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01 - SO 101 - Parková cesta" sheetId="2" r:id="rId2"/>
    <sheet name="02 - SO 102 - Terénní stezky" sheetId="3" r:id="rId3"/>
    <sheet name="03.1.1 - Odstranění dřevn..." sheetId="4" r:id="rId4"/>
    <sheet name="03.1.2 - Odstranění pařez..." sheetId="5" r:id="rId5"/>
    <sheet name="03.1.3 - Ošetření dřevin" sheetId="6" r:id="rId6"/>
    <sheet name="03.1.4 - Kácení fáze III...." sheetId="7" r:id="rId7"/>
    <sheet name="03.1.5 - Odstranění pařez..." sheetId="8" r:id="rId8"/>
    <sheet name="03.2.1 - Ochrana stromů p..." sheetId="9" r:id="rId9"/>
    <sheet name="03.2.2 - Přípravné práce,..." sheetId="10" r:id="rId10"/>
    <sheet name="03.2.3 - Výsadba stromů" sheetId="11" r:id="rId11"/>
    <sheet name="03.2.4 - Povýsadbová rozv..." sheetId="12" r:id="rId12"/>
    <sheet name="03.2.5 - Zatravnění ploch" sheetId="13" r:id="rId13"/>
    <sheet name="03.2.6 - Péče o travnaté ..." sheetId="14" r:id="rId14"/>
    <sheet name="03.2.7 - Štěpkové plochy" sheetId="15" r:id="rId15"/>
    <sheet name="04.1 - Travnaté plochy" sheetId="16" r:id="rId16"/>
    <sheet name="04.2 - Péče o travnaté pl..." sheetId="17" r:id="rId17"/>
    <sheet name="04.3 - Štěpkové plochy" sheetId="18" r:id="rId18"/>
    <sheet name="04.4 - Záhony 1-2" sheetId="19" r:id="rId19"/>
    <sheet name="04.5 - Záhony 3" sheetId="20" r:id="rId20"/>
    <sheet name="04.6 - Záhony 4-5" sheetId="21" r:id="rId21"/>
    <sheet name="04.7 - Záhony 6-7" sheetId="22" r:id="rId22"/>
    <sheet name="04.8 - Záhony 8" sheetId="23" r:id="rId23"/>
    <sheet name="04.9 - Záhony 9" sheetId="24" r:id="rId24"/>
    <sheet name="04.10 - Záhony 10-14" sheetId="25" r:id="rId25"/>
    <sheet name="04.11 - Péče o záhony" sheetId="26" r:id="rId26"/>
    <sheet name="04.12 - Mobiliář" sheetId="27" r:id="rId27"/>
    <sheet name="05 - SO 103 - Terénní ste..." sheetId="28" r:id="rId28"/>
    <sheet name="06 - SO 112 - Herní prvek" sheetId="29" r:id="rId29"/>
    <sheet name="07.1 - SO 113 - Přípravné..." sheetId="30" r:id="rId30"/>
    <sheet name="07.2 - SO 113 A - Odpočin..." sheetId="31" r:id="rId31"/>
    <sheet name="07.3 - SO 113 B - Odpočin..." sheetId="32" r:id="rId32"/>
    <sheet name="07.4 - SO 113 C - Odpadko..." sheetId="33" r:id="rId33"/>
    <sheet name="07.5 - SO 113 D - Stojan ..." sheetId="34" r:id="rId34"/>
    <sheet name="07.6 - SO 113 E - Set stů..." sheetId="35" r:id="rId35"/>
    <sheet name="08 - SO 201 - Most M1" sheetId="36" r:id="rId36"/>
    <sheet name="09 - SO 401 - Veřejné osv..." sheetId="37" r:id="rId37"/>
    <sheet name="10 - SO 104 - Chodník ul...." sheetId="38" r:id="rId38"/>
    <sheet name="11 - SO 105 - Oprava oplo..." sheetId="39" r:id="rId39"/>
    <sheet name="12 - SO 111 - Odpočinková..." sheetId="40" r:id="rId40"/>
    <sheet name="13 - SO 202 - Opěrná zeď" sheetId="41" r:id="rId41"/>
    <sheet name="14 - SO 301 - Rekonstrukc..." sheetId="42" r:id="rId42"/>
    <sheet name="15 - SO 302 - Propustek d..." sheetId="43" r:id="rId43"/>
    <sheet name="16 - SO 303 - Odvodnění p..." sheetId="44" r:id="rId44"/>
    <sheet name="17 - SO 402 - Odstranění ..." sheetId="45" r:id="rId45"/>
    <sheet name="18 - VRN - Vedlejší rozpo..." sheetId="46" r:id="rId46"/>
    <sheet name="Seznam figur" sheetId="47" r:id="rId47"/>
    <sheet name="Pokyny pro vyplnění" sheetId="48" r:id="rId48"/>
  </sheets>
  <definedNames>
    <definedName name="_xlnm.Print_Area" localSheetId="0">'Rekapitulace stavby'!$D$4:$AO$36,'Rekapitulace stavby'!$C$42:$AQ$108</definedName>
    <definedName name="_xlnm.Print_Titles" localSheetId="0">'Rekapitulace stavby'!$52:$52</definedName>
    <definedName name="_xlnm._FilterDatabase" localSheetId="1" hidden="1">'01 - SO 101 - Parková cesta'!$C$93:$K$354</definedName>
    <definedName name="_xlnm.Print_Area" localSheetId="1">'01 - SO 101 - Parková cesta'!$C$4:$J$41,'01 - SO 101 - Parková cesta'!$C$47:$J$73,'01 - SO 101 - Parková cesta'!$C$79:$K$354</definedName>
    <definedName name="_xlnm.Print_Titles" localSheetId="1">'01 - SO 101 - Parková cesta'!$93:$93</definedName>
    <definedName name="_xlnm._FilterDatabase" localSheetId="2" hidden="1">'02 - SO 102 - Terénní stezky'!$C$92:$K$211</definedName>
    <definedName name="_xlnm.Print_Area" localSheetId="2">'02 - SO 102 - Terénní stezky'!$C$4:$J$41,'02 - SO 102 - Terénní stezky'!$C$47:$J$72,'02 - SO 102 - Terénní stezky'!$C$78:$K$211</definedName>
    <definedName name="_xlnm.Print_Titles" localSheetId="2">'02 - SO 102 - Terénní stezky'!$92:$92</definedName>
    <definedName name="_xlnm._FilterDatabase" localSheetId="3" hidden="1">'03.1.1 - Odstranění dřevn...'!$C$93:$K$103</definedName>
    <definedName name="_xlnm.Print_Area" localSheetId="3">'03.1.1 - Odstranění dřevn...'!$C$4:$J$43,'03.1.1 - Odstranění dřevn...'!$C$49:$J$71,'03.1.1 - Odstranění dřevn...'!$C$77:$K$103</definedName>
    <definedName name="_xlnm.Print_Titles" localSheetId="3">'03.1.1 - Odstranění dřevn...'!$93:$93</definedName>
    <definedName name="_xlnm._FilterDatabase" localSheetId="4" hidden="1">'03.1.2 - Odstranění pařez...'!$C$93:$K$125</definedName>
    <definedName name="_xlnm.Print_Area" localSheetId="4">'03.1.2 - Odstranění pařez...'!$C$4:$J$43,'03.1.2 - Odstranění pařez...'!$C$49:$J$71,'03.1.2 - Odstranění pařez...'!$C$77:$K$125</definedName>
    <definedName name="_xlnm.Print_Titles" localSheetId="4">'03.1.2 - Odstranění pařez...'!$93:$93</definedName>
    <definedName name="_xlnm._FilterDatabase" localSheetId="5" hidden="1">'03.1.3 - Ošetření dřevin'!$C$91:$K$96</definedName>
    <definedName name="_xlnm.Print_Area" localSheetId="5">'03.1.3 - Ošetření dřevin'!$C$4:$J$43,'03.1.3 - Ošetření dřevin'!$C$49:$J$69,'03.1.3 - Ošetření dřevin'!$C$75:$K$96</definedName>
    <definedName name="_xlnm.Print_Titles" localSheetId="5">'03.1.3 - Ošetření dřevin'!$91:$91</definedName>
    <definedName name="_xlnm._FilterDatabase" localSheetId="6" hidden="1">'03.1.4 - Kácení fáze III....'!$C$94:$K$137</definedName>
    <definedName name="_xlnm.Print_Area" localSheetId="6">'03.1.4 - Kácení fáze III....'!$C$4:$J$43,'03.1.4 - Kácení fáze III....'!$C$49:$J$72,'03.1.4 - Kácení fáze III....'!$C$78:$K$137</definedName>
    <definedName name="_xlnm.Print_Titles" localSheetId="6">'03.1.4 - Kácení fáze III....'!$94:$94</definedName>
    <definedName name="_xlnm._FilterDatabase" localSheetId="7" hidden="1">'03.1.5 - Odstranění pařez...'!$C$93:$K$123</definedName>
    <definedName name="_xlnm.Print_Area" localSheetId="7">'03.1.5 - Odstranění pařez...'!$C$4:$J$43,'03.1.5 - Odstranění pařez...'!$C$49:$J$71,'03.1.5 - Odstranění pařez...'!$C$77:$K$123</definedName>
    <definedName name="_xlnm.Print_Titles" localSheetId="7">'03.1.5 - Odstranění pařez...'!$93:$93</definedName>
    <definedName name="_xlnm._FilterDatabase" localSheetId="8" hidden="1">'03.2.1 - Ochrana stromů p...'!$C$94:$K$135</definedName>
    <definedName name="_xlnm.Print_Area" localSheetId="8">'03.2.1 - Ochrana stromů p...'!$C$4:$J$43,'03.2.1 - Ochrana stromů p...'!$C$49:$J$72,'03.2.1 - Ochrana stromů p...'!$C$78:$K$135</definedName>
    <definedName name="_xlnm.Print_Titles" localSheetId="8">'03.2.1 - Ochrana stromů p...'!$94:$94</definedName>
    <definedName name="_xlnm._FilterDatabase" localSheetId="9" hidden="1">'03.2.2 - Přípravné práce,...'!$C$95:$K$133</definedName>
    <definedName name="_xlnm.Print_Area" localSheetId="9">'03.2.2 - Přípravné práce,...'!$C$4:$J$43,'03.2.2 - Přípravné práce,...'!$C$49:$J$73,'03.2.2 - Přípravné práce,...'!$C$79:$K$133</definedName>
    <definedName name="_xlnm.Print_Titles" localSheetId="9">'03.2.2 - Přípravné práce,...'!$95:$95</definedName>
    <definedName name="_xlnm._FilterDatabase" localSheetId="10" hidden="1">'03.2.3 - Výsadba stromů'!$C$101:$K$277</definedName>
    <definedName name="_xlnm.Print_Area" localSheetId="10">'03.2.3 - Výsadba stromů'!$C$4:$J$43,'03.2.3 - Výsadba stromů'!$C$49:$J$79,'03.2.3 - Výsadba stromů'!$C$85:$K$277</definedName>
    <definedName name="_xlnm.Print_Titles" localSheetId="10">'03.2.3 - Výsadba stromů'!$101:$101</definedName>
    <definedName name="_xlnm._FilterDatabase" localSheetId="11" hidden="1">'03.2.4 - Povýsadbová rozv...'!$C$101:$K$313</definedName>
    <definedName name="_xlnm.Print_Area" localSheetId="11">'03.2.4 - Povýsadbová rozv...'!$C$4:$J$43,'03.2.4 - Povýsadbová rozv...'!$C$49:$J$79,'03.2.4 - Povýsadbová rozv...'!$C$85:$K$313</definedName>
    <definedName name="_xlnm.Print_Titles" localSheetId="11">'03.2.4 - Povýsadbová rozv...'!$101:$101</definedName>
    <definedName name="_xlnm._FilterDatabase" localSheetId="12" hidden="1">'03.2.5 - Zatravnění ploch'!$C$95:$K$141</definedName>
    <definedName name="_xlnm.Print_Area" localSheetId="12">'03.2.5 - Zatravnění ploch'!$C$4:$J$43,'03.2.5 - Zatravnění ploch'!$C$49:$J$73,'03.2.5 - Zatravnění ploch'!$C$79:$K$141</definedName>
    <definedName name="_xlnm.Print_Titles" localSheetId="12">'03.2.5 - Zatravnění ploch'!$95:$95</definedName>
    <definedName name="_xlnm._FilterDatabase" localSheetId="13" hidden="1">'03.2.6 - Péče o travnaté ...'!$C$94:$K$123</definedName>
    <definedName name="_xlnm.Print_Area" localSheetId="13">'03.2.6 - Péče o travnaté ...'!$C$4:$J$43,'03.2.6 - Péče o travnaté ...'!$C$49:$J$72,'03.2.6 - Péče o travnaté ...'!$C$78:$K$123</definedName>
    <definedName name="_xlnm.Print_Titles" localSheetId="13">'03.2.6 - Péče o travnaté ...'!$94:$94</definedName>
    <definedName name="_xlnm._FilterDatabase" localSheetId="14" hidden="1">'03.2.7 - Štěpkové plochy'!$C$94:$K$113</definedName>
    <definedName name="_xlnm.Print_Area" localSheetId="14">'03.2.7 - Štěpkové plochy'!$C$4:$J$43,'03.2.7 - Štěpkové plochy'!$C$49:$J$72,'03.2.7 - Štěpkové plochy'!$C$78:$K$113</definedName>
    <definedName name="_xlnm.Print_Titles" localSheetId="14">'03.2.7 - Štěpkové plochy'!$94:$94</definedName>
    <definedName name="_xlnm._FilterDatabase" localSheetId="15" hidden="1">'04.1 - Travnaté plochy'!$C$95:$K$137</definedName>
    <definedName name="_xlnm.Print_Area" localSheetId="15">'04.1 - Travnaté plochy'!$C$4:$J$43,'04.1 - Travnaté plochy'!$C$49:$J$73,'04.1 - Travnaté plochy'!$C$79:$K$137</definedName>
    <definedName name="_xlnm.Print_Titles" localSheetId="15">'04.1 - Travnaté plochy'!$95:$95</definedName>
    <definedName name="_xlnm._FilterDatabase" localSheetId="16" hidden="1">'04.2 - Péče o travnaté pl...'!$C$94:$K$117</definedName>
    <definedName name="_xlnm.Print_Area" localSheetId="16">'04.2 - Péče o travnaté pl...'!$C$4:$J$43,'04.2 - Péče o travnaté pl...'!$C$49:$J$72,'04.2 - Péče o travnaté pl...'!$C$78:$K$117</definedName>
    <definedName name="_xlnm.Print_Titles" localSheetId="16">'04.2 - Péče o travnaté pl...'!$94:$94</definedName>
    <definedName name="_xlnm._FilterDatabase" localSheetId="17" hidden="1">'04.3 - Štěpkové plochy'!$C$94:$K$109</definedName>
    <definedName name="_xlnm.Print_Area" localSheetId="17">'04.3 - Štěpkové plochy'!$C$4:$J$43,'04.3 - Štěpkové plochy'!$C$49:$J$72,'04.3 - Štěpkové plochy'!$C$78:$K$109</definedName>
    <definedName name="_xlnm.Print_Titles" localSheetId="17">'04.3 - Štěpkové plochy'!$94:$94</definedName>
    <definedName name="_xlnm._FilterDatabase" localSheetId="18" hidden="1">'04.4 - Záhony 1-2'!$C$98:$K$205</definedName>
    <definedName name="_xlnm.Print_Area" localSheetId="18">'04.4 - Záhony 1-2'!$C$4:$J$43,'04.4 - Záhony 1-2'!$C$49:$J$76,'04.4 - Záhony 1-2'!$C$82:$K$205</definedName>
    <definedName name="_xlnm.Print_Titles" localSheetId="18">'04.4 - Záhony 1-2'!$98:$98</definedName>
    <definedName name="_xlnm._FilterDatabase" localSheetId="19" hidden="1">'04.5 - Záhony 3'!$C$95:$K$135</definedName>
    <definedName name="_xlnm.Print_Area" localSheetId="19">'04.5 - Záhony 3'!$C$4:$J$43,'04.5 - Záhony 3'!$C$49:$J$73,'04.5 - Záhony 3'!$C$79:$K$135</definedName>
    <definedName name="_xlnm.Print_Titles" localSheetId="19">'04.5 - Záhony 3'!$95:$95</definedName>
    <definedName name="_xlnm._FilterDatabase" localSheetId="20" hidden="1">'04.6 - Záhony 4-5'!$C$95:$K$153</definedName>
    <definedName name="_xlnm.Print_Area" localSheetId="20">'04.6 - Záhony 4-5'!$C$4:$J$43,'04.6 - Záhony 4-5'!$C$49:$J$73,'04.6 - Záhony 4-5'!$C$79:$K$153</definedName>
    <definedName name="_xlnm.Print_Titles" localSheetId="20">'04.6 - Záhony 4-5'!$95:$95</definedName>
    <definedName name="_xlnm._FilterDatabase" localSheetId="21" hidden="1">'04.7 - Záhony 6-7'!$C$95:$K$135</definedName>
    <definedName name="_xlnm.Print_Area" localSheetId="21">'04.7 - Záhony 6-7'!$C$4:$J$43,'04.7 - Záhony 6-7'!$C$49:$J$73,'04.7 - Záhony 6-7'!$C$79:$K$135</definedName>
    <definedName name="_xlnm.Print_Titles" localSheetId="21">'04.7 - Záhony 6-7'!$95:$95</definedName>
    <definedName name="_xlnm._FilterDatabase" localSheetId="22" hidden="1">'04.8 - Záhony 8'!$C$95:$K$143</definedName>
    <definedName name="_xlnm.Print_Area" localSheetId="22">'04.8 - Záhony 8'!$C$4:$J$43,'04.8 - Záhony 8'!$C$49:$J$73,'04.8 - Záhony 8'!$C$79:$K$143</definedName>
    <definedName name="_xlnm.Print_Titles" localSheetId="22">'04.8 - Záhony 8'!$95:$95</definedName>
    <definedName name="_xlnm._FilterDatabase" localSheetId="23" hidden="1">'04.9 - Záhony 9'!$C$95:$K$143</definedName>
    <definedName name="_xlnm.Print_Area" localSheetId="23">'04.9 - Záhony 9'!$C$4:$J$43,'04.9 - Záhony 9'!$C$49:$J$73,'04.9 - Záhony 9'!$C$79:$K$143</definedName>
    <definedName name="_xlnm.Print_Titles" localSheetId="23">'04.9 - Záhony 9'!$95:$95</definedName>
    <definedName name="_xlnm._FilterDatabase" localSheetId="24" hidden="1">'04.10 - Záhony 10-14'!$C$95:$K$127</definedName>
    <definedName name="_xlnm.Print_Area" localSheetId="24">'04.10 - Záhony 10-14'!$C$4:$J$43,'04.10 - Záhony 10-14'!$C$49:$J$73,'04.10 - Záhony 10-14'!$C$79:$K$127</definedName>
    <definedName name="_xlnm.Print_Titles" localSheetId="24">'04.10 - Záhony 10-14'!$95:$95</definedName>
    <definedName name="_xlnm._FilterDatabase" localSheetId="25" hidden="1">'04.11 - Péče o záhony'!$C$96:$K$263</definedName>
    <definedName name="_xlnm.Print_Area" localSheetId="25">'04.11 - Péče o záhony'!$C$4:$J$43,'04.11 - Péče o záhony'!$C$49:$J$74,'04.11 - Péče o záhony'!$C$80:$K$263</definedName>
    <definedName name="_xlnm.Print_Titles" localSheetId="25">'04.11 - Péče o záhony'!$96:$96</definedName>
    <definedName name="_xlnm._FilterDatabase" localSheetId="26" hidden="1">'04.12 - Mobiliář'!$C$91:$K$119</definedName>
    <definedName name="_xlnm.Print_Area" localSheetId="26">'04.12 - Mobiliář'!$C$4:$J$43,'04.12 - Mobiliář'!$C$49:$J$69,'04.12 - Mobiliář'!$C$75:$K$119</definedName>
    <definedName name="_xlnm.Print_Titles" localSheetId="26">'04.12 - Mobiliář'!$91:$91</definedName>
    <definedName name="_xlnm._FilterDatabase" localSheetId="27" hidden="1">'05 - SO 103 - Terénní ste...'!$C$93:$K$260</definedName>
    <definedName name="_xlnm.Print_Area" localSheetId="27">'05 - SO 103 - Terénní ste...'!$C$4:$J$41,'05 - SO 103 - Terénní ste...'!$C$47:$J$73,'05 - SO 103 - Terénní ste...'!$C$79:$K$260</definedName>
    <definedName name="_xlnm.Print_Titles" localSheetId="27">'05 - SO 103 - Terénní ste...'!$93:$93</definedName>
    <definedName name="_xlnm._FilterDatabase" localSheetId="28" hidden="1">'06 - SO 112 - Herní prvek'!$C$91:$K$267</definedName>
    <definedName name="_xlnm.Print_Area" localSheetId="28">'06 - SO 112 - Herní prvek'!$C$4:$J$41,'06 - SO 112 - Herní prvek'!$C$47:$J$71,'06 - SO 112 - Herní prvek'!$C$77:$K$267</definedName>
    <definedName name="_xlnm.Print_Titles" localSheetId="28">'06 - SO 112 - Herní prvek'!$91:$91</definedName>
    <definedName name="_xlnm._FilterDatabase" localSheetId="29" hidden="1">'07.1 - SO 113 - Přípravné...'!$C$92:$K$101</definedName>
    <definedName name="_xlnm.Print_Area" localSheetId="29">'07.1 - SO 113 - Přípravné...'!$C$4:$J$43,'07.1 - SO 113 - Přípravné...'!$C$49:$J$70,'07.1 - SO 113 - Přípravné...'!$C$76:$K$101</definedName>
    <definedName name="_xlnm.Print_Titles" localSheetId="29">'07.1 - SO 113 - Přípravné...'!$92:$92</definedName>
    <definedName name="_xlnm._FilterDatabase" localSheetId="30" hidden="1">'07.2 - SO 113 A - Odpočin...'!$C$95:$K$129</definedName>
    <definedName name="_xlnm.Print_Area" localSheetId="30">'07.2 - SO 113 A - Odpočin...'!$C$4:$J$43,'07.2 - SO 113 A - Odpočin...'!$C$49:$J$73,'07.2 - SO 113 A - Odpočin...'!$C$79:$K$129</definedName>
    <definedName name="_xlnm.Print_Titles" localSheetId="30">'07.2 - SO 113 A - Odpočin...'!$95:$95</definedName>
    <definedName name="_xlnm._FilterDatabase" localSheetId="31" hidden="1">'07.3 - SO 113 B - Odpočin...'!$C$95:$K$127</definedName>
    <definedName name="_xlnm.Print_Area" localSheetId="31">'07.3 - SO 113 B - Odpočin...'!$C$4:$J$43,'07.3 - SO 113 B - Odpočin...'!$C$49:$J$73,'07.3 - SO 113 B - Odpočin...'!$C$79:$K$127</definedName>
    <definedName name="_xlnm.Print_Titles" localSheetId="31">'07.3 - SO 113 B - Odpočin...'!$95:$95</definedName>
    <definedName name="_xlnm._FilterDatabase" localSheetId="32" hidden="1">'07.4 - SO 113 C - Odpadko...'!$C$95:$K$127</definedName>
    <definedName name="_xlnm.Print_Area" localSheetId="32">'07.4 - SO 113 C - Odpadko...'!$C$4:$J$43,'07.4 - SO 113 C - Odpadko...'!$C$49:$J$73,'07.4 - SO 113 C - Odpadko...'!$C$79:$K$127</definedName>
    <definedName name="_xlnm.Print_Titles" localSheetId="32">'07.4 - SO 113 C - Odpadko...'!$95:$95</definedName>
    <definedName name="_xlnm._FilterDatabase" localSheetId="33" hidden="1">'07.5 - SO 113 D - Stojan ...'!$C$95:$K$129</definedName>
    <definedName name="_xlnm.Print_Area" localSheetId="33">'07.5 - SO 113 D - Stojan ...'!$C$4:$J$43,'07.5 - SO 113 D - Stojan ...'!$C$49:$J$73,'07.5 - SO 113 D - Stojan ...'!$C$79:$K$129</definedName>
    <definedName name="_xlnm.Print_Titles" localSheetId="33">'07.5 - SO 113 D - Stojan ...'!$95:$95</definedName>
    <definedName name="_xlnm._FilterDatabase" localSheetId="34" hidden="1">'07.6 - SO 113 E - Set stů...'!$C$95:$K$129</definedName>
    <definedName name="_xlnm.Print_Area" localSheetId="34">'07.6 - SO 113 E - Set stů...'!$C$4:$J$43,'07.6 - SO 113 E - Set stů...'!$C$49:$J$73,'07.6 - SO 113 E - Set stů...'!$C$79:$K$129</definedName>
    <definedName name="_xlnm.Print_Titles" localSheetId="34">'07.6 - SO 113 E - Set stů...'!$95:$95</definedName>
    <definedName name="_xlnm._FilterDatabase" localSheetId="35" hidden="1">'08 - SO 201 - Most M1'!$C$93:$K$212</definedName>
    <definedName name="_xlnm.Print_Area" localSheetId="35">'08 - SO 201 - Most M1'!$C$4:$J$41,'08 - SO 201 - Most M1'!$C$47:$J$73,'08 - SO 201 - Most M1'!$C$79:$K$212</definedName>
    <definedName name="_xlnm.Print_Titles" localSheetId="35">'08 - SO 201 - Most M1'!$93:$93</definedName>
    <definedName name="_xlnm._FilterDatabase" localSheetId="36" hidden="1">'09 - SO 401 - Veřejné osv...'!$C$86:$K$165</definedName>
    <definedName name="_xlnm.Print_Area" localSheetId="36">'09 - SO 401 - Veřejné osv...'!$C$4:$J$41,'09 - SO 401 - Veřejné osv...'!$C$47:$J$66,'09 - SO 401 - Veřejné osv...'!$C$72:$K$165</definedName>
    <definedName name="_xlnm.Print_Titles" localSheetId="36">'09 - SO 401 - Veřejné osv...'!$86:$86</definedName>
    <definedName name="_xlnm._FilterDatabase" localSheetId="37" hidden="1">'10 - SO 104 - Chodník ul....'!$C$92:$K$254</definedName>
    <definedName name="_xlnm.Print_Area" localSheetId="37">'10 - SO 104 - Chodník ul....'!$C$4:$J$41,'10 - SO 104 - Chodník ul....'!$C$47:$J$72,'10 - SO 104 - Chodník ul....'!$C$78:$K$254</definedName>
    <definedName name="_xlnm.Print_Titles" localSheetId="37">'10 - SO 104 - Chodník ul....'!$92:$92</definedName>
    <definedName name="_xlnm._FilterDatabase" localSheetId="38" hidden="1">'11 - SO 105 - Oprava oplo...'!$C$89:$K$132</definedName>
    <definedName name="_xlnm.Print_Area" localSheetId="38">'11 - SO 105 - Oprava oplo...'!$C$4:$J$41,'11 - SO 105 - Oprava oplo...'!$C$47:$J$69,'11 - SO 105 - Oprava oplo...'!$C$75:$K$132</definedName>
    <definedName name="_xlnm.Print_Titles" localSheetId="38">'11 - SO 105 - Oprava oplo...'!$89:$89</definedName>
    <definedName name="_xlnm._FilterDatabase" localSheetId="39" hidden="1">'12 - SO 111 - Odpočinková...'!$C$92:$K$231</definedName>
    <definedName name="_xlnm.Print_Area" localSheetId="39">'12 - SO 111 - Odpočinková...'!$C$4:$J$41,'12 - SO 111 - Odpočinková...'!$C$47:$J$72,'12 - SO 111 - Odpočinková...'!$C$78:$K$231</definedName>
    <definedName name="_xlnm.Print_Titles" localSheetId="39">'12 - SO 111 - Odpočinková...'!$92:$92</definedName>
    <definedName name="_xlnm._FilterDatabase" localSheetId="40" hidden="1">'13 - SO 202 - Opěrná zeď'!$C$87:$K$104</definedName>
    <definedName name="_xlnm.Print_Area" localSheetId="40">'13 - SO 202 - Opěrná zeď'!$C$4:$J$41,'13 - SO 202 - Opěrná zeď'!$C$47:$J$67,'13 - SO 202 - Opěrná zeď'!$C$73:$K$104</definedName>
    <definedName name="_xlnm.Print_Titles" localSheetId="40">'13 - SO 202 - Opěrná zeď'!$87:$87</definedName>
    <definedName name="_xlnm._FilterDatabase" localSheetId="41" hidden="1">'14 - SO 301 - Rekonstrukc...'!$C$97:$K$704</definedName>
    <definedName name="_xlnm.Print_Area" localSheetId="41">'14 - SO 301 - Rekonstrukc...'!$C$4:$J$41,'14 - SO 301 - Rekonstrukc...'!$C$47:$J$77,'14 - SO 301 - Rekonstrukc...'!$C$83:$K$704</definedName>
    <definedName name="_xlnm.Print_Titles" localSheetId="41">'14 - SO 301 - Rekonstrukc...'!$97:$97</definedName>
    <definedName name="_xlnm._FilterDatabase" localSheetId="42" hidden="1">'15 - SO 302 - Propustek d...'!$C$93:$K$263</definedName>
    <definedName name="_xlnm.Print_Area" localSheetId="42">'15 - SO 302 - Propustek d...'!$C$4:$J$41,'15 - SO 302 - Propustek d...'!$C$47:$J$73,'15 - SO 302 - Propustek d...'!$C$79:$K$263</definedName>
    <definedName name="_xlnm.Print_Titles" localSheetId="42">'15 - SO 302 - Propustek d...'!$93:$93</definedName>
    <definedName name="_xlnm._FilterDatabase" localSheetId="43" hidden="1">'16 - SO 303 - Odvodnění p...'!$C$96:$K$378</definedName>
    <definedName name="_xlnm.Print_Area" localSheetId="43">'16 - SO 303 - Odvodnění p...'!$C$4:$J$41,'16 - SO 303 - Odvodnění p...'!$C$47:$J$76,'16 - SO 303 - Odvodnění p...'!$C$82:$K$378</definedName>
    <definedName name="_xlnm.Print_Titles" localSheetId="43">'16 - SO 303 - Odvodnění p...'!$96:$96</definedName>
    <definedName name="_xlnm._FilterDatabase" localSheetId="44" hidden="1">'17 - SO 402 - Odstranění ...'!$C$86:$K$99</definedName>
    <definedName name="_xlnm.Print_Area" localSheetId="44">'17 - SO 402 - Odstranění ...'!$C$4:$J$41,'17 - SO 402 - Odstranění ...'!$C$47:$J$66,'17 - SO 402 - Odstranění ...'!$C$72:$K$99</definedName>
    <definedName name="_xlnm.Print_Titles" localSheetId="44">'17 - SO 402 - Odstranění ...'!$86:$86</definedName>
    <definedName name="_xlnm._FilterDatabase" localSheetId="45" hidden="1">'18 - VRN - Vedlejší rozpo...'!$C$92:$K$168</definedName>
    <definedName name="_xlnm.Print_Area" localSheetId="45">'18 - VRN - Vedlejší rozpo...'!$C$4:$J$41,'18 - VRN - Vedlejší rozpo...'!$C$47:$J$72,'18 - VRN - Vedlejší rozpo...'!$C$78:$K$168</definedName>
    <definedName name="_xlnm.Print_Titles" localSheetId="45">'18 - VRN - Vedlejší rozpo...'!$92:$92</definedName>
    <definedName name="_xlnm.Print_Area" localSheetId="46">'Seznam figur'!$C$4:$G$647</definedName>
    <definedName name="_xlnm.Print_Titles" localSheetId="46">'Seznam figur'!$9:$9</definedName>
    <definedName name="_xlnm.Print_Area" localSheetId="47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47" l="1" r="D7"/>
  <c i="46" r="J39"/>
  <c r="J38"/>
  <c i="1" r="AY107"/>
  <c i="46" r="J37"/>
  <c i="1" r="AX107"/>
  <c i="46" r="BI166"/>
  <c r="BH166"/>
  <c r="BG166"/>
  <c r="BF166"/>
  <c r="T166"/>
  <c r="R166"/>
  <c r="P166"/>
  <c r="BI163"/>
  <c r="BH163"/>
  <c r="BG163"/>
  <c r="BF163"/>
  <c r="T163"/>
  <c r="R163"/>
  <c r="P163"/>
  <c r="BI159"/>
  <c r="BH159"/>
  <c r="BG159"/>
  <c r="BF159"/>
  <c r="T159"/>
  <c r="R159"/>
  <c r="P159"/>
  <c r="BI157"/>
  <c r="BH157"/>
  <c r="BG157"/>
  <c r="BF157"/>
  <c r="T157"/>
  <c r="R157"/>
  <c r="P157"/>
  <c r="BI153"/>
  <c r="BH153"/>
  <c r="BG153"/>
  <c r="BF153"/>
  <c r="T153"/>
  <c r="T152"/>
  <c r="R153"/>
  <c r="R152"/>
  <c r="P153"/>
  <c r="P152"/>
  <c r="BI148"/>
  <c r="BH148"/>
  <c r="BG148"/>
  <c r="BF148"/>
  <c r="T148"/>
  <c r="R148"/>
  <c r="P148"/>
  <c r="BI145"/>
  <c r="BH145"/>
  <c r="BG145"/>
  <c r="BF145"/>
  <c r="T145"/>
  <c r="R145"/>
  <c r="P145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1"/>
  <c r="BH131"/>
  <c r="BG131"/>
  <c r="BF131"/>
  <c r="T131"/>
  <c r="R131"/>
  <c r="P131"/>
  <c r="BI128"/>
  <c r="BH128"/>
  <c r="BG128"/>
  <c r="BF128"/>
  <c r="T128"/>
  <c r="R128"/>
  <c r="P128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J90"/>
  <c r="J89"/>
  <c r="F89"/>
  <c r="F87"/>
  <c r="E85"/>
  <c r="J59"/>
  <c r="J58"/>
  <c r="F58"/>
  <c r="F56"/>
  <c r="E54"/>
  <c r="J20"/>
  <c r="E20"/>
  <c r="F59"/>
  <c r="J19"/>
  <c r="J14"/>
  <c r="J87"/>
  <c r="E7"/>
  <c r="E50"/>
  <c i="45" r="J39"/>
  <c r="J38"/>
  <c i="1" r="AY106"/>
  <c i="45" r="J37"/>
  <c i="1" r="AX106"/>
  <c i="45"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BI90"/>
  <c r="BH90"/>
  <c r="BG90"/>
  <c r="BF90"/>
  <c r="T90"/>
  <c r="R90"/>
  <c r="P90"/>
  <c r="J84"/>
  <c r="J83"/>
  <c r="F83"/>
  <c r="F81"/>
  <c r="E79"/>
  <c r="J59"/>
  <c r="J58"/>
  <c r="F58"/>
  <c r="F56"/>
  <c r="E54"/>
  <c r="J20"/>
  <c r="E20"/>
  <c r="F59"/>
  <c r="J19"/>
  <c r="J14"/>
  <c r="J56"/>
  <c r="E7"/>
  <c r="E50"/>
  <c i="44" r="J39"/>
  <c r="J38"/>
  <c i="1" r="AY105"/>
  <c i="44" r="J37"/>
  <c i="1" r="AX105"/>
  <c i="44" r="BI376"/>
  <c r="BH376"/>
  <c r="BG376"/>
  <c r="BF376"/>
  <c r="T376"/>
  <c r="R376"/>
  <c r="P376"/>
  <c r="BI372"/>
  <c r="BH372"/>
  <c r="BG372"/>
  <c r="BF372"/>
  <c r="T372"/>
  <c r="R372"/>
  <c r="P372"/>
  <c r="BI368"/>
  <c r="BH368"/>
  <c r="BG368"/>
  <c r="BF368"/>
  <c r="T368"/>
  <c r="R368"/>
  <c r="P368"/>
  <c r="BI365"/>
  <c r="BH365"/>
  <c r="BG365"/>
  <c r="BF365"/>
  <c r="T365"/>
  <c r="R365"/>
  <c r="P365"/>
  <c r="BI361"/>
  <c r="BH361"/>
  <c r="BG361"/>
  <c r="BF361"/>
  <c r="T361"/>
  <c r="R361"/>
  <c r="P361"/>
  <c r="BI358"/>
  <c r="BH358"/>
  <c r="BG358"/>
  <c r="BF358"/>
  <c r="T358"/>
  <c r="R358"/>
  <c r="P358"/>
  <c r="BI354"/>
  <c r="BH354"/>
  <c r="BG354"/>
  <c r="BF354"/>
  <c r="T354"/>
  <c r="R354"/>
  <c r="P354"/>
  <c r="BI349"/>
  <c r="BH349"/>
  <c r="BG349"/>
  <c r="BF349"/>
  <c r="T349"/>
  <c r="T348"/>
  <c r="R349"/>
  <c r="R348"/>
  <c r="P349"/>
  <c r="P348"/>
  <c r="BI344"/>
  <c r="BH344"/>
  <c r="BG344"/>
  <c r="BF344"/>
  <c r="T344"/>
  <c r="R344"/>
  <c r="P344"/>
  <c r="BI339"/>
  <c r="BH339"/>
  <c r="BG339"/>
  <c r="BF339"/>
  <c r="T339"/>
  <c r="R339"/>
  <c r="P339"/>
  <c r="BI334"/>
  <c r="BH334"/>
  <c r="BG334"/>
  <c r="BF334"/>
  <c r="T334"/>
  <c r="R334"/>
  <c r="P334"/>
  <c r="BI329"/>
  <c r="BH329"/>
  <c r="BG329"/>
  <c r="BF329"/>
  <c r="T329"/>
  <c r="R329"/>
  <c r="P329"/>
  <c r="BI325"/>
  <c r="BH325"/>
  <c r="BG325"/>
  <c r="BF325"/>
  <c r="T325"/>
  <c r="R325"/>
  <c r="P325"/>
  <c r="BI322"/>
  <c r="BH322"/>
  <c r="BG322"/>
  <c r="BF322"/>
  <c r="T322"/>
  <c r="R322"/>
  <c r="P322"/>
  <c r="BI319"/>
  <c r="BH319"/>
  <c r="BG319"/>
  <c r="BF319"/>
  <c r="T319"/>
  <c r="R319"/>
  <c r="P319"/>
  <c r="BI316"/>
  <c r="BH316"/>
  <c r="BG316"/>
  <c r="BF316"/>
  <c r="T316"/>
  <c r="R316"/>
  <c r="P316"/>
  <c r="BI314"/>
  <c r="BH314"/>
  <c r="BG314"/>
  <c r="BF314"/>
  <c r="T314"/>
  <c r="R314"/>
  <c r="P314"/>
  <c r="BI310"/>
  <c r="BH310"/>
  <c r="BG310"/>
  <c r="BF310"/>
  <c r="T310"/>
  <c r="R310"/>
  <c r="P310"/>
  <c r="BI306"/>
  <c r="BH306"/>
  <c r="BG306"/>
  <c r="BF306"/>
  <c r="T306"/>
  <c r="R306"/>
  <c r="P306"/>
  <c r="BI298"/>
  <c r="BH298"/>
  <c r="BG298"/>
  <c r="BF298"/>
  <c r="T298"/>
  <c r="R298"/>
  <c r="P298"/>
  <c r="BI293"/>
  <c r="BH293"/>
  <c r="BG293"/>
  <c r="BF293"/>
  <c r="T293"/>
  <c r="R293"/>
  <c r="P293"/>
  <c r="BI289"/>
  <c r="BH289"/>
  <c r="BG289"/>
  <c r="BF289"/>
  <c r="T289"/>
  <c r="R289"/>
  <c r="P289"/>
  <c r="BI284"/>
  <c r="BH284"/>
  <c r="BG284"/>
  <c r="BF284"/>
  <c r="T284"/>
  <c r="R284"/>
  <c r="P284"/>
  <c r="BI280"/>
  <c r="BH280"/>
  <c r="BG280"/>
  <c r="BF280"/>
  <c r="T280"/>
  <c r="R280"/>
  <c r="P280"/>
  <c r="BI277"/>
  <c r="BH277"/>
  <c r="BG277"/>
  <c r="BF277"/>
  <c r="T277"/>
  <c r="R277"/>
  <c r="P277"/>
  <c r="BI273"/>
  <c r="BH273"/>
  <c r="BG273"/>
  <c r="BF273"/>
  <c r="T273"/>
  <c r="R273"/>
  <c r="P273"/>
  <c r="BI269"/>
  <c r="BH269"/>
  <c r="BG269"/>
  <c r="BF269"/>
  <c r="T269"/>
  <c r="R269"/>
  <c r="P269"/>
  <c r="BI261"/>
  <c r="BH261"/>
  <c r="BG261"/>
  <c r="BF261"/>
  <c r="T261"/>
  <c r="R261"/>
  <c r="P261"/>
  <c r="BI257"/>
  <c r="BH257"/>
  <c r="BG257"/>
  <c r="BF257"/>
  <c r="T257"/>
  <c r="R257"/>
  <c r="P257"/>
  <c r="BI253"/>
  <c r="BH253"/>
  <c r="BG253"/>
  <c r="BF253"/>
  <c r="T253"/>
  <c r="R253"/>
  <c r="P253"/>
  <c r="BI249"/>
  <c r="BH249"/>
  <c r="BG249"/>
  <c r="BF249"/>
  <c r="T249"/>
  <c r="R249"/>
  <c r="P249"/>
  <c r="BI243"/>
  <c r="BH243"/>
  <c r="BG243"/>
  <c r="BF243"/>
  <c r="T243"/>
  <c r="R243"/>
  <c r="P243"/>
  <c r="BI240"/>
  <c r="BH240"/>
  <c r="BG240"/>
  <c r="BF240"/>
  <c r="T240"/>
  <c r="R240"/>
  <c r="P240"/>
  <c r="BI236"/>
  <c r="BH236"/>
  <c r="BG236"/>
  <c r="BF236"/>
  <c r="T236"/>
  <c r="R236"/>
  <c r="P236"/>
  <c r="BI229"/>
  <c r="BH229"/>
  <c r="BG229"/>
  <c r="BF229"/>
  <c r="T229"/>
  <c r="R229"/>
  <c r="P229"/>
  <c r="BI207"/>
  <c r="BH207"/>
  <c r="BG207"/>
  <c r="BF207"/>
  <c r="T207"/>
  <c r="R207"/>
  <c r="P207"/>
  <c r="BI203"/>
  <c r="BH203"/>
  <c r="BG203"/>
  <c r="BF203"/>
  <c r="T203"/>
  <c r="R203"/>
  <c r="P203"/>
  <c r="BI200"/>
  <c r="BH200"/>
  <c r="BG200"/>
  <c r="BF200"/>
  <c r="T200"/>
  <c r="R200"/>
  <c r="P200"/>
  <c r="BI197"/>
  <c r="BH197"/>
  <c r="BG197"/>
  <c r="BF197"/>
  <c r="T197"/>
  <c r="R197"/>
  <c r="P197"/>
  <c r="BI191"/>
  <c r="BH191"/>
  <c r="BG191"/>
  <c r="BF191"/>
  <c r="T191"/>
  <c r="R191"/>
  <c r="P191"/>
  <c r="BI187"/>
  <c r="BH187"/>
  <c r="BG187"/>
  <c r="BF187"/>
  <c r="T187"/>
  <c r="R187"/>
  <c r="P187"/>
  <c r="BI183"/>
  <c r="BH183"/>
  <c r="BG183"/>
  <c r="BF183"/>
  <c r="T183"/>
  <c r="R183"/>
  <c r="P183"/>
  <c r="BI178"/>
  <c r="BH178"/>
  <c r="BG178"/>
  <c r="BF178"/>
  <c r="T178"/>
  <c r="R178"/>
  <c r="P178"/>
  <c r="BI170"/>
  <c r="BH170"/>
  <c r="BG170"/>
  <c r="BF170"/>
  <c r="T170"/>
  <c r="R170"/>
  <c r="P170"/>
  <c r="BI167"/>
  <c r="BH167"/>
  <c r="BG167"/>
  <c r="BF167"/>
  <c r="T167"/>
  <c r="R167"/>
  <c r="P167"/>
  <c r="BI161"/>
  <c r="BH161"/>
  <c r="BG161"/>
  <c r="BF161"/>
  <c r="T161"/>
  <c r="R161"/>
  <c r="P161"/>
  <c r="BI157"/>
  <c r="BH157"/>
  <c r="BG157"/>
  <c r="BF157"/>
  <c r="T157"/>
  <c r="R157"/>
  <c r="P157"/>
  <c r="BI149"/>
  <c r="BH149"/>
  <c r="BG149"/>
  <c r="BF149"/>
  <c r="T149"/>
  <c r="R149"/>
  <c r="P149"/>
  <c r="BI141"/>
  <c r="BH141"/>
  <c r="BG141"/>
  <c r="BF141"/>
  <c r="T141"/>
  <c r="R141"/>
  <c r="P141"/>
  <c r="BI132"/>
  <c r="BH132"/>
  <c r="BG132"/>
  <c r="BF132"/>
  <c r="T132"/>
  <c r="R132"/>
  <c r="P132"/>
  <c r="BI123"/>
  <c r="BH123"/>
  <c r="BG123"/>
  <c r="BF123"/>
  <c r="T123"/>
  <c r="R123"/>
  <c r="P123"/>
  <c r="BI114"/>
  <c r="BH114"/>
  <c r="BG114"/>
  <c r="BF114"/>
  <c r="T114"/>
  <c r="R114"/>
  <c r="P114"/>
  <c r="BI104"/>
  <c r="BH104"/>
  <c r="BG104"/>
  <c r="BF104"/>
  <c r="T104"/>
  <c r="R104"/>
  <c r="P104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59"/>
  <c r="J19"/>
  <c r="J14"/>
  <c r="J56"/>
  <c r="E7"/>
  <c r="E85"/>
  <c i="43" r="J39"/>
  <c r="J38"/>
  <c i="1" r="AY104"/>
  <c i="43" r="J37"/>
  <c i="1" r="AX104"/>
  <c i="43" r="BI261"/>
  <c r="BH261"/>
  <c r="BG261"/>
  <c r="BF261"/>
  <c r="T261"/>
  <c r="T260"/>
  <c r="R261"/>
  <c r="R260"/>
  <c r="P261"/>
  <c r="P260"/>
  <c r="BI256"/>
  <c r="BH256"/>
  <c r="BG256"/>
  <c r="BF256"/>
  <c r="T256"/>
  <c r="R256"/>
  <c r="P256"/>
  <c r="BI251"/>
  <c r="BH251"/>
  <c r="BG251"/>
  <c r="BF251"/>
  <c r="T251"/>
  <c r="R251"/>
  <c r="P251"/>
  <c r="BI246"/>
  <c r="BH246"/>
  <c r="BG246"/>
  <c r="BF246"/>
  <c r="T246"/>
  <c r="R246"/>
  <c r="P246"/>
  <c r="BI241"/>
  <c r="BH241"/>
  <c r="BG241"/>
  <c r="BF241"/>
  <c r="T241"/>
  <c r="R241"/>
  <c r="P241"/>
  <c r="BI237"/>
  <c r="BH237"/>
  <c r="BG237"/>
  <c r="BF237"/>
  <c r="T237"/>
  <c r="R237"/>
  <c r="P237"/>
  <c r="BI235"/>
  <c r="BH235"/>
  <c r="BG235"/>
  <c r="BF235"/>
  <c r="T235"/>
  <c r="R235"/>
  <c r="P235"/>
  <c r="BI232"/>
  <c r="BH232"/>
  <c r="BG232"/>
  <c r="BF232"/>
  <c r="T232"/>
  <c r="R232"/>
  <c r="P232"/>
  <c r="BI229"/>
  <c r="BH229"/>
  <c r="BG229"/>
  <c r="BF229"/>
  <c r="T229"/>
  <c r="R229"/>
  <c r="P229"/>
  <c r="BI226"/>
  <c r="BH226"/>
  <c r="BG226"/>
  <c r="BF226"/>
  <c r="T226"/>
  <c r="R226"/>
  <c r="P226"/>
  <c r="BI223"/>
  <c r="BH223"/>
  <c r="BG223"/>
  <c r="BF223"/>
  <c r="T223"/>
  <c r="R223"/>
  <c r="P223"/>
  <c r="BI218"/>
  <c r="BH218"/>
  <c r="BG218"/>
  <c r="BF218"/>
  <c r="T218"/>
  <c r="R218"/>
  <c r="P218"/>
  <c r="BI213"/>
  <c r="BH213"/>
  <c r="BG213"/>
  <c r="BF213"/>
  <c r="T213"/>
  <c r="R213"/>
  <c r="P213"/>
  <c r="BI209"/>
  <c r="BH209"/>
  <c r="BG209"/>
  <c r="BF209"/>
  <c r="T209"/>
  <c r="R209"/>
  <c r="P209"/>
  <c r="BI204"/>
  <c r="BH204"/>
  <c r="BG204"/>
  <c r="BF204"/>
  <c r="T204"/>
  <c r="R204"/>
  <c r="P204"/>
  <c r="BI200"/>
  <c r="BH200"/>
  <c r="BG200"/>
  <c r="BF200"/>
  <c r="T200"/>
  <c r="R200"/>
  <c r="P200"/>
  <c r="BI195"/>
  <c r="BH195"/>
  <c r="BG195"/>
  <c r="BF195"/>
  <c r="T195"/>
  <c r="R195"/>
  <c r="P195"/>
  <c r="BI192"/>
  <c r="BH192"/>
  <c r="BG192"/>
  <c r="BF192"/>
  <c r="T192"/>
  <c r="R192"/>
  <c r="P192"/>
  <c r="BI188"/>
  <c r="BH188"/>
  <c r="BG188"/>
  <c r="BF188"/>
  <c r="T188"/>
  <c r="R188"/>
  <c r="P188"/>
  <c r="BI181"/>
  <c r="BH181"/>
  <c r="BG181"/>
  <c r="BF181"/>
  <c r="T181"/>
  <c r="R181"/>
  <c r="P181"/>
  <c r="BI163"/>
  <c r="BH163"/>
  <c r="BG163"/>
  <c r="BF163"/>
  <c r="T163"/>
  <c r="R163"/>
  <c r="P163"/>
  <c r="BI159"/>
  <c r="BH159"/>
  <c r="BG159"/>
  <c r="BF159"/>
  <c r="T159"/>
  <c r="R159"/>
  <c r="P159"/>
  <c r="BI154"/>
  <c r="BH154"/>
  <c r="BG154"/>
  <c r="BF154"/>
  <c r="T154"/>
  <c r="R154"/>
  <c r="P154"/>
  <c r="BI149"/>
  <c r="BH149"/>
  <c r="BG149"/>
  <c r="BF149"/>
  <c r="T149"/>
  <c r="R149"/>
  <c r="P149"/>
  <c r="BI141"/>
  <c r="BH141"/>
  <c r="BG141"/>
  <c r="BF141"/>
  <c r="T141"/>
  <c r="R141"/>
  <c r="P141"/>
  <c r="BI138"/>
  <c r="BH138"/>
  <c r="BG138"/>
  <c r="BF138"/>
  <c r="T138"/>
  <c r="R138"/>
  <c r="P138"/>
  <c r="BI132"/>
  <c r="BH132"/>
  <c r="BG132"/>
  <c r="BF132"/>
  <c r="T132"/>
  <c r="R132"/>
  <c r="P132"/>
  <c r="BI128"/>
  <c r="BH128"/>
  <c r="BG128"/>
  <c r="BF128"/>
  <c r="T128"/>
  <c r="R128"/>
  <c r="P128"/>
  <c r="BI120"/>
  <c r="BH120"/>
  <c r="BG120"/>
  <c r="BF120"/>
  <c r="T120"/>
  <c r="R120"/>
  <c r="P120"/>
  <c r="BI112"/>
  <c r="BH112"/>
  <c r="BG112"/>
  <c r="BF112"/>
  <c r="T112"/>
  <c r="R112"/>
  <c r="P112"/>
  <c r="BI104"/>
  <c r="BH104"/>
  <c r="BG104"/>
  <c r="BF104"/>
  <c r="T104"/>
  <c r="R104"/>
  <c r="P104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59"/>
  <c r="J19"/>
  <c r="J14"/>
  <c r="J56"/>
  <c r="E7"/>
  <c r="E50"/>
  <c i="42" r="J39"/>
  <c r="J38"/>
  <c i="1" r="AY103"/>
  <c i="42" r="J37"/>
  <c i="1" r="AX103"/>
  <c i="42" r="BI702"/>
  <c r="BH702"/>
  <c r="BG702"/>
  <c r="BF702"/>
  <c r="T702"/>
  <c r="R702"/>
  <c r="P702"/>
  <c r="BI697"/>
  <c r="BH697"/>
  <c r="BG697"/>
  <c r="BF697"/>
  <c r="T697"/>
  <c r="R697"/>
  <c r="P697"/>
  <c r="BI692"/>
  <c r="BH692"/>
  <c r="BG692"/>
  <c r="BF692"/>
  <c r="T692"/>
  <c r="R692"/>
  <c r="P692"/>
  <c r="BI685"/>
  <c r="BH685"/>
  <c r="BG685"/>
  <c r="BF685"/>
  <c r="T685"/>
  <c r="R685"/>
  <c r="P685"/>
  <c r="BI679"/>
  <c r="BH679"/>
  <c r="BG679"/>
  <c r="BF679"/>
  <c r="T679"/>
  <c r="R679"/>
  <c r="P679"/>
  <c r="BI672"/>
  <c r="BH672"/>
  <c r="BG672"/>
  <c r="BF672"/>
  <c r="T672"/>
  <c r="R672"/>
  <c r="P672"/>
  <c r="BI668"/>
  <c r="BH668"/>
  <c r="BG668"/>
  <c r="BF668"/>
  <c r="T668"/>
  <c r="R668"/>
  <c r="P668"/>
  <c r="BI665"/>
  <c r="BH665"/>
  <c r="BG665"/>
  <c r="BF665"/>
  <c r="T665"/>
  <c r="R665"/>
  <c r="P665"/>
  <c r="BI661"/>
  <c r="BH661"/>
  <c r="BG661"/>
  <c r="BF661"/>
  <c r="T661"/>
  <c r="R661"/>
  <c r="P661"/>
  <c r="BI656"/>
  <c r="BH656"/>
  <c r="BG656"/>
  <c r="BF656"/>
  <c r="T656"/>
  <c r="T655"/>
  <c r="R656"/>
  <c r="R655"/>
  <c r="P656"/>
  <c r="P655"/>
  <c r="BI651"/>
  <c r="BH651"/>
  <c r="BG651"/>
  <c r="BF651"/>
  <c r="T651"/>
  <c r="R651"/>
  <c r="P651"/>
  <c r="BI648"/>
  <c r="BH648"/>
  <c r="BG648"/>
  <c r="BF648"/>
  <c r="T648"/>
  <c r="R648"/>
  <c r="P648"/>
  <c r="BI645"/>
  <c r="BH645"/>
  <c r="BG645"/>
  <c r="BF645"/>
  <c r="T645"/>
  <c r="R645"/>
  <c r="P645"/>
  <c r="BI641"/>
  <c r="BH641"/>
  <c r="BG641"/>
  <c r="BF641"/>
  <c r="T641"/>
  <c r="R641"/>
  <c r="P641"/>
  <c r="BI636"/>
  <c r="BH636"/>
  <c r="BG636"/>
  <c r="BF636"/>
  <c r="T636"/>
  <c r="R636"/>
  <c r="P636"/>
  <c r="BI625"/>
  <c r="BH625"/>
  <c r="BG625"/>
  <c r="BF625"/>
  <c r="T625"/>
  <c r="R625"/>
  <c r="P625"/>
  <c r="BI614"/>
  <c r="BH614"/>
  <c r="BG614"/>
  <c r="BF614"/>
  <c r="T614"/>
  <c r="R614"/>
  <c r="P614"/>
  <c r="BI604"/>
  <c r="BH604"/>
  <c r="BG604"/>
  <c r="BF604"/>
  <c r="T604"/>
  <c r="R604"/>
  <c r="P604"/>
  <c r="BI600"/>
  <c r="BH600"/>
  <c r="BG600"/>
  <c r="BF600"/>
  <c r="T600"/>
  <c r="R600"/>
  <c r="P600"/>
  <c r="BI594"/>
  <c r="BH594"/>
  <c r="BG594"/>
  <c r="BF594"/>
  <c r="T594"/>
  <c r="R594"/>
  <c r="P594"/>
  <c r="BI590"/>
  <c r="BH590"/>
  <c r="BG590"/>
  <c r="BF590"/>
  <c r="T590"/>
  <c r="R590"/>
  <c r="P590"/>
  <c r="BI588"/>
  <c r="BH588"/>
  <c r="BG588"/>
  <c r="BF588"/>
  <c r="T588"/>
  <c r="R588"/>
  <c r="P588"/>
  <c r="BI586"/>
  <c r="BH586"/>
  <c r="BG586"/>
  <c r="BF586"/>
  <c r="T586"/>
  <c r="R586"/>
  <c r="P586"/>
  <c r="BI583"/>
  <c r="BH583"/>
  <c r="BG583"/>
  <c r="BF583"/>
  <c r="T583"/>
  <c r="R583"/>
  <c r="P583"/>
  <c r="BI577"/>
  <c r="BH577"/>
  <c r="BG577"/>
  <c r="BF577"/>
  <c r="T577"/>
  <c r="R577"/>
  <c r="P577"/>
  <c r="BI574"/>
  <c r="BH574"/>
  <c r="BG574"/>
  <c r="BF574"/>
  <c r="T574"/>
  <c r="R574"/>
  <c r="P574"/>
  <c r="BI571"/>
  <c r="BH571"/>
  <c r="BG571"/>
  <c r="BF571"/>
  <c r="T571"/>
  <c r="R571"/>
  <c r="P571"/>
  <c r="BI565"/>
  <c r="BH565"/>
  <c r="BG565"/>
  <c r="BF565"/>
  <c r="T565"/>
  <c r="R565"/>
  <c r="P565"/>
  <c r="BI563"/>
  <c r="BH563"/>
  <c r="BG563"/>
  <c r="BF563"/>
  <c r="T563"/>
  <c r="R563"/>
  <c r="P563"/>
  <c r="BI561"/>
  <c r="BH561"/>
  <c r="BG561"/>
  <c r="BF561"/>
  <c r="T561"/>
  <c r="R561"/>
  <c r="P561"/>
  <c r="BI559"/>
  <c r="BH559"/>
  <c r="BG559"/>
  <c r="BF559"/>
  <c r="T559"/>
  <c r="R559"/>
  <c r="P559"/>
  <c r="BI557"/>
  <c r="BH557"/>
  <c r="BG557"/>
  <c r="BF557"/>
  <c r="T557"/>
  <c r="R557"/>
  <c r="P557"/>
  <c r="BI555"/>
  <c r="BH555"/>
  <c r="BG555"/>
  <c r="BF555"/>
  <c r="T555"/>
  <c r="R555"/>
  <c r="P555"/>
  <c r="BI553"/>
  <c r="BH553"/>
  <c r="BG553"/>
  <c r="BF553"/>
  <c r="T553"/>
  <c r="R553"/>
  <c r="P553"/>
  <c r="BI550"/>
  <c r="BH550"/>
  <c r="BG550"/>
  <c r="BF550"/>
  <c r="T550"/>
  <c r="R550"/>
  <c r="P550"/>
  <c r="BI545"/>
  <c r="BH545"/>
  <c r="BG545"/>
  <c r="BF545"/>
  <c r="T545"/>
  <c r="R545"/>
  <c r="P545"/>
  <c r="BI542"/>
  <c r="BH542"/>
  <c r="BG542"/>
  <c r="BF542"/>
  <c r="T542"/>
  <c r="R542"/>
  <c r="P542"/>
  <c r="BI536"/>
  <c r="BH536"/>
  <c r="BG536"/>
  <c r="BF536"/>
  <c r="T536"/>
  <c r="R536"/>
  <c r="P536"/>
  <c r="BI533"/>
  <c r="BH533"/>
  <c r="BG533"/>
  <c r="BF533"/>
  <c r="T533"/>
  <c r="R533"/>
  <c r="P533"/>
  <c r="BI529"/>
  <c r="BH529"/>
  <c r="BG529"/>
  <c r="BF529"/>
  <c r="T529"/>
  <c r="R529"/>
  <c r="P529"/>
  <c r="BI525"/>
  <c r="BH525"/>
  <c r="BG525"/>
  <c r="BF525"/>
  <c r="T525"/>
  <c r="R525"/>
  <c r="P525"/>
  <c r="BI517"/>
  <c r="BH517"/>
  <c r="BG517"/>
  <c r="BF517"/>
  <c r="T517"/>
  <c r="R517"/>
  <c r="P517"/>
  <c r="BI514"/>
  <c r="BH514"/>
  <c r="BG514"/>
  <c r="BF514"/>
  <c r="T514"/>
  <c r="R514"/>
  <c r="P514"/>
  <c r="BI506"/>
  <c r="BH506"/>
  <c r="BG506"/>
  <c r="BF506"/>
  <c r="T506"/>
  <c r="R506"/>
  <c r="P506"/>
  <c r="BI503"/>
  <c r="BH503"/>
  <c r="BG503"/>
  <c r="BF503"/>
  <c r="T503"/>
  <c r="R503"/>
  <c r="P503"/>
  <c r="BI498"/>
  <c r="BH498"/>
  <c r="BG498"/>
  <c r="BF498"/>
  <c r="T498"/>
  <c r="R498"/>
  <c r="P498"/>
  <c r="BI492"/>
  <c r="BH492"/>
  <c r="BG492"/>
  <c r="BF492"/>
  <c r="T492"/>
  <c r="R492"/>
  <c r="P492"/>
  <c r="BI486"/>
  <c r="BH486"/>
  <c r="BG486"/>
  <c r="BF486"/>
  <c r="T486"/>
  <c r="R486"/>
  <c r="P486"/>
  <c r="BI480"/>
  <c r="BH480"/>
  <c r="BG480"/>
  <c r="BF480"/>
  <c r="T480"/>
  <c r="R480"/>
  <c r="P480"/>
  <c r="BI474"/>
  <c r="BH474"/>
  <c r="BG474"/>
  <c r="BF474"/>
  <c r="T474"/>
  <c r="R474"/>
  <c r="P474"/>
  <c r="BI468"/>
  <c r="BH468"/>
  <c r="BG468"/>
  <c r="BF468"/>
  <c r="T468"/>
  <c r="R468"/>
  <c r="P468"/>
  <c r="BI464"/>
  <c r="BH464"/>
  <c r="BG464"/>
  <c r="BF464"/>
  <c r="T464"/>
  <c r="R464"/>
  <c r="P464"/>
  <c r="BI461"/>
  <c r="BH461"/>
  <c r="BG461"/>
  <c r="BF461"/>
  <c r="T461"/>
  <c r="R461"/>
  <c r="P461"/>
  <c r="BI457"/>
  <c r="BH457"/>
  <c r="BG457"/>
  <c r="BF457"/>
  <c r="T457"/>
  <c r="R457"/>
  <c r="P457"/>
  <c r="BI453"/>
  <c r="BH453"/>
  <c r="BG453"/>
  <c r="BF453"/>
  <c r="T453"/>
  <c r="R453"/>
  <c r="P453"/>
  <c r="BI428"/>
  <c r="BH428"/>
  <c r="BG428"/>
  <c r="BF428"/>
  <c r="T428"/>
  <c r="R428"/>
  <c r="P428"/>
  <c r="BI423"/>
  <c r="BH423"/>
  <c r="BG423"/>
  <c r="BF423"/>
  <c r="T423"/>
  <c r="R423"/>
  <c r="P423"/>
  <c r="BI420"/>
  <c r="BH420"/>
  <c r="BG420"/>
  <c r="BF420"/>
  <c r="T420"/>
  <c r="R420"/>
  <c r="P420"/>
  <c r="BI411"/>
  <c r="BH411"/>
  <c r="BG411"/>
  <c r="BF411"/>
  <c r="T411"/>
  <c r="R411"/>
  <c r="P411"/>
  <c r="BI402"/>
  <c r="BH402"/>
  <c r="BG402"/>
  <c r="BF402"/>
  <c r="T402"/>
  <c r="R402"/>
  <c r="P402"/>
  <c r="BI397"/>
  <c r="BH397"/>
  <c r="BG397"/>
  <c r="BF397"/>
  <c r="T397"/>
  <c r="R397"/>
  <c r="P397"/>
  <c r="BI393"/>
  <c r="BH393"/>
  <c r="BG393"/>
  <c r="BF393"/>
  <c r="T393"/>
  <c r="R393"/>
  <c r="P393"/>
  <c r="BI387"/>
  <c r="BH387"/>
  <c r="BG387"/>
  <c r="BF387"/>
  <c r="T387"/>
  <c r="R387"/>
  <c r="P387"/>
  <c r="BI384"/>
  <c r="BH384"/>
  <c r="BG384"/>
  <c r="BF384"/>
  <c r="T384"/>
  <c r="R384"/>
  <c r="P384"/>
  <c r="BI376"/>
  <c r="BH376"/>
  <c r="BG376"/>
  <c r="BF376"/>
  <c r="T376"/>
  <c r="R376"/>
  <c r="P376"/>
  <c r="BI351"/>
  <c r="BH351"/>
  <c r="BG351"/>
  <c r="BF351"/>
  <c r="T351"/>
  <c r="R351"/>
  <c r="P351"/>
  <c r="BI343"/>
  <c r="BH343"/>
  <c r="BG343"/>
  <c r="BF343"/>
  <c r="T343"/>
  <c r="R343"/>
  <c r="P343"/>
  <c r="BI337"/>
  <c r="BH337"/>
  <c r="BG337"/>
  <c r="BF337"/>
  <c r="T337"/>
  <c r="R337"/>
  <c r="P337"/>
  <c r="BI331"/>
  <c r="BH331"/>
  <c r="BG331"/>
  <c r="BF331"/>
  <c r="T331"/>
  <c r="R331"/>
  <c r="P331"/>
  <c r="BI323"/>
  <c r="BH323"/>
  <c r="BG323"/>
  <c r="BF323"/>
  <c r="T323"/>
  <c r="R323"/>
  <c r="P323"/>
  <c r="BI319"/>
  <c r="BH319"/>
  <c r="BG319"/>
  <c r="BF319"/>
  <c r="T319"/>
  <c r="R319"/>
  <c r="P319"/>
  <c r="BI311"/>
  <c r="BH311"/>
  <c r="BG311"/>
  <c r="BF311"/>
  <c r="T311"/>
  <c r="R311"/>
  <c r="P311"/>
  <c r="BI303"/>
  <c r="BH303"/>
  <c r="BG303"/>
  <c r="BF303"/>
  <c r="T303"/>
  <c r="R303"/>
  <c r="P303"/>
  <c r="BI293"/>
  <c r="BH293"/>
  <c r="BG293"/>
  <c r="BF293"/>
  <c r="T293"/>
  <c r="R293"/>
  <c r="P293"/>
  <c r="BI290"/>
  <c r="BH290"/>
  <c r="BG290"/>
  <c r="BF290"/>
  <c r="T290"/>
  <c r="R290"/>
  <c r="P290"/>
  <c r="BI283"/>
  <c r="BH283"/>
  <c r="BG283"/>
  <c r="BF283"/>
  <c r="T283"/>
  <c r="R283"/>
  <c r="P283"/>
  <c r="BI267"/>
  <c r="BH267"/>
  <c r="BG267"/>
  <c r="BF267"/>
  <c r="T267"/>
  <c r="R267"/>
  <c r="P267"/>
  <c r="BI251"/>
  <c r="BH251"/>
  <c r="BG251"/>
  <c r="BF251"/>
  <c r="T251"/>
  <c r="R251"/>
  <c r="P251"/>
  <c r="BI247"/>
  <c r="BH247"/>
  <c r="BG247"/>
  <c r="BF247"/>
  <c r="T247"/>
  <c r="R247"/>
  <c r="P247"/>
  <c r="BI243"/>
  <c r="BH243"/>
  <c r="BG243"/>
  <c r="BF243"/>
  <c r="T243"/>
  <c r="R243"/>
  <c r="P243"/>
  <c r="BI227"/>
  <c r="BH227"/>
  <c r="BG227"/>
  <c r="BF227"/>
  <c r="T227"/>
  <c r="R227"/>
  <c r="P227"/>
  <c r="BI211"/>
  <c r="BH211"/>
  <c r="BG211"/>
  <c r="BF211"/>
  <c r="T211"/>
  <c r="R211"/>
  <c r="P211"/>
  <c r="BI195"/>
  <c r="BH195"/>
  <c r="BG195"/>
  <c r="BF195"/>
  <c r="T195"/>
  <c r="R195"/>
  <c r="P195"/>
  <c r="BI179"/>
  <c r="BH179"/>
  <c r="BG179"/>
  <c r="BF179"/>
  <c r="T179"/>
  <c r="R179"/>
  <c r="P179"/>
  <c r="BI163"/>
  <c r="BH163"/>
  <c r="BG163"/>
  <c r="BF163"/>
  <c r="T163"/>
  <c r="R163"/>
  <c r="P163"/>
  <c r="BI147"/>
  <c r="BH147"/>
  <c r="BG147"/>
  <c r="BF147"/>
  <c r="T147"/>
  <c r="R147"/>
  <c r="P147"/>
  <c r="BI131"/>
  <c r="BH131"/>
  <c r="BG131"/>
  <c r="BF131"/>
  <c r="T131"/>
  <c r="R131"/>
  <c r="P131"/>
  <c r="BI115"/>
  <c r="BH115"/>
  <c r="BG115"/>
  <c r="BF115"/>
  <c r="T115"/>
  <c r="R115"/>
  <c r="P115"/>
  <c r="BI109"/>
  <c r="BH109"/>
  <c r="BG109"/>
  <c r="BF109"/>
  <c r="T109"/>
  <c r="R109"/>
  <c r="P109"/>
  <c r="BI101"/>
  <c r="BH101"/>
  <c r="BG101"/>
  <c r="BF101"/>
  <c r="T101"/>
  <c r="R101"/>
  <c r="P101"/>
  <c r="J95"/>
  <c r="J94"/>
  <c r="F94"/>
  <c r="F92"/>
  <c r="E90"/>
  <c r="J59"/>
  <c r="J58"/>
  <c r="F58"/>
  <c r="F56"/>
  <c r="E54"/>
  <c r="J20"/>
  <c r="E20"/>
  <c r="F59"/>
  <c r="J19"/>
  <c r="J14"/>
  <c r="J92"/>
  <c r="E7"/>
  <c r="E50"/>
  <c i="41" r="J39"/>
  <c r="J38"/>
  <c i="1" r="AY102"/>
  <c i="41" r="J37"/>
  <c i="1" r="AX102"/>
  <c i="41" r="BI101"/>
  <c r="BH101"/>
  <c r="BG101"/>
  <c r="BF101"/>
  <c r="T101"/>
  <c r="T100"/>
  <c r="R101"/>
  <c r="R100"/>
  <c r="P101"/>
  <c r="P100"/>
  <c r="BI97"/>
  <c r="BH97"/>
  <c r="BG97"/>
  <c r="BF97"/>
  <c r="T97"/>
  <c r="R97"/>
  <c r="P97"/>
  <c r="BI94"/>
  <c r="BH94"/>
  <c r="BG94"/>
  <c r="BF94"/>
  <c r="T94"/>
  <c r="R94"/>
  <c r="P94"/>
  <c r="BI90"/>
  <c r="BH90"/>
  <c r="BG90"/>
  <c r="BF90"/>
  <c r="T90"/>
  <c r="T89"/>
  <c r="R90"/>
  <c r="R89"/>
  <c r="P90"/>
  <c r="P89"/>
  <c r="J85"/>
  <c r="J84"/>
  <c r="F84"/>
  <c r="F82"/>
  <c r="E80"/>
  <c r="J59"/>
  <c r="J58"/>
  <c r="F58"/>
  <c r="F56"/>
  <c r="E54"/>
  <c r="J20"/>
  <c r="E20"/>
  <c r="F85"/>
  <c r="J19"/>
  <c r="J14"/>
  <c r="J82"/>
  <c r="E7"/>
  <c r="E76"/>
  <c i="40" r="T184"/>
  <c r="R184"/>
  <c r="P184"/>
  <c r="BK184"/>
  <c r="J184"/>
  <c r="J67"/>
  <c r="J39"/>
  <c r="J38"/>
  <c i="1" r="AY101"/>
  <c i="40" r="J37"/>
  <c i="1" r="AX101"/>
  <c i="40" r="BI225"/>
  <c r="BH225"/>
  <c r="BG225"/>
  <c r="BF225"/>
  <c r="T225"/>
  <c r="T224"/>
  <c r="R225"/>
  <c r="R224"/>
  <c r="P225"/>
  <c r="P224"/>
  <c r="BI211"/>
  <c r="BH211"/>
  <c r="BG211"/>
  <c r="BF211"/>
  <c r="T211"/>
  <c r="R211"/>
  <c r="P211"/>
  <c r="BI201"/>
  <c r="BH201"/>
  <c r="BG201"/>
  <c r="BF201"/>
  <c r="T201"/>
  <c r="R201"/>
  <c r="P201"/>
  <c r="BI197"/>
  <c r="BH197"/>
  <c r="BG197"/>
  <c r="BF197"/>
  <c r="T197"/>
  <c r="T196"/>
  <c r="R197"/>
  <c r="R196"/>
  <c r="P197"/>
  <c r="P196"/>
  <c r="BI185"/>
  <c r="BH185"/>
  <c r="BG185"/>
  <c r="BF185"/>
  <c r="T185"/>
  <c r="R185"/>
  <c r="P185"/>
  <c r="BI173"/>
  <c r="BH173"/>
  <c r="BG173"/>
  <c r="BF173"/>
  <c r="T173"/>
  <c r="T162"/>
  <c r="R173"/>
  <c r="P173"/>
  <c r="BI163"/>
  <c r="BH163"/>
  <c r="BG163"/>
  <c r="BF163"/>
  <c r="T163"/>
  <c r="R163"/>
  <c r="P163"/>
  <c r="BI146"/>
  <c r="BH146"/>
  <c r="BG146"/>
  <c r="BF146"/>
  <c r="T146"/>
  <c r="R146"/>
  <c r="P146"/>
  <c r="BI142"/>
  <c r="BH142"/>
  <c r="BG142"/>
  <c r="BF142"/>
  <c r="T142"/>
  <c r="R142"/>
  <c r="P142"/>
  <c r="BI138"/>
  <c r="BH138"/>
  <c r="BG138"/>
  <c r="BF138"/>
  <c r="T138"/>
  <c r="R138"/>
  <c r="P138"/>
  <c r="BI128"/>
  <c r="BH128"/>
  <c r="BG128"/>
  <c r="BF128"/>
  <c r="T128"/>
  <c r="R128"/>
  <c r="P128"/>
  <c r="BI123"/>
  <c r="BH123"/>
  <c r="BG123"/>
  <c r="BF123"/>
  <c r="T123"/>
  <c r="R123"/>
  <c r="P123"/>
  <c r="BI115"/>
  <c r="BH115"/>
  <c r="BG115"/>
  <c r="BF115"/>
  <c r="T115"/>
  <c r="R115"/>
  <c r="P115"/>
  <c r="BI104"/>
  <c r="BH104"/>
  <c r="BG104"/>
  <c r="BF104"/>
  <c r="T104"/>
  <c r="R104"/>
  <c r="P104"/>
  <c r="BI96"/>
  <c r="BH96"/>
  <c r="BG96"/>
  <c r="BF96"/>
  <c r="T96"/>
  <c r="R96"/>
  <c r="P96"/>
  <c r="J90"/>
  <c r="J89"/>
  <c r="F89"/>
  <c r="F87"/>
  <c r="E85"/>
  <c r="J59"/>
  <c r="J58"/>
  <c r="F58"/>
  <c r="F56"/>
  <c r="E54"/>
  <c r="J20"/>
  <c r="E20"/>
  <c r="F90"/>
  <c r="J19"/>
  <c r="J14"/>
  <c r="J87"/>
  <c r="E7"/>
  <c r="E81"/>
  <c i="39" r="J39"/>
  <c r="J38"/>
  <c i="1" r="AY100"/>
  <c i="39" r="J37"/>
  <c i="1" r="AX100"/>
  <c i="39" r="BI131"/>
  <c r="BH131"/>
  <c r="BG131"/>
  <c r="BF131"/>
  <c r="T131"/>
  <c r="R131"/>
  <c r="P131"/>
  <c r="BI128"/>
  <c r="BH128"/>
  <c r="BG128"/>
  <c r="BF128"/>
  <c r="T128"/>
  <c r="R128"/>
  <c r="P128"/>
  <c r="BI126"/>
  <c r="BH126"/>
  <c r="BG126"/>
  <c r="BF126"/>
  <c r="T126"/>
  <c r="R126"/>
  <c r="P126"/>
  <c r="BI122"/>
  <c r="BH122"/>
  <c r="BG122"/>
  <c r="BF122"/>
  <c r="T122"/>
  <c r="T121"/>
  <c r="R122"/>
  <c r="P122"/>
  <c r="BI118"/>
  <c r="BH118"/>
  <c r="BG118"/>
  <c r="BF118"/>
  <c r="T118"/>
  <c r="T117"/>
  <c r="R118"/>
  <c r="R117"/>
  <c r="P118"/>
  <c r="P117"/>
  <c r="BI115"/>
  <c r="BH115"/>
  <c r="BG115"/>
  <c r="BF115"/>
  <c r="T115"/>
  <c r="R115"/>
  <c r="P115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7"/>
  <c r="BH97"/>
  <c r="BG97"/>
  <c r="BF97"/>
  <c r="T97"/>
  <c r="R97"/>
  <c r="P97"/>
  <c r="BI95"/>
  <c r="BH95"/>
  <c r="BG95"/>
  <c r="BF95"/>
  <c r="T95"/>
  <c r="R95"/>
  <c r="P95"/>
  <c r="BI92"/>
  <c r="BH92"/>
  <c r="BG92"/>
  <c r="BF92"/>
  <c r="T92"/>
  <c r="R92"/>
  <c r="P92"/>
  <c r="J87"/>
  <c r="J86"/>
  <c r="F86"/>
  <c r="F84"/>
  <c r="E82"/>
  <c r="J59"/>
  <c r="J58"/>
  <c r="F58"/>
  <c r="F56"/>
  <c r="E54"/>
  <c r="J20"/>
  <c r="E20"/>
  <c r="F59"/>
  <c r="J19"/>
  <c r="J14"/>
  <c r="J56"/>
  <c r="E7"/>
  <c r="E78"/>
  <c i="38" r="J39"/>
  <c r="J38"/>
  <c i="1" r="AY99"/>
  <c i="38" r="J37"/>
  <c i="1" r="AX99"/>
  <c i="38" r="BI252"/>
  <c r="BH252"/>
  <c r="BG252"/>
  <c r="BF252"/>
  <c r="T252"/>
  <c r="R252"/>
  <c r="P252"/>
  <c r="BI247"/>
  <c r="BH247"/>
  <c r="BG247"/>
  <c r="BF247"/>
  <c r="T247"/>
  <c r="R247"/>
  <c r="P247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7"/>
  <c r="BH207"/>
  <c r="BG207"/>
  <c r="BF207"/>
  <c r="T207"/>
  <c r="R207"/>
  <c r="P207"/>
  <c r="BI204"/>
  <c r="BH204"/>
  <c r="BG204"/>
  <c r="BF204"/>
  <c r="T204"/>
  <c r="R204"/>
  <c r="P204"/>
  <c r="BI201"/>
  <c r="BH201"/>
  <c r="BG201"/>
  <c r="BF201"/>
  <c r="T201"/>
  <c r="R201"/>
  <c r="P201"/>
  <c r="BI198"/>
  <c r="BH198"/>
  <c r="BG198"/>
  <c r="BF198"/>
  <c r="T198"/>
  <c r="R198"/>
  <c r="P198"/>
  <c r="BI195"/>
  <c r="BH195"/>
  <c r="BG195"/>
  <c r="BF195"/>
  <c r="T195"/>
  <c r="R195"/>
  <c r="P195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8"/>
  <c r="BH178"/>
  <c r="BG178"/>
  <c r="BF178"/>
  <c r="T178"/>
  <c r="R178"/>
  <c r="P178"/>
  <c r="BI173"/>
  <c r="BH173"/>
  <c r="BG173"/>
  <c r="BF173"/>
  <c r="T173"/>
  <c r="R173"/>
  <c r="P173"/>
  <c r="BI170"/>
  <c r="BH170"/>
  <c r="BG170"/>
  <c r="BF170"/>
  <c r="T170"/>
  <c r="R170"/>
  <c r="P170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T157"/>
  <c r="R158"/>
  <c r="R157"/>
  <c r="P158"/>
  <c r="P157"/>
  <c r="BI154"/>
  <c r="BH154"/>
  <c r="BG154"/>
  <c r="BF154"/>
  <c r="T154"/>
  <c r="T153"/>
  <c r="R154"/>
  <c r="R153"/>
  <c r="P154"/>
  <c r="P153"/>
  <c r="BI148"/>
  <c r="BH148"/>
  <c r="BG148"/>
  <c r="BF148"/>
  <c r="T148"/>
  <c r="T147"/>
  <c r="R148"/>
  <c r="R147"/>
  <c r="P148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29"/>
  <c r="BH129"/>
  <c r="BG129"/>
  <c r="BF129"/>
  <c r="T129"/>
  <c r="R129"/>
  <c r="P129"/>
  <c r="BI126"/>
  <c r="BH126"/>
  <c r="BG126"/>
  <c r="BF126"/>
  <c r="T126"/>
  <c r="R126"/>
  <c r="P126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5"/>
  <c r="BH105"/>
  <c r="BG105"/>
  <c r="BF105"/>
  <c r="T105"/>
  <c r="R105"/>
  <c r="P105"/>
  <c r="BI103"/>
  <c r="BH103"/>
  <c r="BG103"/>
  <c r="BF103"/>
  <c r="T103"/>
  <c r="R103"/>
  <c r="P103"/>
  <c r="BI100"/>
  <c r="BH100"/>
  <c r="BG100"/>
  <c r="BF100"/>
  <c r="T100"/>
  <c r="R100"/>
  <c r="P100"/>
  <c r="BI95"/>
  <c r="BH95"/>
  <c r="BG95"/>
  <c r="BF95"/>
  <c r="T95"/>
  <c r="R95"/>
  <c r="P95"/>
  <c r="J90"/>
  <c r="J89"/>
  <c r="F89"/>
  <c r="F87"/>
  <c r="E85"/>
  <c r="J59"/>
  <c r="J58"/>
  <c r="F58"/>
  <c r="F56"/>
  <c r="E54"/>
  <c r="J20"/>
  <c r="E20"/>
  <c r="F59"/>
  <c r="J19"/>
  <c r="J14"/>
  <c r="J87"/>
  <c r="E7"/>
  <c r="E81"/>
  <c i="37" r="J39"/>
  <c r="J38"/>
  <c i="1" r="AY97"/>
  <c i="37" r="J37"/>
  <c i="1" r="AX97"/>
  <c i="37"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BI90"/>
  <c r="BH90"/>
  <c r="BG90"/>
  <c r="BF90"/>
  <c r="T90"/>
  <c r="R90"/>
  <c r="P90"/>
  <c r="J84"/>
  <c r="J83"/>
  <c r="F83"/>
  <c r="F81"/>
  <c r="E79"/>
  <c r="J59"/>
  <c r="J58"/>
  <c r="F58"/>
  <c r="F56"/>
  <c r="E54"/>
  <c r="J20"/>
  <c r="E20"/>
  <c r="F84"/>
  <c r="J19"/>
  <c r="J14"/>
  <c r="J56"/>
  <c r="E7"/>
  <c r="E75"/>
  <c i="36" r="J39"/>
  <c r="J38"/>
  <c i="1" r="AY96"/>
  <c i="36" r="J37"/>
  <c i="1" r="AX96"/>
  <c i="36" r="BI210"/>
  <c r="BH210"/>
  <c r="BG210"/>
  <c r="BF210"/>
  <c r="T210"/>
  <c r="R210"/>
  <c r="P210"/>
  <c r="BI207"/>
  <c r="BH207"/>
  <c r="BG207"/>
  <c r="BF207"/>
  <c r="T207"/>
  <c r="R207"/>
  <c r="P207"/>
  <c r="BI203"/>
  <c r="BH203"/>
  <c r="BG203"/>
  <c r="BF203"/>
  <c r="T203"/>
  <c r="R203"/>
  <c r="P203"/>
  <c r="BI201"/>
  <c r="BH201"/>
  <c r="BG201"/>
  <c r="BF201"/>
  <c r="T201"/>
  <c r="R201"/>
  <c r="P201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89"/>
  <c r="BH189"/>
  <c r="BG189"/>
  <c r="BF189"/>
  <c r="T189"/>
  <c r="T188"/>
  <c r="R189"/>
  <c r="R188"/>
  <c r="P189"/>
  <c r="P188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69"/>
  <c r="BH169"/>
  <c r="BG169"/>
  <c r="BF169"/>
  <c r="T169"/>
  <c r="R169"/>
  <c r="P169"/>
  <c r="BI166"/>
  <c r="BH166"/>
  <c r="BG166"/>
  <c r="BF166"/>
  <c r="T166"/>
  <c r="R166"/>
  <c r="P166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48"/>
  <c r="BH148"/>
  <c r="BG148"/>
  <c r="BF148"/>
  <c r="T148"/>
  <c r="R148"/>
  <c r="P148"/>
  <c r="BI143"/>
  <c r="BH143"/>
  <c r="BG143"/>
  <c r="BF143"/>
  <c r="T143"/>
  <c r="R143"/>
  <c r="P143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9"/>
  <c r="BH119"/>
  <c r="BG119"/>
  <c r="BF119"/>
  <c r="T119"/>
  <c r="R119"/>
  <c r="P119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2"/>
  <c r="BH102"/>
  <c r="BG102"/>
  <c r="BF102"/>
  <c r="T102"/>
  <c r="R102"/>
  <c r="P102"/>
  <c r="BI96"/>
  <c r="BH96"/>
  <c r="BG96"/>
  <c r="BF96"/>
  <c r="T96"/>
  <c r="R96"/>
  <c r="P96"/>
  <c r="J91"/>
  <c r="J90"/>
  <c r="F90"/>
  <c r="F88"/>
  <c r="E86"/>
  <c r="J59"/>
  <c r="J58"/>
  <c r="F58"/>
  <c r="F56"/>
  <c r="E54"/>
  <c r="J20"/>
  <c r="E20"/>
  <c r="F91"/>
  <c r="J19"/>
  <c r="J14"/>
  <c r="J56"/>
  <c r="E7"/>
  <c r="E82"/>
  <c i="35" r="J41"/>
  <c r="J40"/>
  <c i="1" r="AY95"/>
  <c i="35" r="J39"/>
  <c i="1" r="AX95"/>
  <c i="35" r="BI128"/>
  <c r="BH128"/>
  <c r="BG128"/>
  <c r="BF128"/>
  <c r="T128"/>
  <c r="T127"/>
  <c r="R128"/>
  <c r="R127"/>
  <c r="P128"/>
  <c r="P127"/>
  <c r="BI124"/>
  <c r="BH124"/>
  <c r="BG124"/>
  <c r="BF124"/>
  <c r="T124"/>
  <c r="R124"/>
  <c r="P124"/>
  <c r="BI122"/>
  <c r="BH122"/>
  <c r="BG122"/>
  <c r="BF122"/>
  <c r="T122"/>
  <c r="R122"/>
  <c r="P122"/>
  <c r="BI116"/>
  <c r="BH116"/>
  <c r="BG116"/>
  <c r="BF116"/>
  <c r="T116"/>
  <c r="T111"/>
  <c r="R116"/>
  <c r="R111"/>
  <c r="P116"/>
  <c r="P111"/>
  <c r="BI112"/>
  <c r="BH112"/>
  <c r="BG112"/>
  <c r="BF112"/>
  <c r="T112"/>
  <c r="R112"/>
  <c r="P112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63"/>
  <c r="J21"/>
  <c r="J16"/>
  <c r="J90"/>
  <c r="E7"/>
  <c r="E82"/>
  <c i="34" r="J41"/>
  <c r="J40"/>
  <c i="1" r="AY94"/>
  <c i="34" r="J39"/>
  <c i="1" r="AX94"/>
  <c i="34" r="BI128"/>
  <c r="BH128"/>
  <c r="BG128"/>
  <c r="BF128"/>
  <c r="T128"/>
  <c r="T127"/>
  <c r="R128"/>
  <c r="R127"/>
  <c r="P128"/>
  <c r="P127"/>
  <c r="BI124"/>
  <c r="BH124"/>
  <c r="BG124"/>
  <c r="BF124"/>
  <c r="T124"/>
  <c r="R124"/>
  <c r="P124"/>
  <c r="BI122"/>
  <c r="BH122"/>
  <c r="BG122"/>
  <c r="BF122"/>
  <c r="T122"/>
  <c r="R122"/>
  <c r="P122"/>
  <c r="BI116"/>
  <c r="BH116"/>
  <c r="BG116"/>
  <c r="BF116"/>
  <c r="T116"/>
  <c r="T115"/>
  <c r="R116"/>
  <c r="R115"/>
  <c r="P116"/>
  <c r="P115"/>
  <c r="BI111"/>
  <c r="BH111"/>
  <c r="BG111"/>
  <c r="BF111"/>
  <c r="T111"/>
  <c r="R111"/>
  <c r="P111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63"/>
  <c r="J21"/>
  <c r="J16"/>
  <c r="J60"/>
  <c r="E7"/>
  <c r="E82"/>
  <c i="33" r="J41"/>
  <c r="J40"/>
  <c i="1" r="AY93"/>
  <c i="33" r="J39"/>
  <c i="1" r="AX93"/>
  <c i="33" r="BI126"/>
  <c r="BH126"/>
  <c r="BG126"/>
  <c r="BF126"/>
  <c r="T126"/>
  <c r="T125"/>
  <c r="R126"/>
  <c r="R125"/>
  <c r="P126"/>
  <c r="P125"/>
  <c r="BI122"/>
  <c r="BH122"/>
  <c r="BG122"/>
  <c r="BF122"/>
  <c r="T122"/>
  <c r="T121"/>
  <c r="R122"/>
  <c r="R121"/>
  <c r="P122"/>
  <c r="P121"/>
  <c r="BI116"/>
  <c r="BH116"/>
  <c r="BG116"/>
  <c r="BF116"/>
  <c r="T116"/>
  <c r="T115"/>
  <c r="R116"/>
  <c r="R115"/>
  <c r="P116"/>
  <c r="P115"/>
  <c r="BI111"/>
  <c r="BH111"/>
  <c r="BG111"/>
  <c r="BF111"/>
  <c r="T111"/>
  <c r="R111"/>
  <c r="P111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82"/>
  <c i="32" r="J41"/>
  <c r="J40"/>
  <c i="1" r="AY92"/>
  <c i="32" r="J39"/>
  <c i="1" r="AX92"/>
  <c i="32" r="BI126"/>
  <c r="BH126"/>
  <c r="BG126"/>
  <c r="BF126"/>
  <c r="T126"/>
  <c r="T125"/>
  <c r="R126"/>
  <c r="R125"/>
  <c r="P126"/>
  <c r="P125"/>
  <c r="BI122"/>
  <c r="BH122"/>
  <c r="BG122"/>
  <c r="BF122"/>
  <c r="T122"/>
  <c r="T121"/>
  <c r="R122"/>
  <c r="R121"/>
  <c r="P122"/>
  <c r="P121"/>
  <c r="BI116"/>
  <c r="BH116"/>
  <c r="BG116"/>
  <c r="BF116"/>
  <c r="T116"/>
  <c r="T111"/>
  <c r="R116"/>
  <c r="R111"/>
  <c r="P116"/>
  <c r="P111"/>
  <c r="BI112"/>
  <c r="BH112"/>
  <c r="BG112"/>
  <c r="BF112"/>
  <c r="T112"/>
  <c r="R112"/>
  <c r="P112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52"/>
  <c i="31" r="J41"/>
  <c r="J40"/>
  <c i="1" r="AY91"/>
  <c i="31" r="J39"/>
  <c i="1" r="AX91"/>
  <c i="31" r="BI128"/>
  <c r="BH128"/>
  <c r="BG128"/>
  <c r="BF128"/>
  <c r="T128"/>
  <c r="T127"/>
  <c r="R128"/>
  <c r="R127"/>
  <c r="P128"/>
  <c r="P127"/>
  <c r="BI124"/>
  <c r="BH124"/>
  <c r="BG124"/>
  <c r="BF124"/>
  <c r="T124"/>
  <c r="R124"/>
  <c r="P124"/>
  <c r="BI122"/>
  <c r="BH122"/>
  <c r="BG122"/>
  <c r="BF122"/>
  <c r="T122"/>
  <c r="R122"/>
  <c r="P122"/>
  <c r="BI116"/>
  <c r="BH116"/>
  <c r="BG116"/>
  <c r="BF116"/>
  <c r="T116"/>
  <c r="T111"/>
  <c r="R116"/>
  <c r="R111"/>
  <c r="P116"/>
  <c r="P111"/>
  <c r="BI112"/>
  <c r="BH112"/>
  <c r="BG112"/>
  <c r="BF112"/>
  <c r="T112"/>
  <c r="R112"/>
  <c r="P112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60"/>
  <c r="E7"/>
  <c r="E52"/>
  <c i="30" r="J41"/>
  <c r="J40"/>
  <c i="1" r="AY90"/>
  <c i="30" r="J39"/>
  <c i="1" r="AX90"/>
  <c i="30"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63"/>
  <c r="J21"/>
  <c r="J16"/>
  <c r="J87"/>
  <c r="E7"/>
  <c r="E79"/>
  <c i="29" r="J39"/>
  <c r="J38"/>
  <c i="1" r="AY88"/>
  <c i="29" r="J37"/>
  <c i="1" r="AX88"/>
  <c i="29" r="BI266"/>
  <c r="BH266"/>
  <c r="BG266"/>
  <c r="BF266"/>
  <c r="T266"/>
  <c r="R266"/>
  <c r="P266"/>
  <c r="BI263"/>
  <c r="BH263"/>
  <c r="BG263"/>
  <c r="BF263"/>
  <c r="T263"/>
  <c r="R263"/>
  <c r="P263"/>
  <c r="BI246"/>
  <c r="BH246"/>
  <c r="BG246"/>
  <c r="BF246"/>
  <c r="T246"/>
  <c r="R246"/>
  <c r="P246"/>
  <c r="BI242"/>
  <c r="BH242"/>
  <c r="BG242"/>
  <c r="BF242"/>
  <c r="T242"/>
  <c r="R242"/>
  <c r="P242"/>
  <c r="BI238"/>
  <c r="BH238"/>
  <c r="BG238"/>
  <c r="BF238"/>
  <c r="T238"/>
  <c r="R238"/>
  <c r="P238"/>
  <c r="BI233"/>
  <c r="BH233"/>
  <c r="BG233"/>
  <c r="BF233"/>
  <c r="T233"/>
  <c r="R233"/>
  <c r="P233"/>
  <c r="BI226"/>
  <c r="BH226"/>
  <c r="BG226"/>
  <c r="BF226"/>
  <c r="T226"/>
  <c r="R226"/>
  <c r="P226"/>
  <c r="BI218"/>
  <c r="BH218"/>
  <c r="BG218"/>
  <c r="BF218"/>
  <c r="T218"/>
  <c r="R218"/>
  <c r="P218"/>
  <c r="BI211"/>
  <c r="BH211"/>
  <c r="BG211"/>
  <c r="BF211"/>
  <c r="T211"/>
  <c r="R211"/>
  <c r="P211"/>
  <c r="BI207"/>
  <c r="BH207"/>
  <c r="BG207"/>
  <c r="BF207"/>
  <c r="T207"/>
  <c r="T206"/>
  <c r="R207"/>
  <c r="R206"/>
  <c r="P207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88"/>
  <c r="BH188"/>
  <c r="BG188"/>
  <c r="BF188"/>
  <c r="T188"/>
  <c r="R188"/>
  <c r="P188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47"/>
  <c r="BH147"/>
  <c r="BG147"/>
  <c r="BF147"/>
  <c r="T147"/>
  <c r="R147"/>
  <c r="P147"/>
  <c r="BI143"/>
  <c r="BH143"/>
  <c r="BG143"/>
  <c r="BF143"/>
  <c r="T143"/>
  <c r="R143"/>
  <c r="P143"/>
  <c r="BI139"/>
  <c r="BH139"/>
  <c r="BG139"/>
  <c r="BF139"/>
  <c r="T139"/>
  <c r="R139"/>
  <c r="P139"/>
  <c r="BI129"/>
  <c r="BH129"/>
  <c r="BG129"/>
  <c r="BF129"/>
  <c r="T129"/>
  <c r="R129"/>
  <c r="P129"/>
  <c r="BI124"/>
  <c r="BH124"/>
  <c r="BG124"/>
  <c r="BF124"/>
  <c r="T124"/>
  <c r="R124"/>
  <c r="P124"/>
  <c r="BI116"/>
  <c r="BH116"/>
  <c r="BG116"/>
  <c r="BF116"/>
  <c r="T116"/>
  <c r="R116"/>
  <c r="P116"/>
  <c r="BI100"/>
  <c r="BH100"/>
  <c r="BG100"/>
  <c r="BF100"/>
  <c r="T100"/>
  <c r="R100"/>
  <c r="P100"/>
  <c r="BI95"/>
  <c r="BH95"/>
  <c r="BG95"/>
  <c r="BF95"/>
  <c r="T95"/>
  <c r="R95"/>
  <c r="P95"/>
  <c r="J89"/>
  <c r="J88"/>
  <c r="F88"/>
  <c r="F86"/>
  <c r="E84"/>
  <c r="J59"/>
  <c r="J58"/>
  <c r="F58"/>
  <c r="F56"/>
  <c r="E54"/>
  <c r="J20"/>
  <c r="E20"/>
  <c r="F89"/>
  <c r="J19"/>
  <c r="J14"/>
  <c r="J86"/>
  <c r="E7"/>
  <c r="E50"/>
  <c i="28" r="J39"/>
  <c r="J38"/>
  <c i="1" r="AY87"/>
  <c i="28" r="J37"/>
  <c i="1" r="AX87"/>
  <c i="28" r="BI259"/>
  <c r="BH259"/>
  <c r="BG259"/>
  <c r="BF259"/>
  <c r="T259"/>
  <c r="R259"/>
  <c r="P259"/>
  <c r="BI256"/>
  <c r="BH256"/>
  <c r="BG256"/>
  <c r="BF256"/>
  <c r="T256"/>
  <c r="R256"/>
  <c r="P256"/>
  <c r="BI253"/>
  <c r="BH253"/>
  <c r="BG253"/>
  <c r="BF253"/>
  <c r="T253"/>
  <c r="R253"/>
  <c r="P253"/>
  <c r="BI248"/>
  <c r="BH248"/>
  <c r="BG248"/>
  <c r="BF248"/>
  <c r="T248"/>
  <c r="R248"/>
  <c r="P248"/>
  <c r="BI243"/>
  <c r="BH243"/>
  <c r="BG243"/>
  <c r="BF243"/>
  <c r="T243"/>
  <c r="R243"/>
  <c r="P243"/>
  <c r="BI240"/>
  <c r="BH240"/>
  <c r="BG240"/>
  <c r="BF240"/>
  <c r="T240"/>
  <c r="R240"/>
  <c r="P240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5"/>
  <c r="BH225"/>
  <c r="BG225"/>
  <c r="BF225"/>
  <c r="T225"/>
  <c r="T224"/>
  <c r="R225"/>
  <c r="R224"/>
  <c r="P225"/>
  <c r="P224"/>
  <c r="BI221"/>
  <c r="BH221"/>
  <c r="BG221"/>
  <c r="BF221"/>
  <c r="T221"/>
  <c r="R221"/>
  <c r="P221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0"/>
  <c r="BH200"/>
  <c r="BG200"/>
  <c r="BF200"/>
  <c r="T200"/>
  <c r="R200"/>
  <c r="P200"/>
  <c r="BI194"/>
  <c r="BH194"/>
  <c r="BG194"/>
  <c r="BF194"/>
  <c r="T194"/>
  <c r="R194"/>
  <c r="P194"/>
  <c r="BI191"/>
  <c r="BH191"/>
  <c r="BG191"/>
  <c r="BF191"/>
  <c r="T191"/>
  <c r="R191"/>
  <c r="P191"/>
  <c r="BI186"/>
  <c r="BH186"/>
  <c r="BG186"/>
  <c r="BF186"/>
  <c r="T186"/>
  <c r="R186"/>
  <c r="P186"/>
  <c r="BI181"/>
  <c r="BH181"/>
  <c r="BG181"/>
  <c r="BF181"/>
  <c r="T181"/>
  <c r="R181"/>
  <c r="P181"/>
  <c r="BI176"/>
  <c r="BH176"/>
  <c r="BG176"/>
  <c r="BF176"/>
  <c r="T176"/>
  <c r="R176"/>
  <c r="P176"/>
  <c r="BI173"/>
  <c r="BH173"/>
  <c r="BG173"/>
  <c r="BF173"/>
  <c r="T173"/>
  <c r="R173"/>
  <c r="P173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45"/>
  <c r="BH145"/>
  <c r="BG145"/>
  <c r="BF145"/>
  <c r="T145"/>
  <c r="T144"/>
  <c r="R145"/>
  <c r="R144"/>
  <c r="P145"/>
  <c r="P144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2"/>
  <c r="BH132"/>
  <c r="BG132"/>
  <c r="BF132"/>
  <c r="T132"/>
  <c r="R132"/>
  <c r="P132"/>
  <c r="BI130"/>
  <c r="BH130"/>
  <c r="BG130"/>
  <c r="BF130"/>
  <c r="T130"/>
  <c r="R130"/>
  <c r="P130"/>
  <c r="BI124"/>
  <c r="BH124"/>
  <c r="BG124"/>
  <c r="BF124"/>
  <c r="T124"/>
  <c r="R124"/>
  <c r="P124"/>
  <c r="BI122"/>
  <c r="BH122"/>
  <c r="BG122"/>
  <c r="BF122"/>
  <c r="T122"/>
  <c r="R122"/>
  <c r="P122"/>
  <c r="BI117"/>
  <c r="BH117"/>
  <c r="BG117"/>
  <c r="BF117"/>
  <c r="T117"/>
  <c r="R117"/>
  <c r="P117"/>
  <c r="BI114"/>
  <c r="BH114"/>
  <c r="BG114"/>
  <c r="BF114"/>
  <c r="T114"/>
  <c r="R114"/>
  <c r="P114"/>
  <c r="BI108"/>
  <c r="BH108"/>
  <c r="BG108"/>
  <c r="BF108"/>
  <c r="T108"/>
  <c r="R108"/>
  <c r="P108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J91"/>
  <c r="J90"/>
  <c r="F90"/>
  <c r="F88"/>
  <c r="E86"/>
  <c r="J59"/>
  <c r="J58"/>
  <c r="F58"/>
  <c r="F56"/>
  <c r="E54"/>
  <c r="J20"/>
  <c r="E20"/>
  <c r="F59"/>
  <c r="J19"/>
  <c r="J14"/>
  <c r="J56"/>
  <c r="E7"/>
  <c r="E82"/>
  <c i="27" r="J41"/>
  <c r="J40"/>
  <c i="1" r="AY85"/>
  <c i="27" r="J39"/>
  <c i="1" r="AX85"/>
  <c i="27"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J89"/>
  <c r="J88"/>
  <c r="F88"/>
  <c r="F86"/>
  <c r="E84"/>
  <c r="J63"/>
  <c r="J62"/>
  <c r="F62"/>
  <c r="F60"/>
  <c r="E58"/>
  <c r="J22"/>
  <c r="E22"/>
  <c r="F89"/>
  <c r="J21"/>
  <c r="J16"/>
  <c r="J60"/>
  <c r="E7"/>
  <c r="E78"/>
  <c i="26" r="J41"/>
  <c r="J40"/>
  <c i="1" r="AY84"/>
  <c i="26" r="J39"/>
  <c i="1" r="AX84"/>
  <c i="26"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63"/>
  <c r="J21"/>
  <c r="J16"/>
  <c r="J91"/>
  <c r="E7"/>
  <c r="E83"/>
  <c i="25" r="J41"/>
  <c r="J40"/>
  <c i="1" r="AY83"/>
  <c i="25" r="J39"/>
  <c i="1" r="AX83"/>
  <c i="25" r="BI126"/>
  <c r="BH126"/>
  <c r="BG126"/>
  <c r="BF126"/>
  <c r="T126"/>
  <c r="T125"/>
  <c r="R126"/>
  <c r="R125"/>
  <c r="P126"/>
  <c r="P125"/>
  <c r="BI123"/>
  <c r="BH123"/>
  <c r="BG123"/>
  <c r="BF123"/>
  <c r="T123"/>
  <c r="R123"/>
  <c r="P123"/>
  <c r="BI121"/>
  <c r="BH121"/>
  <c r="BG121"/>
  <c r="BF121"/>
  <c r="T121"/>
  <c r="R121"/>
  <c r="P121"/>
  <c r="BI118"/>
  <c r="BH118"/>
  <c r="BG118"/>
  <c r="BF118"/>
  <c r="T118"/>
  <c r="R118"/>
  <c r="P118"/>
  <c r="BI116"/>
  <c r="BH116"/>
  <c r="BG116"/>
  <c r="BF116"/>
  <c r="T116"/>
  <c r="R116"/>
  <c r="P116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52"/>
  <c i="24" r="J41"/>
  <c r="J40"/>
  <c i="1" r="AY82"/>
  <c i="24" r="J39"/>
  <c i="1" r="AX82"/>
  <c i="24" r="BI142"/>
  <c r="BH142"/>
  <c r="BG142"/>
  <c r="BF142"/>
  <c r="T142"/>
  <c r="T141"/>
  <c r="R142"/>
  <c r="R141"/>
  <c r="P142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63"/>
  <c r="J21"/>
  <c r="J16"/>
  <c r="J90"/>
  <c r="E7"/>
  <c r="E52"/>
  <c i="23" r="J41"/>
  <c r="J40"/>
  <c i="1" r="AY81"/>
  <c i="23" r="J39"/>
  <c i="1" r="AX81"/>
  <c i="23" r="BI142"/>
  <c r="BH142"/>
  <c r="BG142"/>
  <c r="BF142"/>
  <c r="T142"/>
  <c r="T141"/>
  <c r="R142"/>
  <c r="R141"/>
  <c r="P142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82"/>
  <c i="22" r="J41"/>
  <c r="J40"/>
  <c i="1" r="AY80"/>
  <c i="22" r="J39"/>
  <c i="1" r="AX80"/>
  <c i="22" r="BI134"/>
  <c r="BH134"/>
  <c r="BG134"/>
  <c r="BF134"/>
  <c r="T134"/>
  <c r="T133"/>
  <c r="R134"/>
  <c r="R133"/>
  <c r="P134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2"/>
  <c r="BH122"/>
  <c r="BG122"/>
  <c r="BF122"/>
  <c r="T122"/>
  <c r="T121"/>
  <c r="R122"/>
  <c r="R121"/>
  <c r="P122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52"/>
  <c i="21" r="J41"/>
  <c r="J40"/>
  <c i="1" r="AY79"/>
  <c i="21" r="J39"/>
  <c i="1" r="AX79"/>
  <c i="21" r="BI152"/>
  <c r="BH152"/>
  <c r="BG152"/>
  <c r="BF152"/>
  <c r="T152"/>
  <c r="T151"/>
  <c r="R152"/>
  <c r="R151"/>
  <c r="P152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63"/>
  <c r="J21"/>
  <c r="J16"/>
  <c r="J60"/>
  <c r="E7"/>
  <c r="E52"/>
  <c i="20" r="J41"/>
  <c r="J40"/>
  <c i="1" r="AY78"/>
  <c i="20" r="J39"/>
  <c i="1" r="AX78"/>
  <c i="20" r="BI134"/>
  <c r="BH134"/>
  <c r="BG134"/>
  <c r="BF134"/>
  <c r="T134"/>
  <c r="T133"/>
  <c r="R134"/>
  <c r="R133"/>
  <c r="P134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0"/>
  <c r="BH120"/>
  <c r="BG120"/>
  <c r="BF120"/>
  <c r="T120"/>
  <c r="T119"/>
  <c r="R120"/>
  <c r="R119"/>
  <c r="P120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82"/>
  <c i="19" r="J41"/>
  <c r="J40"/>
  <c i="1" r="AY77"/>
  <c i="19" r="J39"/>
  <c i="1" r="AX77"/>
  <c i="19" r="BI204"/>
  <c r="BH204"/>
  <c r="BG204"/>
  <c r="BF204"/>
  <c r="T204"/>
  <c r="R204"/>
  <c r="P204"/>
  <c r="BI202"/>
  <c r="BH202"/>
  <c r="BG202"/>
  <c r="BF202"/>
  <c r="T202"/>
  <c r="R202"/>
  <c r="P202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J96"/>
  <c r="J95"/>
  <c r="F95"/>
  <c r="F93"/>
  <c r="E91"/>
  <c r="J63"/>
  <c r="J62"/>
  <c r="F62"/>
  <c r="F60"/>
  <c r="E58"/>
  <c r="J22"/>
  <c r="E22"/>
  <c r="F63"/>
  <c r="J21"/>
  <c r="J16"/>
  <c r="J93"/>
  <c r="E7"/>
  <c r="E52"/>
  <c i="18" r="J41"/>
  <c r="J40"/>
  <c i="1" r="AY76"/>
  <c i="18" r="J39"/>
  <c i="1" r="AX76"/>
  <c i="18" r="BI108"/>
  <c r="BH108"/>
  <c r="BG108"/>
  <c r="BF108"/>
  <c r="T108"/>
  <c r="T107"/>
  <c r="R108"/>
  <c r="R107"/>
  <c r="P108"/>
  <c r="P107"/>
  <c r="BI105"/>
  <c r="BH105"/>
  <c r="BG105"/>
  <c r="BF105"/>
  <c r="T105"/>
  <c r="T104"/>
  <c r="R105"/>
  <c r="R104"/>
  <c r="P105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89"/>
  <c r="E7"/>
  <c r="E81"/>
  <c i="17" r="J41"/>
  <c r="J40"/>
  <c i="1" r="AY75"/>
  <c i="17" r="J39"/>
  <c i="1" r="AX75"/>
  <c i="17" r="BI116"/>
  <c r="BH116"/>
  <c r="BG116"/>
  <c r="BF116"/>
  <c r="T116"/>
  <c r="T115"/>
  <c r="R116"/>
  <c r="R115"/>
  <c r="P116"/>
  <c r="P115"/>
  <c r="BI113"/>
  <c r="BH113"/>
  <c r="BG113"/>
  <c r="BF113"/>
  <c r="T113"/>
  <c r="R113"/>
  <c r="P113"/>
  <c r="BI111"/>
  <c r="BH111"/>
  <c r="BG111"/>
  <c r="BF111"/>
  <c r="T111"/>
  <c r="R111"/>
  <c r="P111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60"/>
  <c r="E7"/>
  <c r="E81"/>
  <c i="16" r="J41"/>
  <c r="J40"/>
  <c i="1" r="AY74"/>
  <c i="16" r="J39"/>
  <c i="1" r="AX74"/>
  <c i="16" r="BI136"/>
  <c r="BH136"/>
  <c r="BG136"/>
  <c r="BF136"/>
  <c r="T136"/>
  <c r="T135"/>
  <c r="R136"/>
  <c r="R135"/>
  <c r="P136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82"/>
  <c i="15" r="J41"/>
  <c r="J40"/>
  <c i="1" r="AY72"/>
  <c i="15" r="J39"/>
  <c i="1" r="AX72"/>
  <c i="15" r="BI112"/>
  <c r="BH112"/>
  <c r="BG112"/>
  <c r="BF112"/>
  <c r="T112"/>
  <c r="T111"/>
  <c r="R112"/>
  <c r="R111"/>
  <c r="P112"/>
  <c r="P111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89"/>
  <c r="E7"/>
  <c r="E81"/>
  <c i="14" r="J41"/>
  <c r="J40"/>
  <c i="1" r="AY71"/>
  <c i="14" r="J39"/>
  <c i="1" r="AX71"/>
  <c i="14" r="BI122"/>
  <c r="BH122"/>
  <c r="BG122"/>
  <c r="BF122"/>
  <c r="T122"/>
  <c r="T121"/>
  <c r="R122"/>
  <c r="R121"/>
  <c r="P122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60"/>
  <c r="E7"/>
  <c r="E81"/>
  <c i="13" r="J41"/>
  <c r="J40"/>
  <c i="1" r="AY70"/>
  <c i="13" r="J39"/>
  <c i="1" r="AX70"/>
  <c i="13" r="BI140"/>
  <c r="BH140"/>
  <c r="BG140"/>
  <c r="BF140"/>
  <c r="T140"/>
  <c r="T139"/>
  <c r="R140"/>
  <c r="R139"/>
  <c r="P140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60"/>
  <c r="E7"/>
  <c r="E82"/>
  <c i="12" r="J41"/>
  <c r="J40"/>
  <c i="1" r="AY69"/>
  <c i="12" r="J39"/>
  <c i="1" r="AX69"/>
  <c i="12"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5"/>
  <c r="BH255"/>
  <c r="BG255"/>
  <c r="BF255"/>
  <c r="T255"/>
  <c r="R255"/>
  <c r="P255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J99"/>
  <c r="J98"/>
  <c r="F98"/>
  <c r="F96"/>
  <c r="E94"/>
  <c r="J63"/>
  <c r="J62"/>
  <c r="F62"/>
  <c r="F60"/>
  <c r="E58"/>
  <c r="J22"/>
  <c r="E22"/>
  <c r="F99"/>
  <c r="J21"/>
  <c r="J16"/>
  <c r="J60"/>
  <c r="E7"/>
  <c r="E88"/>
  <c i="11" r="J41"/>
  <c r="J40"/>
  <c i="1" r="AY68"/>
  <c i="11" r="J39"/>
  <c i="1" r="AX68"/>
  <c i="11" r="BI276"/>
  <c r="BH276"/>
  <c r="BG276"/>
  <c r="BF276"/>
  <c r="T276"/>
  <c r="T275"/>
  <c r="R276"/>
  <c r="R275"/>
  <c r="P276"/>
  <c r="P275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5"/>
  <c r="BH185"/>
  <c r="BG185"/>
  <c r="BF185"/>
  <c r="T185"/>
  <c r="T184"/>
  <c r="R185"/>
  <c r="R184"/>
  <c r="P185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4"/>
  <c r="BH134"/>
  <c r="BG134"/>
  <c r="BF134"/>
  <c r="T134"/>
  <c r="T133"/>
  <c r="R134"/>
  <c r="R133"/>
  <c r="P134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J99"/>
  <c r="J98"/>
  <c r="F98"/>
  <c r="F96"/>
  <c r="E94"/>
  <c r="J63"/>
  <c r="J62"/>
  <c r="F62"/>
  <c r="F60"/>
  <c r="E58"/>
  <c r="J22"/>
  <c r="E22"/>
  <c r="F99"/>
  <c r="J21"/>
  <c r="J16"/>
  <c r="J96"/>
  <c r="E7"/>
  <c r="E88"/>
  <c i="10" r="J41"/>
  <c r="J40"/>
  <c i="1" r="AY67"/>
  <c i="10" r="J39"/>
  <c i="1" r="AX67"/>
  <c i="10" r="BI132"/>
  <c r="BH132"/>
  <c r="BG132"/>
  <c r="BF132"/>
  <c r="T132"/>
  <c r="T131"/>
  <c r="R132"/>
  <c r="R131"/>
  <c r="P132"/>
  <c r="P131"/>
  <c r="BI129"/>
  <c r="BH129"/>
  <c r="BG129"/>
  <c r="BF129"/>
  <c r="T129"/>
  <c r="T128"/>
  <c r="R129"/>
  <c r="R128"/>
  <c r="P129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63"/>
  <c r="J21"/>
  <c r="J16"/>
  <c r="J60"/>
  <c r="E7"/>
  <c r="E82"/>
  <c i="9" r="J41"/>
  <c r="J40"/>
  <c i="1" r="AY66"/>
  <c i="9" r="J39"/>
  <c i="1" r="AX66"/>
  <c i="9" r="BI134"/>
  <c r="BH134"/>
  <c r="BG134"/>
  <c r="BF134"/>
  <c r="T134"/>
  <c r="T133"/>
  <c r="R134"/>
  <c r="R133"/>
  <c r="P134"/>
  <c r="P133"/>
  <c r="BI131"/>
  <c r="BH131"/>
  <c r="BG131"/>
  <c r="BF131"/>
  <c r="T131"/>
  <c r="T130"/>
  <c r="R131"/>
  <c r="R130"/>
  <c r="P131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89"/>
  <c r="E7"/>
  <c r="E81"/>
  <c i="8" r="J41"/>
  <c r="J40"/>
  <c i="1" r="AY64"/>
  <c i="8" r="J39"/>
  <c i="1" r="AX64"/>
  <c i="8" r="BI122"/>
  <c r="BH122"/>
  <c r="BG122"/>
  <c r="BF122"/>
  <c r="T122"/>
  <c r="R122"/>
  <c r="P122"/>
  <c r="BI120"/>
  <c r="BH120"/>
  <c r="BG120"/>
  <c r="BF120"/>
  <c r="T120"/>
  <c r="R120"/>
  <c r="P120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60"/>
  <c r="E7"/>
  <c r="E80"/>
  <c i="7" r="J41"/>
  <c r="J40"/>
  <c i="1" r="AY63"/>
  <c i="7" r="J39"/>
  <c i="1" r="AX63"/>
  <c i="7"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89"/>
  <c r="E7"/>
  <c r="E81"/>
  <c i="6" r="J41"/>
  <c r="J40"/>
  <c i="1" r="AY62"/>
  <c i="6" r="J39"/>
  <c i="1" r="AX62"/>
  <c i="6" r="BI94"/>
  <c r="BH94"/>
  <c r="BG94"/>
  <c r="BF94"/>
  <c r="T94"/>
  <c r="T93"/>
  <c r="T92"/>
  <c r="R94"/>
  <c r="R93"/>
  <c r="R92"/>
  <c r="P94"/>
  <c r="P93"/>
  <c r="P92"/>
  <c i="1" r="AU62"/>
  <c i="6" r="J89"/>
  <c r="J88"/>
  <c r="F88"/>
  <c r="F86"/>
  <c r="E84"/>
  <c r="J63"/>
  <c r="J62"/>
  <c r="F62"/>
  <c r="F60"/>
  <c r="E58"/>
  <c r="J22"/>
  <c r="E22"/>
  <c r="F63"/>
  <c r="J21"/>
  <c r="J16"/>
  <c r="J60"/>
  <c r="E7"/>
  <c r="E78"/>
  <c i="5" r="J41"/>
  <c r="J40"/>
  <c i="1" r="AY61"/>
  <c i="5" r="J39"/>
  <c i="1" r="AX61"/>
  <c i="5" r="BI124"/>
  <c r="BH124"/>
  <c r="BG124"/>
  <c r="BF124"/>
  <c r="T124"/>
  <c r="R124"/>
  <c r="P124"/>
  <c r="BI122"/>
  <c r="BH122"/>
  <c r="BG122"/>
  <c r="BF122"/>
  <c r="T122"/>
  <c r="R122"/>
  <c r="P122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88"/>
  <c r="E7"/>
  <c r="E80"/>
  <c i="4" r="J41"/>
  <c r="J40"/>
  <c i="1" r="AY60"/>
  <c i="4" r="J39"/>
  <c i="1" r="AX60"/>
  <c i="4"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T96"/>
  <c r="R97"/>
  <c r="R96"/>
  <c r="P97"/>
  <c r="P96"/>
  <c r="J91"/>
  <c r="J90"/>
  <c r="F90"/>
  <c r="F88"/>
  <c r="E86"/>
  <c r="J63"/>
  <c r="J62"/>
  <c r="F62"/>
  <c r="F60"/>
  <c r="E58"/>
  <c r="J22"/>
  <c r="E22"/>
  <c r="F91"/>
  <c r="J21"/>
  <c r="J16"/>
  <c r="J60"/>
  <c r="E7"/>
  <c r="E52"/>
  <c i="3" r="J39"/>
  <c r="J38"/>
  <c i="1" r="AY57"/>
  <c i="3" r="J37"/>
  <c i="1" r="AX57"/>
  <c i="3" r="BI210"/>
  <c r="BH210"/>
  <c r="BG210"/>
  <c r="BF210"/>
  <c r="T210"/>
  <c r="R210"/>
  <c r="P210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0"/>
  <c r="BH200"/>
  <c r="BG200"/>
  <c r="BF200"/>
  <c r="T200"/>
  <c r="R200"/>
  <c r="P200"/>
  <c r="BI197"/>
  <c r="BH197"/>
  <c r="BG197"/>
  <c r="BF197"/>
  <c r="T197"/>
  <c r="R197"/>
  <c r="P197"/>
  <c r="BI195"/>
  <c r="BH195"/>
  <c r="BG195"/>
  <c r="BF195"/>
  <c r="T195"/>
  <c r="R195"/>
  <c r="P195"/>
  <c r="BI191"/>
  <c r="BH191"/>
  <c r="BG191"/>
  <c r="BF191"/>
  <c r="T191"/>
  <c r="T190"/>
  <c r="R191"/>
  <c r="R190"/>
  <c r="P191"/>
  <c r="P190"/>
  <c r="BI187"/>
  <c r="BH187"/>
  <c r="BG187"/>
  <c r="BF187"/>
  <c r="T187"/>
  <c r="R187"/>
  <c r="P187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57"/>
  <c r="BH157"/>
  <c r="BG157"/>
  <c r="BF157"/>
  <c r="T157"/>
  <c r="R157"/>
  <c r="P157"/>
  <c r="BI153"/>
  <c r="BH153"/>
  <c r="BG153"/>
  <c r="BF153"/>
  <c r="T153"/>
  <c r="R153"/>
  <c r="P153"/>
  <c r="BI150"/>
  <c r="BH150"/>
  <c r="BG150"/>
  <c r="BF150"/>
  <c r="T150"/>
  <c r="R150"/>
  <c r="P150"/>
  <c r="BI146"/>
  <c r="BH146"/>
  <c r="BG146"/>
  <c r="BF146"/>
  <c r="T146"/>
  <c r="T145"/>
  <c r="R146"/>
  <c r="R145"/>
  <c r="P146"/>
  <c r="P145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4"/>
  <c r="BH134"/>
  <c r="BG134"/>
  <c r="BF134"/>
  <c r="T134"/>
  <c r="R134"/>
  <c r="P134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3"/>
  <c r="BH113"/>
  <c r="BG113"/>
  <c r="BF113"/>
  <c r="T113"/>
  <c r="R113"/>
  <c r="P113"/>
  <c r="BI110"/>
  <c r="BH110"/>
  <c r="BG110"/>
  <c r="BF110"/>
  <c r="T110"/>
  <c r="R110"/>
  <c r="P110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J90"/>
  <c r="J89"/>
  <c r="F89"/>
  <c r="F87"/>
  <c r="E85"/>
  <c r="J59"/>
  <c r="J58"/>
  <c r="F58"/>
  <c r="F56"/>
  <c r="E54"/>
  <c r="J20"/>
  <c r="E20"/>
  <c r="F90"/>
  <c r="J19"/>
  <c r="J14"/>
  <c r="J87"/>
  <c r="E7"/>
  <c r="E50"/>
  <c i="2" r="J39"/>
  <c r="J38"/>
  <c i="1" r="AY56"/>
  <c i="2" r="J37"/>
  <c i="1" r="AX56"/>
  <c i="2" r="BI353"/>
  <c r="BH353"/>
  <c r="BG353"/>
  <c r="BF353"/>
  <c r="T353"/>
  <c r="R353"/>
  <c r="P353"/>
  <c r="BI351"/>
  <c r="BH351"/>
  <c r="BG351"/>
  <c r="BF351"/>
  <c r="T351"/>
  <c r="R351"/>
  <c r="P351"/>
  <c r="BI349"/>
  <c r="BH349"/>
  <c r="BG349"/>
  <c r="BF349"/>
  <c r="T349"/>
  <c r="R349"/>
  <c r="P349"/>
  <c r="BI344"/>
  <c r="BH344"/>
  <c r="BG344"/>
  <c r="BF344"/>
  <c r="T344"/>
  <c r="R344"/>
  <c r="P344"/>
  <c r="BI339"/>
  <c r="BH339"/>
  <c r="BG339"/>
  <c r="BF339"/>
  <c r="T339"/>
  <c r="R339"/>
  <c r="P339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0"/>
  <c r="BH320"/>
  <c r="BG320"/>
  <c r="BF320"/>
  <c r="T320"/>
  <c r="R320"/>
  <c r="P320"/>
  <c r="BI317"/>
  <c r="BH317"/>
  <c r="BG317"/>
  <c r="BF317"/>
  <c r="T317"/>
  <c r="R317"/>
  <c r="P317"/>
  <c r="BI314"/>
  <c r="BH314"/>
  <c r="BG314"/>
  <c r="BF314"/>
  <c r="T314"/>
  <c r="R314"/>
  <c r="P314"/>
  <c r="BI311"/>
  <c r="BH311"/>
  <c r="BG311"/>
  <c r="BF311"/>
  <c r="T311"/>
  <c r="R311"/>
  <c r="P311"/>
  <c r="BI307"/>
  <c r="BH307"/>
  <c r="BG307"/>
  <c r="BF307"/>
  <c r="T307"/>
  <c r="T306"/>
  <c r="R307"/>
  <c r="R306"/>
  <c r="P307"/>
  <c r="P306"/>
  <c r="BI303"/>
  <c r="BH303"/>
  <c r="BG303"/>
  <c r="BF303"/>
  <c r="T303"/>
  <c r="R303"/>
  <c r="P303"/>
  <c r="BI300"/>
  <c r="BH300"/>
  <c r="BG300"/>
  <c r="BF300"/>
  <c r="T300"/>
  <c r="R300"/>
  <c r="P300"/>
  <c r="BI295"/>
  <c r="BH295"/>
  <c r="BG295"/>
  <c r="BF295"/>
  <c r="T295"/>
  <c r="R295"/>
  <c r="P295"/>
  <c r="BI292"/>
  <c r="BH292"/>
  <c r="BG292"/>
  <c r="BF292"/>
  <c r="T292"/>
  <c r="R292"/>
  <c r="P292"/>
  <c r="BI289"/>
  <c r="BH289"/>
  <c r="BG289"/>
  <c r="BF289"/>
  <c r="T289"/>
  <c r="R289"/>
  <c r="P289"/>
  <c r="BI284"/>
  <c r="BH284"/>
  <c r="BG284"/>
  <c r="BF284"/>
  <c r="T284"/>
  <c r="R284"/>
  <c r="P284"/>
  <c r="BI281"/>
  <c r="BH281"/>
  <c r="BG281"/>
  <c r="BF281"/>
  <c r="T281"/>
  <c r="R281"/>
  <c r="P281"/>
  <c r="BI278"/>
  <c r="BH278"/>
  <c r="BG278"/>
  <c r="BF278"/>
  <c r="T278"/>
  <c r="R278"/>
  <c r="P278"/>
  <c r="BI274"/>
  <c r="BH274"/>
  <c r="BG274"/>
  <c r="BF274"/>
  <c r="T274"/>
  <c r="R274"/>
  <c r="P274"/>
  <c r="BI271"/>
  <c r="BH271"/>
  <c r="BG271"/>
  <c r="BF271"/>
  <c r="T271"/>
  <c r="R271"/>
  <c r="P271"/>
  <c r="BI268"/>
  <c r="BH268"/>
  <c r="BG268"/>
  <c r="BF268"/>
  <c r="T268"/>
  <c r="R268"/>
  <c r="P268"/>
  <c r="BI265"/>
  <c r="BH265"/>
  <c r="BG265"/>
  <c r="BF265"/>
  <c r="T265"/>
  <c r="R265"/>
  <c r="P265"/>
  <c r="BI262"/>
  <c r="BH262"/>
  <c r="BG262"/>
  <c r="BF262"/>
  <c r="T262"/>
  <c r="R262"/>
  <c r="P262"/>
  <c r="BI259"/>
  <c r="BH259"/>
  <c r="BG259"/>
  <c r="BF259"/>
  <c r="T259"/>
  <c r="R259"/>
  <c r="P259"/>
  <c r="BI256"/>
  <c r="BH256"/>
  <c r="BG256"/>
  <c r="BF256"/>
  <c r="T256"/>
  <c r="R256"/>
  <c r="P256"/>
  <c r="BI250"/>
  <c r="BH250"/>
  <c r="BG250"/>
  <c r="BF250"/>
  <c r="T250"/>
  <c r="R250"/>
  <c r="P250"/>
  <c r="BI244"/>
  <c r="BH244"/>
  <c r="BG244"/>
  <c r="BF244"/>
  <c r="T244"/>
  <c r="R244"/>
  <c r="P244"/>
  <c r="BI241"/>
  <c r="BH241"/>
  <c r="BG241"/>
  <c r="BF241"/>
  <c r="T241"/>
  <c r="R241"/>
  <c r="P241"/>
  <c r="BI238"/>
  <c r="BH238"/>
  <c r="BG238"/>
  <c r="BF238"/>
  <c r="T238"/>
  <c r="R238"/>
  <c r="P238"/>
  <c r="BI232"/>
  <c r="BH232"/>
  <c r="BG232"/>
  <c r="BF232"/>
  <c r="T232"/>
  <c r="T231"/>
  <c r="R232"/>
  <c r="R231"/>
  <c r="P232"/>
  <c r="P231"/>
  <c r="BI226"/>
  <c r="BH226"/>
  <c r="BG226"/>
  <c r="BF226"/>
  <c r="T226"/>
  <c r="R226"/>
  <c r="P226"/>
  <c r="BI220"/>
  <c r="BH220"/>
  <c r="BG220"/>
  <c r="BF220"/>
  <c r="T220"/>
  <c r="R220"/>
  <c r="P220"/>
  <c r="BI212"/>
  <c r="BH212"/>
  <c r="BG212"/>
  <c r="BF212"/>
  <c r="T212"/>
  <c r="R212"/>
  <c r="P212"/>
  <c r="BI207"/>
  <c r="BH207"/>
  <c r="BG207"/>
  <c r="BF207"/>
  <c r="T207"/>
  <c r="R207"/>
  <c r="P207"/>
  <c r="BI205"/>
  <c r="BH205"/>
  <c r="BG205"/>
  <c r="BF205"/>
  <c r="T205"/>
  <c r="R205"/>
  <c r="P205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5"/>
  <c r="BH195"/>
  <c r="BG195"/>
  <c r="BF195"/>
  <c r="T195"/>
  <c r="R195"/>
  <c r="P195"/>
  <c r="BI192"/>
  <c r="BH192"/>
  <c r="BG192"/>
  <c r="BF192"/>
  <c r="T192"/>
  <c r="R192"/>
  <c r="P192"/>
  <c r="BI187"/>
  <c r="BH187"/>
  <c r="BG187"/>
  <c r="BF187"/>
  <c r="T187"/>
  <c r="R187"/>
  <c r="P187"/>
  <c r="BI185"/>
  <c r="BH185"/>
  <c r="BG185"/>
  <c r="BF185"/>
  <c r="T185"/>
  <c r="R185"/>
  <c r="P185"/>
  <c r="BI182"/>
  <c r="BH182"/>
  <c r="BG182"/>
  <c r="BF182"/>
  <c r="T182"/>
  <c r="R182"/>
  <c r="P182"/>
  <c r="BI175"/>
  <c r="BH175"/>
  <c r="BG175"/>
  <c r="BF175"/>
  <c r="T175"/>
  <c r="R175"/>
  <c r="P175"/>
  <c r="BI173"/>
  <c r="BH173"/>
  <c r="BG173"/>
  <c r="BF173"/>
  <c r="T173"/>
  <c r="R173"/>
  <c r="P173"/>
  <c r="BI168"/>
  <c r="BH168"/>
  <c r="BG168"/>
  <c r="BF168"/>
  <c r="T168"/>
  <c r="R168"/>
  <c r="P168"/>
  <c r="BI162"/>
  <c r="BH162"/>
  <c r="BG162"/>
  <c r="BF162"/>
  <c r="T162"/>
  <c r="R162"/>
  <c r="P162"/>
  <c r="BI157"/>
  <c r="BH157"/>
  <c r="BG157"/>
  <c r="BF157"/>
  <c r="T157"/>
  <c r="R157"/>
  <c r="P157"/>
  <c r="BI154"/>
  <c r="BH154"/>
  <c r="BG154"/>
  <c r="BF154"/>
  <c r="T154"/>
  <c r="R154"/>
  <c r="P154"/>
  <c r="BI148"/>
  <c r="BH148"/>
  <c r="BG148"/>
  <c r="BF148"/>
  <c r="T148"/>
  <c r="R148"/>
  <c r="P148"/>
  <c r="BI141"/>
  <c r="BH141"/>
  <c r="BG141"/>
  <c r="BF141"/>
  <c r="T141"/>
  <c r="R141"/>
  <c r="P141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3"/>
  <c r="BH123"/>
  <c r="BG123"/>
  <c r="BF123"/>
  <c r="T123"/>
  <c r="R123"/>
  <c r="P123"/>
  <c r="BI120"/>
  <c r="BH120"/>
  <c r="BG120"/>
  <c r="BF120"/>
  <c r="T120"/>
  <c r="R120"/>
  <c r="P120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6"/>
  <c r="BH96"/>
  <c r="BG96"/>
  <c r="BF96"/>
  <c r="T96"/>
  <c r="R96"/>
  <c r="P96"/>
  <c r="J91"/>
  <c r="J90"/>
  <c r="F90"/>
  <c r="F88"/>
  <c r="E86"/>
  <c r="J59"/>
  <c r="J58"/>
  <c r="F58"/>
  <c r="F56"/>
  <c r="E54"/>
  <c r="J20"/>
  <c r="E20"/>
  <c r="F91"/>
  <c r="J19"/>
  <c r="J14"/>
  <c r="J88"/>
  <c r="E7"/>
  <c r="E50"/>
  <c i="1" r="L50"/>
  <c r="AM50"/>
  <c r="AM49"/>
  <c r="L49"/>
  <c r="AM47"/>
  <c r="L47"/>
  <c r="L45"/>
  <c r="L44"/>
  <c i="41" r="J101"/>
  <c i="42" r="J387"/>
  <c r="J555"/>
  <c i="43" r="BK181"/>
  <c i="44" r="BK354"/>
  <c r="BK257"/>
  <c i="46" r="J100"/>
  <c i="2" r="BK317"/>
  <c i="12" r="BK182"/>
  <c i="13" r="J117"/>
  <c i="28" r="J137"/>
  <c i="30" r="BK96"/>
  <c i="36" r="J195"/>
  <c i="19" r="BK175"/>
  <c i="3" r="J195"/>
  <c i="11" r="BK185"/>
  <c r="J131"/>
  <c i="12" r="J251"/>
  <c r="BK163"/>
  <c i="26" r="J128"/>
  <c r="J236"/>
  <c r="BK170"/>
  <c i="28" r="BK137"/>
  <c r="J135"/>
  <c i="29" r="J139"/>
  <c i="40" r="BK96"/>
  <c i="42" r="J503"/>
  <c r="J109"/>
  <c i="2" r="J198"/>
  <c r="J281"/>
  <c r="BK185"/>
  <c i="3" r="BK105"/>
  <c i="5" r="BK115"/>
  <c i="7" r="BK123"/>
  <c i="8" r="J97"/>
  <c i="10" r="J103"/>
  <c i="11" r="BK276"/>
  <c i="38" r="BK144"/>
  <c i="42" r="J600"/>
  <c r="J557"/>
  <c i="43" r="BK195"/>
  <c i="44" r="BK376"/>
  <c i="11" r="J239"/>
  <c r="J121"/>
  <c i="12" r="BK228"/>
  <c r="J190"/>
  <c r="J241"/>
  <c i="13" r="BK124"/>
  <c i="16" r="BK129"/>
  <c i="19" r="BK130"/>
  <c r="BK153"/>
  <c i="20" r="J117"/>
  <c i="21" r="J99"/>
  <c i="22" r="J131"/>
  <c r="BK105"/>
  <c i="23" r="J109"/>
  <c i="24" r="J137"/>
  <c i="25" r="J107"/>
  <c i="36" r="J174"/>
  <c i="37" r="J152"/>
  <c i="38" r="J112"/>
  <c i="40" r="BK104"/>
  <c i="19" r="J122"/>
  <c i="21" r="J147"/>
  <c i="26" r="BK244"/>
  <c r="J172"/>
  <c i="28" r="J99"/>
  <c i="29" r="BK238"/>
  <c i="31" r="BK116"/>
  <c i="36" r="J127"/>
  <c i="37" r="BK132"/>
  <c i="38" r="BK126"/>
  <c i="40" r="J104"/>
  <c i="42" r="BK211"/>
  <c i="43" r="J246"/>
  <c i="44" r="J322"/>
  <c i="46" r="J138"/>
  <c i="5" r="J101"/>
  <c i="35" r="J116"/>
  <c i="37" r="BK104"/>
  <c i="42" r="J661"/>
  <c r="BK492"/>
  <c i="46" r="J96"/>
  <c i="3" r="BK205"/>
  <c i="28" r="BK165"/>
  <c i="30" r="BK98"/>
  <c i="35" r="J107"/>
  <c i="37" r="J92"/>
  <c i="38" r="BK198"/>
  <c i="8" r="BK97"/>
  <c i="11" r="BK127"/>
  <c i="1" r="AS59"/>
  <c i="2" r="J202"/>
  <c i="7" r="BK127"/>
  <c i="9" r="BK126"/>
  <c i="11" r="BK235"/>
  <c r="BK253"/>
  <c r="BK162"/>
  <c i="12" r="J306"/>
  <c r="J228"/>
  <c r="BK125"/>
  <c i="13" r="BK111"/>
  <c i="16" r="BK103"/>
  <c i="19" r="J135"/>
  <c i="22" r="BK117"/>
  <c i="23" r="J139"/>
  <c i="24" r="BK126"/>
  <c i="25" r="BK105"/>
  <c i="26" r="BK201"/>
  <c r="BK221"/>
  <c r="BK116"/>
  <c i="36" r="J203"/>
  <c i="37" r="J124"/>
  <c i="38" r="J118"/>
  <c i="39" r="BK101"/>
  <c i="42" r="J577"/>
  <c r="J468"/>
  <c i="43" r="BK241"/>
  <c r="J200"/>
  <c i="44" r="J372"/>
  <c i="46" r="BK145"/>
  <c i="2" r="BK271"/>
  <c r="BK314"/>
  <c r="J334"/>
  <c i="3" r="BK110"/>
  <c i="5" r="BK99"/>
  <c i="7" r="BK121"/>
  <c i="10" r="J115"/>
  <c i="11" r="BK125"/>
  <c r="J151"/>
  <c r="J127"/>
  <c i="12" r="J232"/>
  <c r="BK180"/>
  <c r="BK281"/>
  <c r="BK119"/>
  <c i="14" r="BK102"/>
  <c i="16" r="BK107"/>
  <c i="19" r="J142"/>
  <c r="J179"/>
  <c i="20" r="J105"/>
  <c r="J101"/>
  <c i="22" r="J113"/>
  <c i="23" r="BK99"/>
  <c i="24" r="J133"/>
  <c i="26" r="J232"/>
  <c r="BK190"/>
  <c r="J141"/>
  <c i="27" r="BK100"/>
  <c i="28" r="J218"/>
  <c i="36" r="J133"/>
  <c i="37" r="J144"/>
  <c r="J128"/>
  <c i="38" r="BK115"/>
  <c i="43" r="BK120"/>
  <c i="44" r="J207"/>
  <c i="46" r="J145"/>
  <c i="3" r="J163"/>
  <c i="4" r="J97"/>
  <c i="6" r="J38"/>
  <c i="1" r="AW62"/>
  <c i="11" r="BK200"/>
  <c r="J259"/>
  <c i="12" r="J243"/>
  <c r="J279"/>
  <c r="J163"/>
  <c r="J165"/>
  <c i="13" r="J101"/>
  <c i="16" r="J101"/>
  <c i="19" r="BK110"/>
  <c i="44" r="BK365"/>
  <c i="3" r="BK99"/>
  <c i="7" r="J108"/>
  <c i="9" r="J100"/>
  <c i="11" r="BK141"/>
  <c r="J119"/>
  <c r="BK147"/>
  <c r="J194"/>
  <c i="12" r="BK266"/>
  <c r="J239"/>
  <c r="J182"/>
  <c r="J134"/>
  <c i="26" r="J258"/>
  <c r="J209"/>
  <c r="J196"/>
  <c i="28" r="J186"/>
  <c i="29" r="J266"/>
  <c i="40" r="BK201"/>
  <c i="42" r="BK559"/>
  <c r="J283"/>
  <c r="BK283"/>
  <c i="2" r="BK130"/>
  <c r="BK292"/>
  <c r="J324"/>
  <c i="3" r="J182"/>
  <c r="BK191"/>
  <c i="7" r="BK132"/>
  <c i="8" r="BK99"/>
  <c i="10" r="J109"/>
  <c i="11" r="BK158"/>
  <c r="BK211"/>
  <c i="40" r="J197"/>
  <c i="42" r="J376"/>
  <c i="12" r="J255"/>
  <c r="BK217"/>
  <c r="J289"/>
  <c i="13" r="BK113"/>
  <c i="16" r="BK111"/>
  <c i="19" r="BK193"/>
  <c r="J181"/>
  <c i="20" r="BK129"/>
  <c i="21" r="BK111"/>
  <c r="J125"/>
  <c i="22" r="BK113"/>
  <c i="23" r="BK115"/>
  <c i="24" r="BK101"/>
  <c r="BK119"/>
  <c i="25" r="BK109"/>
  <c i="36" r="BK121"/>
  <c i="37" r="BK128"/>
  <c i="38" r="BK138"/>
  <c i="40" r="BK173"/>
  <c i="42" r="J428"/>
  <c r="BK397"/>
  <c i="43" r="BK141"/>
  <c i="9" r="J112"/>
  <c r="J118"/>
  <c i="42" r="J517"/>
  <c r="BK586"/>
  <c i="43" r="BK192"/>
  <c i="44" r="J310"/>
  <c r="J329"/>
  <c i="46" r="BK103"/>
  <c i="10" r="BK99"/>
  <c i="11" r="BK149"/>
  <c r="BK174"/>
  <c i="12" r="J144"/>
  <c r="BK159"/>
  <c r="J136"/>
  <c i="15" r="BK112"/>
  <c i="19" r="BK155"/>
  <c r="BK184"/>
  <c i="20" r="BK125"/>
  <c i="21" r="J123"/>
  <c i="26" r="BK194"/>
  <c r="J135"/>
  <c r="BK184"/>
  <c i="38" r="BK105"/>
  <c i="43" r="BK154"/>
  <c i="44" r="J187"/>
  <c i="3" r="J176"/>
  <c i="7" r="BK100"/>
  <c i="13" r="BK120"/>
  <c i="15" r="J104"/>
  <c i="19" r="BK140"/>
  <c i="20" r="J115"/>
  <c i="28" r="BK233"/>
  <c i="2" r="J182"/>
  <c i="3" r="J99"/>
  <c r="J172"/>
  <c i="5" r="J117"/>
  <c i="8" r="J101"/>
  <c i="10" r="BK109"/>
  <c i="11" r="BK259"/>
  <c r="BK153"/>
  <c r="J143"/>
  <c i="12" r="BK279"/>
  <c r="BK241"/>
  <c r="J283"/>
  <c r="BK236"/>
  <c r="BK111"/>
  <c i="16" r="BK101"/>
  <c i="19" r="BK118"/>
  <c r="BK104"/>
  <c i="26" r="J238"/>
  <c r="BK100"/>
  <c i="27" r="J118"/>
  <c i="28" r="J235"/>
  <c i="29" r="J233"/>
  <c i="40" r="BK211"/>
  <c i="42" r="BK553"/>
  <c r="BK461"/>
  <c r="J337"/>
  <c i="43" r="BK159"/>
  <c i="44" r="BK114"/>
  <c i="46" r="J159"/>
  <c i="4" r="BK100"/>
  <c i="34" r="J111"/>
  <c i="36" r="J169"/>
  <c i="40" r="J123"/>
  <c i="42" r="BK293"/>
  <c i="2" r="J262"/>
  <c i="3" r="J97"/>
  <c i="29" r="BK194"/>
  <c i="32" r="J103"/>
  <c i="36" r="BK124"/>
  <c i="2" r="J326"/>
  <c r="BK278"/>
  <c r="J175"/>
  <c r="BK141"/>
  <c i="3" r="BK187"/>
  <c i="5" r="J103"/>
  <c i="7" r="J106"/>
  <c i="9" r="J124"/>
  <c i="10" r="J111"/>
  <c i="11" r="BK267"/>
  <c r="J276"/>
  <c i="12" r="J258"/>
  <c r="BK123"/>
  <c r="J123"/>
  <c i="13" r="BK115"/>
  <c i="17" r="BK116"/>
  <c i="26" r="J234"/>
  <c r="J260"/>
  <c r="BK248"/>
  <c r="J203"/>
  <c r="J108"/>
  <c i="28" r="BK117"/>
  <c r="J124"/>
  <c i="29" r="J202"/>
  <c i="33" r="J122"/>
  <c i="35" r="BK107"/>
  <c i="37" r="J162"/>
  <c i="38" r="BK242"/>
  <c r="J187"/>
  <c i="40" r="J173"/>
  <c i="42" r="BK672"/>
  <c i="2" r="BK303"/>
  <c r="BK353"/>
  <c r="J133"/>
  <c i="3" r="J102"/>
  <c i="5" r="J111"/>
  <c i="7" r="J117"/>
  <c i="9" r="BK104"/>
  <c i="11" r="BK215"/>
  <c r="BK223"/>
  <c r="J182"/>
  <c i="12" r="J201"/>
  <c r="J224"/>
  <c r="J184"/>
  <c r="J132"/>
  <c i="13" r="BK107"/>
  <c i="15" r="J109"/>
  <c i="16" r="J113"/>
  <c i="19" r="BK148"/>
  <c r="BK157"/>
  <c i="20" r="J123"/>
  <c i="21" r="J149"/>
  <c i="24" r="J107"/>
  <c i="25" r="BK118"/>
  <c i="26" r="BK240"/>
  <c r="BK207"/>
  <c r="BK137"/>
  <c i="28" r="J162"/>
  <c i="29" r="J204"/>
  <c i="34" r="BK99"/>
  <c i="37" r="J158"/>
  <c r="J114"/>
  <c i="38" r="BK141"/>
  <c i="44" r="BK339"/>
  <c r="J358"/>
  <c i="46" r="BK166"/>
  <c i="2" r="BK112"/>
  <c i="3" r="J210"/>
  <c r="J124"/>
  <c i="5" r="J115"/>
  <c i="8" r="BK101"/>
  <c i="11" r="J141"/>
  <c r="J180"/>
  <c i="12" r="BK296"/>
  <c r="J268"/>
  <c r="BK115"/>
  <c r="J119"/>
  <c i="13" r="J113"/>
  <c i="15" r="BK107"/>
  <c i="18" r="J98"/>
  <c i="28" r="BK240"/>
  <c i="29" r="J196"/>
  <c i="32" r="J112"/>
  <c i="36" r="J178"/>
  <c r="J124"/>
  <c i="37" r="BK152"/>
  <c i="38" r="BK235"/>
  <c i="39" r="BK118"/>
  <c i="42" r="BK402"/>
  <c r="J588"/>
  <c i="44" r="BK349"/>
  <c i="3" r="J105"/>
  <c i="5" r="BK101"/>
  <c i="7" r="BK108"/>
  <c i="10" r="J101"/>
  <c i="11" r="J235"/>
  <c r="BK263"/>
  <c i="26" r="BK209"/>
  <c r="BK141"/>
  <c i="28" r="BK191"/>
  <c i="21" r="J129"/>
  <c r="J119"/>
  <c r="J138"/>
  <c i="22" r="J99"/>
  <c i="23" r="BK130"/>
  <c i="24" r="BK107"/>
  <c i="26" r="J211"/>
  <c r="BK110"/>
  <c r="BK139"/>
  <c i="28" r="BK186"/>
  <c r="BK203"/>
  <c i="29" r="J166"/>
  <c i="36" r="BK183"/>
  <c r="BK159"/>
  <c i="37" r="BK96"/>
  <c i="39" r="J131"/>
  <c i="44" r="BK178"/>
  <c i="3" r="BK176"/>
  <c i="7" r="BK114"/>
  <c i="13" r="BK122"/>
  <c i="16" r="J115"/>
  <c i="19" r="BK128"/>
  <c i="20" r="J113"/>
  <c i="44" r="J149"/>
  <c i="46" r="BK163"/>
  <c i="2" r="J339"/>
  <c r="J353"/>
  <c i="3" r="BK146"/>
  <c r="BK134"/>
  <c i="7" r="J129"/>
  <c i="8" r="J105"/>
  <c i="11" r="J147"/>
  <c r="BK209"/>
  <c r="J113"/>
  <c i="12" r="BK304"/>
  <c r="BK201"/>
  <c r="BK264"/>
  <c i="13" r="BK137"/>
  <c i="18" r="BK102"/>
  <c i="19" r="BK135"/>
  <c i="20" r="J131"/>
  <c i="26" r="J250"/>
  <c r="BK120"/>
  <c i="27" r="BK112"/>
  <c i="28" r="BK225"/>
  <c i="34" r="J124"/>
  <c i="37" r="J110"/>
  <c i="38" r="J141"/>
  <c i="39" r="J107"/>
  <c i="42" r="J594"/>
  <c r="BK679"/>
  <c i="43" r="J251"/>
  <c i="44" r="BK319"/>
  <c i="45" r="BK94"/>
  <c i="12" r="J111"/>
  <c i="16" r="BK133"/>
  <c i="19" r="BK197"/>
  <c i="21" r="BK145"/>
  <c i="23" r="BK105"/>
  <c i="24" r="J123"/>
  <c i="26" r="J114"/>
  <c r="BK143"/>
  <c i="28" r="BK155"/>
  <c r="J102"/>
  <c i="31" r="BK112"/>
  <c i="35" r="BK124"/>
  <c i="36" r="BK127"/>
  <c i="42" r="J665"/>
  <c i="25" r="BK101"/>
  <c i="36" r="BK169"/>
  <c i="37" r="J154"/>
  <c i="40" r="BK185"/>
  <c i="42" r="BK101"/>
  <c i="43" r="J209"/>
  <c i="44" r="J344"/>
  <c r="J183"/>
  <c i="2" r="BK154"/>
  <c r="BK324"/>
  <c i="3" r="J187"/>
  <c i="9" r="BK100"/>
  <c i="10" r="BK111"/>
  <c i="11" r="BK206"/>
  <c r="J198"/>
  <c r="BK129"/>
  <c i="12" r="BK262"/>
  <c r="J174"/>
  <c i="13" r="J103"/>
  <c i="15" r="J107"/>
  <c i="21" r="BK136"/>
  <c i="22" r="J119"/>
  <c i="24" r="BK128"/>
  <c i="3" r="BK169"/>
  <c r="BK197"/>
  <c i="7" r="BK134"/>
  <c i="8" r="BK109"/>
  <c i="10" r="BK120"/>
  <c i="21" r="J109"/>
  <c i="23" r="J111"/>
  <c i="25" r="BK121"/>
  <c i="26" r="BK161"/>
  <c r="BK219"/>
  <c i="28" r="J108"/>
  <c i="33" r="J103"/>
  <c i="36" r="J166"/>
  <c i="38" r="J144"/>
  <c r="J201"/>
  <c i="44" r="BK306"/>
  <c i="46" r="J141"/>
  <c i="2" r="BK96"/>
  <c i="3" r="BK182"/>
  <c i="42" r="J553"/>
  <c i="12" r="J171"/>
  <c r="BK306"/>
  <c i="13" r="J99"/>
  <c i="15" r="BK100"/>
  <c i="18" r="BK98"/>
  <c i="19" r="BK167"/>
  <c i="20" r="J125"/>
  <c i="21" r="J121"/>
  <c r="J107"/>
  <c r="BK119"/>
  <c i="22" r="J101"/>
  <c i="23" r="J126"/>
  <c i="24" r="J113"/>
  <c r="J111"/>
  <c i="25" r="J116"/>
  <c i="36" r="BK119"/>
  <c i="37" r="BK156"/>
  <c i="38" r="J103"/>
  <c r="BK103"/>
  <c i="42" r="BK651"/>
  <c r="J533"/>
  <c r="J343"/>
  <c i="46" r="J121"/>
  <c i="9" r="J108"/>
  <c i="42" r="BK563"/>
  <c r="J397"/>
  <c r="J323"/>
  <c i="43" r="J261"/>
  <c i="44" r="J200"/>
  <c r="BK236"/>
  <c i="46" r="BK118"/>
  <c i="10" r="BK113"/>
  <c i="11" r="BK194"/>
  <c r="BK190"/>
  <c i="12" r="J270"/>
  <c r="BK312"/>
  <c i="26" r="J159"/>
  <c i="28" r="J225"/>
  <c r="J145"/>
  <c i="34" r="BK128"/>
  <c i="36" r="BK153"/>
  <c i="38" r="BK227"/>
  <c r="BK187"/>
  <c i="39" r="BK97"/>
  <c i="44" r="BK298"/>
  <c i="3" r="BK113"/>
  <c i="5" r="J119"/>
  <c i="12" r="J113"/>
  <c i="14" r="J117"/>
  <c i="16" r="J127"/>
  <c i="19" r="J199"/>
  <c r="J128"/>
  <c i="28" r="J194"/>
  <c i="44" r="BK207"/>
  <c i="46" r="BK128"/>
  <c i="2" r="J123"/>
  <c r="J284"/>
  <c r="BK244"/>
  <c i="3" r="J179"/>
  <c i="7" r="BK129"/>
  <c r="J125"/>
  <c i="10" r="J129"/>
  <c i="11" r="BK269"/>
  <c r="J192"/>
  <c r="J221"/>
  <c r="J223"/>
  <c i="12" r="BK247"/>
  <c r="J266"/>
  <c r="BK117"/>
  <c r="J293"/>
  <c r="BK178"/>
  <c i="16" r="J133"/>
  <c i="19" r="BK161"/>
  <c i="20" r="BK101"/>
  <c i="26" r="J149"/>
  <c r="J215"/>
  <c r="BK124"/>
  <c i="27" r="BK96"/>
  <c i="28" r="J139"/>
  <c i="29" r="J95"/>
  <c i="33" r="BK126"/>
  <c i="36" r="J180"/>
  <c i="37" r="BK162"/>
  <c i="38" r="BK229"/>
  <c i="42" r="BK545"/>
  <c r="BK604"/>
  <c r="J384"/>
  <c i="43" r="J112"/>
  <c i="44" r="BK197"/>
  <c i="5" r="BK103"/>
  <c i="36" r="BK96"/>
  <c r="BK102"/>
  <c i="38" r="J244"/>
  <c i="42" r="J464"/>
  <c i="2" r="J232"/>
  <c i="3" r="BK185"/>
  <c i="29" r="BK233"/>
  <c i="33" r="J111"/>
  <c i="37" r="J160"/>
  <c i="38" r="J242"/>
  <c i="40" r="BK146"/>
  <c i="42" r="J604"/>
  <c r="J243"/>
  <c i="43" r="J128"/>
  <c i="44" r="J203"/>
  <c i="46" r="BK106"/>
  <c i="2" r="BK330"/>
  <c r="BK148"/>
  <c r="J278"/>
  <c r="BK198"/>
  <c i="25" r="J99"/>
  <c i="37" r="J118"/>
  <c r="BK112"/>
  <c i="39" r="J95"/>
  <c i="41" r="BK90"/>
  <c i="43" r="J141"/>
  <c i="44" r="BK368"/>
  <c r="J167"/>
  <c i="4" r="J100"/>
  <c i="10" r="BK124"/>
  <c i="11" r="J174"/>
  <c r="BK204"/>
  <c i="12" r="J188"/>
  <c r="BK285"/>
  <c i="14" r="BK119"/>
  <c i="19" r="J146"/>
  <c i="21" r="BK129"/>
  <c i="22" r="BK107"/>
  <c i="24" r="BK111"/>
  <c i="25" r="BK107"/>
  <c i="26" r="J118"/>
  <c r="BK229"/>
  <c r="J130"/>
  <c i="28" r="BK158"/>
  <c i="29" r="BK116"/>
  <c i="35" r="BK116"/>
  <c i="38" r="BK225"/>
  <c r="J162"/>
  <c i="40" r="J128"/>
  <c i="42" r="J411"/>
  <c r="BK195"/>
  <c i="43" r="J154"/>
  <c i="44" r="BK289"/>
  <c i="46" r="J163"/>
  <c i="2" r="J292"/>
  <c i="11" r="BK115"/>
  <c i="12" r="BK249"/>
  <c r="J211"/>
  <c r="BK155"/>
  <c r="BK140"/>
  <c i="13" r="J107"/>
  <c i="16" r="BK127"/>
  <c i="17" r="BK100"/>
  <c i="19" r="J116"/>
  <c i="20" r="BK134"/>
  <c i="21" r="BK115"/>
  <c i="23" r="J99"/>
  <c i="26" r="J256"/>
  <c r="BK104"/>
  <c r="J176"/>
  <c i="38" r="J184"/>
  <c i="44" r="BK123"/>
  <c i="11" r="J168"/>
  <c r="J162"/>
  <c i="12" r="J186"/>
  <c r="J300"/>
  <c r="BK109"/>
  <c i="14" r="BK108"/>
  <c i="17" r="J108"/>
  <c i="19" r="BK179"/>
  <c i="21" r="J152"/>
  <c i="26" r="BK180"/>
  <c i="28" r="J152"/>
  <c r="BK108"/>
  <c i="31" r="BK103"/>
  <c i="36" r="J210"/>
  <c i="37" r="BK106"/>
  <c i="38" r="BK247"/>
  <c i="40" r="J142"/>
  <c i="42" r="BK343"/>
  <c i="2" r="J187"/>
  <c i="7" r="J136"/>
  <c i="10" r="BK132"/>
  <c i="11" r="J204"/>
  <c i="12" r="J296"/>
  <c i="26" r="BK258"/>
  <c r="BK227"/>
  <c i="28" r="BK259"/>
  <c i="29" r="J238"/>
  <c i="31" r="BK107"/>
  <c i="42" r="BK565"/>
  <c r="BK311"/>
  <c r="J565"/>
  <c r="J498"/>
  <c i="44" r="BK191"/>
  <c i="2" r="BK311"/>
  <c r="BK220"/>
  <c r="BK205"/>
  <c i="3" r="BK172"/>
  <c i="6" r="J94"/>
  <c i="8" r="J122"/>
  <c i="9" r="J110"/>
  <c i="11" r="J267"/>
  <c r="BK250"/>
  <c i="38" r="J165"/>
  <c i="42" r="J402"/>
  <c r="BK590"/>
  <c i="43" r="BK261"/>
  <c i="44" r="J289"/>
  <c r="J249"/>
  <c i="11" r="BK143"/>
  <c i="42" r="BK648"/>
  <c r="J247"/>
  <c i="46" r="J103"/>
  <c i="9" r="BK114"/>
  <c i="42" r="J420"/>
  <c r="J590"/>
  <c r="BK290"/>
  <c i="44" r="J339"/>
  <c i="45" r="J92"/>
  <c i="9" r="BK124"/>
  <c i="11" r="J273"/>
  <c r="BK117"/>
  <c i="12" r="J220"/>
  <c r="J213"/>
  <c r="J157"/>
  <c i="13" r="J120"/>
  <c i="14" r="BK104"/>
  <c i="17" r="BK104"/>
  <c i="19" r="BK165"/>
  <c r="BK114"/>
  <c i="21" r="J143"/>
  <c r="J105"/>
  <c i="22" r="BK129"/>
  <c i="23" r="J101"/>
  <c i="24" r="BK137"/>
  <c i="26" r="J229"/>
  <c r="BK236"/>
  <c r="BK225"/>
  <c i="27" r="J110"/>
  <c i="28" r="BK253"/>
  <c i="29" r="BK246"/>
  <c i="33" r="BK122"/>
  <c i="21" r="BK149"/>
  <c i="44" r="J141"/>
  <c i="45" r="BK92"/>
  <c i="2" r="BK226"/>
  <c r="J307"/>
  <c r="BK241"/>
  <c r="BK200"/>
  <c i="3" r="BK210"/>
  <c r="J122"/>
  <c i="36" r="J119"/>
  <c i="37" r="BK98"/>
  <c i="38" r="J190"/>
  <c r="J138"/>
  <c i="9" r="BK106"/>
  <c i="11" r="J227"/>
  <c i="12" r="BK205"/>
  <c r="BK224"/>
  <c i="13" r="BK117"/>
  <c i="15" r="BK98"/>
  <c i="19" r="J186"/>
  <c i="20" r="J109"/>
  <c i="23" r="BK139"/>
  <c i="24" r="BK135"/>
  <c r="J105"/>
  <c i="26" r="J207"/>
  <c r="BK262"/>
  <c i="44" r="BK372"/>
  <c i="46" r="J157"/>
  <c i="2" r="J205"/>
  <c r="J112"/>
  <c r="BK265"/>
  <c r="J104"/>
  <c r="BK175"/>
  <c r="J351"/>
  <c i="12" r="BK211"/>
  <c i="16" r="BK120"/>
  <c i="19" r="BK124"/>
  <c i="23" r="BK123"/>
  <c i="25" r="J121"/>
  <c i="26" r="BK213"/>
  <c r="BK260"/>
  <c r="J174"/>
  <c r="BK166"/>
  <c i="27" r="BK102"/>
  <c i="28" r="BK194"/>
  <c r="J168"/>
  <c i="26" r="J104"/>
  <c i="31" r="J99"/>
  <c i="12" r="BK258"/>
  <c r="J274"/>
  <c r="J153"/>
  <c i="13" r="BK129"/>
  <c i="15" r="BK109"/>
  <c i="19" r="J157"/>
  <c r="BK137"/>
  <c i="12" r="BK270"/>
  <c i="26" r="BK108"/>
  <c r="BK130"/>
  <c i="28" r="J200"/>
  <c i="29" r="BK198"/>
  <c i="31" r="J128"/>
  <c i="32" r="BK107"/>
  <c i="42" r="BK384"/>
  <c r="BK641"/>
  <c r="BK147"/>
  <c i="2" r="BK334"/>
  <c r="J271"/>
  <c i="1" r="AS89"/>
  <c i="9" r="J122"/>
  <c i="10" r="BK126"/>
  <c i="11" r="J261"/>
  <c i="38" r="BK173"/>
  <c i="40" r="BK123"/>
  <c i="42" r="BK577"/>
  <c r="J311"/>
  <c i="44" r="J236"/>
  <c r="BK132"/>
  <c i="11" r="BK180"/>
  <c r="J237"/>
  <c i="12" r="BK199"/>
  <c r="BK245"/>
  <c r="BK167"/>
  <c r="J142"/>
  <c i="13" r="J111"/>
  <c i="16" r="BK122"/>
  <c i="19" r="BK146"/>
  <c r="J126"/>
  <c i="10" r="BK129"/>
  <c i="11" r="BK237"/>
  <c r="J129"/>
  <c i="12" r="J287"/>
  <c r="J285"/>
  <c r="BK107"/>
  <c i="14" r="BK98"/>
  <c i="16" r="J99"/>
  <c i="19" r="BK202"/>
  <c r="J184"/>
  <c i="20" r="BK117"/>
  <c i="21" r="BK101"/>
  <c i="22" r="J103"/>
  <c i="15" r="J100"/>
  <c i="17" r="J98"/>
  <c i="19" r="J195"/>
  <c r="BK126"/>
  <c i="20" r="BK127"/>
  <c i="26" r="BK106"/>
  <c r="J205"/>
  <c i="27" r="J108"/>
  <c i="28" r="J165"/>
  <c r="BK152"/>
  <c i="29" r="BK200"/>
  <c i="32" r="J122"/>
  <c i="36" r="BK111"/>
  <c i="37" r="J100"/>
  <c i="38" r="J178"/>
  <c i="42" r="BK614"/>
  <c r="J131"/>
  <c r="BK247"/>
  <c i="44" r="J104"/>
  <c i="36" r="J102"/>
  <c i="37" r="J126"/>
  <c i="38" r="J121"/>
  <c i="9" r="J128"/>
  <c i="10" r="J107"/>
  <c i="12" r="BK130"/>
  <c r="BK291"/>
  <c r="BK157"/>
  <c i="14" r="J115"/>
  <c i="19" r="J130"/>
  <c i="2" r="BK289"/>
  <c r="BK114"/>
  <c r="BK162"/>
  <c i="35" r="BK99"/>
  <c i="36" r="BK180"/>
  <c i="37" r="BK164"/>
  <c i="38" r="J238"/>
  <c i="42" r="J529"/>
  <c i="43" r="BK97"/>
  <c i="44" r="J325"/>
  <c i="2" r="BK339"/>
  <c r="J300"/>
  <c r="BK268"/>
  <c r="J114"/>
  <c i="3" r="BK95"/>
  <c i="6" r="F41"/>
  <c i="1" r="BD62"/>
  <c i="10" r="J126"/>
  <c i="11" r="BK198"/>
  <c r="BK160"/>
  <c r="BK172"/>
  <c i="12" r="BK113"/>
  <c r="BK287"/>
  <c r="BK171"/>
  <c i="14" r="J100"/>
  <c i="18" r="BK105"/>
  <c i="21" r="J103"/>
  <c i="22" r="J122"/>
  <c i="23" r="J113"/>
  <c i="25" r="J126"/>
  <c i="26" r="BK205"/>
  <c r="J153"/>
  <c i="29" r="J218"/>
  <c r="BK124"/>
  <c i="34" r="BK122"/>
  <c i="37" r="BK92"/>
  <c i="42" r="J645"/>
  <c i="43" r="J132"/>
  <c i="44" r="BK253"/>
  <c r="BK187"/>
  <c i="2" r="BK351"/>
  <c r="BK133"/>
  <c i="10" r="J99"/>
  <c i="11" r="BK109"/>
  <c r="BK164"/>
  <c r="BK139"/>
  <c i="12" r="BK274"/>
  <c r="J312"/>
  <c r="J167"/>
  <c r="BK255"/>
  <c r="J109"/>
  <c i="13" r="BK99"/>
  <c i="17" r="J102"/>
  <c i="19" r="J175"/>
  <c r="BK102"/>
  <c i="21" r="BK152"/>
  <c i="22" r="J129"/>
  <c i="23" r="BK135"/>
  <c i="24" r="BK133"/>
  <c i="25" r="J109"/>
  <c i="26" r="J186"/>
  <c r="BK246"/>
  <c r="BK126"/>
  <c i="28" r="BK99"/>
  <c r="BK122"/>
  <c i="31" r="BK122"/>
  <c i="36" r="J153"/>
  <c i="37" r="BK102"/>
  <c i="38" r="J240"/>
  <c i="43" r="BK138"/>
  <c i="44" r="J365"/>
  <c i="46" r="J166"/>
  <c i="3" r="J153"/>
  <c r="J150"/>
  <c i="5" r="J113"/>
  <c i="7" r="J119"/>
  <c i="8" r="BK107"/>
  <c i="9" r="J114"/>
  <c i="13" r="J122"/>
  <c i="16" r="J118"/>
  <c i="19" r="J188"/>
  <c r="BK169"/>
  <c i="20" r="BK111"/>
  <c i="26" r="BK159"/>
  <c i="27" r="J106"/>
  <c i="28" r="BK105"/>
  <c i="29" r="BK207"/>
  <c i="32" r="BK112"/>
  <c i="35" r="BK112"/>
  <c i="37" r="J106"/>
  <c i="38" r="J227"/>
  <c r="BK190"/>
  <c i="40" r="BK225"/>
  <c i="42" r="BK557"/>
  <c i="44" r="BK100"/>
  <c i="2" r="BK326"/>
  <c i="3" r="J166"/>
  <c i="5" r="BK119"/>
  <c i="7" r="BK98"/>
  <c i="10" r="J105"/>
  <c i="11" r="J257"/>
  <c r="BK239"/>
  <c r="J107"/>
  <c i="12" r="BK283"/>
  <c r="J194"/>
  <c r="BK138"/>
  <c r="J264"/>
  <c i="26" r="BK168"/>
  <c r="J122"/>
  <c r="BK223"/>
  <c r="BK118"/>
  <c i="28" r="J240"/>
  <c r="J233"/>
  <c i="29" r="J188"/>
  <c i="40" r="BK128"/>
  <c i="42" r="J525"/>
  <c r="J290"/>
  <c i="43" r="BK204"/>
  <c i="2" r="BK120"/>
  <c r="BK195"/>
  <c r="J154"/>
  <c i="3" r="J207"/>
  <c i="4" r="F40"/>
  <c i="1" r="BC60"/>
  <c i="22" r="BK122"/>
  <c i="23" r="BK121"/>
  <c r="J119"/>
  <c i="24" r="J103"/>
  <c i="36" r="J176"/>
  <c i="37" r="BK94"/>
  <c r="BK136"/>
  <c i="38" r="BK184"/>
  <c i="42" r="J583"/>
  <c r="J147"/>
  <c r="J559"/>
  <c i="43" r="BK218"/>
  <c i="9" r="BK116"/>
  <c i="10" r="J132"/>
  <c i="42" r="J303"/>
  <c r="BK131"/>
  <c i="44" r="BK183"/>
  <c i="21" r="BK121"/>
  <c r="J101"/>
  <c i="22" r="J117"/>
  <c i="23" r="J135"/>
  <c i="24" r="BK123"/>
  <c i="25" r="J123"/>
  <c r="J101"/>
  <c i="26" r="BK122"/>
  <c r="BK211"/>
  <c r="J139"/>
  <c i="28" r="BK248"/>
  <c r="J212"/>
  <c i="32" r="J107"/>
  <c i="35" r="BK122"/>
  <c i="37" r="J156"/>
  <c i="38" r="J225"/>
  <c i="39" r="BK107"/>
  <c i="44" r="BK293"/>
  <c r="BK141"/>
  <c i="3" r="BK163"/>
  <c i="7" r="J134"/>
  <c i="8" r="J115"/>
  <c i="13" r="J105"/>
  <c i="16" r="J109"/>
  <c i="19" r="J173"/>
  <c i="20" r="BK113"/>
  <c i="44" r="BK310"/>
  <c i="45" r="J96"/>
  <c i="46" r="BK112"/>
  <c i="2" r="J141"/>
  <c r="J349"/>
  <c r="J268"/>
  <c r="BK320"/>
  <c i="3" r="BK179"/>
  <c r="J185"/>
  <c i="5" r="BK117"/>
  <c i="7" r="J104"/>
  <c i="9" r="BK102"/>
  <c i="11" r="J115"/>
  <c r="BK227"/>
  <c r="J265"/>
  <c r="BK244"/>
  <c i="12" r="BK209"/>
  <c r="J253"/>
  <c r="BK165"/>
  <c r="BK169"/>
  <c r="J130"/>
  <c i="13" r="J38"/>
  <c i="28" r="BK162"/>
  <c r="J173"/>
  <c i="29" r="BK211"/>
  <c i="32" r="J116"/>
  <c i="36" r="BK176"/>
  <c i="37" r="J134"/>
  <c i="38" r="J204"/>
  <c i="39" r="J110"/>
  <c i="42" r="J461"/>
  <c r="J542"/>
  <c i="43" r="J235"/>
  <c i="44" r="J284"/>
  <c i="45" r="J90"/>
  <c i="5" r="BK122"/>
  <c i="36" r="J130"/>
  <c i="38" r="BK244"/>
  <c i="42" r="BK555"/>
  <c r="BK645"/>
  <c i="46" r="BK153"/>
  <c i="2" r="J192"/>
  <c i="5" r="J107"/>
  <c i="29" r="J198"/>
  <c i="34" r="J122"/>
  <c i="37" r="BK130"/>
  <c i="38" r="J220"/>
  <c i="7" r="J112"/>
  <c i="9" r="BK112"/>
  <c i="10" r="BK107"/>
  <c i="12" r="BK251"/>
  <c i="13" r="BK103"/>
  <c i="17" r="BK102"/>
  <c i="19" r="J104"/>
  <c i="20" r="J134"/>
  <c i="22" r="J111"/>
  <c i="24" r="BK115"/>
  <c i="25" r="J118"/>
  <c i="26" r="J184"/>
  <c r="J244"/>
  <c r="J110"/>
  <c i="28" r="J176"/>
  <c r="BK96"/>
  <c i="29" r="J124"/>
  <c i="34" r="J99"/>
  <c i="36" r="J186"/>
  <c i="38" r="BK178"/>
  <c i="41" r="BK101"/>
  <c i="42" r="BK583"/>
  <c r="J163"/>
  <c i="44" r="J243"/>
  <c r="BK157"/>
  <c i="2" r="J328"/>
  <c r="BK295"/>
  <c r="BK332"/>
  <c r="BK173"/>
  <c r="J207"/>
  <c r="BK284"/>
  <c r="J259"/>
  <c r="BK202"/>
  <c r="BK123"/>
  <c i="3" r="J146"/>
  <c i="5" r="BK113"/>
  <c i="8" r="J99"/>
  <c i="9" r="J116"/>
  <c i="11" r="J153"/>
  <c r="J137"/>
  <c r="BK242"/>
  <c i="12" r="BK230"/>
  <c r="BK308"/>
  <c r="J107"/>
  <c i="16" r="J120"/>
  <c i="19" r="J144"/>
  <c i="22" r="BK131"/>
  <c i="23" r="BK133"/>
  <c i="24" r="BK99"/>
  <c i="27" r="J114"/>
  <c i="28" r="J96"/>
  <c r="J105"/>
  <c i="29" r="BK100"/>
  <c i="32" r="BK99"/>
  <c i="36" r="BK156"/>
  <c i="38" r="BK231"/>
  <c r="J195"/>
  <c i="39" r="J126"/>
  <c i="42" r="BK571"/>
  <c r="J101"/>
  <c r="J293"/>
  <c i="43" r="J256"/>
  <c i="44" r="BK229"/>
  <c r="J100"/>
  <c i="2" r="J344"/>
  <c r="BK232"/>
  <c r="J332"/>
  <c r="J148"/>
  <c i="3" r="J197"/>
  <c i="5" r="J122"/>
  <c i="7" r="BK119"/>
  <c i="9" r="J98"/>
  <c i="11" r="J156"/>
  <c r="J139"/>
  <c r="J206"/>
  <c i="14" r="BK112"/>
  <c i="16" r="BK125"/>
  <c i="18" r="BK108"/>
  <c i="19" r="BK186"/>
  <c r="BK133"/>
  <c i="22" r="J105"/>
  <c i="23" r="BK128"/>
  <c i="24" r="J135"/>
  <c i="25" r="J105"/>
  <c i="26" r="BK135"/>
  <c r="BK234"/>
  <c r="BK172"/>
  <c i="28" r="J259"/>
  <c r="BK221"/>
  <c i="29" r="J242"/>
  <c i="35" r="BK128"/>
  <c i="36" r="J148"/>
  <c i="37" r="J122"/>
  <c i="38" r="J223"/>
  <c i="43" r="J181"/>
  <c i="44" r="J273"/>
  <c r="J261"/>
  <c i="2" r="J173"/>
  <c i="3" r="BK102"/>
  <c r="J131"/>
  <c i="5" r="J109"/>
  <c i="7" r="BK117"/>
  <c r="BK112"/>
  <c i="9" r="BK134"/>
  <c i="11" r="J248"/>
  <c r="BK219"/>
  <c i="12" r="BK213"/>
  <c r="BK188"/>
  <c r="J209"/>
  <c r="BK194"/>
  <c i="14" r="J102"/>
  <c i="16" r="J131"/>
  <c i="19" r="J161"/>
  <c i="20" r="J127"/>
  <c i="21" r="J140"/>
  <c i="26" r="BK178"/>
  <c i="28" r="J132"/>
  <c r="J181"/>
  <c i="29" r="BK139"/>
  <c i="34" r="BK124"/>
  <c i="36" r="J197"/>
  <c i="37" r="BK144"/>
  <c r="BK150"/>
  <c i="38" r="BK223"/>
  <c i="39" r="BK128"/>
  <c i="40" r="J115"/>
  <c i="42" r="J514"/>
  <c i="44" r="J306"/>
  <c i="2" r="F39"/>
  <c i="8" r="BK111"/>
  <c i="11" r="BK131"/>
  <c i="38" r="BK100"/>
  <c i="41" r="BK97"/>
  <c i="42" r="J697"/>
  <c r="J319"/>
  <c i="43" r="J138"/>
  <c i="44" r="J361"/>
  <c i="11" r="J164"/>
  <c r="J134"/>
  <c i="12" r="BK142"/>
  <c r="BK226"/>
  <c i="14" r="J110"/>
  <c i="17" r="J116"/>
  <c i="35" r="J122"/>
  <c i="37" r="BK140"/>
  <c i="38" r="J229"/>
  <c i="39" r="BK115"/>
  <c i="41" r="J97"/>
  <c i="42" r="BK625"/>
  <c r="BK561"/>
  <c i="43" r="BK229"/>
  <c i="9" r="BK110"/>
  <c i="10" r="J120"/>
  <c i="42" r="J423"/>
  <c i="43" r="BK209"/>
  <c i="44" r="BK273"/>
  <c i="46" r="J135"/>
  <c i="10" r="J113"/>
  <c i="11" r="J213"/>
  <c i="2" r="J212"/>
  <c i="5" r="J124"/>
  <c i="13" r="BK135"/>
  <c i="14" r="J98"/>
  <c i="17" r="BK108"/>
  <c i="19" r="BK188"/>
  <c i="21" r="BK125"/>
  <c i="44" r="J354"/>
  <c i="46" r="J148"/>
  <c i="10" r="BK105"/>
  <c i="11" r="BK166"/>
  <c r="J170"/>
  <c r="J160"/>
  <c i="12" r="BK222"/>
  <c r="J226"/>
  <c r="BK132"/>
  <c i="6" r="F39"/>
  <c i="1" r="BB62"/>
  <c i="40" r="J211"/>
  <c i="42" r="J641"/>
  <c i="2" r="BK344"/>
  <c i="3" r="J127"/>
  <c i="5" r="BK124"/>
  <c i="29" r="J129"/>
  <c i="32" r="BK116"/>
  <c i="36" r="BK201"/>
  <c i="37" r="J108"/>
  <c i="26" r="BK199"/>
  <c i="27" r="BK118"/>
  <c i="28" r="BK243"/>
  <c i="30" r="J98"/>
  <c i="36" r="BK166"/>
  <c i="40" r="J201"/>
  <c i="42" r="BK668"/>
  <c r="J179"/>
  <c i="43" r="J188"/>
  <c i="2" r="BK307"/>
  <c i="10" r="BK118"/>
  <c i="11" r="BK105"/>
  <c i="12" r="J281"/>
  <c r="BK207"/>
  <c i="13" r="J135"/>
  <c i="14" r="BK106"/>
  <c i="19" r="BK191"/>
  <c i="22" r="BK99"/>
  <c i="24" r="J139"/>
  <c i="25" r="BK99"/>
  <c i="26" r="J137"/>
  <c r="BK203"/>
  <c r="BK163"/>
  <c i="28" r="J248"/>
  <c r="J191"/>
  <c i="29" r="J226"/>
  <c i="33" r="BK111"/>
  <c i="37" r="J112"/>
  <c i="38" r="BK212"/>
  <c i="44" r="BK334"/>
  <c i="46" r="BK138"/>
  <c i="2" r="BK207"/>
  <c r="J157"/>
  <c i="3" r="J129"/>
  <c r="BK157"/>
  <c i="5" r="BK107"/>
  <c i="8" r="J111"/>
  <c i="11" r="BK265"/>
  <c r="J250"/>
  <c r="BK255"/>
  <c i="12" r="J205"/>
  <c r="J302"/>
  <c i="13" r="BK140"/>
  <c i="14" r="J119"/>
  <c i="16" r="J129"/>
  <c i="19" r="BK163"/>
  <c i="20" r="J120"/>
  <c i="21" r="BK143"/>
  <c i="23" r="BK117"/>
  <c i="24" r="J119"/>
  <c i="26" r="J199"/>
  <c r="J262"/>
  <c i="27" r="J112"/>
  <c i="28" r="BK212"/>
  <c i="29" r="J200"/>
  <c i="36" r="J207"/>
  <c i="37" r="J138"/>
  <c i="38" r="BK240"/>
  <c i="43" r="J192"/>
  <c i="44" r="J368"/>
  <c r="BK170"/>
  <c i="46" r="J109"/>
  <c i="3" r="BK131"/>
  <c i="5" r="BK97"/>
  <c i="8" r="BK115"/>
  <c i="11" r="BK233"/>
  <c r="J117"/>
  <c i="12" r="BK192"/>
  <c r="J298"/>
  <c r="BK144"/>
  <c i="14" r="BK117"/>
  <c i="16" r="BK99"/>
  <c i="19" r="BK116"/>
  <c r="J124"/>
  <c i="21" r="J136"/>
  <c i="26" r="BK149"/>
  <c i="28" r="J221"/>
  <c r="BK231"/>
  <c i="33" r="BK103"/>
  <c i="36" r="J121"/>
  <c r="J108"/>
  <c i="37" r="J116"/>
  <c i="38" r="BK181"/>
  <c i="41" r="BK94"/>
  <c i="42" r="BK227"/>
  <c i="3" r="BK127"/>
  <c r="J120"/>
  <c i="7" r="BK102"/>
  <c i="10" r="J124"/>
  <c i="11" r="J178"/>
  <c i="26" r="J201"/>
  <c r="J151"/>
  <c i="28" r="BK215"/>
  <c i="29" r="BK218"/>
  <c i="32" r="BK122"/>
  <c i="42" r="BK109"/>
  <c i="43" r="BK251"/>
  <c i="44" r="J319"/>
  <c i="46" r="BK98"/>
  <c i="11" r="J211"/>
  <c r="J253"/>
  <c i="12" r="J236"/>
  <c r="J180"/>
  <c i="14" r="J108"/>
  <c i="17" r="BK98"/>
  <c i="19" r="J112"/>
  <c i="21" r="BK123"/>
  <c r="J117"/>
  <c i="23" r="BK126"/>
  <c r="J105"/>
  <c i="24" r="J101"/>
  <c i="26" r="J246"/>
  <c r="J100"/>
  <c r="BK196"/>
  <c i="27" r="BK106"/>
  <c i="28" r="BK176"/>
  <c i="30" r="J96"/>
  <c i="37" r="BK148"/>
  <c i="42" r="BK474"/>
  <c r="J267"/>
  <c i="43" r="J195"/>
  <c i="44" r="J191"/>
  <c i="46" r="BK121"/>
  <c i="36" r="BK178"/>
  <c i="38" r="BK162"/>
  <c i="42" r="BK331"/>
  <c i="46" r="BK115"/>
  <c i="3" r="J157"/>
  <c r="BK129"/>
  <c i="29" r="BK95"/>
  <c i="34" r="BK103"/>
  <c i="36" r="J139"/>
  <c i="37" r="J132"/>
  <c i="38" r="BK238"/>
  <c i="8" r="BK122"/>
  <c i="12" r="J234"/>
  <c r="J140"/>
  <c r="BK197"/>
  <c i="16" r="J111"/>
  <c i="19" r="BK199"/>
  <c i="21" r="J127"/>
  <c i="23" r="J130"/>
  <c i="25" r="J103"/>
  <c i="26" r="BK147"/>
  <c r="BK232"/>
  <c i="27" r="J102"/>
  <c i="28" r="J155"/>
  <c i="29" r="BK143"/>
  <c i="34" r="BK107"/>
  <c i="36" r="J189"/>
  <c i="39" r="J97"/>
  <c i="42" r="BK267"/>
  <c i="43" r="BK232"/>
  <c i="44" r="J197"/>
  <c r="BK277"/>
  <c i="2" r="J330"/>
  <c r="J311"/>
  <c r="BK187"/>
  <c r="J120"/>
  <c i="3" r="J136"/>
  <c i="36" r="J183"/>
  <c i="37" r="BK126"/>
  <c i="38" r="BK121"/>
  <c i="40" r="J96"/>
  <c i="42" r="J457"/>
  <c r="BK376"/>
  <c i="43" r="J218"/>
  <c i="44" r="J277"/>
  <c i="9" r="BK122"/>
  <c i="11" r="BK111"/>
  <c r="BK137"/>
  <c i="12" r="J155"/>
  <c r="J262"/>
  <c i="13" r="J126"/>
  <c i="19" r="BK142"/>
  <c i="23" r="BK107"/>
  <c i="24" r="J115"/>
  <c i="26" r="J227"/>
  <c r="BK112"/>
  <c r="J213"/>
  <c r="BK128"/>
  <c i="28" r="BK218"/>
  <c i="29" r="J246"/>
  <c i="32" r="BK126"/>
  <c i="37" r="J98"/>
  <c i="38" r="BK118"/>
  <c i="39" r="J118"/>
  <c i="42" r="BK468"/>
  <c r="BK480"/>
  <c r="J486"/>
  <c i="44" r="J293"/>
  <c i="45" r="BK90"/>
  <c i="2" r="BK262"/>
  <c r="J101"/>
  <c i="3" r="J169"/>
  <c i="12" r="BK136"/>
  <c r="BK268"/>
  <c i="13" r="J131"/>
  <c i="15" r="J98"/>
  <c i="19" r="BK204"/>
  <c r="J140"/>
  <c i="20" r="J111"/>
  <c i="22" r="J125"/>
  <c i="29" r="BK147"/>
  <c i="36" r="BK193"/>
  <c i="37" r="BK100"/>
  <c i="38" r="J158"/>
  <c i="44" r="J257"/>
  <c i="45" r="J94"/>
  <c i="2" r="J96"/>
  <c i="3" r="J191"/>
  <c i="7" r="J102"/>
  <c i="8" r="J117"/>
  <c i="11" r="J217"/>
  <c i="12" r="J272"/>
  <c r="J176"/>
  <c r="J260"/>
  <c i="13" r="BK133"/>
  <c i="17" r="J106"/>
  <c i="19" r="J193"/>
  <c i="20" r="J107"/>
  <c i="26" r="J124"/>
  <c i="28" r="J215"/>
  <c r="BK142"/>
  <c i="31" r="J124"/>
  <c i="35" r="J128"/>
  <c i="37" r="BK138"/>
  <c i="38" r="J231"/>
  <c r="BK210"/>
  <c i="42" r="J636"/>
  <c i="44" r="J269"/>
  <c i="5" r="J97"/>
  <c i="9" r="BK98"/>
  <c i="11" r="J219"/>
  <c r="BK156"/>
  <c i="2" r="J244"/>
  <c r="J303"/>
  <c r="BK110"/>
  <c i="3" r="BK124"/>
  <c r="J139"/>
  <c i="7" r="J114"/>
  <c i="9" r="BK108"/>
  <c i="11" r="J209"/>
  <c r="BK145"/>
  <c i="39" r="J128"/>
  <c i="42" r="BK498"/>
  <c r="BK600"/>
  <c r="BK115"/>
  <c i="43" r="J163"/>
  <c i="44" r="BK325"/>
  <c i="11" r="BK196"/>
  <c r="J145"/>
  <c i="12" r="J159"/>
  <c r="BK134"/>
  <c r="BK253"/>
  <c i="13" r="BK131"/>
  <c i="14" r="BK100"/>
  <c i="17" r="J100"/>
  <c i="19" r="J167"/>
  <c i="20" r="J129"/>
  <c i="21" r="BK105"/>
  <c i="22" r="BK111"/>
  <c i="23" r="BK113"/>
  <c i="24" r="J142"/>
  <c r="BK105"/>
  <c i="35" r="J103"/>
  <c i="36" r="BK114"/>
  <c i="38" r="BK214"/>
  <c r="J105"/>
  <c i="42" r="J536"/>
  <c r="J393"/>
  <c r="BK411"/>
  <c i="46" r="BK124"/>
  <c i="9" r="J134"/>
  <c i="42" r="BK506"/>
  <c r="BK661"/>
  <c i="43" r="BK188"/>
  <c i="44" r="BK269"/>
  <c r="J123"/>
  <c i="9" r="J131"/>
  <c i="11" r="J166"/>
  <c r="J269"/>
  <c i="12" r="BK293"/>
  <c r="BK186"/>
  <c r="J245"/>
  <c i="13" r="BK109"/>
  <c i="16" r="BK136"/>
  <c i="19" r="J106"/>
  <c i="21" r="J145"/>
  <c r="BK113"/>
  <c i="22" r="BK125"/>
  <c i="23" r="J115"/>
  <c i="24" r="J109"/>
  <c i="25" r="BK123"/>
  <c i="26" r="BK176"/>
  <c r="BK256"/>
  <c r="BK102"/>
  <c i="28" r="BK181"/>
  <c i="29" r="J116"/>
  <c i="33" r="J107"/>
  <c i="36" r="BK174"/>
  <c i="37" r="J148"/>
  <c i="38" r="J214"/>
  <c i="43" r="BK128"/>
  <c i="1" r="AS73"/>
  <c i="18" r="J105"/>
  <c i="19" r="J120"/>
  <c i="28" r="J114"/>
  <c i="44" r="BK161"/>
  <c i="46" r="J118"/>
  <c i="2" r="J195"/>
  <c r="J314"/>
  <c r="J200"/>
  <c r="BK157"/>
  <c i="3" r="BK150"/>
  <c i="5" r="J105"/>
  <c i="7" r="J100"/>
  <c i="11" r="J263"/>
  <c i="26" r="J168"/>
  <c i="28" r="J203"/>
  <c r="BK235"/>
  <c i="29" r="J169"/>
  <c i="33" r="BK107"/>
  <c i="36" r="J156"/>
  <c i="38" r="J247"/>
  <c r="J148"/>
  <c i="40" r="J185"/>
  <c i="42" r="BK692"/>
  <c r="BK550"/>
  <c i="44" r="BK240"/>
  <c r="J132"/>
  <c i="46" r="BK100"/>
  <c i="7" r="BK104"/>
  <c i="37" r="BK154"/>
  <c i="41" r="J90"/>
  <c i="46" r="BK109"/>
  <c i="3" r="J205"/>
  <c i="28" r="BK102"/>
  <c i="31" r="J107"/>
  <c i="36" r="BK195"/>
  <c i="37" r="J104"/>
  <c i="38" r="J198"/>
  <c i="8" r="J120"/>
  <c i="10" r="BK122"/>
  <c i="12" r="J197"/>
  <c r="J230"/>
  <c i="16" r="J136"/>
  <c i="19" r="BK171"/>
  <c i="22" r="J107"/>
  <c i="23" r="BK103"/>
  <c i="26" r="J225"/>
  <c r="J252"/>
  <c r="J106"/>
  <c i="28" r="J206"/>
  <c i="29" r="J211"/>
  <c i="33" r="J116"/>
  <c i="36" r="J105"/>
  <c i="38" r="BK148"/>
  <c i="42" r="J685"/>
  <c r="BK525"/>
  <c i="43" r="BK256"/>
  <c i="44" r="J240"/>
  <c i="46" r="J106"/>
  <c i="2" r="BK128"/>
  <c r="J256"/>
  <c r="J250"/>
  <c i="25" r="BK103"/>
  <c i="36" r="J96"/>
  <c i="37" r="J136"/>
  <c i="39" r="BK95"/>
  <c i="42" r="BK457"/>
  <c i="43" r="BK223"/>
  <c i="44" r="BK280"/>
  <c r="BK361"/>
  <c i="12" r="J105"/>
  <c i="17" r="J111"/>
  <c i="19" r="J159"/>
  <c i="23" r="J123"/>
  <c i="24" r="BK103"/>
  <c i="26" r="J190"/>
  <c r="J182"/>
  <c i="27" r="BK114"/>
  <c i="28" r="BK139"/>
  <c r="BK209"/>
  <c i="29" r="J194"/>
  <c i="34" r="J107"/>
  <c i="37" r="BK134"/>
  <c r="J102"/>
  <c i="38" r="J115"/>
  <c i="42" r="J702"/>
  <c r="J625"/>
  <c r="BK319"/>
  <c i="43" r="J237"/>
  <c i="44" r="J253"/>
  <c i="46" r="J124"/>
  <c i="2" r="J185"/>
  <c r="BK192"/>
  <c i="3" r="BK153"/>
  <c i="5" r="BK109"/>
  <c i="9" r="J104"/>
  <c i="11" r="J225"/>
  <c r="BK182"/>
  <c r="J149"/>
  <c r="BK107"/>
  <c i="12" r="J247"/>
  <c r="J207"/>
  <c i="8" r="BK117"/>
  <c i="11" r="J111"/>
  <c r="BK151"/>
  <c r="J125"/>
  <c i="12" r="BK128"/>
  <c r="BK220"/>
  <c r="J138"/>
  <c r="J215"/>
  <c i="13" r="J137"/>
  <c i="14" r="J112"/>
  <c i="18" r="J108"/>
  <c i="19" r="J137"/>
  <c i="20" r="BK115"/>
  <c i="26" r="BK151"/>
  <c r="J120"/>
  <c i="28" r="J209"/>
  <c r="J256"/>
  <c r="BK206"/>
  <c i="29" r="BK129"/>
  <c i="33" r="J126"/>
  <c i="36" r="BK162"/>
  <c r="J143"/>
  <c i="37" r="BK158"/>
  <c i="38" r="J217"/>
  <c r="BK129"/>
  <c i="40" r="BK197"/>
  <c i="42" r="BK685"/>
  <c i="44" r="J376"/>
  <c i="3" r="BK166"/>
  <c r="BK195"/>
  <c i="8" r="BK113"/>
  <c i="11" r="BK261"/>
  <c r="J105"/>
  <c r="BK225"/>
  <c i="12" r="J308"/>
  <c r="J222"/>
  <c r="J125"/>
  <c r="J203"/>
  <c r="J161"/>
  <c i="26" r="J102"/>
  <c r="BK242"/>
  <c r="J180"/>
  <c r="J116"/>
  <c i="28" r="J158"/>
  <c r="BK130"/>
  <c i="30" r="BK100"/>
  <c i="42" r="J672"/>
  <c r="J668"/>
  <c r="J506"/>
  <c r="BK303"/>
  <c i="45" r="BK98"/>
  <c i="2" r="BK349"/>
  <c r="J265"/>
  <c r="J317"/>
  <c i="3" r="J142"/>
  <c r="BK200"/>
  <c i="7" r="J132"/>
  <c i="9" r="BK131"/>
  <c i="11" r="BK246"/>
  <c r="J172"/>
  <c i="38" r="BK95"/>
  <c i="42" r="BK536"/>
  <c r="BK323"/>
  <c r="BK486"/>
  <c i="43" r="BK235"/>
  <c i="44" r="J161"/>
  <c i="11" r="J200"/>
  <c r="BK231"/>
  <c i="12" r="J117"/>
  <c r="BK300"/>
  <c r="J169"/>
  <c i="13" r="BK105"/>
  <c i="16" r="BK131"/>
  <c i="19" r="BK122"/>
  <c i="20" r="BK109"/>
  <c i="21" r="BK107"/>
  <c i="22" r="J134"/>
  <c i="23" r="BK137"/>
  <c i="24" r="J126"/>
  <c i="36" r="BK197"/>
  <c i="37" r="BK124"/>
  <c r="BK110"/>
  <c i="38" r="BK207"/>
  <c i="39" r="BK110"/>
  <c i="36" r="BK108"/>
  <c i="38" r="J173"/>
  <c r="BK135"/>
  <c i="39" r="J101"/>
  <c i="43" r="J232"/>
  <c i="2" r="BK182"/>
  <c i="5" r="J99"/>
  <c i="8" r="J113"/>
  <c i="13" r="BK101"/>
  <c i="15" r="BK104"/>
  <c i="19" r="BK106"/>
  <c r="BK177"/>
  <c i="27" r="J94"/>
  <c i="44" r="BK200"/>
  <c i="46" r="BK148"/>
  <c i="1" r="AS65"/>
  <c i="17" r="BK106"/>
  <c i="19" r="J165"/>
  <c i="26" r="J178"/>
  <c i="27" r="J96"/>
  <c i="28" r="BK135"/>
  <c i="29" r="BK266"/>
  <c r="BK166"/>
  <c i="34" r="BK111"/>
  <c i="36" r="J114"/>
  <c i="37" r="BK160"/>
  <c i="38" r="J210"/>
  <c i="39" r="BK131"/>
  <c i="42" r="J586"/>
  <c r="BK337"/>
  <c i="43" r="BK163"/>
  <c i="44" r="BK358"/>
  <c i="13" r="J115"/>
  <c i="16" r="J103"/>
  <c i="19" r="J171"/>
  <c i="21" r="BK127"/>
  <c i="23" r="BK119"/>
  <c i="24" r="BK109"/>
  <c i="26" r="J219"/>
  <c r="J217"/>
  <c r="BK217"/>
  <c r="J143"/>
  <c i="28" r="J253"/>
  <c i="29" r="BK188"/>
  <c i="32" r="J126"/>
  <c i="35" r="J99"/>
  <c i="37" r="BK120"/>
  <c i="40" r="BK115"/>
  <c i="42" r="J692"/>
  <c r="BK387"/>
  <c i="43" r="BK226"/>
  <c i="44" r="BK104"/>
  <c i="45" r="BK96"/>
  <c i="2" r="BK256"/>
  <c r="BK300"/>
  <c r="BK136"/>
  <c r="J226"/>
  <c i="3" r="BK207"/>
  <c i="36" r="BK143"/>
  <c i="37" r="J94"/>
  <c i="38" r="BK233"/>
  <c i="39" r="J115"/>
  <c i="42" r="J571"/>
  <c r="J227"/>
  <c i="43" r="J204"/>
  <c i="44" r="BK149"/>
  <c i="46" r="BK159"/>
  <c i="2" r="J274"/>
  <c i="8" r="F39"/>
  <c i="15" r="J112"/>
  <c i="19" r="J177"/>
  <c i="22" r="J109"/>
  <c i="23" r="BK109"/>
  <c i="24" r="BK117"/>
  <c i="26" r="J170"/>
  <c r="BK252"/>
  <c r="J157"/>
  <c i="27" r="BK104"/>
  <c i="28" r="J231"/>
  <c i="29" r="BK196"/>
  <c i="31" r="J116"/>
  <c i="34" r="J116"/>
  <c i="37" r="J130"/>
  <c i="38" r="BK204"/>
  <c r="J135"/>
  <c i="42" r="J648"/>
  <c r="BK594"/>
  <c r="J474"/>
  <c i="3" r="J134"/>
  <c i="4" r="BK102"/>
  <c i="7" r="BK136"/>
  <c i="11" r="BK257"/>
  <c r="BK202"/>
  <c r="BK178"/>
  <c i="12" r="BK298"/>
  <c r="J192"/>
  <c r="BK239"/>
  <c i="21" r="BK138"/>
  <c i="29" r="BK242"/>
  <c i="33" r="BK116"/>
  <c i="37" r="J96"/>
  <c i="38" r="J126"/>
  <c i="43" r="J97"/>
  <c i="44" r="BK249"/>
  <c i="11" r="J185"/>
  <c i="12" r="J148"/>
  <c r="BK232"/>
  <c i="13" r="BK126"/>
  <c i="16" r="BK118"/>
  <c i="19" r="J133"/>
  <c i="20" r="BK131"/>
  <c i="26" r="BK182"/>
  <c i="27" r="J104"/>
  <c i="28" r="J142"/>
  <c i="3" r="BK136"/>
  <c r="BK139"/>
  <c i="7" r="BK125"/>
  <c i="8" r="BK120"/>
  <c i="10" r="J118"/>
  <c i="11" r="J188"/>
  <c i="39" r="BK92"/>
  <c i="42" r="J679"/>
  <c r="BK423"/>
  <c i="43" r="BK213"/>
  <c r="J104"/>
  <c i="44" r="BK316"/>
  <c i="11" r="J109"/>
  <c i="12" r="J291"/>
  <c r="J249"/>
  <c r="J277"/>
  <c r="BK190"/>
  <c i="14" r="BK122"/>
  <c i="17" r="BK111"/>
  <c i="19" r="BK159"/>
  <c r="J108"/>
  <c i="21" r="BK147"/>
  <c r="J115"/>
  <c i="22" r="BK119"/>
  <c i="23" r="J103"/>
  <c i="24" r="J130"/>
  <c r="J121"/>
  <c i="25" r="BK116"/>
  <c i="36" r="J136"/>
  <c i="37" r="J164"/>
  <c i="38" r="J207"/>
  <c i="39" r="J104"/>
  <c i="42" r="J453"/>
  <c r="BK420"/>
  <c r="BK179"/>
  <c i="9" r="J120"/>
  <c r="BK118"/>
  <c i="42" r="BK503"/>
  <c r="J251"/>
  <c i="44" r="J349"/>
  <c r="BK243"/>
  <c i="46" r="J98"/>
  <c i="11" r="J123"/>
  <c r="J158"/>
  <c i="12" r="BK161"/>
  <c r="BK215"/>
  <c i="13" r="J109"/>
  <c i="16" r="J125"/>
  <c i="18" r="J102"/>
  <c i="19" r="J102"/>
  <c i="21" r="J131"/>
  <c r="J111"/>
  <c i="22" r="BK103"/>
  <c i="23" r="J121"/>
  <c i="24" r="BK130"/>
  <c i="25" r="J113"/>
  <c i="26" r="J192"/>
  <c r="J166"/>
  <c i="27" r="BK108"/>
  <c i="29" r="J263"/>
  <c i="31" r="J122"/>
  <c i="36" r="BK130"/>
  <c i="37" r="BK142"/>
  <c i="38" r="BK112"/>
  <c i="43" r="J213"/>
  <c i="2" r="F36"/>
  <c i="12" r="BK105"/>
  <c i="17" r="J113"/>
  <c i="19" r="J191"/>
  <c r="BK108"/>
  <c i="20" r="BK120"/>
  <c i="26" r="J188"/>
  <c r="J194"/>
  <c r="BK155"/>
  <c i="27" r="BK98"/>
  <c i="30" r="J100"/>
  <c i="33" r="J99"/>
  <c i="36" r="BK186"/>
  <c i="38" r="BK165"/>
  <c r="BK109"/>
  <c i="40" r="J138"/>
  <c i="9" r="J126"/>
  <c i="11" r="J271"/>
  <c i="12" r="BK234"/>
  <c r="BK146"/>
  <c i="14" r="J122"/>
  <c i="19" r="J118"/>
  <c i="22" r="J127"/>
  <c i="23" r="J117"/>
  <c i="24" r="J99"/>
  <c i="38" r="J181"/>
  <c i="42" r="BK428"/>
  <c i="43" r="J149"/>
  <c i="44" r="J316"/>
  <c i="46" r="J128"/>
  <c i="2" r="J220"/>
  <c i="1" r="AS98"/>
  <c i="36" r="BK139"/>
  <c r="BK105"/>
  <c i="37" r="J140"/>
  <c i="39" r="BK122"/>
  <c i="42" r="BK588"/>
  <c r="J115"/>
  <c i="26" r="J155"/>
  <c r="BK186"/>
  <c i="28" r="BK173"/>
  <c r="BK114"/>
  <c i="29" r="J100"/>
  <c i="40" r="J163"/>
  <c i="42" r="J550"/>
  <c r="J651"/>
  <c i="2" r="J162"/>
  <c r="J128"/>
  <c i="11" r="BK229"/>
  <c i="39" r="BK126"/>
  <c i="42" r="J614"/>
  <c r="BK656"/>
  <c r="J195"/>
  <c i="43" r="BK200"/>
  <c i="44" r="J334"/>
  <c i="11" r="BK217"/>
  <c r="J246"/>
  <c r="BK271"/>
  <c i="12" r="BK289"/>
  <c r="BK153"/>
  <c r="J128"/>
  <c i="14" r="J106"/>
  <c i="16" r="J105"/>
  <c i="19" r="BK181"/>
  <c i="20" r="BK99"/>
  <c i="21" r="J133"/>
  <c r="BK109"/>
  <c i="22" r="BK127"/>
  <c i="23" r="J142"/>
  <c r="BK142"/>
  <c i="38" r="BK217"/>
  <c i="40" r="J225"/>
  <c i="42" r="J545"/>
  <c r="J574"/>
  <c i="43" r="BK104"/>
  <c i="46" r="BK96"/>
  <c i="42" r="BK517"/>
  <c r="BK702"/>
  <c r="BK533"/>
  <c i="43" r="BK246"/>
  <c i="44" r="BK329"/>
  <c i="46" r="J153"/>
  <c i="10" r="BK103"/>
  <c i="11" r="J255"/>
  <c r="J229"/>
  <c r="BK121"/>
  <c i="12" r="J146"/>
  <c r="J217"/>
  <c i="13" r="J133"/>
  <c i="16" r="BK115"/>
  <c i="19" r="J153"/>
  <c r="J151"/>
  <c i="24" r="J117"/>
  <c i="26" r="J223"/>
  <c r="J240"/>
  <c r="BK114"/>
  <c i="28" r="BK132"/>
  <c i="29" r="J207"/>
  <c r="J172"/>
  <c i="34" r="J128"/>
  <c i="37" r="BK114"/>
  <c i="38" r="J129"/>
  <c r="J95"/>
  <c i="43" r="J226"/>
  <c i="3" r="J200"/>
  <c i="4" r="BK97"/>
  <c i="8" r="J107"/>
  <c i="14" r="BK110"/>
  <c i="16" r="BK109"/>
  <c i="19" r="J204"/>
  <c r="BK112"/>
  <c i="27" r="J98"/>
  <c i="44" r="J280"/>
  <c i="2" r="BK259"/>
  <c r="J110"/>
  <c r="BK274"/>
  <c r="J168"/>
  <c r="J136"/>
  <c i="3" r="J113"/>
  <c i="4" r="J102"/>
  <c i="6" r="BK94"/>
  <c i="7" r="J110"/>
  <c i="11" r="J231"/>
  <c r="BK134"/>
  <c r="BK192"/>
  <c i="12" r="BK176"/>
  <c r="BK184"/>
  <c r="BK151"/>
  <c i="16" r="J122"/>
  <c i="19" r="J169"/>
  <c r="J148"/>
  <c i="20" r="BK103"/>
  <c i="26" r="BK153"/>
  <c r="J126"/>
  <c i="28" r="BK124"/>
  <c r="J130"/>
  <c i="29" r="BK202"/>
  <c i="36" r="J201"/>
  <c i="37" r="J150"/>
  <c r="BK118"/>
  <c i="38" r="J252"/>
  <c r="J109"/>
  <c i="41" r="J94"/>
  <c i="42" r="BK636"/>
  <c r="BK163"/>
  <c i="43" r="BK132"/>
  <c i="44" r="BK284"/>
  <c i="46" r="J112"/>
  <c i="7" r="BK106"/>
  <c i="36" r="BK203"/>
  <c i="38" r="BK195"/>
  <c i="42" r="J563"/>
  <c r="BK464"/>
  <c i="2" r="BK328"/>
  <c i="3" r="BK142"/>
  <c i="29" r="BK226"/>
  <c i="31" r="J112"/>
  <c i="36" r="J193"/>
  <c i="37" r="J142"/>
  <c i="38" r="J170"/>
  <c r="J212"/>
  <c i="8" r="J109"/>
  <c i="9" r="J106"/>
  <c i="11" r="J196"/>
  <c i="12" r="J178"/>
  <c r="J115"/>
  <c i="14" r="J104"/>
  <c i="19" r="J110"/>
  <c i="20" r="J99"/>
  <c i="22" r="BK134"/>
  <c i="24" r="BK139"/>
  <c i="26" r="BK254"/>
  <c r="J133"/>
  <c r="J163"/>
  <c i="27" r="J116"/>
  <c i="28" r="BK256"/>
  <c i="29" r="BK204"/>
  <c i="32" r="J99"/>
  <c i="36" r="BK148"/>
  <c r="BK189"/>
  <c i="39" r="J122"/>
  <c i="42" r="BK351"/>
  <c r="BK251"/>
  <c i="43" r="J241"/>
  <c i="44" r="J314"/>
  <c i="46" r="J131"/>
  <c i="36" r="BK207"/>
  <c i="37" r="BK146"/>
  <c i="38" r="J100"/>
  <c i="40" r="BK138"/>
  <c i="42" r="BK574"/>
  <c r="BK243"/>
  <c i="43" r="BK112"/>
  <c i="44" r="BK261"/>
  <c i="45" r="J98"/>
  <c i="2" r="BK250"/>
  <c r="J107"/>
  <c i="3" r="J95"/>
  <c i="7" r="J98"/>
  <c i="11" r="BK273"/>
  <c r="BK221"/>
  <c r="J244"/>
  <c i="12" r="BK203"/>
  <c r="BK174"/>
  <c r="BK243"/>
  <c i="16" r="BK113"/>
  <c i="19" r="J197"/>
  <c i="21" r="BK133"/>
  <c i="23" r="J137"/>
  <c r="BK101"/>
  <c i="25" r="BK113"/>
  <c i="26" r="J221"/>
  <c r="BK238"/>
  <c r="J242"/>
  <c r="J147"/>
  <c i="27" r="BK116"/>
  <c i="28" r="J243"/>
  <c i="29" r="BK172"/>
  <c i="31" r="BK99"/>
  <c i="33" r="BK99"/>
  <c i="37" r="BK122"/>
  <c i="38" r="BK201"/>
  <c i="39" r="BK104"/>
  <c i="42" r="J561"/>
  <c r="BK453"/>
  <c r="J211"/>
  <c i="43" r="J229"/>
  <c i="44" r="BK203"/>
  <c r="BK322"/>
  <c i="46" r="J115"/>
  <c i="2" r="BK281"/>
  <c r="BK238"/>
  <c i="3" r="J203"/>
  <c r="J110"/>
  <c i="7" r="J123"/>
  <c i="9" r="BK128"/>
  <c i="11" r="BK188"/>
  <c r="J233"/>
  <c r="J215"/>
  <c r="BK170"/>
  <c i="12" r="J151"/>
  <c r="J121"/>
  <c r="BK310"/>
  <c i="13" r="J129"/>
  <c i="14" r="BK115"/>
  <c i="16" r="J107"/>
  <c i="17" r="BK113"/>
  <c i="19" r="BK195"/>
  <c r="J155"/>
  <c r="BK144"/>
  <c i="20" r="J103"/>
  <c i="21" r="BK103"/>
  <c i="22" r="BK101"/>
  <c i="23" r="BK111"/>
  <c i="24" r="BK113"/>
  <c i="26" r="BK215"/>
  <c r="J145"/>
  <c r="BK192"/>
  <c i="27" r="BK110"/>
  <c i="28" r="BK168"/>
  <c i="29" r="J147"/>
  <c i="32" r="BK103"/>
  <c i="36" r="J159"/>
  <c i="37" r="J146"/>
  <c i="43" r="J223"/>
  <c i="44" r="BK314"/>
  <c r="BK167"/>
  <c i="46" r="BK135"/>
  <c i="35" r="BK103"/>
  <c i="36" r="J162"/>
  <c i="37" r="BK90"/>
  <c i="38" r="BK154"/>
  <c i="39" r="J92"/>
  <c i="42" r="J492"/>
  <c i="2" r="J238"/>
  <c i="3" r="BK97"/>
  <c i="8" r="BK105"/>
  <c i="10" r="BK115"/>
  <c i="11" r="BK168"/>
  <c i="12" r="J310"/>
  <c i="26" r="BK250"/>
  <c r="J161"/>
  <c r="J112"/>
  <c i="28" r="J122"/>
  <c i="29" r="J143"/>
  <c i="31" r="J103"/>
  <c i="42" r="J480"/>
  <c r="J656"/>
  <c r="BK514"/>
  <c i="43" r="BK237"/>
  <c i="2" r="BK104"/>
  <c r="J289"/>
  <c r="J241"/>
  <c i="3" r="BK122"/>
  <c i="5" r="BK111"/>
  <c i="7" r="BK110"/>
  <c i="8" r="J103"/>
  <c i="10" r="BK101"/>
  <c i="11" r="BK119"/>
  <c r="BK113"/>
  <c i="40" r="J146"/>
  <c i="42" r="BK542"/>
  <c i="11" r="BK176"/>
  <c i="15" r="BK102"/>
  <c i="19" r="J202"/>
  <c r="J114"/>
  <c i="20" r="BK107"/>
  <c i="21" r="BK140"/>
  <c i="22" r="J115"/>
  <c i="23" r="J133"/>
  <c i="24" r="BK121"/>
  <c r="J128"/>
  <c i="25" r="BK126"/>
  <c i="36" r="BK133"/>
  <c i="37" r="BK108"/>
  <c i="38" r="J233"/>
  <c r="J154"/>
  <c i="40" r="BK142"/>
  <c i="42" r="BK665"/>
  <c r="J331"/>
  <c i="43" r="J159"/>
  <c i="44" r="J170"/>
  <c i="9" r="BK120"/>
  <c i="11" r="BK248"/>
  <c r="J176"/>
  <c r="BK213"/>
  <c i="12" r="BK260"/>
  <c r="BK277"/>
  <c r="BK121"/>
  <c i="13" r="J124"/>
  <c i="16" r="BK105"/>
  <c i="19" r="J163"/>
  <c i="20" r="BK105"/>
  <c i="21" r="BK117"/>
  <c r="BK99"/>
  <c i="22" r="BK109"/>
  <c i="23" r="J128"/>
  <c i="24" r="BK142"/>
  <c i="25" r="BK111"/>
  <c i="26" r="BK145"/>
  <c r="J248"/>
  <c r="BK157"/>
  <c i="27" r="BK94"/>
  <c i="28" r="J117"/>
  <c i="31" r="BK124"/>
  <c i="35" r="J124"/>
  <c i="36" r="J111"/>
  <c i="38" r="BK252"/>
  <c r="BK158"/>
  <c i="43" r="BK149"/>
  <c i="3" r="BK120"/>
  <c i="6" r="F40"/>
  <c i="1" r="BC62"/>
  <c i="17" r="J104"/>
  <c i="19" r="BK151"/>
  <c i="2" r="J295"/>
  <c r="J130"/>
  <c r="BK101"/>
  <c i="3" r="BK203"/>
  <c i="5" r="BK105"/>
  <c i="7" r="J127"/>
  <c i="9" r="J102"/>
  <c i="11" r="J190"/>
  <c r="J242"/>
  <c r="J202"/>
  <c r="BK123"/>
  <c i="12" r="BK148"/>
  <c r="J304"/>
  <c r="J199"/>
  <c i="15" r="J102"/>
  <c i="18" r="BK100"/>
  <c i="19" r="BK173"/>
  <c i="20" r="BK123"/>
  <c i="21" r="BK131"/>
  <c i="26" r="J254"/>
  <c r="BK133"/>
  <c i="28" r="BK200"/>
  <c i="29" r="BK169"/>
  <c i="31" r="BK128"/>
  <c i="35" r="J112"/>
  <c i="37" r="J120"/>
  <c i="38" r="J235"/>
  <c i="44" r="J298"/>
  <c r="J157"/>
  <c i="46" r="BK141"/>
  <c i="7" r="J121"/>
  <c i="37" r="BK116"/>
  <c i="40" r="BK163"/>
  <c i="42" r="BK697"/>
  <c i="46" r="BK131"/>
  <c i="2" r="J36"/>
  <c i="34" r="J103"/>
  <c i="36" r="BK136"/>
  <c i="37" r="J90"/>
  <c i="38" r="BK170"/>
  <c i="8" r="BK103"/>
  <c i="10" r="J122"/>
  <c i="12" r="BK272"/>
  <c r="BK302"/>
  <c i="13" r="J140"/>
  <c i="18" r="J100"/>
  <c i="19" r="BK120"/>
  <c i="21" r="J113"/>
  <c i="22" r="BK115"/>
  <c i="23" r="J107"/>
  <c i="25" r="J111"/>
  <c i="26" r="BK174"/>
  <c r="BK188"/>
  <c i="27" r="J100"/>
  <c i="28" r="BK145"/>
  <c i="29" r="BK263"/>
  <c i="34" r="BK116"/>
  <c i="36" r="BK210"/>
  <c i="38" r="BK220"/>
  <c i="42" r="BK529"/>
  <c r="J351"/>
  <c i="44" r="BK344"/>
  <c r="J178"/>
  <c i="46" r="BK157"/>
  <c i="2" r="BK168"/>
  <c r="BK212"/>
  <c r="J320"/>
  <c r="BK107"/>
  <c i="42" r="BK393"/>
  <c i="43" r="J120"/>
  <c i="44" r="J229"/>
  <c r="J114"/>
  <c i="29" l="1" r="P210"/>
  <c r="P209"/>
  <c i="39" r="P121"/>
  <c r="R121"/>
  <c i="29" r="R210"/>
  <c r="R209"/>
  <c i="2" r="T119"/>
  <c r="R237"/>
  <c r="T277"/>
  <c r="P323"/>
  <c i="3" r="T101"/>
  <c r="BK149"/>
  <c r="J149"/>
  <c r="J67"/>
  <c r="T156"/>
  <c r="BK194"/>
  <c r="J194"/>
  <c r="J71"/>
  <c i="5" r="P121"/>
  <c i="7" r="R116"/>
  <c i="8" r="P96"/>
  <c i="10" r="T98"/>
  <c i="11" r="BK136"/>
  <c r="J136"/>
  <c r="J71"/>
  <c r="BK187"/>
  <c r="J187"/>
  <c r="J74"/>
  <c r="BK241"/>
  <c r="J241"/>
  <c r="J76"/>
  <c i="12" r="T104"/>
  <c r="P173"/>
  <c r="BK238"/>
  <c r="J238"/>
  <c r="J75"/>
  <c r="P276"/>
  <c i="13" r="P119"/>
  <c i="14" r="T97"/>
  <c i="15" r="R106"/>
  <c i="16" r="BK124"/>
  <c r="J124"/>
  <c r="J71"/>
  <c i="17" r="P110"/>
  <c i="19" r="T150"/>
  <c r="R201"/>
  <c i="21" r="T135"/>
  <c i="22" r="BK98"/>
  <c r="J98"/>
  <c r="J69"/>
  <c r="T124"/>
  <c i="23" r="T98"/>
  <c r="T132"/>
  <c i="24" r="BK98"/>
  <c r="J98"/>
  <c r="J69"/>
  <c r="T125"/>
  <c i="25" r="P98"/>
  <c i="26" r="T99"/>
  <c r="P165"/>
  <c r="R231"/>
  <c i="28" r="P95"/>
  <c r="R95"/>
  <c r="P151"/>
  <c r="R199"/>
  <c i="29" r="BK165"/>
  <c r="J165"/>
  <c r="J66"/>
  <c r="BK193"/>
  <c r="J193"/>
  <c r="J67"/>
  <c i="33" r="BK98"/>
  <c i="36" r="T104"/>
  <c r="R132"/>
  <c r="BK192"/>
  <c r="J192"/>
  <c r="J70"/>
  <c i="2" r="R119"/>
  <c r="BK277"/>
  <c r="J277"/>
  <c r="J69"/>
  <c r="BK310"/>
  <c r="J310"/>
  <c r="J71"/>
  <c i="5" r="R96"/>
  <c i="7" r="BK97"/>
  <c r="BK131"/>
  <c r="J131"/>
  <c r="J71"/>
  <c i="9" r="R97"/>
  <c r="R96"/>
  <c r="R95"/>
  <c i="10" r="R98"/>
  <c i="11" r="BK155"/>
  <c r="J155"/>
  <c r="J72"/>
  <c r="R208"/>
  <c r="R241"/>
  <c i="12" r="R104"/>
  <c r="T173"/>
  <c r="BK276"/>
  <c r="J276"/>
  <c r="J77"/>
  <c i="23" r="BK125"/>
  <c r="J125"/>
  <c r="J70"/>
  <c r="T125"/>
  <c i="24" r="P98"/>
  <c i="25" r="R115"/>
  <c i="26" r="R198"/>
  <c i="28" r="BK101"/>
  <c r="J101"/>
  <c r="J65"/>
  <c r="P199"/>
  <c i="29" r="BK94"/>
  <c r="T210"/>
  <c r="T209"/>
  <c i="30" r="T95"/>
  <c r="T94"/>
  <c r="T93"/>
  <c i="32" r="BK98"/>
  <c r="J98"/>
  <c r="J69"/>
  <c i="37" r="T89"/>
  <c r="T88"/>
  <c r="T87"/>
  <c i="38" r="T94"/>
  <c i="3" r="P94"/>
  <c r="P156"/>
  <c r="R194"/>
  <c i="7" r="P116"/>
  <c i="8" r="BK119"/>
  <c r="J119"/>
  <c r="J70"/>
  <c i="10" r="BK98"/>
  <c r="J98"/>
  <c r="J69"/>
  <c i="16" r="BK117"/>
  <c r="J117"/>
  <c r="J70"/>
  <c i="17" r="T97"/>
  <c i="19" r="BK132"/>
  <c r="J132"/>
  <c r="J70"/>
  <c r="T132"/>
  <c r="P190"/>
  <c i="20" r="T98"/>
  <c r="T122"/>
  <c i="21" r="R135"/>
  <c i="22" r="T98"/>
  <c r="T97"/>
  <c r="T96"/>
  <c i="23" r="BK98"/>
  <c r="J98"/>
  <c r="J69"/>
  <c r="BK132"/>
  <c r="J132"/>
  <c r="J71"/>
  <c i="24" r="R125"/>
  <c i="25" r="P115"/>
  <c i="26" r="R132"/>
  <c r="BK231"/>
  <c r="J231"/>
  <c r="J73"/>
  <c i="28" r="P161"/>
  <c r="R230"/>
  <c i="29" r="T94"/>
  <c i="31" r="T98"/>
  <c r="T121"/>
  <c i="33" r="T98"/>
  <c r="T97"/>
  <c r="T96"/>
  <c i="34" r="R98"/>
  <c r="T121"/>
  <c i="35" r="BK98"/>
  <c r="P121"/>
  <c i="36" r="BK104"/>
  <c r="J104"/>
  <c r="J65"/>
  <c r="R142"/>
  <c r="P192"/>
  <c r="R200"/>
  <c i="37" r="R89"/>
  <c r="R88"/>
  <c r="R87"/>
  <c i="38" r="BK94"/>
  <c r="J94"/>
  <c r="J64"/>
  <c r="P94"/>
  <c r="P161"/>
  <c r="BK216"/>
  <c r="J216"/>
  <c r="J71"/>
  <c i="39" r="R91"/>
  <c r="T100"/>
  <c r="R125"/>
  <c i="3" r="T94"/>
  <c r="T149"/>
  <c i="10" r="P117"/>
  <c i="12" r="T127"/>
  <c r="T150"/>
  <c r="T196"/>
  <c r="T219"/>
  <c r="R257"/>
  <c r="T276"/>
  <c i="13" r="R98"/>
  <c r="R128"/>
  <c i="15" r="R97"/>
  <c r="R96"/>
  <c r="R95"/>
  <c i="16" r="R98"/>
  <c r="R124"/>
  <c i="17" r="T110"/>
  <c i="18" r="P97"/>
  <c r="P96"/>
  <c r="P95"/>
  <c i="1" r="AU76"/>
  <c i="19" r="P101"/>
  <c r="R132"/>
  <c r="T139"/>
  <c r="P183"/>
  <c r="P201"/>
  <c i="20" r="R122"/>
  <c i="24" r="R98"/>
  <c r="P132"/>
  <c i="25" r="R98"/>
  <c i="26" r="BK165"/>
  <c r="J165"/>
  <c r="J71"/>
  <c r="T198"/>
  <c i="28" r="P101"/>
  <c r="T151"/>
  <c r="P230"/>
  <c i="38" r="P108"/>
  <c r="T161"/>
  <c r="P206"/>
  <c r="T206"/>
  <c i="39" r="BK91"/>
  <c r="J91"/>
  <c r="J64"/>
  <c r="T91"/>
  <c r="BK100"/>
  <c r="J100"/>
  <c r="J65"/>
  <c r="R100"/>
  <c r="T125"/>
  <c i="40" r="P200"/>
  <c r="P199"/>
  <c i="2" r="BK95"/>
  <c r="P237"/>
  <c r="R277"/>
  <c r="BK323"/>
  <c r="J323"/>
  <c r="J72"/>
  <c i="3" r="R101"/>
  <c r="BK175"/>
  <c r="J175"/>
  <c r="J69"/>
  <c i="5" r="P96"/>
  <c r="P95"/>
  <c r="P94"/>
  <c i="1" r="AU61"/>
  <c i="7" r="T116"/>
  <c i="8" r="R119"/>
  <c i="10" r="R117"/>
  <c i="11" r="R104"/>
  <c r="T136"/>
  <c r="T208"/>
  <c r="T241"/>
  <c i="12" r="P127"/>
  <c r="R173"/>
  <c r="T238"/>
  <c r="R295"/>
  <c i="13" r="T128"/>
  <c i="16" r="BK98"/>
  <c i="17" r="BK110"/>
  <c r="J110"/>
  <c r="J70"/>
  <c i="18" r="BK97"/>
  <c r="J97"/>
  <c r="J69"/>
  <c i="19" r="R150"/>
  <c i="21" r="R98"/>
  <c r="R97"/>
  <c r="R96"/>
  <c r="R142"/>
  <c i="22" r="R98"/>
  <c i="23" r="R98"/>
  <c r="R132"/>
  <c i="24" r="P125"/>
  <c r="T132"/>
  <c i="25" r="BK115"/>
  <c r="J115"/>
  <c r="J70"/>
  <c r="T115"/>
  <c i="34" r="BK98"/>
  <c r="J98"/>
  <c r="J69"/>
  <c r="P121"/>
  <c i="36" r="R95"/>
  <c r="R165"/>
  <c r="T192"/>
  <c r="BK206"/>
  <c r="J206"/>
  <c r="J72"/>
  <c i="37" r="P89"/>
  <c r="P88"/>
  <c r="P87"/>
  <c i="1" r="AU97"/>
  <c i="38" r="T108"/>
  <c r="R161"/>
  <c r="BK206"/>
  <c r="J206"/>
  <c r="J70"/>
  <c r="R206"/>
  <c i="40" r="T95"/>
  <c r="T94"/>
  <c r="R200"/>
  <c r="R199"/>
  <c i="3" r="T175"/>
  <c i="4" r="T99"/>
  <c r="T95"/>
  <c r="T94"/>
  <c i="5" r="BK121"/>
  <c r="J121"/>
  <c r="J70"/>
  <c i="8" r="P119"/>
  <c i="9" r="T97"/>
  <c r="T96"/>
  <c r="T95"/>
  <c i="14" r="R114"/>
  <c i="16" r="P98"/>
  <c r="P124"/>
  <c i="17" r="R110"/>
  <c i="21" r="BK98"/>
  <c r="J98"/>
  <c r="J69"/>
  <c r="BK135"/>
  <c r="J135"/>
  <c r="J70"/>
  <c i="22" r="BK124"/>
  <c r="J124"/>
  <c r="J71"/>
  <c i="26" r="BK132"/>
  <c r="J132"/>
  <c r="J70"/>
  <c r="BK198"/>
  <c r="J198"/>
  <c r="J72"/>
  <c i="27" r="R93"/>
  <c r="R92"/>
  <c i="28" r="T161"/>
  <c r="T214"/>
  <c i="36" r="T165"/>
  <c r="BK200"/>
  <c r="J200"/>
  <c r="J71"/>
  <c r="T206"/>
  <c i="38" r="R94"/>
  <c r="R216"/>
  <c i="40" r="BK200"/>
  <c r="J200"/>
  <c r="J70"/>
  <c i="42" r="BK100"/>
  <c r="J100"/>
  <c r="J65"/>
  <c r="T396"/>
  <c r="P485"/>
  <c r="P524"/>
  <c r="R532"/>
  <c r="BK613"/>
  <c r="J613"/>
  <c r="J72"/>
  <c r="T671"/>
  <c i="43" r="T199"/>
  <c i="2" r="R95"/>
  <c r="BK249"/>
  <c r="J249"/>
  <c r="J68"/>
  <c r="R310"/>
  <c i="3" r="P101"/>
  <c r="BK156"/>
  <c r="J156"/>
  <c r="J68"/>
  <c r="T194"/>
  <c i="13" r="BK119"/>
  <c r="J119"/>
  <c r="J70"/>
  <c i="15" r="BK106"/>
  <c r="J106"/>
  <c r="J70"/>
  <c i="16" r="T117"/>
  <c i="19" r="BK101"/>
  <c r="J101"/>
  <c r="J69"/>
  <c r="R139"/>
  <c r="T183"/>
  <c r="T201"/>
  <c i="20" r="R98"/>
  <c r="R97"/>
  <c r="R96"/>
  <c r="P122"/>
  <c i="21" r="P135"/>
  <c i="23" r="P125"/>
  <c i="24" r="BK125"/>
  <c r="J125"/>
  <c r="J70"/>
  <c r="R132"/>
  <c i="25" r="P120"/>
  <c i="26" r="P132"/>
  <c r="T231"/>
  <c i="28" r="BK95"/>
  <c r="J95"/>
  <c r="J64"/>
  <c r="T95"/>
  <c r="BK151"/>
  <c r="J151"/>
  <c r="J67"/>
  <c r="BK230"/>
  <c r="J230"/>
  <c r="J72"/>
  <c i="29" r="R165"/>
  <c r="R193"/>
  <c i="34" r="P98"/>
  <c r="P97"/>
  <c r="P96"/>
  <c i="1" r="AU94"/>
  <c i="34" r="R121"/>
  <c i="35" r="P98"/>
  <c r="P97"/>
  <c r="P96"/>
  <c i="1" r="AU95"/>
  <c i="35" r="R121"/>
  <c i="36" r="T95"/>
  <c r="BK165"/>
  <c r="J165"/>
  <c r="J68"/>
  <c i="37" r="BK89"/>
  <c r="BK88"/>
  <c r="J88"/>
  <c r="J64"/>
  <c i="38" r="R108"/>
  <c r="R93"/>
  <c r="BK161"/>
  <c r="J161"/>
  <c r="J69"/>
  <c r="T216"/>
  <c i="39" r="P91"/>
  <c r="P100"/>
  <c i="28" r="T101"/>
  <c r="R151"/>
  <c r="BK199"/>
  <c r="J199"/>
  <c r="J69"/>
  <c r="R214"/>
  <c i="29" r="P94"/>
  <c r="BK210"/>
  <c r="J210"/>
  <c r="J70"/>
  <c i="30" r="P95"/>
  <c r="P94"/>
  <c r="P93"/>
  <c i="1" r="AU90"/>
  <c i="31" r="BK98"/>
  <c r="J98"/>
  <c r="J69"/>
  <c r="R121"/>
  <c i="32" r="T98"/>
  <c r="T97"/>
  <c r="T96"/>
  <c i="36" r="BK95"/>
  <c r="J95"/>
  <c r="J64"/>
  <c r="BK132"/>
  <c r="J132"/>
  <c r="J66"/>
  <c r="T142"/>
  <c r="P200"/>
  <c i="39" r="P125"/>
  <c i="40" r="BK95"/>
  <c r="J95"/>
  <c r="J65"/>
  <c r="P162"/>
  <c r="T200"/>
  <c r="T199"/>
  <c i="41" r="R93"/>
  <c r="R88"/>
  <c i="42" r="P100"/>
  <c r="P396"/>
  <c r="P427"/>
  <c r="T485"/>
  <c r="P532"/>
  <c r="P552"/>
  <c r="T613"/>
  <c r="BK660"/>
  <c r="J660"/>
  <c r="J75"/>
  <c r="P660"/>
  <c r="T660"/>
  <c r="T659"/>
  <c i="43" r="BK96"/>
  <c r="J96"/>
  <c r="J65"/>
  <c r="BK191"/>
  <c r="J191"/>
  <c r="J66"/>
  <c r="P199"/>
  <c r="R208"/>
  <c r="R222"/>
  <c r="R234"/>
  <c r="T234"/>
  <c i="2" r="P119"/>
  <c r="T249"/>
  <c r="R323"/>
  <c i="3" r="R94"/>
  <c r="R149"/>
  <c r="R175"/>
  <c i="4" r="P99"/>
  <c r="P95"/>
  <c r="P94"/>
  <c i="1" r="AU60"/>
  <c i="5" r="BK96"/>
  <c r="J96"/>
  <c r="J69"/>
  <c r="R121"/>
  <c i="7" r="T97"/>
  <c i="8" r="T96"/>
  <c i="9" r="P97"/>
  <c r="P96"/>
  <c r="P95"/>
  <c i="1" r="AU66"/>
  <c i="19" r="P150"/>
  <c r="R190"/>
  <c i="21" r="P98"/>
  <c r="T142"/>
  <c i="22" r="P98"/>
  <c i="26" r="R99"/>
  <c r="T165"/>
  <c i="27" r="BK93"/>
  <c r="J93"/>
  <c r="J68"/>
  <c i="29" r="T165"/>
  <c i="31" r="P98"/>
  <c r="BK121"/>
  <c r="J121"/>
  <c r="J71"/>
  <c i="33" r="R98"/>
  <c r="R97"/>
  <c r="R96"/>
  <c i="35" r="T98"/>
  <c i="36" r="P132"/>
  <c r="T132"/>
  <c r="R192"/>
  <c i="41" r="P93"/>
  <c r="P88"/>
  <c i="1" r="AU102"/>
  <c i="42" r="R396"/>
  <c r="BK485"/>
  <c r="J485"/>
  <c r="J68"/>
  <c r="BK532"/>
  <c r="J532"/>
  <c r="J70"/>
  <c r="T532"/>
  <c r="R613"/>
  <c r="R660"/>
  <c i="43" r="P96"/>
  <c r="BK199"/>
  <c r="J199"/>
  <c r="J67"/>
  <c r="T208"/>
  <c r="P234"/>
  <c r="R245"/>
  <c i="44" r="BK260"/>
  <c r="J260"/>
  <c r="J67"/>
  <c i="2" r="T95"/>
  <c r="T237"/>
  <c i="4" r="BK99"/>
  <c r="J99"/>
  <c r="J70"/>
  <c i="5" r="T121"/>
  <c i="7" r="BK116"/>
  <c r="J116"/>
  <c r="J70"/>
  <c r="P131"/>
  <c i="8" r="BK96"/>
  <c r="J96"/>
  <c r="J69"/>
  <c r="T119"/>
  <c i="10" r="BK117"/>
  <c r="J117"/>
  <c r="J70"/>
  <c i="11" r="P104"/>
  <c r="P136"/>
  <c r="P187"/>
  <c r="P241"/>
  <c i="12" r="P104"/>
  <c r="P150"/>
  <c r="P196"/>
  <c r="R238"/>
  <c r="BK295"/>
  <c r="J295"/>
  <c r="J78"/>
  <c i="13" r="P98"/>
  <c r="R119"/>
  <c i="14" r="BK114"/>
  <c r="J114"/>
  <c r="J70"/>
  <c i="15" r="BK97"/>
  <c r="J97"/>
  <c r="J69"/>
  <c i="17" r="P97"/>
  <c r="P96"/>
  <c r="P95"/>
  <c i="1" r="AU75"/>
  <c i="19" r="P132"/>
  <c r="BK190"/>
  <c r="J190"/>
  <c r="J74"/>
  <c i="21" r="BK142"/>
  <c r="J142"/>
  <c r="J71"/>
  <c i="22" r="P124"/>
  <c i="23" r="P132"/>
  <c i="24" r="BK132"/>
  <c r="J132"/>
  <c r="J71"/>
  <c i="25" r="T98"/>
  <c r="BK120"/>
  <c r="J120"/>
  <c r="J71"/>
  <c i="30" r="R95"/>
  <c r="R94"/>
  <c r="R93"/>
  <c i="31" r="R98"/>
  <c r="R97"/>
  <c r="R96"/>
  <c r="P121"/>
  <c i="32" r="P98"/>
  <c r="P97"/>
  <c r="P96"/>
  <c i="1" r="AU92"/>
  <c i="32" r="R98"/>
  <c r="R97"/>
  <c r="R96"/>
  <c i="33" r="P98"/>
  <c r="P97"/>
  <c r="P96"/>
  <c i="1" r="AU93"/>
  <c i="35" r="R98"/>
  <c r="R97"/>
  <c r="R96"/>
  <c r="T121"/>
  <c i="36" r="P104"/>
  <c r="P142"/>
  <c r="P206"/>
  <c i="44" r="BK99"/>
  <c r="J99"/>
  <c r="J65"/>
  <c r="R239"/>
  <c r="T313"/>
  <c i="2" r="P249"/>
  <c r="P310"/>
  <c i="11" r="T155"/>
  <c r="T187"/>
  <c r="BK252"/>
  <c r="J252"/>
  <c r="J77"/>
  <c i="12" r="R127"/>
  <c r="BK173"/>
  <c r="J173"/>
  <c r="J72"/>
  <c r="P219"/>
  <c r="T257"/>
  <c i="13" r="BK128"/>
  <c r="J128"/>
  <c r="J71"/>
  <c i="14" r="P114"/>
  <c i="15" r="P97"/>
  <c i="16" r="T98"/>
  <c r="T97"/>
  <c r="T96"/>
  <c r="T124"/>
  <c i="17" r="R97"/>
  <c r="R96"/>
  <c r="R95"/>
  <c i="18" r="R97"/>
  <c r="R96"/>
  <c r="R95"/>
  <c i="19" r="R101"/>
  <c r="R100"/>
  <c r="R99"/>
  <c r="BK139"/>
  <c r="J139"/>
  <c r="J71"/>
  <c r="R183"/>
  <c r="BK201"/>
  <c r="J201"/>
  <c r="J75"/>
  <c i="20" r="BK98"/>
  <c r="BK122"/>
  <c r="J122"/>
  <c r="J71"/>
  <c i="21" r="T98"/>
  <c r="T97"/>
  <c r="T96"/>
  <c i="22" r="R124"/>
  <c i="23" r="P98"/>
  <c r="P97"/>
  <c r="P96"/>
  <c i="1" r="AU81"/>
  <c i="23" r="R125"/>
  <c i="24" r="T98"/>
  <c r="T97"/>
  <c r="T96"/>
  <c i="25" r="R120"/>
  <c i="28" r="R101"/>
  <c r="T199"/>
  <c r="BK214"/>
  <c r="J214"/>
  <c r="J70"/>
  <c i="29" r="R94"/>
  <c r="R93"/>
  <c r="R92"/>
  <c r="T193"/>
  <c i="34" r="T98"/>
  <c r="T97"/>
  <c r="T96"/>
  <c r="BK121"/>
  <c r="J121"/>
  <c r="J71"/>
  <c i="36" r="R104"/>
  <c r="BK142"/>
  <c r="J142"/>
  <c r="J67"/>
  <c r="R206"/>
  <c i="42" r="BK396"/>
  <c r="J396"/>
  <c r="J66"/>
  <c r="BK427"/>
  <c r="J427"/>
  <c r="J67"/>
  <c r="R485"/>
  <c r="R524"/>
  <c r="BK552"/>
  <c r="J552"/>
  <c r="J71"/>
  <c r="P613"/>
  <c r="BK671"/>
  <c r="J671"/>
  <c r="J76"/>
  <c i="43" r="R96"/>
  <c r="P191"/>
  <c r="T191"/>
  <c r="BK208"/>
  <c r="J208"/>
  <c r="J68"/>
  <c r="P222"/>
  <c r="BK234"/>
  <c r="J234"/>
  <c r="J70"/>
  <c r="P245"/>
  <c i="44" r="T260"/>
  <c i="2" r="P95"/>
  <c r="BK237"/>
  <c r="J237"/>
  <c r="J67"/>
  <c r="P277"/>
  <c r="T323"/>
  <c i="3" r="BK94"/>
  <c r="J94"/>
  <c r="J64"/>
  <c r="R156"/>
  <c r="P194"/>
  <c i="4" r="R99"/>
  <c r="R95"/>
  <c r="R94"/>
  <c i="5" r="T96"/>
  <c r="T95"/>
  <c r="T94"/>
  <c i="7" r="R97"/>
  <c r="R96"/>
  <c r="R95"/>
  <c r="R131"/>
  <c i="8" r="R96"/>
  <c r="R95"/>
  <c r="R94"/>
  <c i="10" r="T117"/>
  <c i="11" r="R155"/>
  <c r="R187"/>
  <c r="P252"/>
  <c i="12" r="BK127"/>
  <c r="J127"/>
  <c r="J70"/>
  <c r="R150"/>
  <c r="BK219"/>
  <c r="J219"/>
  <c r="J74"/>
  <c r="BK257"/>
  <c r="J257"/>
  <c r="J76"/>
  <c r="T295"/>
  <c i="13" r="T119"/>
  <c i="14" r="R97"/>
  <c r="R96"/>
  <c r="R95"/>
  <c i="15" r="P106"/>
  <c i="16" r="R117"/>
  <c i="17" r="BK97"/>
  <c r="J97"/>
  <c r="J69"/>
  <c i="18" r="T97"/>
  <c r="T96"/>
  <c r="T95"/>
  <c i="19" r="T101"/>
  <c r="P139"/>
  <c r="BK183"/>
  <c r="J183"/>
  <c r="J73"/>
  <c i="20" r="P98"/>
  <c r="P97"/>
  <c r="P96"/>
  <c i="1" r="AU78"/>
  <c i="26" r="BK99"/>
  <c r="J99"/>
  <c r="J69"/>
  <c r="T132"/>
  <c r="P198"/>
  <c i="27" r="T93"/>
  <c r="T92"/>
  <c i="28" r="BK161"/>
  <c r="J161"/>
  <c r="J68"/>
  <c r="T230"/>
  <c i="29" r="P165"/>
  <c r="P193"/>
  <c i="30" r="BK95"/>
  <c r="J95"/>
  <c r="J69"/>
  <c i="35" r="BK121"/>
  <c r="J121"/>
  <c r="J71"/>
  <c i="36" r="P95"/>
  <c r="P165"/>
  <c r="T200"/>
  <c i="38" r="BK108"/>
  <c r="J108"/>
  <c r="J65"/>
  <c r="P216"/>
  <c i="40" r="R95"/>
  <c i="41" r="T93"/>
  <c r="T88"/>
  <c i="42" r="R100"/>
  <c r="R99"/>
  <c r="R427"/>
  <c r="BK524"/>
  <c r="J524"/>
  <c r="J69"/>
  <c r="R552"/>
  <c r="R671"/>
  <c i="43" r="R191"/>
  <c r="R199"/>
  <c r="BK222"/>
  <c r="J222"/>
  <c r="J69"/>
  <c r="BK245"/>
  <c r="J245"/>
  <c r="J71"/>
  <c i="44" r="P99"/>
  <c r="P288"/>
  <c i="9" r="BK97"/>
  <c r="J97"/>
  <c r="J69"/>
  <c i="11" r="BK104"/>
  <c r="R136"/>
  <c r="P208"/>
  <c r="R252"/>
  <c i="12" r="BK104"/>
  <c r="J104"/>
  <c r="J69"/>
  <c r="BK150"/>
  <c r="J150"/>
  <c r="J71"/>
  <c r="BK196"/>
  <c r="J196"/>
  <c r="J73"/>
  <c r="P238"/>
  <c r="R276"/>
  <c i="13" r="T98"/>
  <c r="T97"/>
  <c r="T96"/>
  <c i="14" r="P97"/>
  <c r="P96"/>
  <c r="P95"/>
  <c i="1" r="AU71"/>
  <c i="21" r="P142"/>
  <c i="25" r="BK98"/>
  <c r="J98"/>
  <c r="J69"/>
  <c r="T120"/>
  <c i="26" r="P99"/>
  <c r="P98"/>
  <c r="P97"/>
  <c i="1" r="AU84"/>
  <c i="26" r="R165"/>
  <c r="P231"/>
  <c i="27" r="P93"/>
  <c r="P92"/>
  <c i="1" r="AU85"/>
  <c i="28" r="R161"/>
  <c r="P214"/>
  <c i="42" r="T100"/>
  <c r="T99"/>
  <c r="T98"/>
  <c r="T427"/>
  <c r="T524"/>
  <c r="T552"/>
  <c r="P671"/>
  <c i="43" r="T96"/>
  <c r="T95"/>
  <c r="T94"/>
  <c r="P208"/>
  <c r="T222"/>
  <c r="T245"/>
  <c i="44" r="R99"/>
  <c r="P239"/>
  <c r="P260"/>
  <c r="R288"/>
  <c r="R333"/>
  <c r="R364"/>
  <c i="45" r="R89"/>
  <c r="R88"/>
  <c r="R87"/>
  <c i="2" r="BK119"/>
  <c r="J119"/>
  <c r="J65"/>
  <c r="R249"/>
  <c r="T310"/>
  <c i="3" r="BK101"/>
  <c r="J101"/>
  <c r="J65"/>
  <c r="P149"/>
  <c r="P175"/>
  <c i="7" r="P97"/>
  <c r="P96"/>
  <c r="P95"/>
  <c i="1" r="AU63"/>
  <c i="7" r="T131"/>
  <c i="10" r="P98"/>
  <c r="P97"/>
  <c r="P96"/>
  <c i="1" r="AU67"/>
  <c i="11" r="T104"/>
  <c r="T103"/>
  <c r="T102"/>
  <c r="P155"/>
  <c r="BK208"/>
  <c r="J208"/>
  <c r="J75"/>
  <c r="T252"/>
  <c i="12" r="R196"/>
  <c r="R219"/>
  <c r="P257"/>
  <c r="P295"/>
  <c i="13" r="BK98"/>
  <c r="P128"/>
  <c i="14" r="BK97"/>
  <c r="J97"/>
  <c r="J69"/>
  <c r="T114"/>
  <c i="15" r="T97"/>
  <c r="T96"/>
  <c r="T95"/>
  <c r="T106"/>
  <c i="16" r="P117"/>
  <c i="19" r="BK150"/>
  <c r="J150"/>
  <c r="J72"/>
  <c r="T190"/>
  <c i="39" r="BK125"/>
  <c r="J125"/>
  <c r="J68"/>
  <c i="40" r="P95"/>
  <c r="P94"/>
  <c r="P93"/>
  <c i="1" r="AU101"/>
  <c i="40" r="R162"/>
  <c i="41" r="BK93"/>
  <c r="J93"/>
  <c r="J65"/>
  <c i="44" r="T99"/>
  <c r="T98"/>
  <c r="BK239"/>
  <c r="J239"/>
  <c r="J66"/>
  <c r="T239"/>
  <c r="R260"/>
  <c r="BK288"/>
  <c r="J288"/>
  <c r="J68"/>
  <c r="T288"/>
  <c r="BK305"/>
  <c r="J305"/>
  <c r="J69"/>
  <c r="P305"/>
  <c r="R305"/>
  <c r="T305"/>
  <c r="BK313"/>
  <c r="J313"/>
  <c r="J70"/>
  <c r="P313"/>
  <c r="R313"/>
  <c r="BK333"/>
  <c r="J333"/>
  <c r="J71"/>
  <c r="P333"/>
  <c r="T333"/>
  <c r="BK353"/>
  <c r="J353"/>
  <c r="J74"/>
  <c r="P353"/>
  <c r="R353"/>
  <c r="R352"/>
  <c r="T353"/>
  <c r="BK364"/>
  <c r="J364"/>
  <c r="J75"/>
  <c r="P364"/>
  <c r="T364"/>
  <c i="45" r="BK89"/>
  <c r="J89"/>
  <c r="J65"/>
  <c r="P89"/>
  <c r="P88"/>
  <c r="P87"/>
  <c i="1" r="AU106"/>
  <c i="45" r="T89"/>
  <c r="T88"/>
  <c r="T87"/>
  <c i="46" r="BK95"/>
  <c r="J95"/>
  <c r="J65"/>
  <c r="P95"/>
  <c r="R95"/>
  <c r="T95"/>
  <c r="BK102"/>
  <c r="J102"/>
  <c r="J66"/>
  <c r="P102"/>
  <c r="R102"/>
  <c r="T102"/>
  <c r="BK127"/>
  <c r="J127"/>
  <c r="J67"/>
  <c r="P127"/>
  <c r="R127"/>
  <c r="T127"/>
  <c r="BK134"/>
  <c r="J134"/>
  <c r="J68"/>
  <c r="P134"/>
  <c r="R134"/>
  <c r="T134"/>
  <c r="BK156"/>
  <c r="J156"/>
  <c r="J70"/>
  <c r="P156"/>
  <c r="R156"/>
  <c r="T156"/>
  <c r="BK162"/>
  <c r="J162"/>
  <c r="J71"/>
  <c r="P162"/>
  <c r="R162"/>
  <c r="T162"/>
  <c i="18" r="BK104"/>
  <c r="J104"/>
  <c r="J70"/>
  <c i="20" r="BK133"/>
  <c r="J133"/>
  <c r="J72"/>
  <c i="25" r="BK125"/>
  <c r="J125"/>
  <c r="J72"/>
  <c i="28" r="BK144"/>
  <c r="J144"/>
  <c r="J66"/>
  <c r="BK224"/>
  <c r="J224"/>
  <c r="J71"/>
  <c i="29" r="BK206"/>
  <c r="J206"/>
  <c r="J68"/>
  <c i="33" r="BK121"/>
  <c r="J121"/>
  <c r="J71"/>
  <c i="35" r="BK127"/>
  <c r="J127"/>
  <c r="J72"/>
  <c i="11" r="BK133"/>
  <c r="J133"/>
  <c r="J70"/>
  <c r="BK275"/>
  <c r="J275"/>
  <c r="J78"/>
  <c i="31" r="BK127"/>
  <c r="J127"/>
  <c r="J72"/>
  <c i="38" r="BK153"/>
  <c r="J153"/>
  <c r="J67"/>
  <c i="22" r="BK133"/>
  <c r="J133"/>
  <c r="J72"/>
  <c i="38" r="BK147"/>
  <c r="J147"/>
  <c r="J66"/>
  <c i="15" r="BK111"/>
  <c r="J111"/>
  <c r="J71"/>
  <c i="20" r="BK119"/>
  <c r="J119"/>
  <c r="J70"/>
  <c i="39" r="BK117"/>
  <c r="J117"/>
  <c r="J66"/>
  <c i="40" r="BK162"/>
  <c r="J162"/>
  <c r="J66"/>
  <c i="3" r="BK190"/>
  <c r="J190"/>
  <c r="J70"/>
  <c i="31" r="BK111"/>
  <c r="J111"/>
  <c r="J70"/>
  <c i="32" r="BK121"/>
  <c r="J121"/>
  <c r="J71"/>
  <c i="10" r="BK128"/>
  <c r="J128"/>
  <c r="J71"/>
  <c i="41" r="BK100"/>
  <c r="J100"/>
  <c r="J66"/>
  <c i="23" r="BK141"/>
  <c r="J141"/>
  <c r="J72"/>
  <c i="33" r="BK115"/>
  <c r="J115"/>
  <c r="J70"/>
  <c r="BK125"/>
  <c r="J125"/>
  <c r="J72"/>
  <c i="35" r="BK111"/>
  <c r="J111"/>
  <c r="J70"/>
  <c i="39" r="BK121"/>
  <c r="J121"/>
  <c r="J67"/>
  <c i="40" r="BK196"/>
  <c r="J196"/>
  <c r="J68"/>
  <c i="2" r="BK306"/>
  <c r="J306"/>
  <c r="J70"/>
  <c i="9" r="BK133"/>
  <c r="J133"/>
  <c r="J71"/>
  <c i="34" r="BK115"/>
  <c r="J115"/>
  <c r="J70"/>
  <c r="BK127"/>
  <c r="J127"/>
  <c r="J72"/>
  <c i="43" r="BK260"/>
  <c r="J260"/>
  <c r="J72"/>
  <c i="44" r="E50"/>
  <c i="4" r="BK96"/>
  <c r="BK95"/>
  <c r="J95"/>
  <c r="J68"/>
  <c i="32" r="BK111"/>
  <c r="J111"/>
  <c r="J70"/>
  <c r="BK125"/>
  <c r="J125"/>
  <c r="J72"/>
  <c i="2" r="BK231"/>
  <c r="J231"/>
  <c r="J66"/>
  <c i="18" r="BK107"/>
  <c r="J107"/>
  <c r="J71"/>
  <c i="21" r="BK151"/>
  <c r="J151"/>
  <c r="J72"/>
  <c i="24" r="BK141"/>
  <c r="J141"/>
  <c r="J72"/>
  <c i="36" r="BK188"/>
  <c r="J188"/>
  <c r="J69"/>
  <c i="42" r="BK655"/>
  <c r="J655"/>
  <c r="J73"/>
  <c i="3" r="BK145"/>
  <c r="J145"/>
  <c r="J66"/>
  <c i="9" r="BK130"/>
  <c r="J130"/>
  <c r="J70"/>
  <c i="14" r="BK121"/>
  <c r="J121"/>
  <c r="J71"/>
  <c i="17" r="BK115"/>
  <c r="J115"/>
  <c r="J71"/>
  <c i="38" r="BK157"/>
  <c r="J157"/>
  <c r="J68"/>
  <c i="41" r="BK89"/>
  <c r="J89"/>
  <c r="J64"/>
  <c i="13" r="BK139"/>
  <c r="J139"/>
  <c r="J72"/>
  <c i="22" r="BK121"/>
  <c r="J121"/>
  <c r="J70"/>
  <c i="6" r="BK93"/>
  <c r="J93"/>
  <c r="J68"/>
  <c i="10" r="BK131"/>
  <c r="J131"/>
  <c r="J72"/>
  <c i="11" r="BK184"/>
  <c r="J184"/>
  <c r="J73"/>
  <c i="16" r="BK135"/>
  <c r="J135"/>
  <c r="J72"/>
  <c i="40" r="BK224"/>
  <c r="J224"/>
  <c r="J71"/>
  <c i="44" r="BK348"/>
  <c r="J348"/>
  <c r="J72"/>
  <c i="46" r="BK152"/>
  <c r="J152"/>
  <c r="J69"/>
  <c r="BE135"/>
  <c r="BE153"/>
  <c r="J56"/>
  <c r="BE131"/>
  <c r="BE138"/>
  <c r="BE166"/>
  <c r="F90"/>
  <c r="BE106"/>
  <c r="BE115"/>
  <c r="BE118"/>
  <c r="BE121"/>
  <c r="BE128"/>
  <c r="BE145"/>
  <c r="BE148"/>
  <c r="BE157"/>
  <c r="BE159"/>
  <c i="45" r="BK88"/>
  <c r="J88"/>
  <c r="J64"/>
  <c i="46" r="E81"/>
  <c r="BE98"/>
  <c r="BE100"/>
  <c r="BE109"/>
  <c r="BE96"/>
  <c r="BE103"/>
  <c r="BE112"/>
  <c r="BE124"/>
  <c r="BE141"/>
  <c r="BE163"/>
  <c i="45" r="E75"/>
  <c r="F84"/>
  <c r="BE90"/>
  <c r="BE92"/>
  <c r="BE94"/>
  <c r="BE98"/>
  <c i="44" r="BK98"/>
  <c r="J98"/>
  <c r="J64"/>
  <c r="BK352"/>
  <c r="J352"/>
  <c r="J73"/>
  <c i="45" r="J81"/>
  <c r="BE96"/>
  <c i="43" r="BK95"/>
  <c r="BK94"/>
  <c r="J94"/>
  <c r="J63"/>
  <c i="44" r="BE132"/>
  <c r="F94"/>
  <c r="BE167"/>
  <c r="BE207"/>
  <c r="BE243"/>
  <c r="BE253"/>
  <c r="J91"/>
  <c r="BE123"/>
  <c r="BE157"/>
  <c r="BE100"/>
  <c r="BE183"/>
  <c r="BE203"/>
  <c r="BE269"/>
  <c r="BE289"/>
  <c r="BE298"/>
  <c r="BE310"/>
  <c r="BE170"/>
  <c r="BE187"/>
  <c r="BE191"/>
  <c r="BE229"/>
  <c r="BE236"/>
  <c r="BE249"/>
  <c r="BE322"/>
  <c r="BE344"/>
  <c r="BE349"/>
  <c r="BE368"/>
  <c r="BE141"/>
  <c r="BE261"/>
  <c r="BE277"/>
  <c r="BE314"/>
  <c r="BE372"/>
  <c r="BE316"/>
  <c r="BE325"/>
  <c r="BE329"/>
  <c r="BE339"/>
  <c r="BE361"/>
  <c r="BE365"/>
  <c r="BE376"/>
  <c r="BE104"/>
  <c r="BE114"/>
  <c r="BE149"/>
  <c r="BE161"/>
  <c r="BE178"/>
  <c r="BE197"/>
  <c r="BE200"/>
  <c r="BE240"/>
  <c r="BE257"/>
  <c r="BE273"/>
  <c r="BE280"/>
  <c r="BE284"/>
  <c r="BE293"/>
  <c r="BE306"/>
  <c r="BE319"/>
  <c r="BE334"/>
  <c r="BE354"/>
  <c r="BE358"/>
  <c i="42" r="BK99"/>
  <c r="J99"/>
  <c r="J64"/>
  <c i="43" r="E82"/>
  <c r="J88"/>
  <c r="BE141"/>
  <c r="BE149"/>
  <c r="BE163"/>
  <c r="BE188"/>
  <c r="BE195"/>
  <c r="BE204"/>
  <c r="BE237"/>
  <c r="BE251"/>
  <c r="F91"/>
  <c r="BE97"/>
  <c r="BE128"/>
  <c r="BE138"/>
  <c r="BE209"/>
  <c r="BE213"/>
  <c r="BE223"/>
  <c r="BE246"/>
  <c r="BE261"/>
  <c r="BE104"/>
  <c r="BE120"/>
  <c r="BE154"/>
  <c r="BE159"/>
  <c r="BE218"/>
  <c r="BE226"/>
  <c r="BE229"/>
  <c r="BE232"/>
  <c r="BE241"/>
  <c r="BE256"/>
  <c r="BE112"/>
  <c r="BE132"/>
  <c r="BE181"/>
  <c r="BE192"/>
  <c r="BE200"/>
  <c r="BE235"/>
  <c i="42" r="J56"/>
  <c r="E86"/>
  <c r="BE115"/>
  <c r="BE251"/>
  <c r="BE303"/>
  <c r="F95"/>
  <c r="BE351"/>
  <c r="BE311"/>
  <c r="BE319"/>
  <c r="BE376"/>
  <c r="BE101"/>
  <c r="BE131"/>
  <c r="BE147"/>
  <c r="BE402"/>
  <c r="BE514"/>
  <c r="BE211"/>
  <c r="BE290"/>
  <c r="BE387"/>
  <c r="BE474"/>
  <c r="BE480"/>
  <c r="BE503"/>
  <c r="BE506"/>
  <c r="BE542"/>
  <c r="BE545"/>
  <c r="BE571"/>
  <c r="BE648"/>
  <c r="BE679"/>
  <c r="BE702"/>
  <c r="BE163"/>
  <c r="BE179"/>
  <c r="BE227"/>
  <c r="BE293"/>
  <c r="BE397"/>
  <c r="BE498"/>
  <c r="BE651"/>
  <c r="BE672"/>
  <c r="BE109"/>
  <c r="BE195"/>
  <c r="BE243"/>
  <c r="BE331"/>
  <c r="BE343"/>
  <c r="BE457"/>
  <c r="BE525"/>
  <c r="BE553"/>
  <c r="BE561"/>
  <c r="BE574"/>
  <c r="BE586"/>
  <c r="BE656"/>
  <c r="BE661"/>
  <c r="BE247"/>
  <c r="BE267"/>
  <c r="BE283"/>
  <c r="BE323"/>
  <c r="BE337"/>
  <c r="BE384"/>
  <c r="BE393"/>
  <c r="BE411"/>
  <c r="BE420"/>
  <c r="BE486"/>
  <c r="BE536"/>
  <c r="BE557"/>
  <c r="BE600"/>
  <c r="BE604"/>
  <c r="BE614"/>
  <c r="BE692"/>
  <c r="BE697"/>
  <c r="BE517"/>
  <c r="BE529"/>
  <c r="BE533"/>
  <c r="BE555"/>
  <c r="BE559"/>
  <c r="BE565"/>
  <c r="BE590"/>
  <c r="BE594"/>
  <c r="BE423"/>
  <c r="BE428"/>
  <c r="BE453"/>
  <c r="BE461"/>
  <c r="BE464"/>
  <c r="BE468"/>
  <c r="BE492"/>
  <c r="BE550"/>
  <c r="BE563"/>
  <c r="BE577"/>
  <c r="BE583"/>
  <c r="BE588"/>
  <c r="BE625"/>
  <c r="BE636"/>
  <c r="BE641"/>
  <c r="BE645"/>
  <c r="BE665"/>
  <c r="BE668"/>
  <c r="BE685"/>
  <c i="40" r="BK199"/>
  <c i="41" r="BE90"/>
  <c r="BE94"/>
  <c r="BE97"/>
  <c r="BE101"/>
  <c r="E50"/>
  <c r="J56"/>
  <c r="F59"/>
  <c i="40" r="E50"/>
  <c r="J56"/>
  <c r="F59"/>
  <c r="BE96"/>
  <c r="BE104"/>
  <c r="BE115"/>
  <c r="BE123"/>
  <c r="BE128"/>
  <c r="BE138"/>
  <c r="BE142"/>
  <c r="BE146"/>
  <c r="BE163"/>
  <c r="BE173"/>
  <c r="BE185"/>
  <c r="BE197"/>
  <c r="BE201"/>
  <c r="BE211"/>
  <c r="BE225"/>
  <c i="39" r="E50"/>
  <c i="38" r="BK93"/>
  <c r="J93"/>
  <c r="J63"/>
  <c i="39" r="F87"/>
  <c r="J84"/>
  <c r="BE110"/>
  <c r="BE131"/>
  <c r="BE92"/>
  <c r="BE101"/>
  <c r="BE115"/>
  <c r="BE118"/>
  <c r="BE122"/>
  <c r="BE95"/>
  <c r="BE97"/>
  <c r="BE104"/>
  <c r="BE107"/>
  <c r="BE126"/>
  <c r="BE128"/>
  <c i="38" r="BE103"/>
  <c r="BE121"/>
  <c r="BE129"/>
  <c r="BE144"/>
  <c r="BE165"/>
  <c r="BE198"/>
  <c r="BE207"/>
  <c r="BE220"/>
  <c i="37" r="J89"/>
  <c r="J65"/>
  <c i="38" r="E50"/>
  <c r="BE95"/>
  <c r="BE115"/>
  <c r="BE118"/>
  <c r="BE126"/>
  <c r="BE135"/>
  <c r="BE201"/>
  <c r="BE204"/>
  <c r="BE240"/>
  <c r="BE244"/>
  <c i="37" r="BK87"/>
  <c r="J87"/>
  <c r="J63"/>
  <c i="38" r="BE141"/>
  <c r="BE162"/>
  <c r="BE170"/>
  <c r="BE181"/>
  <c r="BE184"/>
  <c r="BE190"/>
  <c r="BE195"/>
  <c r="BE233"/>
  <c r="BE187"/>
  <c r="BE212"/>
  <c r="BE225"/>
  <c r="BE227"/>
  <c r="BE235"/>
  <c r="BE242"/>
  <c r="BE247"/>
  <c r="F90"/>
  <c r="BE105"/>
  <c r="BE210"/>
  <c r="BE217"/>
  <c r="BE229"/>
  <c r="BE252"/>
  <c r="J56"/>
  <c r="BE100"/>
  <c r="BE109"/>
  <c r="BE112"/>
  <c r="BE138"/>
  <c r="BE154"/>
  <c r="BE173"/>
  <c r="BE214"/>
  <c r="BE148"/>
  <c r="BE158"/>
  <c r="BE178"/>
  <c r="BE223"/>
  <c r="BE231"/>
  <c r="BE238"/>
  <c i="37" r="J81"/>
  <c r="BE100"/>
  <c r="BE106"/>
  <c r="BE122"/>
  <c r="BE130"/>
  <c r="BE134"/>
  <c r="BE140"/>
  <c r="E50"/>
  <c r="F59"/>
  <c r="BE136"/>
  <c r="BE138"/>
  <c r="BE148"/>
  <c r="BE94"/>
  <c r="BE96"/>
  <c r="BE156"/>
  <c r="BE158"/>
  <c r="BE162"/>
  <c r="BE164"/>
  <c r="BE90"/>
  <c r="BE92"/>
  <c r="BE108"/>
  <c r="BE110"/>
  <c r="BE112"/>
  <c r="BE118"/>
  <c r="BE120"/>
  <c r="BE124"/>
  <c r="BE126"/>
  <c r="BE132"/>
  <c r="BE142"/>
  <c r="BE144"/>
  <c r="BE150"/>
  <c r="BE152"/>
  <c r="BE154"/>
  <c r="BE160"/>
  <c r="BE98"/>
  <c r="BE102"/>
  <c r="BE104"/>
  <c r="BE114"/>
  <c r="BE116"/>
  <c r="BE128"/>
  <c r="BE146"/>
  <c i="36" r="BE114"/>
  <c r="BE119"/>
  <c i="35" r="J98"/>
  <c r="J69"/>
  <c i="36" r="F59"/>
  <c r="J88"/>
  <c r="BE121"/>
  <c r="BE130"/>
  <c r="BE133"/>
  <c r="BE136"/>
  <c r="BE156"/>
  <c r="BE183"/>
  <c r="E50"/>
  <c r="BE96"/>
  <c r="BE105"/>
  <c r="BE108"/>
  <c r="BE111"/>
  <c r="BE162"/>
  <c r="BE174"/>
  <c r="BE178"/>
  <c r="BE201"/>
  <c r="BE166"/>
  <c r="BE189"/>
  <c r="BE102"/>
  <c r="BE124"/>
  <c r="BE139"/>
  <c r="BE148"/>
  <c r="BE159"/>
  <c r="BE169"/>
  <c r="BE176"/>
  <c r="BE207"/>
  <c r="BE210"/>
  <c r="BE195"/>
  <c r="BE197"/>
  <c r="BE203"/>
  <c r="BE127"/>
  <c r="BE143"/>
  <c r="BE153"/>
  <c r="BE180"/>
  <c r="BE186"/>
  <c r="BE193"/>
  <c i="35" r="E52"/>
  <c r="J60"/>
  <c r="F93"/>
  <c r="BE99"/>
  <c r="BE103"/>
  <c r="BE112"/>
  <c r="BE116"/>
  <c r="BE122"/>
  <c r="BE128"/>
  <c r="BE107"/>
  <c r="BE124"/>
  <c i="33" r="J98"/>
  <c r="J69"/>
  <c i="34" r="E52"/>
  <c r="J90"/>
  <c r="F93"/>
  <c r="BE99"/>
  <c r="BE107"/>
  <c r="BE111"/>
  <c r="BE116"/>
  <c r="BE124"/>
  <c r="BE128"/>
  <c r="BE103"/>
  <c r="BE122"/>
  <c i="33" r="F63"/>
  <c r="E52"/>
  <c r="J60"/>
  <c r="BE103"/>
  <c r="BE111"/>
  <c r="BE99"/>
  <c r="BE107"/>
  <c r="BE116"/>
  <c r="BE122"/>
  <c r="BE126"/>
  <c i="32" r="F63"/>
  <c r="BE99"/>
  <c r="BE103"/>
  <c i="31" r="BK97"/>
  <c r="BK96"/>
  <c r="J96"/>
  <c i="32" r="J60"/>
  <c r="E82"/>
  <c r="BE112"/>
  <c r="BE122"/>
  <c r="BE107"/>
  <c r="BE116"/>
  <c r="BE126"/>
  <c i="31" r="E82"/>
  <c r="BE99"/>
  <c r="BE107"/>
  <c r="J90"/>
  <c r="BE112"/>
  <c r="BE116"/>
  <c r="BE122"/>
  <c r="BE124"/>
  <c r="F63"/>
  <c r="BE103"/>
  <c r="BE128"/>
  <c i="29" r="J94"/>
  <c r="J65"/>
  <c i="30" r="E52"/>
  <c r="J60"/>
  <c r="F90"/>
  <c r="BE98"/>
  <c i="29" r="BK209"/>
  <c r="J209"/>
  <c r="J69"/>
  <c i="30" r="BE96"/>
  <c r="BE100"/>
  <c i="29" r="E80"/>
  <c r="BE116"/>
  <c r="BE124"/>
  <c r="BE139"/>
  <c r="BE147"/>
  <c r="BE166"/>
  <c r="BE196"/>
  <c r="BE207"/>
  <c r="J56"/>
  <c r="F59"/>
  <c r="BE95"/>
  <c r="BE100"/>
  <c r="BE129"/>
  <c r="BE218"/>
  <c r="BE238"/>
  <c r="BE246"/>
  <c r="BE263"/>
  <c r="BE266"/>
  <c r="BE143"/>
  <c r="BE169"/>
  <c r="BE172"/>
  <c r="BE188"/>
  <c r="BE194"/>
  <c r="BE198"/>
  <c r="BE200"/>
  <c r="BE202"/>
  <c r="BE204"/>
  <c r="BE211"/>
  <c r="BE226"/>
  <c r="BE233"/>
  <c r="BE242"/>
  <c i="28" r="J88"/>
  <c r="F91"/>
  <c r="BE132"/>
  <c r="BE158"/>
  <c r="BE162"/>
  <c r="BE99"/>
  <c r="BE124"/>
  <c r="BE137"/>
  <c r="BE139"/>
  <c r="BE173"/>
  <c r="BE218"/>
  <c r="BE225"/>
  <c r="BE233"/>
  <c r="E50"/>
  <c r="BE96"/>
  <c r="BE142"/>
  <c r="BE165"/>
  <c r="BE194"/>
  <c r="BE215"/>
  <c r="BE117"/>
  <c r="BE130"/>
  <c r="BE135"/>
  <c r="BE155"/>
  <c r="BE176"/>
  <c r="BE181"/>
  <c r="BE191"/>
  <c r="BE200"/>
  <c r="BE203"/>
  <c r="BE206"/>
  <c r="BE209"/>
  <c r="BE248"/>
  <c r="BE256"/>
  <c r="BE259"/>
  <c r="BE102"/>
  <c r="BE105"/>
  <c r="BE108"/>
  <c r="BE145"/>
  <c r="BE152"/>
  <c r="BE168"/>
  <c r="BE186"/>
  <c r="BE212"/>
  <c r="BE221"/>
  <c r="BE235"/>
  <c r="BE240"/>
  <c r="BE243"/>
  <c i="27" r="BK92"/>
  <c r="J92"/>
  <c r="J67"/>
  <c i="28" r="BE114"/>
  <c r="BE122"/>
  <c r="BE231"/>
  <c r="BE253"/>
  <c i="27" r="E52"/>
  <c r="F63"/>
  <c r="J86"/>
  <c r="BE96"/>
  <c r="BE98"/>
  <c r="BE100"/>
  <c r="BE102"/>
  <c r="BE108"/>
  <c r="BE110"/>
  <c r="BE114"/>
  <c r="BE112"/>
  <c r="BE94"/>
  <c r="BE104"/>
  <c r="BE106"/>
  <c r="BE116"/>
  <c r="BE118"/>
  <c i="26" r="BE126"/>
  <c r="BE135"/>
  <c r="BE157"/>
  <c r="BE163"/>
  <c r="BE174"/>
  <c r="F94"/>
  <c r="BE104"/>
  <c r="BE106"/>
  <c r="BE153"/>
  <c r="BE176"/>
  <c r="BE192"/>
  <c r="J60"/>
  <c r="BE108"/>
  <c r="BE110"/>
  <c r="BE116"/>
  <c r="BE118"/>
  <c r="BE124"/>
  <c r="BE130"/>
  <c r="BE137"/>
  <c r="BE139"/>
  <c r="BE141"/>
  <c r="BE151"/>
  <c r="BE155"/>
  <c r="BE161"/>
  <c r="BE166"/>
  <c r="BE168"/>
  <c r="BE196"/>
  <c r="BE201"/>
  <c r="BE112"/>
  <c r="BE122"/>
  <c r="BE128"/>
  <c r="BE133"/>
  <c r="BE145"/>
  <c r="BE149"/>
  <c r="BE178"/>
  <c r="BE188"/>
  <c r="BE190"/>
  <c r="BE194"/>
  <c r="BE199"/>
  <c r="BE205"/>
  <c r="BE211"/>
  <c r="BE217"/>
  <c r="BE221"/>
  <c r="BE223"/>
  <c r="BE225"/>
  <c r="BE229"/>
  <c r="BE236"/>
  <c r="BE240"/>
  <c r="BE244"/>
  <c r="BE246"/>
  <c r="BE248"/>
  <c r="BE250"/>
  <c r="BE252"/>
  <c r="BE254"/>
  <c r="BE256"/>
  <c r="BE258"/>
  <c r="BE100"/>
  <c r="BE102"/>
  <c r="BE147"/>
  <c r="BE170"/>
  <c r="BE172"/>
  <c r="BE184"/>
  <c r="BE186"/>
  <c r="BE209"/>
  <c r="BE213"/>
  <c r="BE215"/>
  <c r="BE227"/>
  <c r="BE234"/>
  <c r="BE260"/>
  <c r="E52"/>
  <c r="BE114"/>
  <c r="BE120"/>
  <c r="BE143"/>
  <c r="BE159"/>
  <c r="BE180"/>
  <c r="BE182"/>
  <c r="BE203"/>
  <c r="BE207"/>
  <c r="BE219"/>
  <c r="BE232"/>
  <c r="BE238"/>
  <c r="BE242"/>
  <c r="BE262"/>
  <c i="25" r="J60"/>
  <c r="F63"/>
  <c r="E82"/>
  <c r="BE101"/>
  <c r="BE103"/>
  <c r="BE105"/>
  <c r="BE107"/>
  <c r="BE111"/>
  <c r="BE116"/>
  <c r="BE121"/>
  <c r="BE123"/>
  <c r="BE126"/>
  <c r="BE99"/>
  <c r="BE109"/>
  <c r="BE113"/>
  <c r="BE118"/>
  <c i="24" r="E82"/>
  <c r="F93"/>
  <c r="BE123"/>
  <c r="BE128"/>
  <c r="J60"/>
  <c r="BE99"/>
  <c r="BE101"/>
  <c r="BE103"/>
  <c r="BE111"/>
  <c r="BE113"/>
  <c r="BE117"/>
  <c r="BE119"/>
  <c r="BE121"/>
  <c r="BE130"/>
  <c r="BE133"/>
  <c r="BE135"/>
  <c r="BE139"/>
  <c r="BE142"/>
  <c i="23" r="BK97"/>
  <c r="J97"/>
  <c r="J68"/>
  <c i="24" r="BE105"/>
  <c r="BE107"/>
  <c r="BE109"/>
  <c r="BE115"/>
  <c r="BE126"/>
  <c r="BE137"/>
  <c i="23" r="F63"/>
  <c r="BE99"/>
  <c r="BE105"/>
  <c r="BE107"/>
  <c r="BE109"/>
  <c r="BE115"/>
  <c r="BE133"/>
  <c r="BE137"/>
  <c r="E52"/>
  <c r="J60"/>
  <c r="BE103"/>
  <c r="BE113"/>
  <c r="BE119"/>
  <c r="BE123"/>
  <c r="BE128"/>
  <c i="22" r="BK97"/>
  <c r="BK96"/>
  <c r="J96"/>
  <c r="J67"/>
  <c i="23" r="BE101"/>
  <c r="BE111"/>
  <c r="BE117"/>
  <c r="BE121"/>
  <c r="BE126"/>
  <c r="BE130"/>
  <c r="BE135"/>
  <c r="BE139"/>
  <c r="BE142"/>
  <c i="22" r="E82"/>
  <c r="BE99"/>
  <c r="BE101"/>
  <c r="BE103"/>
  <c r="F63"/>
  <c r="BE109"/>
  <c i="21" r="BK97"/>
  <c r="J97"/>
  <c r="J68"/>
  <c i="22" r="J60"/>
  <c r="BE117"/>
  <c r="BE119"/>
  <c r="BE111"/>
  <c r="BE115"/>
  <c r="BE129"/>
  <c r="BE105"/>
  <c r="BE107"/>
  <c r="BE113"/>
  <c r="BE127"/>
  <c r="BE134"/>
  <c r="BE122"/>
  <c r="BE125"/>
  <c r="BE131"/>
  <c i="20" r="J98"/>
  <c r="J69"/>
  <c i="21" r="F93"/>
  <c r="J90"/>
  <c r="BE101"/>
  <c r="BE111"/>
  <c r="BE115"/>
  <c r="BE109"/>
  <c r="BE125"/>
  <c r="BE127"/>
  <c r="BE136"/>
  <c r="E82"/>
  <c r="BE103"/>
  <c r="BE113"/>
  <c r="BE117"/>
  <c r="BE119"/>
  <c r="BE121"/>
  <c r="BE123"/>
  <c r="BE129"/>
  <c r="BE138"/>
  <c r="BE145"/>
  <c r="BE147"/>
  <c r="BE133"/>
  <c r="BE99"/>
  <c r="BE105"/>
  <c r="BE107"/>
  <c r="BE131"/>
  <c r="BE140"/>
  <c r="BE143"/>
  <c r="BE149"/>
  <c r="BE152"/>
  <c i="20" r="J60"/>
  <c r="F63"/>
  <c r="BE125"/>
  <c r="BE129"/>
  <c r="BE134"/>
  <c r="E52"/>
  <c r="BE101"/>
  <c r="BE103"/>
  <c r="BE105"/>
  <c r="BE107"/>
  <c r="BE111"/>
  <c r="BE113"/>
  <c r="BE120"/>
  <c r="BE123"/>
  <c r="BE99"/>
  <c r="BE109"/>
  <c r="BE115"/>
  <c r="BE117"/>
  <c r="BE127"/>
  <c r="BE131"/>
  <c i="19" r="BE112"/>
  <c r="BE126"/>
  <c r="BE128"/>
  <c r="J60"/>
  <c r="F96"/>
  <c r="BE120"/>
  <c r="BE122"/>
  <c r="BE135"/>
  <c r="BE146"/>
  <c r="BE155"/>
  <c r="BE159"/>
  <c r="BE179"/>
  <c r="BE181"/>
  <c i="18" r="BK96"/>
  <c r="J96"/>
  <c r="J68"/>
  <c i="19" r="BE106"/>
  <c r="BE108"/>
  <c r="BE124"/>
  <c r="BE133"/>
  <c r="BE184"/>
  <c r="BE188"/>
  <c r="BE195"/>
  <c r="BE197"/>
  <c r="E85"/>
  <c r="BE102"/>
  <c r="BE110"/>
  <c r="BE140"/>
  <c r="BE153"/>
  <c r="BE165"/>
  <c r="BE171"/>
  <c r="BE175"/>
  <c r="BE186"/>
  <c r="BE191"/>
  <c r="BE193"/>
  <c r="BE202"/>
  <c r="BE204"/>
  <c r="BE114"/>
  <c r="BE130"/>
  <c r="BE157"/>
  <c r="BE163"/>
  <c r="BE167"/>
  <c r="BE169"/>
  <c r="BE173"/>
  <c r="BE177"/>
  <c r="BE199"/>
  <c r="BE144"/>
  <c r="BE151"/>
  <c r="BE161"/>
  <c r="BE104"/>
  <c r="BE116"/>
  <c r="BE118"/>
  <c r="BE137"/>
  <c r="BE142"/>
  <c r="BE148"/>
  <c i="18" r="E52"/>
  <c r="J60"/>
  <c r="BE98"/>
  <c r="BE102"/>
  <c r="F63"/>
  <c r="BE100"/>
  <c r="BE105"/>
  <c r="BE108"/>
  <c i="16" r="J98"/>
  <c r="J69"/>
  <c i="17" r="E52"/>
  <c r="F63"/>
  <c r="J89"/>
  <c r="BE100"/>
  <c r="BE116"/>
  <c r="BE102"/>
  <c r="BE104"/>
  <c r="BE106"/>
  <c r="BE98"/>
  <c r="BE108"/>
  <c r="BE111"/>
  <c r="BE113"/>
  <c i="16" r="E52"/>
  <c r="BE109"/>
  <c r="BE122"/>
  <c r="BE125"/>
  <c r="BE131"/>
  <c r="BE133"/>
  <c r="J60"/>
  <c r="F63"/>
  <c r="BE120"/>
  <c r="BE129"/>
  <c r="BE99"/>
  <c r="BE101"/>
  <c r="BE103"/>
  <c r="BE105"/>
  <c r="BE107"/>
  <c r="BE111"/>
  <c r="BE113"/>
  <c r="BE115"/>
  <c r="BE118"/>
  <c r="BE127"/>
  <c r="BE136"/>
  <c i="15" r="E52"/>
  <c r="F63"/>
  <c r="J60"/>
  <c r="BE102"/>
  <c i="14" r="BK96"/>
  <c r="J96"/>
  <c r="J68"/>
  <c i="15" r="BE98"/>
  <c r="BE100"/>
  <c r="BE107"/>
  <c r="BE112"/>
  <c r="BE104"/>
  <c r="BE109"/>
  <c i="14" r="J89"/>
  <c r="BE104"/>
  <c r="BE108"/>
  <c r="BE112"/>
  <c r="BE122"/>
  <c i="13" r="J98"/>
  <c r="J69"/>
  <c i="14" r="E52"/>
  <c r="F63"/>
  <c r="BE98"/>
  <c r="BE102"/>
  <c r="BE110"/>
  <c r="BE100"/>
  <c r="BE106"/>
  <c r="BE115"/>
  <c r="BE117"/>
  <c r="BE119"/>
  <c i="13" r="F63"/>
  <c r="BE113"/>
  <c r="J90"/>
  <c r="BE109"/>
  <c r="BE124"/>
  <c r="E52"/>
  <c r="BE101"/>
  <c r="BE103"/>
  <c r="BE115"/>
  <c r="BE117"/>
  <c r="BE120"/>
  <c r="BE122"/>
  <c r="BE135"/>
  <c r="BE99"/>
  <c r="BE105"/>
  <c r="BE107"/>
  <c r="BE111"/>
  <c r="BE126"/>
  <c r="BE129"/>
  <c r="BE131"/>
  <c r="BE133"/>
  <c r="BE137"/>
  <c r="BE140"/>
  <c i="1" r="AW70"/>
  <c i="11" r="J104"/>
  <c r="J69"/>
  <c i="12" r="E52"/>
  <c r="BE105"/>
  <c r="F63"/>
  <c r="J96"/>
  <c r="BE117"/>
  <c r="BE119"/>
  <c r="BE121"/>
  <c r="BE125"/>
  <c r="BE109"/>
  <c r="BE111"/>
  <c r="BE151"/>
  <c r="BE161"/>
  <c r="BE174"/>
  <c r="BE176"/>
  <c r="BE180"/>
  <c r="BE186"/>
  <c r="BE194"/>
  <c r="BE205"/>
  <c r="BE209"/>
  <c r="BE220"/>
  <c r="BE222"/>
  <c r="BE224"/>
  <c r="BE228"/>
  <c r="BE258"/>
  <c r="BE266"/>
  <c r="BE281"/>
  <c r="BE291"/>
  <c r="BE296"/>
  <c r="BE300"/>
  <c r="BE302"/>
  <c r="BE306"/>
  <c r="BE308"/>
  <c r="BE312"/>
  <c r="BE136"/>
  <c r="BE140"/>
  <c r="BE142"/>
  <c r="BE144"/>
  <c r="BE171"/>
  <c r="BE182"/>
  <c r="BE188"/>
  <c r="BE207"/>
  <c r="BE234"/>
  <c r="BE236"/>
  <c r="BE241"/>
  <c r="BE245"/>
  <c r="BE247"/>
  <c r="BE251"/>
  <c r="BE260"/>
  <c r="BE270"/>
  <c r="BE274"/>
  <c r="BE277"/>
  <c r="BE293"/>
  <c r="BE298"/>
  <c r="BE113"/>
  <c r="BE159"/>
  <c r="BE192"/>
  <c r="BE197"/>
  <c r="BE199"/>
  <c r="BE201"/>
  <c r="BE203"/>
  <c r="BE211"/>
  <c r="BE213"/>
  <c r="BE215"/>
  <c r="BE230"/>
  <c r="BE232"/>
  <c r="BE239"/>
  <c r="BE243"/>
  <c r="BE249"/>
  <c r="BE253"/>
  <c r="BE264"/>
  <c r="BE268"/>
  <c r="BE283"/>
  <c r="BE285"/>
  <c r="BE287"/>
  <c r="BE128"/>
  <c r="BE130"/>
  <c r="BE132"/>
  <c r="BE134"/>
  <c r="BE148"/>
  <c r="BE153"/>
  <c r="BE184"/>
  <c r="BE279"/>
  <c r="BE310"/>
  <c r="BE107"/>
  <c r="BE115"/>
  <c r="BE123"/>
  <c r="BE138"/>
  <c r="BE146"/>
  <c r="BE155"/>
  <c r="BE157"/>
  <c r="BE163"/>
  <c r="BE165"/>
  <c r="BE167"/>
  <c r="BE169"/>
  <c r="BE178"/>
  <c r="BE190"/>
  <c r="BE217"/>
  <c r="BE226"/>
  <c r="BE255"/>
  <c r="BE262"/>
  <c r="BE272"/>
  <c r="BE289"/>
  <c r="BE304"/>
  <c i="11" r="BE111"/>
  <c r="BE117"/>
  <c r="BE127"/>
  <c r="BE139"/>
  <c r="BE141"/>
  <c r="BE145"/>
  <c r="BE149"/>
  <c r="BE153"/>
  <c r="BE156"/>
  <c r="BE158"/>
  <c r="BE164"/>
  <c r="BE168"/>
  <c r="BE180"/>
  <c r="BE209"/>
  <c r="BE217"/>
  <c r="BE221"/>
  <c r="BE229"/>
  <c r="BE257"/>
  <c r="BE259"/>
  <c r="BE265"/>
  <c r="BE271"/>
  <c r="BE276"/>
  <c r="E52"/>
  <c r="J60"/>
  <c r="F63"/>
  <c r="BE105"/>
  <c r="BE109"/>
  <c r="BE115"/>
  <c r="BE119"/>
  <c r="BE129"/>
  <c r="BE134"/>
  <c r="BE166"/>
  <c r="BE174"/>
  <c r="BE188"/>
  <c r="BE196"/>
  <c r="BE198"/>
  <c r="BE204"/>
  <c r="BE211"/>
  <c r="BE213"/>
  <c r="BE225"/>
  <c r="BE233"/>
  <c r="BE255"/>
  <c r="BE121"/>
  <c r="BE125"/>
  <c r="BE137"/>
  <c r="BE143"/>
  <c r="BE147"/>
  <c r="BE151"/>
  <c r="BE178"/>
  <c r="BE182"/>
  <c r="BE185"/>
  <c r="BE190"/>
  <c r="BE192"/>
  <c r="BE206"/>
  <c r="BE219"/>
  <c r="BE223"/>
  <c r="BE231"/>
  <c r="BE235"/>
  <c r="BE242"/>
  <c r="BE244"/>
  <c r="BE246"/>
  <c r="BE248"/>
  <c r="BE250"/>
  <c r="BE253"/>
  <c r="BE267"/>
  <c r="BE273"/>
  <c r="BE107"/>
  <c r="BE113"/>
  <c r="BE123"/>
  <c r="BE131"/>
  <c r="BE160"/>
  <c r="BE162"/>
  <c r="BE170"/>
  <c r="BE172"/>
  <c r="BE176"/>
  <c r="BE194"/>
  <c r="BE200"/>
  <c r="BE202"/>
  <c r="BE215"/>
  <c r="BE227"/>
  <c r="BE237"/>
  <c r="BE239"/>
  <c r="BE261"/>
  <c r="BE263"/>
  <c r="BE269"/>
  <c i="10" r="E52"/>
  <c r="BE99"/>
  <c r="BE109"/>
  <c r="BE124"/>
  <c r="J90"/>
  <c r="F93"/>
  <c r="BE105"/>
  <c r="BE111"/>
  <c r="BE113"/>
  <c r="BE118"/>
  <c r="BE120"/>
  <c r="BE122"/>
  <c r="BE129"/>
  <c r="BE101"/>
  <c r="BE103"/>
  <c r="BE107"/>
  <c r="BE115"/>
  <c r="BE126"/>
  <c r="BE132"/>
  <c i="8" r="BK95"/>
  <c r="J95"/>
  <c r="J68"/>
  <c i="9" r="F63"/>
  <c r="E52"/>
  <c r="BE102"/>
  <c r="BE104"/>
  <c r="BE110"/>
  <c r="BE114"/>
  <c r="BE128"/>
  <c r="BE131"/>
  <c r="BE134"/>
  <c r="J60"/>
  <c r="BE98"/>
  <c r="BE100"/>
  <c r="BE106"/>
  <c r="BE116"/>
  <c r="BE120"/>
  <c r="BE108"/>
  <c r="BE112"/>
  <c r="BE118"/>
  <c r="BE122"/>
  <c r="BE124"/>
  <c r="BE126"/>
  <c i="7" r="J97"/>
  <c r="J69"/>
  <c i="8" r="F63"/>
  <c r="E52"/>
  <c r="BE120"/>
  <c r="J88"/>
  <c r="BE99"/>
  <c r="BE105"/>
  <c r="BE109"/>
  <c r="BE113"/>
  <c r="BE122"/>
  <c r="BE111"/>
  <c r="BE115"/>
  <c r="BE117"/>
  <c r="BE97"/>
  <c r="BE101"/>
  <c r="BE103"/>
  <c r="BE107"/>
  <c i="1" r="BB64"/>
  <c i="7" r="BE98"/>
  <c r="BE104"/>
  <c r="BE106"/>
  <c r="BE114"/>
  <c r="BE127"/>
  <c r="BE129"/>
  <c i="6" r="BK92"/>
  <c r="J92"/>
  <c r="J67"/>
  <c i="7" r="J60"/>
  <c r="E52"/>
  <c r="F63"/>
  <c r="BE100"/>
  <c r="BE108"/>
  <c r="BE123"/>
  <c r="BE134"/>
  <c r="BE102"/>
  <c r="BE117"/>
  <c r="BE125"/>
  <c r="BE136"/>
  <c r="BE132"/>
  <c r="BE110"/>
  <c r="BE112"/>
  <c r="BE119"/>
  <c r="BE121"/>
  <c i="5" r="BK95"/>
  <c r="J95"/>
  <c r="J68"/>
  <c i="6" r="E52"/>
  <c r="J86"/>
  <c r="F89"/>
  <c r="BE94"/>
  <c i="5" r="BE103"/>
  <c i="4" r="J96"/>
  <c r="J69"/>
  <c i="5" r="E52"/>
  <c r="J60"/>
  <c i="4" r="BK94"/>
  <c r="J94"/>
  <c r="J67"/>
  <c i="5" r="F63"/>
  <c r="BE97"/>
  <c r="BE109"/>
  <c r="BE115"/>
  <c r="BE119"/>
  <c r="BE124"/>
  <c r="BE99"/>
  <c r="BE105"/>
  <c r="BE113"/>
  <c r="BE101"/>
  <c r="BE107"/>
  <c r="BE111"/>
  <c r="BE117"/>
  <c r="BE122"/>
  <c i="4" r="E80"/>
  <c r="BE100"/>
  <c r="F63"/>
  <c r="J88"/>
  <c r="BE97"/>
  <c r="BE102"/>
  <c i="2" r="J95"/>
  <c r="J64"/>
  <c i="3" r="J56"/>
  <c r="BE95"/>
  <c r="BE182"/>
  <c r="BE99"/>
  <c r="BE102"/>
  <c r="BE110"/>
  <c r="BE120"/>
  <c r="BE127"/>
  <c r="BE134"/>
  <c r="BE136"/>
  <c r="BE166"/>
  <c r="BE203"/>
  <c r="BE205"/>
  <c r="F59"/>
  <c r="E81"/>
  <c r="BE113"/>
  <c r="BE129"/>
  <c r="BE163"/>
  <c r="BE169"/>
  <c r="BE179"/>
  <c r="BE187"/>
  <c r="BE197"/>
  <c r="BE210"/>
  <c r="BE97"/>
  <c r="BE105"/>
  <c r="BE124"/>
  <c r="BE150"/>
  <c r="BE153"/>
  <c r="BE157"/>
  <c r="BE172"/>
  <c r="BE176"/>
  <c r="BE191"/>
  <c r="BE195"/>
  <c r="BE200"/>
  <c r="BE207"/>
  <c r="BE122"/>
  <c r="BE131"/>
  <c r="BE139"/>
  <c r="BE142"/>
  <c r="BE146"/>
  <c r="BE185"/>
  <c i="2" r="E82"/>
  <c r="BE101"/>
  <c r="BE112"/>
  <c r="BE128"/>
  <c r="BE136"/>
  <c r="BE154"/>
  <c r="BE353"/>
  <c r="J56"/>
  <c r="BE110"/>
  <c r="BE173"/>
  <c r="BE202"/>
  <c r="BE207"/>
  <c r="BE226"/>
  <c r="BE314"/>
  <c r="BE317"/>
  <c r="BE320"/>
  <c r="BE330"/>
  <c r="BE332"/>
  <c r="F59"/>
  <c r="BE114"/>
  <c r="BE130"/>
  <c r="BE148"/>
  <c r="BE157"/>
  <c r="BE162"/>
  <c r="BE168"/>
  <c r="BE175"/>
  <c r="BE182"/>
  <c r="BE187"/>
  <c r="BE200"/>
  <c r="BE205"/>
  <c r="BE212"/>
  <c r="BE238"/>
  <c r="BE256"/>
  <c r="BE259"/>
  <c r="BE262"/>
  <c r="BE265"/>
  <c r="BE268"/>
  <c r="BE271"/>
  <c r="BE274"/>
  <c r="BE278"/>
  <c r="BE281"/>
  <c r="BE284"/>
  <c r="BE289"/>
  <c r="BE292"/>
  <c r="BE295"/>
  <c r="BE300"/>
  <c r="BE303"/>
  <c r="BE307"/>
  <c r="BE311"/>
  <c r="BE339"/>
  <c r="BE344"/>
  <c r="BE349"/>
  <c r="BE351"/>
  <c r="BE334"/>
  <c i="1" r="AW56"/>
  <c r="BA56"/>
  <c i="2" r="BE96"/>
  <c r="BE104"/>
  <c r="BE107"/>
  <c r="BE120"/>
  <c r="BE123"/>
  <c r="BE133"/>
  <c r="BE141"/>
  <c r="BE185"/>
  <c r="BE192"/>
  <c r="BE195"/>
  <c r="BE198"/>
  <c r="BE220"/>
  <c r="BE232"/>
  <c r="BE241"/>
  <c r="BE244"/>
  <c r="BE250"/>
  <c r="BE324"/>
  <c r="BE326"/>
  <c r="BE328"/>
  <c i="1" r="BD56"/>
  <c i="33" r="J38"/>
  <c i="1" r="AW93"/>
  <c i="43" r="F36"/>
  <c i="1" r="BA104"/>
  <c i="44" r="F38"/>
  <c i="1" r="BC105"/>
  <c i="20" r="F39"/>
  <c i="1" r="BB78"/>
  <c i="38" r="F36"/>
  <c i="1" r="BA99"/>
  <c i="27" r="F41"/>
  <c i="1" r="BD85"/>
  <c i="32" r="F40"/>
  <c i="1" r="BC92"/>
  <c i="46" r="F36"/>
  <c i="1" r="BA107"/>
  <c i="14" r="J38"/>
  <c i="1" r="AW71"/>
  <c i="3" r="F37"/>
  <c i="1" r="BB57"/>
  <c i="8" r="F38"/>
  <c i="1" r="BA64"/>
  <c i="10" r="F41"/>
  <c i="1" r="BD67"/>
  <c i="16" r="J38"/>
  <c i="1" r="AW74"/>
  <c i="19" r="F38"/>
  <c i="1" r="BA77"/>
  <c i="36" r="F38"/>
  <c i="1" r="BC96"/>
  <c i="30" r="F40"/>
  <c i="1" r="BC90"/>
  <c i="32" r="F41"/>
  <c i="1" r="BD92"/>
  <c i="41" r="F38"/>
  <c i="1" r="BC102"/>
  <c i="11" r="J38"/>
  <c i="1" r="AW68"/>
  <c i="25" r="F40"/>
  <c i="1" r="BC83"/>
  <c i="35" r="F41"/>
  <c i="1" r="BD95"/>
  <c r="AS86"/>
  <c i="5" r="F40"/>
  <c i="1" r="BC61"/>
  <c i="17" r="F41"/>
  <c i="1" r="BD75"/>
  <c i="21" r="F39"/>
  <c i="1" r="BB79"/>
  <c i="42" r="F39"/>
  <c i="1" r="BD103"/>
  <c i="13" r="F41"/>
  <c i="1" r="BD70"/>
  <c i="37" r="J36"/>
  <c i="1" r="AW97"/>
  <c i="46" r="J36"/>
  <c i="1" r="AW107"/>
  <c i="27" r="F40"/>
  <c i="1" r="BC85"/>
  <c i="43" r="F38"/>
  <c i="1" r="BC104"/>
  <c i="5" r="F41"/>
  <c i="1" r="BD61"/>
  <c i="12" r="F41"/>
  <c i="1" r="BD69"/>
  <c i="45" r="F37"/>
  <c i="1" r="BB106"/>
  <c i="13" r="F39"/>
  <c i="1" r="BB70"/>
  <c i="17" r="F40"/>
  <c i="1" r="BC75"/>
  <c i="28" r="F38"/>
  <c i="1" r="BC87"/>
  <c i="23" r="F39"/>
  <c i="1" r="BB81"/>
  <c i="42" r="J36"/>
  <c i="1" r="AW103"/>
  <c i="2" r="F38"/>
  <c i="1" r="BC56"/>
  <c i="36" r="F39"/>
  <c i="1" r="BD96"/>
  <c i="22" r="F41"/>
  <c i="1" r="BD80"/>
  <c i="44" r="J36"/>
  <c i="1" r="AW105"/>
  <c i="4" r="F41"/>
  <c i="1" r="BD60"/>
  <c i="8" r="F41"/>
  <c i="1" r="BD64"/>
  <c i="27" r="F38"/>
  <c i="1" r="BA85"/>
  <c i="38" r="F37"/>
  <c i="1" r="BB99"/>
  <c i="29" r="F39"/>
  <c i="1" r="BD88"/>
  <c i="15" r="F41"/>
  <c i="1" r="BD72"/>
  <c i="33" r="F38"/>
  <c i="1" r="BA93"/>
  <c i="40" r="F38"/>
  <c i="1" r="BC101"/>
  <c i="25" r="F39"/>
  <c i="1" r="BB83"/>
  <c i="35" r="F39"/>
  <c i="1" r="BB95"/>
  <c i="5" r="J38"/>
  <c i="1" r="AW61"/>
  <c i="16" r="F40"/>
  <c i="1" r="BC74"/>
  <c i="33" r="F39"/>
  <c i="1" r="BB93"/>
  <c i="42" r="F37"/>
  <c i="1" r="BB103"/>
  <c i="14" r="F38"/>
  <c i="1" r="BA71"/>
  <c i="29" r="F36"/>
  <c i="1" r="BA88"/>
  <c i="30" r="F39"/>
  <c i="1" r="BB90"/>
  <c i="38" r="F38"/>
  <c i="1" r="BC99"/>
  <c i="34" r="F40"/>
  <c i="1" r="BC94"/>
  <c i="46" r="F37"/>
  <c i="1" r="BB107"/>
  <c i="22" r="F39"/>
  <c i="1" r="BB80"/>
  <c i="31" r="F40"/>
  <c i="1" r="BC91"/>
  <c i="44" r="F37"/>
  <c i="1" r="BB105"/>
  <c i="42" r="F36"/>
  <c i="1" r="BA103"/>
  <c i="13" r="F38"/>
  <c i="1" r="BA70"/>
  <c i="19" r="F40"/>
  <c i="1" r="BC77"/>
  <c i="24" r="F39"/>
  <c i="1" r="BB82"/>
  <c i="31" r="F38"/>
  <c i="1" r="BA91"/>
  <c i="15" r="F39"/>
  <c i="1" r="BB72"/>
  <c i="18" r="F41"/>
  <c i="1" r="BD76"/>
  <c i="19" r="F39"/>
  <c i="1" r="BB77"/>
  <c i="32" r="F39"/>
  <c i="1" r="BB92"/>
  <c i="45" r="F39"/>
  <c i="1" r="BD106"/>
  <c i="4" r="J38"/>
  <c i="1" r="AW60"/>
  <c i="6" r="J37"/>
  <c i="1" r="AV62"/>
  <c r="AT62"/>
  <c i="10" r="F38"/>
  <c i="1" r="BA67"/>
  <c i="28" r="J36"/>
  <c i="1" r="AW87"/>
  <c i="36" r="F36"/>
  <c i="1" r="BA96"/>
  <c i="45" r="F36"/>
  <c i="1" r="BA106"/>
  <c i="11" r="F39"/>
  <c i="1" r="BB68"/>
  <c i="3" r="J36"/>
  <c i="1" r="AW57"/>
  <c i="14" r="F41"/>
  <c i="1" r="BD71"/>
  <c i="34" r="F38"/>
  <c i="1" r="BA94"/>
  <c i="39" r="J36"/>
  <c i="1" r="AW100"/>
  <c i="22" r="J38"/>
  <c i="1" r="AW80"/>
  <c i="30" r="F38"/>
  <c i="1" r="BA90"/>
  <c i="31" r="F41"/>
  <c i="1" r="BD91"/>
  <c i="39" r="F36"/>
  <c i="1" r="BA100"/>
  <c i="7" r="F41"/>
  <c i="1" r="BD63"/>
  <c i="29" r="F37"/>
  <c i="1" r="BB88"/>
  <c i="7" r="F38"/>
  <c i="1" r="BA63"/>
  <c i="18" r="F40"/>
  <c i="1" r="BC76"/>
  <c i="21" r="F38"/>
  <c i="1" r="BA79"/>
  <c i="23" r="F38"/>
  <c i="1" r="BA81"/>
  <c i="30" r="J38"/>
  <c i="1" r="AW90"/>
  <c i="34" r="F41"/>
  <c i="1" r="BD94"/>
  <c i="22" r="F38"/>
  <c i="1" r="BA80"/>
  <c i="40" r="F39"/>
  <c i="1" r="BD101"/>
  <c i="32" r="F38"/>
  <c i="1" r="BA92"/>
  <c i="3" r="F39"/>
  <c i="1" r="BD57"/>
  <c i="7" r="F39"/>
  <c i="1" r="BB63"/>
  <c i="26" r="F39"/>
  <c i="1" r="BB84"/>
  <c i="19" r="J38"/>
  <c i="1" r="AW77"/>
  <c i="7" r="F40"/>
  <c i="1" r="BC63"/>
  <c i="10" r="F40"/>
  <c i="1" r="BC67"/>
  <c i="24" r="F41"/>
  <c i="1" r="BD82"/>
  <c i="46" r="F38"/>
  <c i="1" r="BC107"/>
  <c i="25" r="J38"/>
  <c i="1" r="AW83"/>
  <c i="37" r="F37"/>
  <c i="1" r="BB97"/>
  <c i="28" r="F37"/>
  <c i="1" r="BB87"/>
  <c i="23" r="J38"/>
  <c i="1" r="AW81"/>
  <c i="37" r="F38"/>
  <c i="1" r="BC97"/>
  <c i="10" r="J38"/>
  <c i="1" r="AW67"/>
  <c i="20" r="F40"/>
  <c i="1" r="BC78"/>
  <c i="28" r="F39"/>
  <c i="1" r="BD87"/>
  <c i="16" r="F39"/>
  <c i="1" r="BB74"/>
  <c i="39" r="F37"/>
  <c i="1" r="BB100"/>
  <c i="45" r="J36"/>
  <c i="1" r="AW106"/>
  <c i="3" r="F36"/>
  <c i="1" r="BA57"/>
  <c i="10" r="F39"/>
  <c i="1" r="BB67"/>
  <c i="5" r="F39"/>
  <c i="1" r="BB61"/>
  <c i="17" r="F38"/>
  <c i="1" r="BA75"/>
  <c i="36" r="J36"/>
  <c i="1" r="AW96"/>
  <c i="7" r="J38"/>
  <c i="1" r="AW63"/>
  <c i="30" r="F41"/>
  <c i="1" r="BD90"/>
  <c i="34" r="J38"/>
  <c i="1" r="AW94"/>
  <c i="3" r="F38"/>
  <c i="1" r="BC57"/>
  <c i="40" r="J36"/>
  <c i="1" r="AW101"/>
  <c i="16" r="F41"/>
  <c i="1" r="BD74"/>
  <c i="41" r="F37"/>
  <c i="1" r="BB102"/>
  <c i="12" r="F39"/>
  <c i="1" r="BB69"/>
  <c i="38" r="F39"/>
  <c i="1" r="BD99"/>
  <c i="32" r="J38"/>
  <c i="1" r="AW92"/>
  <c i="38" r="J36"/>
  <c i="1" r="AW99"/>
  <c i="46" r="F39"/>
  <c i="1" r="BD107"/>
  <c i="15" r="F38"/>
  <c i="1" r="BA72"/>
  <c i="26" r="J38"/>
  <c i="1" r="AW84"/>
  <c i="44" r="F39"/>
  <c i="1" r="BD105"/>
  <c i="24" r="F40"/>
  <c i="1" r="BC82"/>
  <c i="43" r="F37"/>
  <c i="1" r="BB104"/>
  <c i="25" r="F38"/>
  <c i="1" r="BA83"/>
  <c i="43" r="J36"/>
  <c i="1" r="AW104"/>
  <c i="14" r="F40"/>
  <c i="1" r="BC71"/>
  <c i="18" r="F39"/>
  <c i="1" r="BB76"/>
  <c i="27" r="J38"/>
  <c i="1" r="AW85"/>
  <c i="33" r="F41"/>
  <c i="1" r="BD93"/>
  <c i="41" r="J36"/>
  <c i="1" r="AW102"/>
  <c i="14" r="F39"/>
  <c i="1" r="BB71"/>
  <c i="18" r="F38"/>
  <c i="1" r="BA76"/>
  <c i="35" r="F40"/>
  <c i="1" r="BC95"/>
  <c i="2" r="F37"/>
  <c i="1" r="BB56"/>
  <c i="4" r="F39"/>
  <c i="1" r="BB60"/>
  <c i="6" r="F38"/>
  <c i="1" r="BA62"/>
  <c i="12" r="F40"/>
  <c i="1" r="BC69"/>
  <c i="17" r="F39"/>
  <c i="1" r="BB75"/>
  <c i="31" r="J34"/>
  <c i="35" r="J38"/>
  <c i="1" r="AW95"/>
  <c i="40" r="F37"/>
  <c i="1" r="BB101"/>
  <c i="34" r="F39"/>
  <c i="1" r="BB94"/>
  <c i="16" r="F38"/>
  <c i="1" r="BA74"/>
  <c i="4" r="F38"/>
  <c i="1" r="BA60"/>
  <c i="9" r="F38"/>
  <c i="1" r="BA66"/>
  <c i="29" r="F38"/>
  <c i="1" r="BC88"/>
  <c i="18" r="J38"/>
  <c i="1" r="AW76"/>
  <c i="25" r="F41"/>
  <c i="1" r="BD83"/>
  <c i="43" r="F39"/>
  <c i="1" r="BD104"/>
  <c i="21" r="J38"/>
  <c i="1" r="AW79"/>
  <c i="9" r="J38"/>
  <c i="1" r="AW66"/>
  <c i="13" r="F40"/>
  <c i="1" r="BC70"/>
  <c i="29" r="J36"/>
  <c i="1" r="AW88"/>
  <c i="41" r="F39"/>
  <c i="1" r="BD102"/>
  <c i="17" r="J38"/>
  <c i="1" r="AW75"/>
  <c i="23" r="F41"/>
  <c i="1" r="BD81"/>
  <c i="37" r="F36"/>
  <c i="1" r="BA97"/>
  <c i="41" r="F36"/>
  <c i="1" r="BA102"/>
  <c i="9" r="F41"/>
  <c i="1" r="BD66"/>
  <c i="26" r="F41"/>
  <c i="1" r="BD84"/>
  <c i="24" r="J38"/>
  <c i="1" r="AW82"/>
  <c i="31" r="J38"/>
  <c i="1" r="AW91"/>
  <c i="36" r="F37"/>
  <c i="1" r="BB96"/>
  <c i="11" r="F38"/>
  <c i="1" r="BA68"/>
  <c i="9" r="F39"/>
  <c i="1" r="BB66"/>
  <c i="28" r="F36"/>
  <c i="1" r="BA87"/>
  <c i="8" r="J38"/>
  <c i="1" r="AW64"/>
  <c i="21" r="F41"/>
  <c i="1" r="BD79"/>
  <c i="45" r="F38"/>
  <c i="1" r="BC106"/>
  <c r="AS58"/>
  <c r="AS55"/>
  <c i="5" r="F38"/>
  <c i="1" r="BA61"/>
  <c i="12" r="J38"/>
  <c i="1" r="AW69"/>
  <c i="20" r="F38"/>
  <c i="1" r="BA78"/>
  <c i="35" r="F38"/>
  <c i="1" r="BA95"/>
  <c i="37" r="F39"/>
  <c i="1" r="BD97"/>
  <c i="11" r="F40"/>
  <c i="1" r="BC68"/>
  <c i="21" r="F40"/>
  <c i="1" r="BC79"/>
  <c i="33" r="F40"/>
  <c i="1" r="BC93"/>
  <c i="40" r="F36"/>
  <c i="1" r="BA101"/>
  <c i="19" r="F41"/>
  <c i="1" r="BD77"/>
  <c i="8" r="F40"/>
  <c i="1" r="BC64"/>
  <c i="20" r="F41"/>
  <c i="1" r="BD78"/>
  <c i="26" r="F40"/>
  <c i="1" r="BC84"/>
  <c i="15" r="J38"/>
  <c i="1" r="AW72"/>
  <c i="24" r="F38"/>
  <c i="1" r="BA82"/>
  <c i="44" r="F36"/>
  <c i="1" r="BA105"/>
  <c i="11" r="F41"/>
  <c i="1" r="BD68"/>
  <c i="23" r="F40"/>
  <c i="1" r="BC81"/>
  <c i="9" r="F40"/>
  <c i="1" r="BC66"/>
  <c i="12" r="F38"/>
  <c i="1" r="BA69"/>
  <c i="22" r="F40"/>
  <c i="1" r="BC80"/>
  <c i="39" r="F39"/>
  <c i="1" r="BD100"/>
  <c i="15" r="F40"/>
  <c i="1" r="BC72"/>
  <c i="26" r="F38"/>
  <c i="1" r="BA84"/>
  <c i="39" r="F38"/>
  <c i="1" r="BC100"/>
  <c i="20" r="J38"/>
  <c i="1" r="AW78"/>
  <c i="27" r="F39"/>
  <c i="1" r="BB85"/>
  <c i="31" r="F39"/>
  <c i="1" r="BB91"/>
  <c i="42" r="F38"/>
  <c i="1" r="BC103"/>
  <c i="39" l="1" r="T90"/>
  <c i="23" r="T97"/>
  <c r="T96"/>
  <c i="46" r="P94"/>
  <c r="P93"/>
  <c i="1" r="AU107"/>
  <c i="44" r="T352"/>
  <c i="13" r="BK97"/>
  <c r="BK96"/>
  <c r="J96"/>
  <c i="43" r="R95"/>
  <c r="R94"/>
  <c i="2" r="P94"/>
  <c i="1" r="AU56"/>
  <c i="42" r="P659"/>
  <c i="8" r="T95"/>
  <c r="T94"/>
  <c i="16" r="BK97"/>
  <c r="J97"/>
  <c r="J68"/>
  <c i="13" r="R97"/>
  <c r="R96"/>
  <c i="35" r="BK97"/>
  <c r="J97"/>
  <c r="J68"/>
  <c i="46" r="T94"/>
  <c r="T93"/>
  <c i="20" r="BK97"/>
  <c r="J97"/>
  <c r="J68"/>
  <c i="13" r="P97"/>
  <c r="P96"/>
  <c i="1" r="AU70"/>
  <c i="43" r="P95"/>
  <c r="P94"/>
  <c i="1" r="AU104"/>
  <c i="22" r="P97"/>
  <c r="P96"/>
  <c i="1" r="AU80"/>
  <c i="7" r="T96"/>
  <c r="T95"/>
  <c i="36" r="R94"/>
  <c i="24" r="R97"/>
  <c r="R96"/>
  <c i="3" r="T93"/>
  <c i="38" r="P93"/>
  <c i="1" r="AU99"/>
  <c i="38" r="T93"/>
  <c i="2" r="R94"/>
  <c i="44" r="T97"/>
  <c i="15" r="P96"/>
  <c r="P95"/>
  <c i="1" r="AU72"/>
  <c i="31" r="P97"/>
  <c r="P96"/>
  <c i="1" r="AU91"/>
  <c i="21" r="P97"/>
  <c r="P96"/>
  <c i="1" r="AU79"/>
  <c i="29" r="P93"/>
  <c r="P92"/>
  <c i="1" r="AU88"/>
  <c i="16" r="P97"/>
  <c r="P96"/>
  <c i="1" r="AU74"/>
  <c i="2" r="BK94"/>
  <c r="J94"/>
  <c r="J63"/>
  <c i="19" r="P100"/>
  <c r="P99"/>
  <c i="1" r="AU77"/>
  <c i="24" r="P97"/>
  <c r="P96"/>
  <c i="1" r="AU82"/>
  <c i="40" r="R94"/>
  <c r="R93"/>
  <c i="11" r="P103"/>
  <c r="P102"/>
  <c i="1" r="AU68"/>
  <c i="42" r="R659"/>
  <c r="R98"/>
  <c i="35" r="T97"/>
  <c r="T96"/>
  <c i="3" r="R93"/>
  <c i="25" r="R97"/>
  <c r="R96"/>
  <c i="39" r="R90"/>
  <c i="28" r="R94"/>
  <c i="12" r="P103"/>
  <c r="P102"/>
  <c i="1" r="AU69"/>
  <c i="42" r="P99"/>
  <c r="P98"/>
  <c i="1" r="AU103"/>
  <c i="28" r="T94"/>
  <c i="22" r="R97"/>
  <c r="R96"/>
  <c i="29" r="T93"/>
  <c r="T92"/>
  <c r="BK93"/>
  <c r="J93"/>
  <c r="J64"/>
  <c i="12" r="R103"/>
  <c r="R102"/>
  <c i="5" r="R95"/>
  <c r="R94"/>
  <c i="12" r="T103"/>
  <c r="T102"/>
  <c i="11" r="R103"/>
  <c r="R102"/>
  <c i="16" r="R97"/>
  <c r="R96"/>
  <c i="17" r="T96"/>
  <c r="T95"/>
  <c i="25" r="P97"/>
  <c r="P96"/>
  <c i="1" r="AU83"/>
  <c i="10" r="T97"/>
  <c r="T96"/>
  <c i="46" r="R94"/>
  <c r="R93"/>
  <c i="44" r="P98"/>
  <c i="26" r="R98"/>
  <c r="R97"/>
  <c i="31" r="T97"/>
  <c r="T96"/>
  <c i="20" r="T97"/>
  <c r="T96"/>
  <c i="33" r="BK97"/>
  <c r="J97"/>
  <c r="J68"/>
  <c i="28" r="P94"/>
  <c i="1" r="AU87"/>
  <c i="8" r="P95"/>
  <c r="P94"/>
  <c i="1" r="AU64"/>
  <c i="44" r="P352"/>
  <c i="11" r="BK103"/>
  <c r="BK102"/>
  <c r="J102"/>
  <c i="25" r="T97"/>
  <c r="T96"/>
  <c i="2" r="T94"/>
  <c i="39" r="P90"/>
  <c i="1" r="AU100"/>
  <c i="36" r="T94"/>
  <c i="40" r="T93"/>
  <c i="23" r="R97"/>
  <c r="R96"/>
  <c i="10" r="R97"/>
  <c r="R96"/>
  <c i="14" r="T96"/>
  <c r="T95"/>
  <c i="44" r="R98"/>
  <c r="R97"/>
  <c i="36" r="P94"/>
  <c i="1" r="AU96"/>
  <c i="19" r="T100"/>
  <c r="T99"/>
  <c i="34" r="R97"/>
  <c r="R96"/>
  <c i="3" r="P93"/>
  <c i="1" r="AU57"/>
  <c i="7" r="BK96"/>
  <c r="J96"/>
  <c r="J68"/>
  <c i="26" r="T98"/>
  <c r="T97"/>
  <c i="28" r="BK94"/>
  <c r="J94"/>
  <c r="J63"/>
  <c i="26" r="BK98"/>
  <c r="J98"/>
  <c r="J68"/>
  <c i="32" r="BK97"/>
  <c r="J97"/>
  <c r="J68"/>
  <c i="12" r="BK103"/>
  <c r="BK102"/>
  <c r="J102"/>
  <c i="39" r="BK90"/>
  <c r="J90"/>
  <c r="J63"/>
  <c i="17" r="BK96"/>
  <c r="J96"/>
  <c r="J68"/>
  <c i="36" r="BK94"/>
  <c r="J94"/>
  <c r="J63"/>
  <c i="40" r="BK94"/>
  <c r="J94"/>
  <c r="J64"/>
  <c i="24" r="BK97"/>
  <c r="J97"/>
  <c r="J68"/>
  <c i="42" r="BK659"/>
  <c r="J659"/>
  <c r="J74"/>
  <c i="3" r="BK93"/>
  <c r="J93"/>
  <c r="J63"/>
  <c i="19" r="BK100"/>
  <c r="J100"/>
  <c r="J68"/>
  <c i="34" r="BK97"/>
  <c r="J97"/>
  <c r="J68"/>
  <c i="41" r="BK88"/>
  <c r="J88"/>
  <c r="J63"/>
  <c i="10" r="BK97"/>
  <c r="J97"/>
  <c r="J68"/>
  <c i="30" r="BK94"/>
  <c r="J94"/>
  <c r="J68"/>
  <c i="25" r="BK97"/>
  <c r="J97"/>
  <c r="J68"/>
  <c i="15" r="BK96"/>
  <c r="J96"/>
  <c r="J68"/>
  <c i="9" r="BK96"/>
  <c r="J96"/>
  <c r="J68"/>
  <c i="46" r="BK94"/>
  <c r="J94"/>
  <c r="J64"/>
  <c i="45" r="BK87"/>
  <c r="J87"/>
  <c i="44" r="BK97"/>
  <c r="J97"/>
  <c r="J63"/>
  <c i="43" r="J95"/>
  <c r="J64"/>
  <c i="42" r="BK98"/>
  <c r="J98"/>
  <c r="J63"/>
  <c i="40" r="J199"/>
  <c r="J69"/>
  <c i="1" r="AG91"/>
  <c i="31" r="J97"/>
  <c r="J68"/>
  <c r="J67"/>
  <c i="29" r="BK92"/>
  <c r="J92"/>
  <c r="J63"/>
  <c i="23" r="BK96"/>
  <c r="J96"/>
  <c r="J67"/>
  <c i="22" r="J97"/>
  <c r="J68"/>
  <c i="21" r="BK96"/>
  <c r="J96"/>
  <c r="J67"/>
  <c i="18" r="BK95"/>
  <c r="J95"/>
  <c i="14" r="BK95"/>
  <c r="J95"/>
  <c r="J67"/>
  <c i="8" r="BK94"/>
  <c r="J94"/>
  <c r="J67"/>
  <c i="5" r="BK94"/>
  <c r="J94"/>
  <c r="J67"/>
  <c i="26" r="F37"/>
  <c i="1" r="AZ84"/>
  <c i="33" r="F37"/>
  <c i="1" r="AZ93"/>
  <c r="BD73"/>
  <c i="39" r="J35"/>
  <c i="1" r="AV100"/>
  <c r="AT100"/>
  <c i="6" r="J34"/>
  <c i="1" r="AG62"/>
  <c r="AN62"/>
  <c i="11" r="J37"/>
  <c i="1" r="AV68"/>
  <c r="AT68"/>
  <c i="40" r="F35"/>
  <c i="1" r="AZ101"/>
  <c r="BC65"/>
  <c r="AY65"/>
  <c i="28" r="F35"/>
  <c i="1" r="AZ87"/>
  <c i="27" r="J37"/>
  <c i="1" r="AV85"/>
  <c r="AT85"/>
  <c i="43" r="J35"/>
  <c i="1" r="AV104"/>
  <c r="AT104"/>
  <c r="BB65"/>
  <c r="AX65"/>
  <c i="19" r="F37"/>
  <c i="1" r="AZ77"/>
  <c i="37" r="J32"/>
  <c i="1" r="AG97"/>
  <c i="46" r="J35"/>
  <c i="1" r="AV107"/>
  <c r="AT107"/>
  <c i="11" r="F37"/>
  <c i="1" r="AZ68"/>
  <c i="36" r="F35"/>
  <c i="1" r="AZ96"/>
  <c i="31" r="J37"/>
  <c i="1" r="AV91"/>
  <c r="AT91"/>
  <c r="AN91"/>
  <c r="AU89"/>
  <c i="2" r="J35"/>
  <c i="1" r="AV56"/>
  <c r="AT56"/>
  <c i="45" r="J32"/>
  <c i="1" r="AG106"/>
  <c r="BC98"/>
  <c r="AY98"/>
  <c i="5" r="F37"/>
  <c i="1" r="AZ61"/>
  <c i="16" r="J37"/>
  <c i="1" r="AV74"/>
  <c r="AT74"/>
  <c i="12" r="J34"/>
  <c i="1" r="AG69"/>
  <c i="3" r="F35"/>
  <c i="1" r="AZ57"/>
  <c r="BA65"/>
  <c r="AW65"/>
  <c i="20" r="F37"/>
  <c i="1" r="AZ78"/>
  <c i="41" r="J35"/>
  <c i="1" r="AV102"/>
  <c r="AT102"/>
  <c i="4" r="J34"/>
  <c i="1" r="AG60"/>
  <c i="6" r="F37"/>
  <c i="1" r="AZ62"/>
  <c r="BB59"/>
  <c i="12" r="F37"/>
  <c i="1" r="AZ69"/>
  <c i="7" r="F37"/>
  <c i="1" r="AZ63"/>
  <c i="14" r="J37"/>
  <c i="1" r="AV71"/>
  <c r="AT71"/>
  <c i="44" r="J35"/>
  <c i="1" r="AV105"/>
  <c r="AT105"/>
  <c i="10" r="J37"/>
  <c i="1" r="AV67"/>
  <c r="AT67"/>
  <c i="46" r="F35"/>
  <c i="1" r="AZ107"/>
  <c i="8" r="F37"/>
  <c i="1" r="AZ64"/>
  <c i="27" r="F37"/>
  <c i="1" r="AZ85"/>
  <c r="BD89"/>
  <c i="9" r="J37"/>
  <c i="1" r="AV66"/>
  <c r="AT66"/>
  <c i="27" r="J34"/>
  <c i="1" r="AG85"/>
  <c r="BA89"/>
  <c r="AW89"/>
  <c i="40" r="J35"/>
  <c i="1" r="AV101"/>
  <c r="AT101"/>
  <c i="13" r="J34"/>
  <c i="1" r="AG70"/>
  <c r="BA59"/>
  <c r="AW59"/>
  <c i="2" r="F35"/>
  <c i="1" r="AZ56"/>
  <c r="AS54"/>
  <c i="15" r="J37"/>
  <c i="1" r="AV72"/>
  <c r="AT72"/>
  <c i="24" r="F37"/>
  <c i="1" r="AZ82"/>
  <c i="24" r="J37"/>
  <c i="1" r="AV82"/>
  <c r="AT82"/>
  <c i="43" r="F35"/>
  <c i="1" r="AZ104"/>
  <c i="22" r="J37"/>
  <c i="1" r="AV80"/>
  <c r="AT80"/>
  <c i="17" r="J37"/>
  <c i="1" r="AV75"/>
  <c r="AT75"/>
  <c i="34" r="J37"/>
  <c i="1" r="AV94"/>
  <c r="AT94"/>
  <c i="18" r="F37"/>
  <c i="1" r="AZ76"/>
  <c i="35" r="F37"/>
  <c i="1" r="AZ95"/>
  <c i="21" r="F37"/>
  <c i="1" r="AZ79"/>
  <c i="22" r="F37"/>
  <c i="1" r="AZ80"/>
  <c r="BA98"/>
  <c r="AW98"/>
  <c i="14" r="F37"/>
  <c i="1" r="AZ71"/>
  <c i="21" r="J37"/>
  <c i="1" r="AV79"/>
  <c r="AT79"/>
  <c i="38" r="J35"/>
  <c i="1" r="AV99"/>
  <c r="AT99"/>
  <c r="BB89"/>
  <c r="AX89"/>
  <c i="5" r="J37"/>
  <c i="1" r="AV61"/>
  <c r="AT61"/>
  <c r="BB73"/>
  <c r="AX73"/>
  <c i="36" r="J35"/>
  <c i="1" r="AV96"/>
  <c r="AT96"/>
  <c r="AU59"/>
  <c r="BD65"/>
  <c i="19" r="J37"/>
  <c i="1" r="AV77"/>
  <c r="AT77"/>
  <c r="BA73"/>
  <c r="AW73"/>
  <c i="42" r="F35"/>
  <c i="1" r="AZ103"/>
  <c i="37" r="J35"/>
  <c i="1" r="AV97"/>
  <c r="AT97"/>
  <c i="41" r="F35"/>
  <c i="1" r="AZ102"/>
  <c i="12" r="J37"/>
  <c i="1" r="AV69"/>
  <c r="AT69"/>
  <c r="AN69"/>
  <c i="13" r="J37"/>
  <c i="1" r="AV70"/>
  <c r="AT70"/>
  <c r="AN70"/>
  <c i="18" r="J34"/>
  <c i="1" r="AG76"/>
  <c i="30" r="J37"/>
  <c i="1" r="AV90"/>
  <c r="AT90"/>
  <c r="BC89"/>
  <c r="AY89"/>
  <c i="4" r="J37"/>
  <c i="1" r="AV60"/>
  <c r="AT60"/>
  <c r="BB98"/>
  <c r="AX98"/>
  <c i="3" r="J35"/>
  <c i="1" r="AV57"/>
  <c r="AT57"/>
  <c i="25" r="F37"/>
  <c i="1" r="AZ83"/>
  <c i="18" r="J37"/>
  <c i="1" r="AV76"/>
  <c r="AT76"/>
  <c i="33" r="J37"/>
  <c i="1" r="AV93"/>
  <c r="AT93"/>
  <c i="11" r="J34"/>
  <c i="1" r="AG68"/>
  <c i="4" r="F37"/>
  <c i="1" r="AZ60"/>
  <c i="7" r="J37"/>
  <c i="1" r="AV63"/>
  <c r="AT63"/>
  <c i="26" r="J37"/>
  <c i="1" r="AV84"/>
  <c r="AT84"/>
  <c i="8" r="J37"/>
  <c i="1" r="AV64"/>
  <c r="AT64"/>
  <c i="45" r="J35"/>
  <c i="1" r="AV106"/>
  <c r="AT106"/>
  <c i="13" r="F37"/>
  <c i="1" r="AZ70"/>
  <c i="10" r="F37"/>
  <c i="1" r="AZ67"/>
  <c i="29" r="J35"/>
  <c i="1" r="AV88"/>
  <c r="AT88"/>
  <c r="BD98"/>
  <c i="15" r="F37"/>
  <c i="1" r="AZ72"/>
  <c i="30" r="F37"/>
  <c i="1" r="AZ90"/>
  <c i="32" r="J37"/>
  <c i="1" r="AV92"/>
  <c r="AT92"/>
  <c r="BC59"/>
  <c r="AY59"/>
  <c i="9" r="F37"/>
  <c i="1" r="AZ66"/>
  <c i="20" r="J37"/>
  <c i="1" r="AV78"/>
  <c r="AT78"/>
  <c i="38" r="J32"/>
  <c i="1" r="AG99"/>
  <c i="39" r="F35"/>
  <c i="1" r="AZ100"/>
  <c i="25" r="J37"/>
  <c i="1" r="AV83"/>
  <c r="AT83"/>
  <c i="31" r="F37"/>
  <c i="1" r="AZ91"/>
  <c i="35" r="J37"/>
  <c i="1" r="AV95"/>
  <c r="AT95"/>
  <c i="42" r="J35"/>
  <c i="1" r="AV103"/>
  <c r="AT103"/>
  <c i="16" r="F37"/>
  <c i="1" r="AZ74"/>
  <c i="28" r="J35"/>
  <c i="1" r="AV87"/>
  <c r="AT87"/>
  <c i="22" r="J34"/>
  <c i="1" r="AG80"/>
  <c i="23" r="J37"/>
  <c i="1" r="AV81"/>
  <c r="AT81"/>
  <c i="37" r="F35"/>
  <c i="1" r="AZ97"/>
  <c r="BD59"/>
  <c i="23" r="F37"/>
  <c i="1" r="AZ81"/>
  <c r="BC73"/>
  <c r="AY73"/>
  <c i="29" r="F35"/>
  <c i="1" r="AZ88"/>
  <c i="17" r="F37"/>
  <c i="1" r="AZ75"/>
  <c i="32" r="F37"/>
  <c i="1" r="AZ92"/>
  <c i="38" r="F35"/>
  <c i="1" r="AZ99"/>
  <c i="43" r="J32"/>
  <c i="1" r="AG104"/>
  <c i="44" r="F35"/>
  <c i="1" r="AZ105"/>
  <c i="34" r="F37"/>
  <c i="1" r="AZ94"/>
  <c i="45" r="F35"/>
  <c i="1" r="AZ106"/>
  <c i="44" l="1" r="P97"/>
  <c i="1" r="AU105"/>
  <c i="15" r="BK95"/>
  <c r="J95"/>
  <c r="J67"/>
  <c i="17" r="BK95"/>
  <c r="J95"/>
  <c r="J67"/>
  <c i="25" r="BK96"/>
  <c r="J96"/>
  <c i="40" r="BK93"/>
  <c r="J93"/>
  <c r="J63"/>
  <c i="9" r="BK95"/>
  <c r="J95"/>
  <c i="33" r="BK96"/>
  <c r="J96"/>
  <c r="J67"/>
  <c i="32" r="BK96"/>
  <c r="J96"/>
  <c r="J67"/>
  <c i="10" r="BK96"/>
  <c r="J96"/>
  <c r="J67"/>
  <c i="16" r="BK96"/>
  <c r="J96"/>
  <c r="J67"/>
  <c i="11" r="J67"/>
  <c i="24" r="BK96"/>
  <c r="J96"/>
  <c r="J67"/>
  <c i="26" r="BK97"/>
  <c r="J97"/>
  <c r="J67"/>
  <c i="30" r="BK93"/>
  <c r="J93"/>
  <c r="J67"/>
  <c i="20" r="BK96"/>
  <c r="J96"/>
  <c r="J67"/>
  <c i="13" r="J97"/>
  <c r="J68"/>
  <c i="19" r="BK99"/>
  <c r="J99"/>
  <c r="J67"/>
  <c i="11" r="J103"/>
  <c r="J68"/>
  <c i="12" r="J67"/>
  <c i="34" r="BK96"/>
  <c r="J96"/>
  <c r="J67"/>
  <c i="35" r="BK96"/>
  <c r="J96"/>
  <c i="13" r="J67"/>
  <c i="12" r="J103"/>
  <c r="J68"/>
  <c i="46" r="BK93"/>
  <c r="J93"/>
  <c r="J63"/>
  <c i="7" r="BK95"/>
  <c r="J95"/>
  <c r="J67"/>
  <c i="1" r="AN106"/>
  <c i="45" r="J63"/>
  <c r="J41"/>
  <c i="1" r="AN104"/>
  <c i="43" r="J41"/>
  <c i="1" r="AN99"/>
  <c r="AN97"/>
  <c i="38" r="J41"/>
  <c i="37" r="J41"/>
  <c i="31" r="J43"/>
  <c i="1" r="AN85"/>
  <c i="27" r="J43"/>
  <c i="1" r="AN80"/>
  <c i="22" r="J43"/>
  <c i="1" r="AN76"/>
  <c i="18" r="J67"/>
  <c r="J43"/>
  <c i="13" r="J43"/>
  <c i="12" r="J43"/>
  <c i="11" r="J43"/>
  <c i="6" r="J43"/>
  <c i="1" r="AN60"/>
  <c i="4" r="J43"/>
  <c i="1" r="AN68"/>
  <c i="28" r="J32"/>
  <c i="1" r="AG87"/>
  <c r="AZ65"/>
  <c r="AV65"/>
  <c r="AT65"/>
  <c i="41" r="J32"/>
  <c i="1" r="AG102"/>
  <c i="8" r="J34"/>
  <c i="1" r="AG64"/>
  <c r="AN64"/>
  <c r="BB58"/>
  <c r="AX58"/>
  <c r="AU65"/>
  <c r="AZ73"/>
  <c r="AV73"/>
  <c r="AT73"/>
  <c r="BA86"/>
  <c r="AW86"/>
  <c i="44" r="J32"/>
  <c i="1" r="AG105"/>
  <c r="AN105"/>
  <c r="AZ89"/>
  <c r="AV89"/>
  <c r="AT89"/>
  <c r="AU86"/>
  <c r="AZ98"/>
  <c r="AV98"/>
  <c r="AT98"/>
  <c i="42" r="J32"/>
  <c i="1" r="AG103"/>
  <c r="BA58"/>
  <c r="AW58"/>
  <c r="AX59"/>
  <c i="29" r="J32"/>
  <c i="1" r="AG88"/>
  <c r="AU73"/>
  <c r="BD58"/>
  <c i="9" r="J34"/>
  <c i="1" r="AG66"/>
  <c i="21" r="J34"/>
  <c i="1" r="AG79"/>
  <c i="39" r="J32"/>
  <c i="1" r="AG100"/>
  <c i="14" r="J34"/>
  <c i="1" r="AG71"/>
  <c i="25" r="J34"/>
  <c i="1" r="AG83"/>
  <c r="AZ59"/>
  <c r="AV59"/>
  <c r="AT59"/>
  <c r="BC86"/>
  <c r="AY86"/>
  <c r="BC58"/>
  <c r="AY58"/>
  <c i="36" r="J32"/>
  <c i="1" r="AG96"/>
  <c i="2" r="J32"/>
  <c i="1" r="AG56"/>
  <c i="5" r="J34"/>
  <c i="1" r="AG61"/>
  <c r="AU98"/>
  <c i="35" r="J34"/>
  <c i="1" r="AG95"/>
  <c r="BB86"/>
  <c r="AX86"/>
  <c i="3" r="J32"/>
  <c i="1" r="AG57"/>
  <c i="23" r="J34"/>
  <c i="1" r="AG81"/>
  <c r="AN81"/>
  <c r="BD86"/>
  <c i="36" l="1" r="J41"/>
  <c i="41" r="J41"/>
  <c i="9" r="J43"/>
  <c i="2" r="J41"/>
  <c i="3" r="J41"/>
  <c i="39" r="J41"/>
  <c i="35" r="J43"/>
  <c i="28" r="J41"/>
  <c i="25" r="J43"/>
  <c i="9" r="J67"/>
  <c i="35" r="J67"/>
  <c i="25" r="J67"/>
  <c i="44" r="J41"/>
  <c i="42" r="J41"/>
  <c i="1" r="AN103"/>
  <c i="29" r="J41"/>
  <c i="1" r="AN88"/>
  <c i="23" r="J43"/>
  <c i="21" r="J43"/>
  <c i="1" r="AN79"/>
  <c i="14" r="J43"/>
  <c i="1" r="AN71"/>
  <c i="8" r="J43"/>
  <c i="5" r="J43"/>
  <c i="1" r="AN61"/>
  <c r="AN57"/>
  <c r="AN56"/>
  <c r="AN83"/>
  <c r="AN95"/>
  <c r="AN100"/>
  <c r="AN87"/>
  <c r="AN102"/>
  <c r="AN66"/>
  <c r="AN96"/>
  <c r="AU58"/>
  <c r="AU55"/>
  <c r="AU54"/>
  <c i="24" r="J34"/>
  <c i="1" r="AG82"/>
  <c i="17" r="J34"/>
  <c i="1" r="AG75"/>
  <c i="26" r="J34"/>
  <c i="1" r="AG84"/>
  <c r="BD55"/>
  <c r="BC55"/>
  <c i="20" r="J34"/>
  <c i="1" r="AG78"/>
  <c r="AN78"/>
  <c r="AZ58"/>
  <c r="AV58"/>
  <c r="AT58"/>
  <c r="AZ86"/>
  <c r="AV86"/>
  <c r="AT86"/>
  <c i="16" r="J34"/>
  <c i="1" r="AG74"/>
  <c r="AN74"/>
  <c i="10" r="J34"/>
  <c i="1" r="AG67"/>
  <c i="34" r="J34"/>
  <c i="1" r="AG94"/>
  <c i="19" r="J34"/>
  <c i="1" r="AG77"/>
  <c i="15" r="J34"/>
  <c i="1" r="AG72"/>
  <c i="7" r="J34"/>
  <c i="1" r="AG63"/>
  <c r="AN63"/>
  <c i="32" r="J34"/>
  <c i="1" r="AG92"/>
  <c r="BA55"/>
  <c i="30" r="J34"/>
  <c i="1" r="AG90"/>
  <c i="46" r="J32"/>
  <c i="1" r="AG107"/>
  <c i="40" r="J32"/>
  <c i="1" r="AG101"/>
  <c r="AN101"/>
  <c r="BB55"/>
  <c i="33" r="J34"/>
  <c i="1" r="AG93"/>
  <c r="AN93"/>
  <c i="16" l="1" r="J43"/>
  <c i="32" r="J43"/>
  <c i="26" r="J43"/>
  <c i="30" r="J43"/>
  <c i="17" r="J43"/>
  <c i="10" r="J43"/>
  <c i="40" r="J41"/>
  <c i="24" r="J43"/>
  <c i="15" r="J43"/>
  <c i="19" r="J43"/>
  <c i="20" r="J43"/>
  <c i="34" r="J43"/>
  <c i="33" r="J43"/>
  <c i="7" r="J43"/>
  <c i="46" r="J41"/>
  <c i="1" r="AN75"/>
  <c r="AN77"/>
  <c r="AN92"/>
  <c r="AN94"/>
  <c r="AN84"/>
  <c r="AN67"/>
  <c r="AN72"/>
  <c r="AN82"/>
  <c r="AN90"/>
  <c r="AN107"/>
  <c r="BD54"/>
  <c r="W33"/>
  <c r="AY55"/>
  <c r="AW55"/>
  <c r="AG73"/>
  <c r="BC54"/>
  <c r="W32"/>
  <c r="AG89"/>
  <c r="BA54"/>
  <c r="AW54"/>
  <c r="AK30"/>
  <c r="BB54"/>
  <c r="AX54"/>
  <c r="AZ55"/>
  <c r="AV55"/>
  <c r="AG65"/>
  <c r="AN65"/>
  <c r="AG59"/>
  <c r="AX55"/>
  <c r="AG98"/>
  <c l="1" r="AN59"/>
  <c r="AN73"/>
  <c r="AN98"/>
  <c r="AN89"/>
  <c r="AG86"/>
  <c r="W31"/>
  <c r="AY54"/>
  <c r="AT55"/>
  <c r="AG58"/>
  <c r="AN58"/>
  <c r="W30"/>
  <c r="AZ54"/>
  <c r="AV54"/>
  <c r="AK29"/>
  <c l="1" r="AN86"/>
  <c r="AG55"/>
  <c r="AG54"/>
  <c r="AK26"/>
  <c r="W29"/>
  <c r="AT54"/>
  <c l="1" r="AN54"/>
  <c r="AK35"/>
  <c r="AN55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<sst xmlns="http://schemas.openxmlformats.org/spreadsheetml/2006/main">
  <si>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</si>
  <si>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</si>
  <si>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</si>
  <si>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</si>
  <si>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</si>
  <si>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{5d020c8c-2382-4686-a6f6-a5903e777d1d}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</si>
  <si>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</si>
  <si>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</si>
  <si>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</si>
  <si>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</si>
  <si>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</si>
  <si>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</si>
  <si>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</si>
  <si>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</si>
  <si>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2022026-PREH-II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</si>
  <si>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</si>
  <si>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</si>
  <si>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Úprava okolí přehrady Harcov II.</t>
  </si>
  <si>
    <t>KSO:</t>
  </si>
  <si>
    <t/>
  </si>
  <si>
    <t>CC-CZ:</t>
  </si>
  <si>
    <t>Místo:</t>
  </si>
  <si>
    <t>Liberec</t>
  </si>
  <si>
    <t>Datum:</t>
  </si>
  <si>
    <t>10. 12. 2025</t>
  </si>
  <si>
    <t>Zadavatel:</t>
  </si>
  <si>
    <t>IČ:</t>
  </si>
  <si>
    <t>00262978</t>
  </si>
  <si>
    <t>Statutární město Liberec</t>
  </si>
  <si>
    <t>DIČ:</t>
  </si>
  <si>
    <t>CZ00262978</t>
  </si>
  <si>
    <t>Účastník:</t>
  </si>
  <si>
    <t>Vyplň údaj</t>
  </si>
  <si>
    <t>Projektant:</t>
  </si>
  <si>
    <t>27497763</t>
  </si>
  <si>
    <t>SNOWPLAN, spol. s r.o.</t>
  </si>
  <si>
    <t>CZ27497763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</si>
  <si>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</si>
  <si>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</si>
  <si>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</si>
  <si>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</si>
  <si>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</si>
  <si>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</si>
  <si>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</si>
  <si>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</si>
  <si>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</si>
  <si>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</si>
  <si>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</si>
  <si>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</si>
  <si>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</si>
  <si>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</si>
  <si>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</si>
  <si>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</si>
  <si>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</si>
  <si>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</si>
  <si>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</si>
  <si>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</si>
  <si>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</si>
  <si>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</si>
  <si>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</si>
  <si>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</si>
  <si>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</si>
  <si>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</si>
  <si>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</si>
  <si>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</si>
  <si>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</si>
  <si>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</si>
  <si>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</si>
  <si>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</si>
  <si>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</si>
  <si>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</si>
  <si>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</si>
  <si>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</si>
  <si>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</si>
  <si>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</si>
  <si>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</si>
  <si>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</si>
  <si>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</si>
  <si>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</si>
  <si>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00</t>
  </si>
  <si>
    <t>Přímé výdaje</t>
  </si>
  <si>
    <t>STA</t>
  </si>
  <si>
    <t>1</t>
  </si>
  <si>
    <t>{17fe4b78-4ff8-4e49-8828-8c13fc3cb4d1}</t>
  </si>
  <si>
    <t>2</t>
  </si>
  <si>
    <t>/</t>
  </si>
  <si>
    <t>01</t>
  </si>
  <si>
    <t>SO 101 - Parková cesta</t>
  </si>
  <si>
    <t>Soupis</t>
  </si>
  <si>
    <t>{38efb7b4-4b36-4e51-91a4-97b12c95d193}</t>
  </si>
  <si>
    <t>02</t>
  </si>
  <si>
    <t>SO 102 - Terénní stezky</t>
  </si>
  <si>
    <t>{c936e154-0f95-4497-a3b8-43b69a75f4c0}</t>
  </si>
  <si>
    <t>03</t>
  </si>
  <si>
    <t>SO 801 - Sadové úpravy</t>
  </si>
  <si>
    <t>{d03680b9-1913-4610-9067-ff664e624c89}</t>
  </si>
  <si>
    <t>03.1</t>
  </si>
  <si>
    <t>SO 801.1 - Kácení a odstranění křovin</t>
  </si>
  <si>
    <t>3</t>
  </si>
  <si>
    <t>{62970e25-0047-488c-9669-109b846fa826}</t>
  </si>
  <si>
    <t>03.1.1</t>
  </si>
  <si>
    <t>Odstranění dřevní hmoty (kmeny a větve) z předchozího kácení</t>
  </si>
  <si>
    <t>4</t>
  </si>
  <si>
    <t>{c49df0c8-8149-4f9c-87c2-3b20b46931e2}</t>
  </si>
  <si>
    <t>03.1.2</t>
  </si>
  <si>
    <t>Odstranění pařezů z předchozí fáze kácení</t>
  </si>
  <si>
    <t>{c41bd59f-60b4-4021-ab74-34f031867eb6}</t>
  </si>
  <si>
    <t>03.1.3</t>
  </si>
  <si>
    <t>Ošetření dřevin</t>
  </si>
  <si>
    <t>{6e14c1bd-ec42-40c4-b005-22f4601a13be}</t>
  </si>
  <si>
    <t>03.1.4</t>
  </si>
  <si>
    <t>Kácení fáze III.+ odstranění dřevní hmoty a odstranění ploch SK komplet</t>
  </si>
  <si>
    <t>{b1fbdcb4-2eea-45bc-927f-54fb5e1a2162}</t>
  </si>
  <si>
    <t>03.1.5</t>
  </si>
  <si>
    <t>Odstranění pařezů ze stromů fáze III.</t>
  </si>
  <si>
    <t>{41445be1-f23c-426d-81d8-8f92700fa860}</t>
  </si>
  <si>
    <t>03.2</t>
  </si>
  <si>
    <t>SO 801.2 - Stromy - náhradní výsadby a ochrana při stavební činnosti</t>
  </si>
  <si>
    <t>{eacdb1a1-a8f9-4731-bd93-8f7e7839221d}</t>
  </si>
  <si>
    <t>03.2.1</t>
  </si>
  <si>
    <t>Ochrana stromů při stavební činnosti</t>
  </si>
  <si>
    <t>{ae6bbf38-cb16-43a3-aaac-affd0e2a36a1}</t>
  </si>
  <si>
    <t>03.2.2</t>
  </si>
  <si>
    <t>Přípravné práce, založení prokořenitelného pásu</t>
  </si>
  <si>
    <t>{115608e7-c741-484e-ba2b-81dbdd251856}</t>
  </si>
  <si>
    <t>03.2.3</t>
  </si>
  <si>
    <t>Výsadba stromů</t>
  </si>
  <si>
    <t>{fb0fea60-bfbd-4271-b044-a1ecce94404b}</t>
  </si>
  <si>
    <t>03.2.4</t>
  </si>
  <si>
    <t>Povýsadbová rozvojová péče o stromy</t>
  </si>
  <si>
    <t>{4efa3e47-90b5-44fb-9bd3-cda7c98dbfb1}</t>
  </si>
  <si>
    <t>03.2.5</t>
  </si>
  <si>
    <t>Zatravnění ploch</t>
  </si>
  <si>
    <t>{888b6760-9626-4964-bcd6-3266475774fd}</t>
  </si>
  <si>
    <t>03.2.6</t>
  </si>
  <si>
    <t>Péče o travnaté plochy</t>
  </si>
  <si>
    <t>{6e7012c6-c994-441f-b425-d9977f26c0a7}</t>
  </si>
  <si>
    <t>03.2.7</t>
  </si>
  <si>
    <t>Štěpkové plochy</t>
  </si>
  <si>
    <t>{a4b3ca50-450e-4f25-bef9-c83d38dba2f4}</t>
  </si>
  <si>
    <t>04</t>
  </si>
  <si>
    <t>SO 802 - Krajinářské řešení okolí přehrady</t>
  </si>
  <si>
    <t>{bd35f46e-67bb-4bbf-8e1d-f72cb5faae90}</t>
  </si>
  <si>
    <t>04.1</t>
  </si>
  <si>
    <t>Travnaté plochy</t>
  </si>
  <si>
    <t>{9597e645-f6af-4d1c-8eca-fe9eced50493}</t>
  </si>
  <si>
    <t>04.2</t>
  </si>
  <si>
    <t>{b3f01dbd-5dbd-4862-a9f2-bb595e7339ab}</t>
  </si>
  <si>
    <t>04.3</t>
  </si>
  <si>
    <t>{35534a35-6cf9-45ba-90df-ff880152b61d}</t>
  </si>
  <si>
    <t>04.4</t>
  </si>
  <si>
    <t>Záhony 1-2</t>
  </si>
  <si>
    <t>{35fbee4c-dba0-4d4e-8f30-9e84fa316bd9}</t>
  </si>
  <si>
    <t>04.5</t>
  </si>
  <si>
    <t>Záhony 3</t>
  </si>
  <si>
    <t>{211fa65e-be2b-482a-8e79-bd8b7a0aa3f6}</t>
  </si>
  <si>
    <t>04.6</t>
  </si>
  <si>
    <t>Záhony 4-5</t>
  </si>
  <si>
    <t>{7afd28ad-60a3-4b5e-a9c1-67938df7edef}</t>
  </si>
  <si>
    <t>04.7</t>
  </si>
  <si>
    <t>Záhony 6-7</t>
  </si>
  <si>
    <t>{21863e17-0812-443e-b738-1def3c95298a}</t>
  </si>
  <si>
    <t>04.8</t>
  </si>
  <si>
    <t>Záhony 8</t>
  </si>
  <si>
    <t>{2222bb22-0d6d-404b-a5c8-6e6f803fa844}</t>
  </si>
  <si>
    <t>04.9</t>
  </si>
  <si>
    <t>Záhony 9</t>
  </si>
  <si>
    <t>{52ea4155-cb29-457b-b691-52aa9dc9c949}</t>
  </si>
  <si>
    <t>04.10</t>
  </si>
  <si>
    <t>Záhony 10-14</t>
  </si>
  <si>
    <t>{be7475b3-b888-48ce-96d9-09c9c3fdf265}</t>
  </si>
  <si>
    <t>04.11</t>
  </si>
  <si>
    <t>Péče o záhony</t>
  </si>
  <si>
    <t>{d0a45768-4b8e-42aa-a3f9-b8b3342c7995}</t>
  </si>
  <si>
    <t>04.12</t>
  </si>
  <si>
    <t>Mobiliář</t>
  </si>
  <si>
    <t>{f1b30d4e-32fb-4ed6-b7bc-ecb8aeb5d798}</t>
  </si>
  <si>
    <t>Přímé výdaje na doprovodnou činnost</t>
  </si>
  <si>
    <t>{8956f064-2336-49c5-81e6-4768f0acf4c3}</t>
  </si>
  <si>
    <t>05</t>
  </si>
  <si>
    <t>SO 103 - Terénní stezky - propojovací rampa</t>
  </si>
  <si>
    <t>{3ef17462-8ca2-45f8-8ace-d1e389cd9478}</t>
  </si>
  <si>
    <t>06</t>
  </si>
  <si>
    <t>SO 112 - Herní prvek</t>
  </si>
  <si>
    <t>{df040f4d-de3f-44fe-a123-227b76ead4c8}</t>
  </si>
  <si>
    <t>07</t>
  </si>
  <si>
    <t>SO 113 - Mobiliář</t>
  </si>
  <si>
    <t>{73ef7467-cc08-4cba-bee6-bf15dace8980}</t>
  </si>
  <si>
    <t>07.1</t>
  </si>
  <si>
    <t>SO 113 - Přípravné práce</t>
  </si>
  <si>
    <t>{10c15aa5-52fe-418f-904c-8546898a3318}</t>
  </si>
  <si>
    <t>07.2</t>
  </si>
  <si>
    <t>SO 113 A - Odpočinková lavice s opěrkou</t>
  </si>
  <si>
    <t>{2338985c-fd38-4b54-9bd8-330b06f1c0f3}</t>
  </si>
  <si>
    <t>07.3</t>
  </si>
  <si>
    <t>SO 113 B - Odpočinková lavice bez opěrky</t>
  </si>
  <si>
    <t>{647ce137-4d00-43bb-808f-3ef0f87d0f18}</t>
  </si>
  <si>
    <t>07.4</t>
  </si>
  <si>
    <t>SO 113 C - Odpadkový koš</t>
  </si>
  <si>
    <t>{5f62ec09-098d-4492-ad6e-734c2302b4dc}</t>
  </si>
  <si>
    <t>07.5</t>
  </si>
  <si>
    <t>SO 113 D - Stojan na jízdní kolo</t>
  </si>
  <si>
    <t>{cb398b09-80b2-4811-8acf-0094921ec898}</t>
  </si>
  <si>
    <t>07.6</t>
  </si>
  <si>
    <t>SO 113 E - Set stůl a lavice</t>
  </si>
  <si>
    <t>{0c9e4be1-b545-4f66-be22-09106f7d8600}</t>
  </si>
  <si>
    <t>08</t>
  </si>
  <si>
    <t>SO 201 - Most M1</t>
  </si>
  <si>
    <t>{012bb9f7-8fa1-4d88-a0ae-b5f1a0b5bdae}</t>
  </si>
  <si>
    <t>09</t>
  </si>
  <si>
    <t>SO 401 - Veřejné osvětlení</t>
  </si>
  <si>
    <t>{064556e5-c1e3-400a-8b57-aab90d8f2669}</t>
  </si>
  <si>
    <t>Nezpůsobilé výdaje</t>
  </si>
  <si>
    <t>{eaa36e8c-8394-47db-89f0-db8b93f90f51}</t>
  </si>
  <si>
    <t>10</t>
  </si>
  <si>
    <t>SO 104 - Chodník ul. Zvolenská</t>
  </si>
  <si>
    <t>{495623da-453d-40f9-9038-64a102e291a0}</t>
  </si>
  <si>
    <t>11</t>
  </si>
  <si>
    <t>SO 105 - Oprava oplocení kurtů</t>
  </si>
  <si>
    <t>{a3cdad70-b033-4431-90d9-4cf76fc2e6a1}</t>
  </si>
  <si>
    <t>12</t>
  </si>
  <si>
    <t>SO 111 - Odpočinková lavice</t>
  </si>
  <si>
    <t>{4aef3e6b-4496-4c35-81fb-6e8bcaef4f28}</t>
  </si>
  <si>
    <t>13</t>
  </si>
  <si>
    <t>SO 202 - Opěrná zeď</t>
  </si>
  <si>
    <t>{5009e222-20e8-4545-932f-eb71a76ce39b}</t>
  </si>
  <si>
    <t>14</t>
  </si>
  <si>
    <t>SO 301 - Rekonstrukce a zrušení historického náhonu</t>
  </si>
  <si>
    <t>{94d822ba-a846-4e44-977d-05f45ae1d10e}</t>
  </si>
  <si>
    <t>SO 302 - Propustek drobné vodoteče</t>
  </si>
  <si>
    <t>{3cade75f-eaa1-4f9f-a858-e7b7a8012099}</t>
  </si>
  <si>
    <t>16</t>
  </si>
  <si>
    <t>SO 303 - Odvodnění propustku ul. Svobody</t>
  </si>
  <si>
    <t>{6c10842b-d635-4a44-a170-31ca78a96b86}</t>
  </si>
  <si>
    <t>17</t>
  </si>
  <si>
    <t>SO 402 - Odstranění veřejného osvětlení</t>
  </si>
  <si>
    <t>{24d9f8d1-9f29-44a7-bf1b-9763b6c2c628}</t>
  </si>
  <si>
    <t>18</t>
  </si>
  <si>
    <t>VRN - Vedlejší rozpočtové náklady</t>
  </si>
  <si>
    <t>{a7544086-6dcd-410e-b062-254e23efdc8e}</t>
  </si>
  <si>
    <t>D14</t>
  </si>
  <si>
    <t>1217,6</t>
  </si>
  <si>
    <t>KRYCÍ LIST SOUPISU PRACÍ</t>
  </si>
  <si>
    <t>Objekt:</t>
  </si>
  <si>
    <t>00 - Přímé výdaje</t>
  </si>
  <si>
    <t>Soupis:</t>
  </si>
  <si>
    <t>01 - SO 101 - Parková cesta</t>
  </si>
  <si>
    <t>28474961</t>
  </si>
  <si>
    <t>NÝDRLE - projektová kancelář</t>
  </si>
  <si>
    <t>CZ28474961</t>
  </si>
  <si>
    <t>REKAPITULACE ČLENĚNÍ SOUPISU PRACÍ</t>
  </si>
  <si>
    <t>Kód dílu - Popis</t>
  </si>
  <si>
    <t>Cena celkem [CZK]</t>
  </si>
  <si>
    <t>-1</t>
  </si>
  <si>
    <t>0 - Všeobecné konstrukce a práce</t>
  </si>
  <si>
    <t>1 - Zemní práce</t>
  </si>
  <si>
    <t>2 - Základy</t>
  </si>
  <si>
    <t>3 - Svislé konstrukce</t>
  </si>
  <si>
    <t>4 - Vodorovné konstrukce</t>
  </si>
  <si>
    <t>5 - Komunikace</t>
  </si>
  <si>
    <t>7 - Přidružená stavební výroba</t>
  </si>
  <si>
    <t>8 - Potrubí</t>
  </si>
  <si>
    <t>9 - Ostatní konstrukce a práce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</si>
  <si>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</si>
  <si>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</si>
  <si>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</si>
  <si>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</si>
  <si>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</si>
  <si>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</si>
  <si>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</si>
  <si>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</si>
  <si>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</si>
  <si>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</si>
  <si>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</si>
  <si>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</si>
  <si>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</si>
  <si>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Všeobecné konstrukce a práce</t>
  </si>
  <si>
    <t>ROZPOCET</t>
  </si>
  <si>
    <t>K</t>
  </si>
  <si>
    <t>014102.a</t>
  </si>
  <si>
    <t>POPLATKY ZA SKLÁDKU</t>
  </si>
  <si>
    <t>T</t>
  </si>
  <si>
    <t>-1694332777</t>
  </si>
  <si>
    <t>PP</t>
  </si>
  <si>
    <t>beton. suť</t>
  </si>
  <si>
    <t>VV</t>
  </si>
  <si>
    <t>A4</t>
  </si>
  <si>
    <t>"z pol.č. 11318 "3,6"m3"*2,5"t/m3</t>
  </si>
  <si>
    <t>B4</t>
  </si>
  <si>
    <t>"z pol.č. 96615 "3,8"m3"*2,5"t/m3</t>
  </si>
  <si>
    <t>"Celkové množství "18.500000</t>
  </si>
  <si>
    <t>014102.b</t>
  </si>
  <si>
    <t>1293861298</t>
  </si>
  <si>
    <t>asfalt</t>
  </si>
  <si>
    <t>A3</t>
  </si>
  <si>
    <t>"z pol.č. 11372E "3,0"m3"*2,5"t/m3</t>
  </si>
  <si>
    <t>014102.c</t>
  </si>
  <si>
    <t>-2019582491</t>
  </si>
  <si>
    <t>kámen</t>
  </si>
  <si>
    <t>A1</t>
  </si>
  <si>
    <t>"z pol.č. 96612 "3,36"m3"*2,8"t/m3</t>
  </si>
  <si>
    <t>014102.d</t>
  </si>
  <si>
    <t>-1263925629</t>
  </si>
  <si>
    <t>dřevo</t>
  </si>
  <si>
    <t>A2</t>
  </si>
  <si>
    <t>"z pol.č. 96617 "3,0"m3"*0,6"t/m3</t>
  </si>
  <si>
    <t>5</t>
  </si>
  <si>
    <t>02520</t>
  </si>
  <si>
    <t>ZKOUŠENÍ MATERIÁLŮ NEZÁVISLOU ZKUŠEBNOU</t>
  </si>
  <si>
    <t>KPL</t>
  </si>
  <si>
    <t>-1262699738</t>
  </si>
  <si>
    <t>Statická zatěžovací zkouška deskou v rozsahu TKP</t>
  </si>
  <si>
    <t>6</t>
  </si>
  <si>
    <t>R01</t>
  </si>
  <si>
    <t>PŘESUN KAMENNÉHO PRVKU</t>
  </si>
  <si>
    <t>KUS</t>
  </si>
  <si>
    <t>-2070880507</t>
  </si>
  <si>
    <t>položka zahrnuje:
- demontáž, přesun v prostoru staveniště a osazení na nově určeném místě
- očištění, manipulaci, nové podkladní a ložné vrstvy osazení
- nutnou opravu poškozených částí, případnou náhradu zničených částí</t>
  </si>
  <si>
    <t>7</t>
  </si>
  <si>
    <t>R0140001</t>
  </si>
  <si>
    <t>ŠROTOVNÉ</t>
  </si>
  <si>
    <t>1395832040</t>
  </si>
  <si>
    <t>Odpočet za výnos za šrotovné</t>
  </si>
  <si>
    <t>A7</t>
  </si>
  <si>
    <t>"z pol.č. 9111A3 "360,0"m"*0,20"kg/m"/1000</t>
  </si>
  <si>
    <t>B7</t>
  </si>
  <si>
    <t>"z pol.č. 96651 "5,0"m"*15"kg/m"/1000</t>
  </si>
  <si>
    <t>"Celkové množství "0.147000</t>
  </si>
  <si>
    <t>Zemní práce</t>
  </si>
  <si>
    <t>8</t>
  </si>
  <si>
    <t>11318</t>
  </si>
  <si>
    <t>ODSTRANĚNÍ KRYTU ZPEVNĚNÝCH PLOCH Z DLAŽDIC</t>
  </si>
  <si>
    <t>M3</t>
  </si>
  <si>
    <t>-1485268720</t>
  </si>
  <si>
    <t>odvoz na skládku (7km)</t>
  </si>
  <si>
    <t>A8</t>
  </si>
  <si>
    <t>"stáv. dlážděné plochy "60,0"m2"*0,06</t>
  </si>
  <si>
    <t>9</t>
  </si>
  <si>
    <t>113321</t>
  </si>
  <si>
    <t>ODSTRAN PODKL ZPEVNĚNÝCH PLOCH Z KAMENIVA NESTMEL, ODVOZ DO 1KM</t>
  </si>
  <si>
    <t>-1226674889</t>
  </si>
  <si>
    <t>odvoz na mezideponii stavby</t>
  </si>
  <si>
    <t>A9</t>
  </si>
  <si>
    <t>"stávající živičná vozovka "20,0"m2"*0,15</t>
  </si>
  <si>
    <t>B9</t>
  </si>
  <si>
    <t>"stáv. dlážděné plochy "60,0"m2"*0,23</t>
  </si>
  <si>
    <t>"Celkové množství "16.800000</t>
  </si>
  <si>
    <t>113551</t>
  </si>
  <si>
    <t>ODSTRANĚNÍ OBRUB Z DLAŽEBNÍCH KOSTEK JEDNODUCHÝCH, ODVOZ DO 1KM</t>
  </si>
  <si>
    <t>M</t>
  </si>
  <si>
    <t>-2101955022</t>
  </si>
  <si>
    <t>kamenná kostka velká (160mm)
odvoz na mezideponii stavby pro zpětné využití</t>
  </si>
  <si>
    <t>11372E</t>
  </si>
  <si>
    <t>FRÉZOVÁNÍ ZPEVNĚNÝCH PLOCH ASFALT DROBNÝCH OPRAV A PLOŠ ROZPADŮ DO 500M2</t>
  </si>
  <si>
    <t>-456632184</t>
  </si>
  <si>
    <t>odvoz na skládku (10km)</t>
  </si>
  <si>
    <t>A11</t>
  </si>
  <si>
    <t>121101</t>
  </si>
  <si>
    <t>SEJMUTÍ ORNICE NEBO LESNÍ PŮDY S ODVOZEM DO 1KM</t>
  </si>
  <si>
    <t>910614306</t>
  </si>
  <si>
    <t>A12</t>
  </si>
  <si>
    <t>1580,0*0,10</t>
  </si>
  <si>
    <t>122731</t>
  </si>
  <si>
    <t>ODKOPÁVKY A PROKOPÁVKY OBECNÉ TŘ. I, ODVOZ DO 1KM</t>
  </si>
  <si>
    <t>620770371</t>
  </si>
  <si>
    <t>A13</t>
  </si>
  <si>
    <t>"Schodiště S1+S2+S3 "35,0+6,0+2,0"m3"-4,3"m3</t>
  </si>
  <si>
    <t>B13</t>
  </si>
  <si>
    <t>"Mezisoučet "38.700000</t>
  </si>
  <si>
    <t>C13</t>
  </si>
  <si>
    <t>"50% "B13*50/100</t>
  </si>
  <si>
    <t>123731</t>
  </si>
  <si>
    <t>ODKOP PRO SPOD STAVBU SILNIC A ŽELEZNIC TŘ. I, ODVOZ DO 1KM</t>
  </si>
  <si>
    <t>879145716</t>
  </si>
  <si>
    <t>A14</t>
  </si>
  <si>
    <t>"hlinito-perková cesta "2210,0"m2"*0,15+360,0"m2"*0,30+57,0"m2"*0,30+970,0"m2"*0,10</t>
  </si>
  <si>
    <t>B14</t>
  </si>
  <si>
    <t>"písková cesta "680,0"m2"*0,15</t>
  </si>
  <si>
    <t>C14</t>
  </si>
  <si>
    <t>"zemina "562,0"m3</t>
  </si>
  <si>
    <t>"Mezisoučet "1217.600000</t>
  </si>
  <si>
    <t>E14</t>
  </si>
  <si>
    <t>D14*50/100</t>
  </si>
  <si>
    <t>125731.a</t>
  </si>
  <si>
    <t>VYKOPÁVKY ZE ZEMNÍKŮ A SKLÁDEK TŘ. I, ODVOZ DO 1KM</t>
  </si>
  <si>
    <t>-302233791</t>
  </si>
  <si>
    <t>A16</t>
  </si>
  <si>
    <t>"zemina pro pol.č. 17111 "540,0</t>
  </si>
  <si>
    <t>B16</t>
  </si>
  <si>
    <t>"zemina pro pol.č. 17310 "20</t>
  </si>
  <si>
    <t>C16</t>
  </si>
  <si>
    <t>"zemina pro pol.č. 17411 "111,5</t>
  </si>
  <si>
    <t>"Celkové množství "671.500000</t>
  </si>
  <si>
    <t>125731.b</t>
  </si>
  <si>
    <t>-1581144086</t>
  </si>
  <si>
    <t>humózní zeminy pro pol.č. 18221</t>
  </si>
  <si>
    <t>A15</t>
  </si>
  <si>
    <t>1670,0*0,10</t>
  </si>
  <si>
    <t>12920</t>
  </si>
  <si>
    <t>ČIŠTĚNÍ KRAJNIC OD NÁNOSU</t>
  </si>
  <si>
    <t>-363578731</t>
  </si>
  <si>
    <t>shrabání a očištění povrchu terénu</t>
  </si>
  <si>
    <t>A17</t>
  </si>
  <si>
    <t>"plochy mobiliáře "120,0"m2"*0,02</t>
  </si>
  <si>
    <t>B17</t>
  </si>
  <si>
    <t>"pro osazení šlapáků "50,0"m2"*0,02</t>
  </si>
  <si>
    <t>"Celkové množství "3.400000</t>
  </si>
  <si>
    <t>131731</t>
  </si>
  <si>
    <t>HLOUBENÍ JAM ZAPAŽ I NEPAŽ TŘ. I, ODVOZ DO 1KM</t>
  </si>
  <si>
    <t>-87358177</t>
  </si>
  <si>
    <t>A18</t>
  </si>
  <si>
    <t>"základ.patky - zábradlí "561*0,30*0,30*0,70</t>
  </si>
  <si>
    <t>B18</t>
  </si>
  <si>
    <t>"pro patníky (svítidla) "4*0,25"m3</t>
  </si>
  <si>
    <t>C18</t>
  </si>
  <si>
    <t>"Mezisoučet "36.343000</t>
  </si>
  <si>
    <t>D18</t>
  </si>
  <si>
    <t>"50% "C18*50/100</t>
  </si>
  <si>
    <t>19</t>
  </si>
  <si>
    <t>132731</t>
  </si>
  <si>
    <t>HLOUBENÍ RÝH ŠÍŘ DO 2M PAŽ I NEPAŽ TŘ. I, ODVOZ DO 1KM</t>
  </si>
  <si>
    <t>1307310504</t>
  </si>
  <si>
    <t>včetně příložného pažení (montáž + odstranění)
odvoz na mezideponii stavby</t>
  </si>
  <si>
    <t>A19</t>
  </si>
  <si>
    <t>"odvodnění "(24*5,0"m3")+(178,6*0,6"m2")</t>
  </si>
  <si>
    <t>B19</t>
  </si>
  <si>
    <t>"Mezisoučet "227.160000</t>
  </si>
  <si>
    <t>C19</t>
  </si>
  <si>
    <t>"50% "B19*50/100</t>
  </si>
  <si>
    <t>20</t>
  </si>
  <si>
    <t>17111</t>
  </si>
  <si>
    <t>ULOŽENÍ SYPANINY DO NÁSYPŮ SE ZLEPŠENÍM ZEMINY</t>
  </si>
  <si>
    <t>-1350918325</t>
  </si>
  <si>
    <t>z vytěžené zeminy + vápnění, předpoklad 2-3% CaO
Přesné množství pojiva závisí na klimatických poměrech v době provádění prací a bude přesně stanovena na základě laboratorních zkoušek upravovaného materiálu za přítomnosti geologického dozoru</t>
  </si>
  <si>
    <t>17120.a</t>
  </si>
  <si>
    <t>ULOŽENÍ SYPANINY DO NÁSYPŮ A NA SKLÁDKY BEZ ZHUTNĚNÍ</t>
  </si>
  <si>
    <t>866200201</t>
  </si>
  <si>
    <t>C22</t>
  </si>
  <si>
    <t>"z pol.č. 122731+pol.č. R1227A1 "19,35+19,35</t>
  </si>
  <si>
    <t>A22</t>
  </si>
  <si>
    <t>"z pol.č. 123731+pol.č. R1237A1 "608,8+608,8</t>
  </si>
  <si>
    <t>D22</t>
  </si>
  <si>
    <t>"z pol.č. 131731+pol.č. R1317A1 "18,172+18,172</t>
  </si>
  <si>
    <t>B22</t>
  </si>
  <si>
    <t>"z pol.č. 132731 "113,58+113,58</t>
  </si>
  <si>
    <t>"Celkové množství "1519.804000</t>
  </si>
  <si>
    <t>22</t>
  </si>
  <si>
    <t>17120.b</t>
  </si>
  <si>
    <t>1221438257</t>
  </si>
  <si>
    <t>humózní vrstvy, ornice</t>
  </si>
  <si>
    <t>A21</t>
  </si>
  <si>
    <t>"z pol.č. 121101 "158,0</t>
  </si>
  <si>
    <t>23</t>
  </si>
  <si>
    <t>17310</t>
  </si>
  <si>
    <t>ZEMNÍ KRAJNICE A DOSYPÁVKY SE ZHUTNĚNÍM</t>
  </si>
  <si>
    <t>1730531200</t>
  </si>
  <si>
    <t>24</t>
  </si>
  <si>
    <t>17411</t>
  </si>
  <si>
    <t>ZÁSYP JAM A RÝH ZEMINOU SE ZHUTNĚNÍM</t>
  </si>
  <si>
    <t>601052786</t>
  </si>
  <si>
    <t>A24</t>
  </si>
  <si>
    <t>"odvodnění "24*4,0"m3</t>
  </si>
  <si>
    <t>B24</t>
  </si>
  <si>
    <t>"Schodiště S1+S2+S3 "12,0+2,5+1,0"m3</t>
  </si>
  <si>
    <t>"Celkové množství "111.500000</t>
  </si>
  <si>
    <t>25</t>
  </si>
  <si>
    <t>17481</t>
  </si>
  <si>
    <t>ZÁSYP JAM A RÝH Z NAKUPOVANÝCH MATERIÁLŮ</t>
  </si>
  <si>
    <t>-1466889976</t>
  </si>
  <si>
    <t>nesedavá zemina nebo štěrk 0-32 mm
hutněný zásyp na min. 98% PS</t>
  </si>
  <si>
    <t>A25</t>
  </si>
  <si>
    <t>"odvodnění "178,6*0,12"m2</t>
  </si>
  <si>
    <t>26</t>
  </si>
  <si>
    <t>17581</t>
  </si>
  <si>
    <t>OBSYP POTRUBÍ A OBJEKTŮ Z NAKUPOVANÝCH MATERIÁLŮ</t>
  </si>
  <si>
    <t>-813651169</t>
  </si>
  <si>
    <t>štěrkopísek 0-8 mm</t>
  </si>
  <si>
    <t>A26</t>
  </si>
  <si>
    <t>"odvodnění "178,6*0,32"m2</t>
  </si>
  <si>
    <t>27</t>
  </si>
  <si>
    <t>18110</t>
  </si>
  <si>
    <t>ÚPRAVA PLÁNĚ SE ZHUTNĚNÍM V HORNINĚ TŘ. I</t>
  </si>
  <si>
    <t>M2</t>
  </si>
  <si>
    <t>798110355</t>
  </si>
  <si>
    <t>28</t>
  </si>
  <si>
    <t>18214</t>
  </si>
  <si>
    <t>ÚPRAVA POVRCHŮ SROVNÁNÍM ÚZEMÍ V TL DO 0,25M</t>
  </si>
  <si>
    <t>2011436702</t>
  </si>
  <si>
    <t>29</t>
  </si>
  <si>
    <t>18221</t>
  </si>
  <si>
    <t>ROZPROSTŘENÍ ORNICE VE SVAHU V TL DO 0,10M</t>
  </si>
  <si>
    <t>-1874503156</t>
  </si>
  <si>
    <t>A29</t>
  </si>
  <si>
    <t>1670,0"m2</t>
  </si>
  <si>
    <t>30</t>
  </si>
  <si>
    <t>18242</t>
  </si>
  <si>
    <t>ZALOŽENÍ TRÁVNÍKU HYDROOSEVEM NA ORNICI</t>
  </si>
  <si>
    <t>-558668520</t>
  </si>
  <si>
    <t>31</t>
  </si>
  <si>
    <t>R1227A1</t>
  </si>
  <si>
    <t>ODKOPÁVKY A PROKOPÁVKY OBECNÉ TŘ. I, ODVOZ DO 1KM - RUČNÍ (MANUÁLNÍ) VÝKOPOVÉ PRÁCE</t>
  </si>
  <si>
    <t>283615377</t>
  </si>
  <si>
    <t>bez použití stavební mechanizace - v ochranném pásmu stromů a v kořenovém prostoru
odvoz na mezideponii stavby</t>
  </si>
  <si>
    <t>A31</t>
  </si>
  <si>
    <t>B31</t>
  </si>
  <si>
    <t>C31</t>
  </si>
  <si>
    <t>"50% "B31*50/100</t>
  </si>
  <si>
    <t>32</t>
  </si>
  <si>
    <t>R1237A1</t>
  </si>
  <si>
    <t>ODKOP PRO SPOD STAVBU SILNIC A ŽELEZNIC TŘ. I, ODVOZ DO 1KM - RUČNÍ (MANUÁLNÍ) VÝKOPOVÉ PRÁCE</t>
  </si>
  <si>
    <t>1125027313</t>
  </si>
  <si>
    <t>A32</t>
  </si>
  <si>
    <t>B32</t>
  </si>
  <si>
    <t>C32</t>
  </si>
  <si>
    <t>D32</t>
  </si>
  <si>
    <t>E32</t>
  </si>
  <si>
    <t>"50% "D32*50/100</t>
  </si>
  <si>
    <t>"Celkové množství "608.800000</t>
  </si>
  <si>
    <t>33</t>
  </si>
  <si>
    <t>R1317A1</t>
  </si>
  <si>
    <t>HLOUBENÍ JAM ZAPAŽ I NEPAŽ TŘ. I, ODVOZ DO 1KM - RUČNÍ (MANUÁLNÍ) VÝKOPOVÉ PRÁCE</t>
  </si>
  <si>
    <t>-1930120596</t>
  </si>
  <si>
    <t>A33</t>
  </si>
  <si>
    <t>B33</t>
  </si>
  <si>
    <t>C33</t>
  </si>
  <si>
    <t>D33</t>
  </si>
  <si>
    <t>"50% "C33*50/100</t>
  </si>
  <si>
    <t>34</t>
  </si>
  <si>
    <t>R1327A1</t>
  </si>
  <si>
    <t>HLOUBENÍ RÝH ŠÍŘ DO 2M PAŽ I NEPAŽ TŘ. I, ODVOZ DO 1KM - RUČNÍ (MANUÁLNÍ) VÝKOPOVÉ PRÁCE</t>
  </si>
  <si>
    <t>-1496198253</t>
  </si>
  <si>
    <t>A34</t>
  </si>
  <si>
    <t>B34</t>
  </si>
  <si>
    <t>C34</t>
  </si>
  <si>
    <t>"50% "B34*50/100</t>
  </si>
  <si>
    <t>Základy</t>
  </si>
  <si>
    <t>35</t>
  </si>
  <si>
    <t>272314</t>
  </si>
  <si>
    <t>ZÁKLADY Z PROSTÉHO BETONU DO C25/30</t>
  </si>
  <si>
    <t>-625134564</t>
  </si>
  <si>
    <t>A35</t>
  </si>
  <si>
    <t>B35</t>
  </si>
  <si>
    <t>"Celkové množství "36.343000</t>
  </si>
  <si>
    <t>Svislé konstrukce</t>
  </si>
  <si>
    <t>36</t>
  </si>
  <si>
    <t>31719</t>
  </si>
  <si>
    <t>ŘÍMSY Z KAMENE</t>
  </si>
  <si>
    <t>-1628110517</t>
  </si>
  <si>
    <t>řezaný kámen (světlá žula), 1300x100x1000mm
povrchová úprava kamene: pemrlování
součinitel smykového tření min. 0,6
do zavlhlé betonové směsi C20/25 - XF3</t>
  </si>
  <si>
    <t>A36</t>
  </si>
  <si>
    <t>1"ks"*(1,30*0,10*1,0)</t>
  </si>
  <si>
    <t>37</t>
  </si>
  <si>
    <t>R34817.1</t>
  </si>
  <si>
    <t>ZÁBRADLÍ Z DÍLCŮ KOVOVÝCH</t>
  </si>
  <si>
    <t>-1898989992</t>
  </si>
  <si>
    <t>rám+sloupky: plochá ocel válcovaná 40x14mm, šířka pole 1250mm
nerez očka pro uchycení vodícího lanka síťovaného výpletu, šroubované, atyp velikost vnější průměr oka do 15mm, nutná koordinace s KAM v rámci autorského dorozu
pozink + nátěr (odstín DB 703)
výplň: nerezová síť
kotvení na chem.kotvy - plotna 150x150*15mm
kotveno na beton.patky (viz pol.č. 272314)</t>
  </si>
  <si>
    <t>A37</t>
  </si>
  <si>
    <t>"zábradlí s výplní "181,0+161,0+27,5+171,0+20,5+120,0+10,5+52,0+78,0</t>
  </si>
  <si>
    <t>38</t>
  </si>
  <si>
    <t>R34817.2</t>
  </si>
  <si>
    <t>1962683714</t>
  </si>
  <si>
    <t>rám+sloupky: plochá ocel válcovaná 40x14mm
pozink + nátěr (odstín DB 703)
kotvení na chem.kotvy - imbus, zapuštěné do ocel.pásoviny
kotveno do kamenných stupňů (schodiště)</t>
  </si>
  <si>
    <t>A38</t>
  </si>
  <si>
    <t>"zábradlí bez výplně "4,0+2,0</t>
  </si>
  <si>
    <t>B38</t>
  </si>
  <si>
    <t>"zábradlí bez výplně - pláž "5*1,75"m</t>
  </si>
  <si>
    <t>"Celkové množství "14.750000</t>
  </si>
  <si>
    <t>Vodorovné konstrukce</t>
  </si>
  <si>
    <t>39</t>
  </si>
  <si>
    <t>43419</t>
  </si>
  <si>
    <t>SCHODIŠŤOVÉ STUPNĚ, Z DÍLCŮ KAMENNÝCH</t>
  </si>
  <si>
    <t>-1221713062</t>
  </si>
  <si>
    <t>povrchová úprava kamene: pemrlování
součinitel smykového tření min. 0,6</t>
  </si>
  <si>
    <t>A39</t>
  </si>
  <si>
    <t>"Schodiště S1 - stupně 500x150x1000mm "80*0,5*0,15*1,0</t>
  </si>
  <si>
    <t>B39</t>
  </si>
  <si>
    <t>"Schodiště S2 - stupně 300x170x2000mm "13*0,30*0,17*2,00</t>
  </si>
  <si>
    <t>C39</t>
  </si>
  <si>
    <t>"Schodiště S3 - stupně 300x170x1500mm "5*0,30*0,17*1,50</t>
  </si>
  <si>
    <t>"Celkové množství "7.709000</t>
  </si>
  <si>
    <t>40</t>
  </si>
  <si>
    <t>451312</t>
  </si>
  <si>
    <t>PODKLADNÍ A VÝPLŇOVÉ VRSTVY Z PROSTÉHO BETONU C12/15</t>
  </si>
  <si>
    <t>2056714801</t>
  </si>
  <si>
    <t>A40</t>
  </si>
  <si>
    <t>"bet. vtokový objekt "24*0,1"m3/kus</t>
  </si>
  <si>
    <t>41</t>
  </si>
  <si>
    <t>45132A</t>
  </si>
  <si>
    <t>PODKL A VÝPLŇ VRSTVY ZE ŽELEZOBET DO C20/25</t>
  </si>
  <si>
    <t>-2073342033</t>
  </si>
  <si>
    <t>A41</t>
  </si>
  <si>
    <t>"Schodiště S1+S2+S3 "5,5+2,5+0,8</t>
  </si>
  <si>
    <t>42</t>
  </si>
  <si>
    <t>451366</t>
  </si>
  <si>
    <t>VÝZTUŽ PODKL VRSTEV Z KARI-SÍTÍ</t>
  </si>
  <si>
    <t>1148366273</t>
  </si>
  <si>
    <t>kari síť 8x100x100mm</t>
  </si>
  <si>
    <t>A42</t>
  </si>
  <si>
    <t>"Schodiště S1+S2+S3 "(45,0+13,0+6,0)"m2"*7,9"kg/m2"/1000</t>
  </si>
  <si>
    <t>43</t>
  </si>
  <si>
    <t>45152</t>
  </si>
  <si>
    <t>PODKLADNÍ A VÝPLŇOVÉ VRSTVY Z KAMENIVA DRCENÉHO</t>
  </si>
  <si>
    <t>1289602848</t>
  </si>
  <si>
    <t>fr. 12/32</t>
  </si>
  <si>
    <t>A43</t>
  </si>
  <si>
    <t>"Schodiště S1+S2+S3 "4,0+1,2+0,3"m3</t>
  </si>
  <si>
    <t>44</t>
  </si>
  <si>
    <t>45157</t>
  </si>
  <si>
    <t>PODKLADNÍ A VÝPLŇOVÉ VRSTVY Z KAMENIVA TĚŽENÉHO</t>
  </si>
  <si>
    <t>454913206</t>
  </si>
  <si>
    <t>A44</t>
  </si>
  <si>
    <t>45</t>
  </si>
  <si>
    <t>46321</t>
  </si>
  <si>
    <t>ROVNANINA Z LOMOVÉHO KAMENE</t>
  </si>
  <si>
    <t>608433693</t>
  </si>
  <si>
    <t>zpevnění svahu lomovým kamenem kameny max. 0,5x0,5m
skládané
vč. vyklínování
světlá žula</t>
  </si>
  <si>
    <t>A45</t>
  </si>
  <si>
    <t>150,0"m2"*0,25</t>
  </si>
  <si>
    <t>46</t>
  </si>
  <si>
    <t>465512</t>
  </si>
  <si>
    <t>DLAŽBY Z LOMOVÉHO KAMENE NA MC</t>
  </si>
  <si>
    <t>-738567642</t>
  </si>
  <si>
    <t>tl. kamene 30mm
lože beton min. 20/25 XF3, spárování M25 XF4</t>
  </si>
  <si>
    <t>A46</t>
  </si>
  <si>
    <t>"bet. vtokový objekt - obdláždění vtoku "24*0,3"m2/kus</t>
  </si>
  <si>
    <t>Komunikace</t>
  </si>
  <si>
    <t>47</t>
  </si>
  <si>
    <t>56330.a</t>
  </si>
  <si>
    <t>VOZOVKOVÉ VRSTVY ZE ŠTĚRKODRTI</t>
  </si>
  <si>
    <t>1812155074</t>
  </si>
  <si>
    <t>fr. 0/32, světlá žula</t>
  </si>
  <si>
    <t>A47</t>
  </si>
  <si>
    <t>"mlatová cesta "4190,0"m2"*0,10</t>
  </si>
  <si>
    <t>48</t>
  </si>
  <si>
    <t>56330.b</t>
  </si>
  <si>
    <t>-593486909</t>
  </si>
  <si>
    <t>fr. 32/63, světlá žula</t>
  </si>
  <si>
    <t>A49</t>
  </si>
  <si>
    <t>"mlatová cesta "4190,0"m2"*0,20</t>
  </si>
  <si>
    <t>49</t>
  </si>
  <si>
    <t>56330.c</t>
  </si>
  <si>
    <t>384252830</t>
  </si>
  <si>
    <t>fr. 0/63</t>
  </si>
  <si>
    <t>A48</t>
  </si>
  <si>
    <t>"dlážděná cesta "(242,0+4,0+65,0)"m2"*0,15</t>
  </si>
  <si>
    <t>B48</t>
  </si>
  <si>
    <t>"sjezd nestmelený "24,0"m2"*0,30</t>
  </si>
  <si>
    <t>"Celkové množství "53.850000</t>
  </si>
  <si>
    <t>50</t>
  </si>
  <si>
    <t>58221</t>
  </si>
  <si>
    <t>DLÁŽDĚNÉ KRYTY Z DROBNÝCH KOSTEK DO LOŽE Z KAMENIVA</t>
  </si>
  <si>
    <t>1013704126</t>
  </si>
  <si>
    <t>štípaná žula, tl.lože 40mm
lože - kamenivo drť4/8, výplň spar písek
kladečská vazba viz požadavek KAM Liberec</t>
  </si>
  <si>
    <t>A50</t>
  </si>
  <si>
    <t>"dlážděná cesta "242,0"m2</t>
  </si>
  <si>
    <t>51</t>
  </si>
  <si>
    <t>58241</t>
  </si>
  <si>
    <t>DLÁŽDĚNÉ KRYTY Z KAMEN DESEK DO LOŽE Z KAMENIVA</t>
  </si>
  <si>
    <t>-1555095564</t>
  </si>
  <si>
    <t>tl.lože 40mm
lože - kamenivo drť4/8, výplň spar písek
velkoformátová dlažba 800x400mm, tl. do 60mm, fazeta na hranách
typ, tvar a provedení viz požadavek KAM Liberec</t>
  </si>
  <si>
    <t>A51</t>
  </si>
  <si>
    <t>"dlážděná cesta "65,0"m2</t>
  </si>
  <si>
    <t>52</t>
  </si>
  <si>
    <t>R57627</t>
  </si>
  <si>
    <t>POSYP KAMENIVEM DRCENÝM 35KG/M2</t>
  </si>
  <si>
    <t>788284249</t>
  </si>
  <si>
    <t>LOMOVÁ VÝSIVKA fr. 0/8, světlá žula - 35kg/m2
podíl jemných částic 8-18%</t>
  </si>
  <si>
    <t>A52</t>
  </si>
  <si>
    <t>"mlatová cesta "4190,0"m2</t>
  </si>
  <si>
    <t>B52</t>
  </si>
  <si>
    <t>"plochy mobiliáře "120,0"m2</t>
  </si>
  <si>
    <t>"Celkové množství "4310.000000</t>
  </si>
  <si>
    <t>53</t>
  </si>
  <si>
    <t>R5822A1</t>
  </si>
  <si>
    <t>DLÁŽDĚNÉ KRYTY Z KAMENNÉ DLAŽBY - ODSEKY, DO LOŽE Z KAMENIVA</t>
  </si>
  <si>
    <t>843161106</t>
  </si>
  <si>
    <t>žulové odseky, tl.lože 40mm
lože - kamenivo drť4/8, výplň spar písek</t>
  </si>
  <si>
    <t>A53</t>
  </si>
  <si>
    <t>"dlážděná cesta "4,0"m2</t>
  </si>
  <si>
    <t>54</t>
  </si>
  <si>
    <t>R5822A2</t>
  </si>
  <si>
    <t>ŠLAPÁKY, DO LOŽE Z KAMENIVA</t>
  </si>
  <si>
    <t>2038210798</t>
  </si>
  <si>
    <t>Šlapáky štípané žulové, nepravidelný tvar vel. cca 400/400 mm tl. 50 mm
do štěrkového lože
kladení šlapáků včetně podklaního štěrku</t>
  </si>
  <si>
    <t>A54</t>
  </si>
  <si>
    <t>50,0"m2</t>
  </si>
  <si>
    <t>Přidružená stavební výroba</t>
  </si>
  <si>
    <t>55</t>
  </si>
  <si>
    <t>711312.R</t>
  </si>
  <si>
    <t>IZOLACE PODZEMNÍCH OBJEKTŮ PROTI ZEMNÍ VLHKOSTI ASFALTOVÝMI PÁSY</t>
  </si>
  <si>
    <t>45033174</t>
  </si>
  <si>
    <t>OPRAVA STÁVAJÍCÍ IZOLACE NÁBŘEŽNÍ ZDI V PŘÍPADĚ POŠKOZENÍ STAVEBNÍ MECHANIZACÍ
VČETNĚ ODSTRANĚNÍ POŠKOZENÉ IZOLACE
VČETNĚ OČIŠTĚNÍ A ÚPRAVY PODKLADU
VČETNĚ OBNOVY OCHRANNÉ VRSTVY</t>
  </si>
  <si>
    <t>A55</t>
  </si>
  <si>
    <t>640,0*0,50</t>
  </si>
  <si>
    <t>Potrubí</t>
  </si>
  <si>
    <t>56</t>
  </si>
  <si>
    <t>87433</t>
  </si>
  <si>
    <t>POTRUBÍ Z TRUB PLASTOVÝCH ODPADNÍCH DN DO 150MM</t>
  </si>
  <si>
    <t>-734265155</t>
  </si>
  <si>
    <t>PVC SN 8</t>
  </si>
  <si>
    <t>A56</t>
  </si>
  <si>
    <t>"odvodnění "102,5"m</t>
  </si>
  <si>
    <t>57</t>
  </si>
  <si>
    <t>87434</t>
  </si>
  <si>
    <t>POTRUBÍ Z TRUB PLASTOVÝCH ODPADNÍCH DN DO 200MM</t>
  </si>
  <si>
    <t>-767088994</t>
  </si>
  <si>
    <t>A57</t>
  </si>
  <si>
    <t>"odvodnění "97,3"m</t>
  </si>
  <si>
    <t>58</t>
  </si>
  <si>
    <t>875272</t>
  </si>
  <si>
    <t>POTRUBÍ DREN Z TRUB PLAST (I FLEXIBIL) DN DO 100MM DĚROVANÝCH</t>
  </si>
  <si>
    <t>1417737070</t>
  </si>
  <si>
    <t>s hladkou vnitřní stěnou</t>
  </si>
  <si>
    <t>A58</t>
  </si>
  <si>
    <t>"odvodnění "94,9"m</t>
  </si>
  <si>
    <t>59</t>
  </si>
  <si>
    <t>89711</t>
  </si>
  <si>
    <t>VPUSŤ KANALIZAČNÍ ULIČNÍ KOMPLETNÍ MONOLIT BETON</t>
  </si>
  <si>
    <t>1905512805</t>
  </si>
  <si>
    <t>vtokový objekt 800x800x1300mm: 
 - beton C 30/37 – XF4+XD3 s výztuží z KARI sítě: 0,7m3/kus
 - ocelová vtoková mříž 600/600mm s povrch. úpravou</t>
  </si>
  <si>
    <t>A59</t>
  </si>
  <si>
    <t>"odvodnění "24"kus</t>
  </si>
  <si>
    <t>Ostatní konstrukce a práce</t>
  </si>
  <si>
    <t>60</t>
  </si>
  <si>
    <t>9111A3</t>
  </si>
  <si>
    <t>ZÁBRADLÍ SILNIČNÍ S VODOR MADLY - DEMONTÁŽ S PŘESUNEM</t>
  </si>
  <si>
    <t>326907109</t>
  </si>
  <si>
    <t>odvoz do sběrného dvora (6km)</t>
  </si>
  <si>
    <t>61</t>
  </si>
  <si>
    <t>917424</t>
  </si>
  <si>
    <t>CHODNÍKOVÉ OBRUBY Z KAMENNÝCH OBRUBNÍKŮ ŠÍŘ 150MM</t>
  </si>
  <si>
    <t>-1911531084</t>
  </si>
  <si>
    <t>rozměry 150/250mm
do zavlhlé betonové směsi C20/25 - XF3</t>
  </si>
  <si>
    <t>62</t>
  </si>
  <si>
    <t>91743.a</t>
  </si>
  <si>
    <t>CHODNÍKOVÉ OBRUBY Z KAMENNÝCH KRAJNÍKŮ</t>
  </si>
  <si>
    <t>1150600480</t>
  </si>
  <si>
    <t>rozměry 100/250mm
do zavlhlé betonové směsi C20/25 - XF3</t>
  </si>
  <si>
    <t>63</t>
  </si>
  <si>
    <t>91743.b</t>
  </si>
  <si>
    <t>823972871</t>
  </si>
  <si>
    <t>rozměry 80/250mm - sadová obruba kamenná
do zavlhlé betonové směsi C20/25 - XF3</t>
  </si>
  <si>
    <t>64</t>
  </si>
  <si>
    <t>91744</t>
  </si>
  <si>
    <t>CHODNÍK OBRUBY Z KAMEN ŘEZANÝCH STUPŇŮ</t>
  </si>
  <si>
    <t>-1397402431</t>
  </si>
  <si>
    <t>řezaný kámen (světlá žula) 
povrchová úprava kamene: pemrlování
součinitel smykového tření min. 0,6
rozměry 200/100/1000mm
do zavlhlé betonové směsi C20/25 - XF3</t>
  </si>
  <si>
    <t>65</t>
  </si>
  <si>
    <t>91772</t>
  </si>
  <si>
    <t>OBRUBA Z DLAŽEBNÍCH KOSTEK DROBNÝCH</t>
  </si>
  <si>
    <t>-332318044</t>
  </si>
  <si>
    <t>do zavlhlé betonové směsi C20/25 - XF3</t>
  </si>
  <si>
    <t>A65</t>
  </si>
  <si>
    <t>"dlážděná cesta - krajní kostka bo betonu 1-linka "93,0"m</t>
  </si>
  <si>
    <t>B65</t>
  </si>
  <si>
    <t>"2-linka "755,0"m"*2</t>
  </si>
  <si>
    <t>"Celkové množství "1603.000000</t>
  </si>
  <si>
    <t>66</t>
  </si>
  <si>
    <t>935812</t>
  </si>
  <si>
    <t>ŽLABY A RIGOLY DLÁŽDĚNÉ Z KOSTEK DROBNÝCH DO BETONU TL 100MM</t>
  </si>
  <si>
    <t>-708355712</t>
  </si>
  <si>
    <t>lože beton min. 20/25 XF3, spárování M25 XF4</t>
  </si>
  <si>
    <t>A66</t>
  </si>
  <si>
    <t xml:space="preserve">"žlab š. 0,5m "286,0"m2  pozn. objem lože 58,0m3</t>
  </si>
  <si>
    <t>B66</t>
  </si>
  <si>
    <t xml:space="preserve">"žlab š. 0,6m "9,0"m2  pozn. objem lože 1,0m3</t>
  </si>
  <si>
    <t>"Celkové množství "295.000000</t>
  </si>
  <si>
    <t>67</t>
  </si>
  <si>
    <t>96612</t>
  </si>
  <si>
    <t>BOURÁNÍ KONSTRUKCÍ Z KAMENE NA SUCHO</t>
  </si>
  <si>
    <t>-750449271</t>
  </si>
  <si>
    <t>A67</t>
  </si>
  <si>
    <t>"schodiště z kamenných dílců "2,0"m3</t>
  </si>
  <si>
    <t>B67</t>
  </si>
  <si>
    <t>"prahy "0,40*0,20*17,0</t>
  </si>
  <si>
    <t>"Celkové množství "3.360000</t>
  </si>
  <si>
    <t>68</t>
  </si>
  <si>
    <t>96615</t>
  </si>
  <si>
    <t>BOURÁNÍ KONSTRUKCÍ Z PROSTÉHO BETONU</t>
  </si>
  <si>
    <t>-1162021874</t>
  </si>
  <si>
    <t>drobné bourací práce betonových kcí
odvoz na skládku (7km)</t>
  </si>
  <si>
    <t>69</t>
  </si>
  <si>
    <t>96617</t>
  </si>
  <si>
    <t>BOURÁNÍ KONSTRUKCÍ ZE DŘEVA</t>
  </si>
  <si>
    <t>724059863</t>
  </si>
  <si>
    <t>taras a pobytová lavice
odvoz na skládku (7km)</t>
  </si>
  <si>
    <t>70</t>
  </si>
  <si>
    <t>96651</t>
  </si>
  <si>
    <t>ODSTRANĚNÍ ŽLABŮ Z DÍLCŮ (VČET ŠTĚRBINOVÝCH) ŠÍŘKY 100MM</t>
  </si>
  <si>
    <t>-175942535</t>
  </si>
  <si>
    <t>DEMONTÁŽ S PŘESUNEM
ocelová svodnice pro převedení vody
odvoz do sběrného dvora (6km)</t>
  </si>
  <si>
    <t>02 - SO 102 - Terénní stezky</t>
  </si>
  <si>
    <t>-1907146460</t>
  </si>
  <si>
    <t>02730</t>
  </si>
  <si>
    <t>POMOC PRÁCE ZŘÍZ NEBO ZAJIŠŤ OCHRANU INŽENÝRSKÝCH SÍTÍ</t>
  </si>
  <si>
    <t>-1119965333</t>
  </si>
  <si>
    <t>zajištění inženýrských sítí v souladu s podmínkami jednotlivých správců sítí
ochrana stávajících IS po dobu stavby</t>
  </si>
  <si>
    <t>02920</t>
  </si>
  <si>
    <t>OSTATNÍ POŽADAVKY - OCHRANA ŽIVOTNÍHO PROSTŘEDÍ</t>
  </si>
  <si>
    <t>1962856744</t>
  </si>
  <si>
    <t>komplexní opatření pro ochranu stromů a kořenového systému
z důvodu zemních prací v kořenovém prostoru - 30ks</t>
  </si>
  <si>
    <t>ODSTRANĚNÍ PODKLADŮ ZPEVNĚNÝCH PLOCH Z KAMENIVA NESTMEL, ODVOZ DO 1KM</t>
  </si>
  <si>
    <t>1539241396</t>
  </si>
  <si>
    <t>A5</t>
  </si>
  <si>
    <t>55,0"m2"*0,05</t>
  </si>
  <si>
    <t>-1845175550</t>
  </si>
  <si>
    <t>A6</t>
  </si>
  <si>
    <t>"pro pol.č. 17310 "55,0</t>
  </si>
  <si>
    <t>B5</t>
  </si>
  <si>
    <t>"pro pol.č. 17411 "11,0</t>
  </si>
  <si>
    <t>"Celkové množství "66.000000</t>
  </si>
  <si>
    <t>1819345647</t>
  </si>
  <si>
    <t>A10</t>
  </si>
  <si>
    <t>620,0*0,10</t>
  </si>
  <si>
    <t>17120</t>
  </si>
  <si>
    <t>-1421411958</t>
  </si>
  <si>
    <t>A20</t>
  </si>
  <si>
    <t>"z pol.č. R1227A1 "20,0</t>
  </si>
  <si>
    <t>B8</t>
  </si>
  <si>
    <t>"z pol.č. R1237A1 "60,0</t>
  </si>
  <si>
    <t>C7</t>
  </si>
  <si>
    <t>"z pol.č. R1317A1 "2,772</t>
  </si>
  <si>
    <t>D7</t>
  </si>
  <si>
    <t>"z pol.č. 113321 "2,75</t>
  </si>
  <si>
    <t>"Celkové množství "85.522000</t>
  </si>
  <si>
    <t>1233351272</t>
  </si>
  <si>
    <t>17390</t>
  </si>
  <si>
    <t>ZEMNÍ KRAJNICE A DOSYPÁVKY Z JINÝCH MATERIÁLŮ</t>
  </si>
  <si>
    <t>-1219292043</t>
  </si>
  <si>
    <t>nakupovaných
směs ŠD 8/16 : zemina v poměru 50:50
ochránění kořenového systému stromů</t>
  </si>
  <si>
    <t>133969180</t>
  </si>
  <si>
    <t>A23</t>
  </si>
  <si>
    <t>"schodiště S5+S6 "7,0+4,0"m3</t>
  </si>
  <si>
    <t>-1330414917</t>
  </si>
  <si>
    <t>-723760049</t>
  </si>
  <si>
    <t>-1482170888</t>
  </si>
  <si>
    <t>A27</t>
  </si>
  <si>
    <t>620,0"m2</t>
  </si>
  <si>
    <t>-708979605</t>
  </si>
  <si>
    <t>-1697169741</t>
  </si>
  <si>
    <t>A28</t>
  </si>
  <si>
    <t>"Schodiště S4+S5 "15,0+5,0"m3</t>
  </si>
  <si>
    <t>151340236</t>
  </si>
  <si>
    <t>A30</t>
  </si>
  <si>
    <t>"zemina "60,0"m3</t>
  </si>
  <si>
    <t>-361542557</t>
  </si>
  <si>
    <t>A60</t>
  </si>
  <si>
    <t>"základ.patky - zábradlí "(16*0,30*0,30*0,70)+(28*0,30*0,30*0,70)</t>
  </si>
  <si>
    <t>-85130706</t>
  </si>
  <si>
    <t>A61</t>
  </si>
  <si>
    <t>348952</t>
  </si>
  <si>
    <t>ZÁBRADLÍ ZE DŘEVA TVRDÉHO</t>
  </si>
  <si>
    <t>-1872647964</t>
  </si>
  <si>
    <t>jednomadlové dřevěné zábradlí
kulatina, D 100mm - akát
v. 1,1m, rozteč sloupků 2,0m
kotevní plotna</t>
  </si>
  <si>
    <t>A62</t>
  </si>
  <si>
    <t>(29+(16*1,1))*(3,14*0,05*0,05)</t>
  </si>
  <si>
    <t>1732525056</t>
  </si>
  <si>
    <t>A63</t>
  </si>
  <si>
    <t>"zábradlí bez výplně "6,0+20,5+3,7+4,2</t>
  </si>
  <si>
    <t>1775583489</t>
  </si>
  <si>
    <t>A64</t>
  </si>
  <si>
    <t>"Schodiště S4 - stupně 300x170x1250mm "58*0,30*0,17*1,25</t>
  </si>
  <si>
    <t>B21</t>
  </si>
  <si>
    <t>"Schodiště S5 - stupně 300x170x1000mm "24*0,30*0,17*1,0</t>
  </si>
  <si>
    <t>C21</t>
  </si>
  <si>
    <t>"Schodiště S6 - stupně 300x170x1000mm "10*0,30*0,17*1,0</t>
  </si>
  <si>
    <t>"Celkové množství "5.432000</t>
  </si>
  <si>
    <t>1361487630</t>
  </si>
  <si>
    <t>A68</t>
  </si>
  <si>
    <t>"Schodiště S4+S5 "7,8+1,90</t>
  </si>
  <si>
    <t>-1362061161</t>
  </si>
  <si>
    <t>A69</t>
  </si>
  <si>
    <t>"Schodiště S4+S5 "(34,0+9,0)"m2"*7,9"kg/m2"/1000</t>
  </si>
  <si>
    <t>-277057359</t>
  </si>
  <si>
    <t>A70</t>
  </si>
  <si>
    <t>"Schodiště S4+S5 "1,6+1,3"m3</t>
  </si>
  <si>
    <t>46452</t>
  </si>
  <si>
    <t>POHOZ DNA A SVAHŮ Z KAMENIVA DRCENÉHO</t>
  </si>
  <si>
    <t>1147652158</t>
  </si>
  <si>
    <t>drcené kamenivo 63/128
světlá žula</t>
  </si>
  <si>
    <t>A71</t>
  </si>
  <si>
    <t>"kamenný zához "40,0"m3</t>
  </si>
  <si>
    <t>2001812465</t>
  </si>
  <si>
    <t>A74</t>
  </si>
  <si>
    <t>"mlatová cesta "100,0"m2"*0,10+55,0"m2"*0,05</t>
  </si>
  <si>
    <t>442446358</t>
  </si>
  <si>
    <t>A72</t>
  </si>
  <si>
    <t>"mlatová cesta "100,0"m2"*0,20</t>
  </si>
  <si>
    <t>2006904321</t>
  </si>
  <si>
    <t>A73</t>
  </si>
  <si>
    <t>"dlážděná cesta "140,0"m2"*0,15</t>
  </si>
  <si>
    <t>589394699</t>
  </si>
  <si>
    <t>289395828</t>
  </si>
  <si>
    <t>A75</t>
  </si>
  <si>
    <t>"dlážděná cesta "140,0"m2</t>
  </si>
  <si>
    <t>702112</t>
  </si>
  <si>
    <t>KABELOVÝ ŽLAB ZEMNÍ VČETNĚ KRYTU SVĚTLÉ ŠÍŘKY PŘES 120 DO 250 MM</t>
  </si>
  <si>
    <t>-1053161335</t>
  </si>
  <si>
    <t>A76</t>
  </si>
  <si>
    <t>"ochrana stáv. kabelové trasy "6,0"m</t>
  </si>
  <si>
    <t>-359978181</t>
  </si>
  <si>
    <t>1775488205</t>
  </si>
  <si>
    <t>do zavlhlé betonové směsi C20/25 - XF3
typ kostky - odseky</t>
  </si>
  <si>
    <t>A77</t>
  </si>
  <si>
    <t>"dlážděná cesta - krajní kostka bo betonu 1-linka "210,0"m</t>
  </si>
  <si>
    <t>96613</t>
  </si>
  <si>
    <t>BOURÁNÍ KONSTRUKCÍ Z KAMENE NA MC</t>
  </si>
  <si>
    <t>786290427</t>
  </si>
  <si>
    <t>odvoz očištěného kamene na mezideponii stavby
odvoz suti na skládku (7km)</t>
  </si>
  <si>
    <t>A78</t>
  </si>
  <si>
    <t>"kamenné stupně schodišť "5,0"m3</t>
  </si>
  <si>
    <t>R917512.a</t>
  </si>
  <si>
    <t>ZÁHONOVÉ OBRUBY Z OCELI</t>
  </si>
  <si>
    <t>496057979</t>
  </si>
  <si>
    <t>Ocelová obruba - pásnice 6×100 mm
fixační ocel.trny D14mm, dl. 400mm osazení ve vzdálenostech max. 0,5m
povrch.úprava pozink</t>
  </si>
  <si>
    <t>R917512.b</t>
  </si>
  <si>
    <t>-1275048568</t>
  </si>
  <si>
    <t>Ocelová obruba - pásnice 6×200 mm
fixační ocel.trny D14mm, dl. 400mm osazení ve vzdálenostech max. 0,5m
povrch.úprava pozink</t>
  </si>
  <si>
    <t>R9177A1</t>
  </si>
  <si>
    <t>OBRUBA Z KAMENNÉ DLAŽBY - ODSEKY, DO LOŽE Z BETONU</t>
  </si>
  <si>
    <t>2133719510</t>
  </si>
  <si>
    <t>žulové odseky
do zavlhlé betonové směsi C20/25 - XF3, spárování MC</t>
  </si>
  <si>
    <t>A79</t>
  </si>
  <si>
    <t>"schodové stupně "10,0"m</t>
  </si>
  <si>
    <t>R9358A1</t>
  </si>
  <si>
    <t>ŽLABY A RIGOLY Z KAMENNÉ DLAŽBY - ODSEKY, DO LOŽE Z BETONU</t>
  </si>
  <si>
    <t>-1609292413</t>
  </si>
  <si>
    <t>03 - SO 801 - Sadové úpravy</t>
  </si>
  <si>
    <t>Úroveň 4:</t>
  </si>
  <si>
    <t>03.1.1 - Odstranění dřevní hmoty (kmeny a větve) z předchozího kácení</t>
  </si>
  <si>
    <t>46049851</t>
  </si>
  <si>
    <t>Miriam Janů, DiS</t>
  </si>
  <si>
    <t xml:space="preserve">1 - Odstranění dřevní hmoty (kmeny a větve) z předchozího kácení </t>
  </si>
  <si>
    <t xml:space="preserve">    D1 - Štěpkování dřevní hmoty z pozemku (větve)</t>
  </si>
  <si>
    <t xml:space="preserve">    D2 - Přřesuny hmot, skládkovné</t>
  </si>
  <si>
    <t xml:space="preserve">Odstranění dřevní hmoty (kmeny a větve) z předchozího kácení </t>
  </si>
  <si>
    <t>D1</t>
  </si>
  <si>
    <t>Štěpkování dřevní hmoty z pozemku (větve)</t>
  </si>
  <si>
    <t>112155315R</t>
  </si>
  <si>
    <t>Štěpkování keřového porostu hustého s naložením (větve po kácených stromech)</t>
  </si>
  <si>
    <t>t</t>
  </si>
  <si>
    <t>378371042</t>
  </si>
  <si>
    <t>D2</t>
  </si>
  <si>
    <t>Přřesuny hmot, skládkovné</t>
  </si>
  <si>
    <t>998231311</t>
  </si>
  <si>
    <t>Přesun hmot pro sadovnické a krajinářské úpravy vodorovně do 5000 m (přesun dřevní hmoty-kmeny z předchozích fází kácení stromů k předání Pla na pozemek 3326/10, kú Liberec)</t>
  </si>
  <si>
    <t>-486259370</t>
  </si>
  <si>
    <t>998231311.1</t>
  </si>
  <si>
    <t>Přesun hmot pro sadovnické a krajinářské úpravy vodorovně do 5000 m (přesun dřevní hmoty-naštěpkované větve SML na pozemek SML v ulici Londýnská, Liberec)</t>
  </si>
  <si>
    <t>1653098675</t>
  </si>
  <si>
    <t>03.1.2 - Odstranění pařezů z předchozí fáze kácení</t>
  </si>
  <si>
    <t>2 - Odstranění pařezů z předchozí fáze kácení</t>
  </si>
  <si>
    <t xml:space="preserve">    D1 - Odstranění pařezů a zásyp jam (materiál na zásyp z mezideponie-vytěžená zemina)</t>
  </si>
  <si>
    <t>Odstranění pařezů a zásyp jam (materiál na zásyp z mezideponie-vytěžená zemina)</t>
  </si>
  <si>
    <t>112201152</t>
  </si>
  <si>
    <t>Odstranění pařezů D přes 0,2 do 0,3 m ve svahu přes 1:2 do 1:1 s odklizením do 20 m a zasypáním jámy</t>
  </si>
  <si>
    <t>kus</t>
  </si>
  <si>
    <t>1484036049</t>
  </si>
  <si>
    <t>112201153</t>
  </si>
  <si>
    <t>Odstranění pařezů D přes 0,3 do 0,4 m ve svahu přes 1:2 do 1:1 s odklizením do 20 m a zasypáním jámy</t>
  </si>
  <si>
    <t>1591046044</t>
  </si>
  <si>
    <t>112201154</t>
  </si>
  <si>
    <t>Odstranění pařezů D přes 0,4 do 0,5 m ve svahu přes 1:2 do 1:1 s odklizením do 20 m a zasypáním jámy</t>
  </si>
  <si>
    <t>-1454234980</t>
  </si>
  <si>
    <t>112201155</t>
  </si>
  <si>
    <t>Odstranění pařezů D přes 0,5 do 0,6 m ve svahu přes 1:2 do 1:1 s odklizením do 20 m a zasypáním jámy</t>
  </si>
  <si>
    <t>-1524509453</t>
  </si>
  <si>
    <t>112201156</t>
  </si>
  <si>
    <t>Odstranění pařezů D přes 0,6 do 0,7 m ve svahu přes 1:2 do 1:1 s odklizením do 20 m a zasypáním jámy</t>
  </si>
  <si>
    <t>405975656</t>
  </si>
  <si>
    <t>112201157</t>
  </si>
  <si>
    <t>Odstranění pařezů D přes 0,7 do 0,8 m ve svahu přes 1:2 do 1:1 s odklizením do 20 m a zasypáním jámy</t>
  </si>
  <si>
    <t>1435185650</t>
  </si>
  <si>
    <t>112201158</t>
  </si>
  <si>
    <t>Odstranění pařezů D přes 0,8 do 0,9 m ve svahu přes 1:2 do 1:1 s odklizením do 20 m a zasypáním jámy</t>
  </si>
  <si>
    <t>120367115</t>
  </si>
  <si>
    <t>112201159</t>
  </si>
  <si>
    <t>Odstranění pařezů D přes 0,9 do 1,0 m ve svahu přes 1:2 do 1:1 s odklizením do 20 m a zasypáním jámy</t>
  </si>
  <si>
    <t>460088948</t>
  </si>
  <si>
    <t>112201160</t>
  </si>
  <si>
    <t>Odstranění pařezů D přes 1,0 do 1,1 m ve svahu přes 1:2 do 1:1 s odklizením do 20 m a zasypáním jámy</t>
  </si>
  <si>
    <t>1595545789</t>
  </si>
  <si>
    <t>112201161</t>
  </si>
  <si>
    <t>Odstranění pařezů D přes 1,1 do 1,2 m ve svahu přes 1:2 do 1:1 s odklizením do 20 m a zasypáním jámy</t>
  </si>
  <si>
    <t>618582737</t>
  </si>
  <si>
    <t>112201162</t>
  </si>
  <si>
    <t>Odstranění pařezů D přes 1,2 do 1,3 m ve svahu přes 1:2 do 1:1 s odklizením do 20 m a zasypáním jámy</t>
  </si>
  <si>
    <t>2039542063</t>
  </si>
  <si>
    <t>112201164</t>
  </si>
  <si>
    <t>Odstranění pařezů D přes 1,4 do 1,5 m ve svahu přes 1:2 do 1:1 s odklizením do 20 m a zasypáním jámy</t>
  </si>
  <si>
    <t>1492191644</t>
  </si>
  <si>
    <t>Přesun hmot pro sadovnické a krajinářské úpravy vodorovně do 5000 m přesun pařezů a zbytků dř.hmoty na skládku</t>
  </si>
  <si>
    <t>2041802225</t>
  </si>
  <si>
    <t>R1</t>
  </si>
  <si>
    <t>Skládkovné, kód odpadu 200 201 - biologicky rozložitelný odpad</t>
  </si>
  <si>
    <t>-1177662058</t>
  </si>
  <si>
    <t>03.1.3 - Ošetření dřevin</t>
  </si>
  <si>
    <t>3 - Ošetření dřevin</t>
  </si>
  <si>
    <t>R2</t>
  </si>
  <si>
    <t>Ošetření dřeviny č.315 dle dendro posudku (84)</t>
  </si>
  <si>
    <t>komplet</t>
  </si>
  <si>
    <t>2018255899</t>
  </si>
  <si>
    <t>P</t>
  </si>
  <si>
    <t xml:space="preserve">Poznámka k položce:_x000d_
Salix alba  (vrba bílá) na pozemku 220_x000d_
S-RZ -řez zdravotní_x000d_
S-RLLR Lokální redukce z důvodu stabilizace_x000d_
Redukce vykloněné části o cca 10%</t>
  </si>
  <si>
    <t>03.1.4 - Kácení fáze III.+ odstranění dřevní hmoty a odstranění ploch SK komplet</t>
  </si>
  <si>
    <t xml:space="preserve">4 - Kácení fáze III.+ odstranění dřevní hmoty (kmeny, větve) a odstranění ploch SK komplet </t>
  </si>
  <si>
    <t xml:space="preserve">    D1 - Kácení stromů</t>
  </si>
  <si>
    <t xml:space="preserve">    D2 - Odstranění nevhodných dřevin z ploch SK</t>
  </si>
  <si>
    <t xml:space="preserve">    D3 - Přřesuny hmot, skládkovné</t>
  </si>
  <si>
    <t xml:space="preserve">Kácení fáze III.+ odstranění dřevní hmoty (kmeny, větve) a odstranění ploch SK komplet </t>
  </si>
  <si>
    <t>Kácení stromů</t>
  </si>
  <si>
    <t>Pol1</t>
  </si>
  <si>
    <t>Označení a identifikace kácených a odstraňovaných dřevin</t>
  </si>
  <si>
    <t>299813919</t>
  </si>
  <si>
    <t>112151351</t>
  </si>
  <si>
    <t>Kácení stromu s postupným spouštěním koruny a kmene D přes 0,1 do 0,2 m</t>
  </si>
  <si>
    <t>-398025902</t>
  </si>
  <si>
    <t>112151352</t>
  </si>
  <si>
    <t>Kácení stromu s postupným spouštěním koruny a kmene D přes 0,2 do 0,3 m</t>
  </si>
  <si>
    <t>868767375</t>
  </si>
  <si>
    <t>112151353</t>
  </si>
  <si>
    <t>Kácení stromu s postupným spouštěním koruny a kmene D přes 0,3 do 0,4 m</t>
  </si>
  <si>
    <t>1355930611</t>
  </si>
  <si>
    <t>112151354</t>
  </si>
  <si>
    <t>Kácení stromu s postupným spouštěním koruny a kmene D přes 0,4 do 0,5 m</t>
  </si>
  <si>
    <t>-360053520</t>
  </si>
  <si>
    <t>112151355</t>
  </si>
  <si>
    <t>Kácení stromu s postupným spouštěním koruny a kmene D přes 0,5 do 0,6 m</t>
  </si>
  <si>
    <t>2056889040</t>
  </si>
  <si>
    <t>112151356</t>
  </si>
  <si>
    <t>Kácení stromu s postupným spouštěním koruny a kmene D přes 0,6 do 0,7 m</t>
  </si>
  <si>
    <t>-2050067974</t>
  </si>
  <si>
    <t>112151358</t>
  </si>
  <si>
    <t>Kácení stromu s postupným spouštěním koruny a kmene D přes 0,8 do 0,9 m</t>
  </si>
  <si>
    <t>-631351869</t>
  </si>
  <si>
    <t>112151359</t>
  </si>
  <si>
    <t>Kácení stromu s postupným spouštěním koruny a kmene D přes 0,9 do 1,0 m</t>
  </si>
  <si>
    <t>-146129020</t>
  </si>
  <si>
    <t>Odstranění nevhodných dřevin z ploch SK</t>
  </si>
  <si>
    <t>111212351</t>
  </si>
  <si>
    <t>Odstranění nevhodných dřevin do 100 m2 v přes 1 m s odstraněním pařezů v rovině nebo svahu do 1:5</t>
  </si>
  <si>
    <t>m2</t>
  </si>
  <si>
    <t>-884221426</t>
  </si>
  <si>
    <t>111212361</t>
  </si>
  <si>
    <t>Odstranění nevhodných dřevin přes 500 m2 v přes 1 m s odstraněním pařezů v rovině nebo svahu do 1:5</t>
  </si>
  <si>
    <t>-1796948344</t>
  </si>
  <si>
    <t>112155315</t>
  </si>
  <si>
    <t>Štěpkování keřového porostu hustého s naložením</t>
  </si>
  <si>
    <t>393992739</t>
  </si>
  <si>
    <t>112151011</t>
  </si>
  <si>
    <t>Volné kácení stromů s rozřezáním a odvětvením D kmene přes 100 do 200 mm</t>
  </si>
  <si>
    <t>ks</t>
  </si>
  <si>
    <t>-1007094192</t>
  </si>
  <si>
    <t>112151012</t>
  </si>
  <si>
    <t>Volné kácení stromů s rozřezáním a odvětvením D kmene přes 200 do 300 mm</t>
  </si>
  <si>
    <t>-704245635</t>
  </si>
  <si>
    <t>112151013</t>
  </si>
  <si>
    <t>Volné kácení stromů s rozřezáním a odvětvením D kmene přes 300 do 400 mm</t>
  </si>
  <si>
    <t>-1260752229</t>
  </si>
  <si>
    <t>326189195</t>
  </si>
  <si>
    <t>D3</t>
  </si>
  <si>
    <t>Přesun hmot pro sadovnické a krajinářské úpravy vodorovně do 5000 m (přesun dřevní hmoty kmeny stromů k předání Pla na pozemek 3326/10, kú Liberec)</t>
  </si>
  <si>
    <t>1004493454</t>
  </si>
  <si>
    <t>Přesun hmot pro sadovnické a krajinářské úpravy vodorovně do 5000 m (přesun dřevní hmoty kmeny stromů k předání SML na pozemek SML v ulici Londýnská, Liberec)</t>
  </si>
  <si>
    <t>-2121112574</t>
  </si>
  <si>
    <t>998231311.2</t>
  </si>
  <si>
    <t>Přesun hmot pro sadovnické a krajinářské úpravy vodorovně do 5000 m (přesun dřevní hmoty-naštěpkované větve na pozemek SML v ulici Londýnská, Liberec)</t>
  </si>
  <si>
    <t>366181699</t>
  </si>
  <si>
    <t>03.1.5 - Odstranění pařezů ze stromů fáze III.</t>
  </si>
  <si>
    <t>5 - Odstranění pařezů ze stromů fáze III.</t>
  </si>
  <si>
    <t>1522776664</t>
  </si>
  <si>
    <t>76997670</t>
  </si>
  <si>
    <t>-1997071195</t>
  </si>
  <si>
    <t>-1987503696</t>
  </si>
  <si>
    <t>1586416956</t>
  </si>
  <si>
    <t>-2142363752</t>
  </si>
  <si>
    <t>-1792353213</t>
  </si>
  <si>
    <t>-444626276</t>
  </si>
  <si>
    <t>344432373</t>
  </si>
  <si>
    <t>1710522360</t>
  </si>
  <si>
    <t>683202478</t>
  </si>
  <si>
    <t>Přesun hmot pro sadovnické a krajinářské úpravy vodorovně do 5000 m (přesun dřevní hmoty na skládku)</t>
  </si>
  <si>
    <t>1228909677</t>
  </si>
  <si>
    <t>487832217</t>
  </si>
  <si>
    <t>03.2.1 - Ochrana stromů při stavební činnosti</t>
  </si>
  <si>
    <t>D0 - Ochrana stromů při stavební činnosti</t>
  </si>
  <si>
    <t xml:space="preserve">    D1 - Ochrana stromů při stavební činnosti</t>
  </si>
  <si>
    <t xml:space="preserve">    Specifikace - Materiály</t>
  </si>
  <si>
    <t xml:space="preserve">    D2 - Přesuny hmot</t>
  </si>
  <si>
    <t>D0</t>
  </si>
  <si>
    <t>184818231</t>
  </si>
  <si>
    <t>Ochrana kmene průměru do 300 mm bedněním výšky do 2 m</t>
  </si>
  <si>
    <t>-2125811688</t>
  </si>
  <si>
    <t>184818232</t>
  </si>
  <si>
    <t>Ochrana kmene průměru přes 300 do 500 mm bedněním výšky do 2 m</t>
  </si>
  <si>
    <t>-1025065253</t>
  </si>
  <si>
    <t>184818233</t>
  </si>
  <si>
    <t>Ochrana kmene průměru přes 500 do 700 mm bedněním výšky do 2 m</t>
  </si>
  <si>
    <t>507357216</t>
  </si>
  <si>
    <t>184818234</t>
  </si>
  <si>
    <t>Ochrana kmene průměru přes 700 do 900 mm bedněním výšky do 2 m</t>
  </si>
  <si>
    <t>-2032145365</t>
  </si>
  <si>
    <t>184818235</t>
  </si>
  <si>
    <t>Ochrana kmene průměru přes 900 do 1100 mm bedněním výšky do 2 m</t>
  </si>
  <si>
    <t>309446237</t>
  </si>
  <si>
    <t>184818239</t>
  </si>
  <si>
    <t>Ochrana kmene průměru přes 1100 mm průměru kmene při výšce bednění do 2 m</t>
  </si>
  <si>
    <t>-420692804</t>
  </si>
  <si>
    <t>184818239R</t>
  </si>
  <si>
    <t>Ochrana kmene kmene, koruny, vodorovné větve a kořenové zóny u stromu č.72</t>
  </si>
  <si>
    <t>-760333575</t>
  </si>
  <si>
    <t>184813232</t>
  </si>
  <si>
    <t>Ochranné oplocení kořenové zóny stromu na svahu přes 1:2 do 1:1 v přes 1500 do 2000 mm</t>
  </si>
  <si>
    <t>m</t>
  </si>
  <si>
    <t>-1037320369</t>
  </si>
  <si>
    <t>184813272</t>
  </si>
  <si>
    <t>Odstranění ochranného oplocení kořenové zóny stromu na svahu přes 1:2 do 1:1 v přes 1500 do 2000 mm</t>
  </si>
  <si>
    <t>351586171</t>
  </si>
  <si>
    <t>Dohled nad ošetřením kořenů při výkopových pracech arboristou a dendrologem</t>
  </si>
  <si>
    <t>hod</t>
  </si>
  <si>
    <t>639919779</t>
  </si>
  <si>
    <t>Kontrola ochraňovaných dřevin arboristou a dendrologem</t>
  </si>
  <si>
    <t>672968435</t>
  </si>
  <si>
    <t>183117322</t>
  </si>
  <si>
    <t>Hloubení rýh v kořenové zóně stromu pneurýčem š do 0,3 m hl přes 0,2 do 0,4 m ve svahu přes 1:5 do 1:2</t>
  </si>
  <si>
    <t>-1718348941</t>
  </si>
  <si>
    <t>183117436</t>
  </si>
  <si>
    <t>Plošné sejmutí zeminy v kořenové zóně stromu pneumatickým rýčem hloubky přes 150 do 300 mm ve svahu přes 1:5 do 1:2</t>
  </si>
  <si>
    <t>1747695581</t>
  </si>
  <si>
    <t>185804311</t>
  </si>
  <si>
    <t xml:space="preserve">Zalití rostlin vodou plocha do 20 m2     100l/strom  min.3x v průběhu stavby</t>
  </si>
  <si>
    <t>m3</t>
  </si>
  <si>
    <t>-379759437</t>
  </si>
  <si>
    <t>Zalití rostlin vodou plocha do 20 m2 100l/strom min.3x v průběhu stavby</t>
  </si>
  <si>
    <t>185851121</t>
  </si>
  <si>
    <t>Dovoz vody pro zálivku rostlin za vzdálenost do 1000 m</t>
  </si>
  <si>
    <t>-532102652</t>
  </si>
  <si>
    <t>185851129</t>
  </si>
  <si>
    <t>Příplatek k dovozu vody pro zálivku rostlin do 1000 m ZKD 1000 m</t>
  </si>
  <si>
    <t>-1584637956</t>
  </si>
  <si>
    <t>Specifikace</t>
  </si>
  <si>
    <t>Materiály</t>
  </si>
  <si>
    <t>Voda na zálivku + 3% ztratné (každý strom min 3x v průběhu stavby)</t>
  </si>
  <si>
    <t>-1300993444</t>
  </si>
  <si>
    <t>Přesuny hmot</t>
  </si>
  <si>
    <t>Přesun hmot pro sadovnické a krajinářské úpravy vodorovně do 5000 m</t>
  </si>
  <si>
    <t>-442001069</t>
  </si>
  <si>
    <t>03.2.2 - Přípravné práce, založení prokořenitelného pásu</t>
  </si>
  <si>
    <t>D1 - Přípravné práce, prokořenitelný pás</t>
  </si>
  <si>
    <t xml:space="preserve">    D2 - Příprava stanoviště a strukturálních substrátů</t>
  </si>
  <si>
    <t xml:space="preserve">    D3 - Materiál</t>
  </si>
  <si>
    <t xml:space="preserve">    D4 - Přemístění pamětního informačního kamene a kamenné desky</t>
  </si>
  <si>
    <t xml:space="preserve">    D5 - Přesuny hmot</t>
  </si>
  <si>
    <t>Přípravné práce, prokořenitelný pás</t>
  </si>
  <si>
    <t>Příprava stanoviště a strukturálních substrátů</t>
  </si>
  <si>
    <t>131151104</t>
  </si>
  <si>
    <t>Hloubení jam nezapažených v hornině třídy těžitelnosti I skupiny 1 a 2 objem do 500 m3 strojně</t>
  </si>
  <si>
    <t>-1643138445</t>
  </si>
  <si>
    <t>162251102</t>
  </si>
  <si>
    <t>Vodorovné přemístění přes 20 do 50 m výkopku/sypaniny z horniny třídy těžitelnosti I skupiny 1 až 3</t>
  </si>
  <si>
    <t>339175804</t>
  </si>
  <si>
    <t>171251201</t>
  </si>
  <si>
    <t>Uložení sypaniny na skládky nebo meziskládky</t>
  </si>
  <si>
    <t>-66430540</t>
  </si>
  <si>
    <t>183106634</t>
  </si>
  <si>
    <t>Ochrana stromu protikořenovou clonou na svahu přes 1:2 do 1:1 hl přes 1000 mm 1m svisle na svislo ke schodům + 1 m na dno prokořenitelné jámy</t>
  </si>
  <si>
    <t>-437343239</t>
  </si>
  <si>
    <t>212755212</t>
  </si>
  <si>
    <t>Trativody z drenážních trubek plastových flexibilních D 65 mm bez lože</t>
  </si>
  <si>
    <t>268773931</t>
  </si>
  <si>
    <t xml:space="preserve">Uložení sypké hmoty na dno rýhy, se zhutněním  - biouhel vrstva 50 mm</t>
  </si>
  <si>
    <t>-1046574250</t>
  </si>
  <si>
    <t>Uložení sypké hmoty na dno rýhy, se zhutněním - biouhel vrstva 50 mm</t>
  </si>
  <si>
    <t xml:space="preserve">Rozprostření, prosypání a hutnění po vrstvách strukturálního substrátu. Kamenivo navlhčit a prosypat sypkými hmotami (biouhel a kompost).  Kamenivo musí být obaleno sypkými hmotami. Mísení přímo na staveništi. V místech výsadby stromů pokládka KARI sítě p</t>
  </si>
  <si>
    <t>-1273803472</t>
  </si>
  <si>
    <t>Rozprostření, prosypání a hutnění po vrstvách strukturálního substrátu. Kamenivo navlhčit a prosypat sypkými hmotami (biouhel a kompost). Kamenivo musí být obaleno sypkými hmotami. Mísení přímo na staveništi. V místech výsadby stromů pokládka KARI sítě pro instalaci podzemního kotvení (v rýze).</t>
  </si>
  <si>
    <t>Rozprostření, prosypání a hutnění po vrstvách výsadbového substrátu. Drobné kamenivo prosypat sypkými hmotami (biouhel a kompost). Mísení přímo na staveništi. Substrát v místech pro výsadbu stromů.</t>
  </si>
  <si>
    <t>2077518049</t>
  </si>
  <si>
    <t>Montáž a dodávka KARI síť vel.0,85x085m, vel. ok 100/100/8mm, pro kotvení za bal vč. případného řezání</t>
  </si>
  <si>
    <t>-256954565</t>
  </si>
  <si>
    <t>Materiál</t>
  </si>
  <si>
    <t>Drenážní vysokozátěžová trubka perforovaná D65</t>
  </si>
  <si>
    <t>1291182745</t>
  </si>
  <si>
    <t>Protikořenová fólie,netkaná textilie ze 100 % polypropylenu se speciální povrchovou úpravou, barva černá, 360 g/m2 ,tl. 1,2 mm, výška: 2,0 m</t>
  </si>
  <si>
    <t>1174640921</t>
  </si>
  <si>
    <t>Biouhel drcený, tříděný, jemný na dno rýhy mocnost 50 mm</t>
  </si>
  <si>
    <t>2100683200</t>
  </si>
  <si>
    <t>Strukturální substrát B - směs - drcený kámen 32/63 85%, biouhel 7,5%, kompost 7,5%, voda (kamenivo namočit vodou, přidat kompost a biouhel, promísení na stavbě)</t>
  </si>
  <si>
    <t>1199312490</t>
  </si>
  <si>
    <t>Výsadbový substrát A - směs - drcený kámen 8/16 70%, biouhel 15%, kompost 15%, voda (kamenivo namočit vodou, přidat kompost a biouhel, promísení na stavbě)</t>
  </si>
  <si>
    <t>282032035</t>
  </si>
  <si>
    <t>D4</t>
  </si>
  <si>
    <t>Přemístění pamětního informačního kamene a kamenné desky</t>
  </si>
  <si>
    <t>Přemístění pamětního informačního kamene a kamenné informační desky, včetně vybourání a likvidace případného základu, včetně zhotovení nového základu, včetně uložení a ochránění během stavebních činností</t>
  </si>
  <si>
    <t>kpl</t>
  </si>
  <si>
    <t>343647972</t>
  </si>
  <si>
    <t>D5</t>
  </si>
  <si>
    <t>-1785211720</t>
  </si>
  <si>
    <t>03.2.3 - Výsadba stromů</t>
  </si>
  <si>
    <t>D1 - Výsadba stromů</t>
  </si>
  <si>
    <t xml:space="preserve">    D2 - Výsadby stromů do prokořenitelného pásu</t>
  </si>
  <si>
    <t xml:space="preserve">    D3 - Rostlinný materiál</t>
  </si>
  <si>
    <t xml:space="preserve">    D4 - Materiál ostatní</t>
  </si>
  <si>
    <t xml:space="preserve">    D5 - Výsadba stromu do pobytového mola</t>
  </si>
  <si>
    <t xml:space="preserve">    D5a - Rostlinný materiál</t>
  </si>
  <si>
    <t xml:space="preserve">    Db - Materiál ostatní</t>
  </si>
  <si>
    <t xml:space="preserve">    D6 - Výsadba stromů do volného terénu</t>
  </si>
  <si>
    <t xml:space="preserve">    D6a - Rostlinný materiál</t>
  </si>
  <si>
    <t xml:space="preserve">    D6b - Materiál ostatní</t>
  </si>
  <si>
    <t xml:space="preserve">    D7 - Přesuny hmot</t>
  </si>
  <si>
    <t>Výsadby stromů do prokořenitelného pásu</t>
  </si>
  <si>
    <t>119005151</t>
  </si>
  <si>
    <t>Vytyčení výsadeb s rozmístěním solitérních rostlin do 10 kusů</t>
  </si>
  <si>
    <t>-1392811068</t>
  </si>
  <si>
    <t>184102117</t>
  </si>
  <si>
    <t>Výsadba dřeviny s balem D přes 0,8 do 1 m do jamky se zalitím v rovině a svahu do 1:5</t>
  </si>
  <si>
    <t>1771346701</t>
  </si>
  <si>
    <t>184215232 R</t>
  </si>
  <si>
    <t>Podzemní ukotvení kmene dřevin do ocelové výztuže obvodu kmene přes 200 do 500 mm, v přes 5 do 10 m, kotvení do strukturálního substrátu</t>
  </si>
  <si>
    <t>694452662</t>
  </si>
  <si>
    <t>936001002 R</t>
  </si>
  <si>
    <t>Montáž prvků městské a zahradní architektury hmotnosti přes 0,1 do 1,5 t montáž betonové skruže s ochrannou kovovou kruhovou mříží prům.2m</t>
  </si>
  <si>
    <t>663944670</t>
  </si>
  <si>
    <t>184 814 221 R</t>
  </si>
  <si>
    <t>Zapracování příměsí do půdy ručně do hl 150 mm v rovině nebo ve svahu do 1:5 (přimísení půdního kondicioneru 1,5 kg/ strom)</t>
  </si>
  <si>
    <t>371161707</t>
  </si>
  <si>
    <t>184 814 221 R.1</t>
  </si>
  <si>
    <t>Zapracování příměsí do půdy ručně do hl 150 mm v rovině nebo ve svahu do 1:5 (přidání mykorhizního přípravku 150g/ strom)</t>
  </si>
  <si>
    <t>-1653305324</t>
  </si>
  <si>
    <t>184852322R</t>
  </si>
  <si>
    <t>Řez stromu komparativní povýsadbový alejových stromů</t>
  </si>
  <si>
    <t>1336759161</t>
  </si>
  <si>
    <t>184 812 122 R</t>
  </si>
  <si>
    <t xml:space="preserve">Aplikace ochranných prostředků bodovou aplikací v rovině a svahu do 1:5  (ochranný nátěr kmene základní + vrchní vrstva)</t>
  </si>
  <si>
    <t>223193532</t>
  </si>
  <si>
    <t>Aplikace ochranných prostředků bodovou aplikací v rovině a svahu do 1:5 (ochranný nátěr kmene základní + vrchní vrstva)</t>
  </si>
  <si>
    <t>184911161</t>
  </si>
  <si>
    <t>Mulčování záhonů kam.drtí tl vrstvy přes 0,05 do 0,1 m v rovině a svahu do 1:5, minerální mulč v kruhu 0,75 od kmene, zaválcovaný ručně</t>
  </si>
  <si>
    <t>-1641537664</t>
  </si>
  <si>
    <t xml:space="preserve">Zalití rostlin vodou plocha do 20 m2    100l/strom</t>
  </si>
  <si>
    <t>2137131838</t>
  </si>
  <si>
    <t>Zalití rostlin vodou plocha do 20 m2 100l/strom</t>
  </si>
  <si>
    <t>1546736735</t>
  </si>
  <si>
    <t>215468770</t>
  </si>
  <si>
    <t>998231411</t>
  </si>
  <si>
    <t xml:space="preserve">Ruční přesun hmot pro sadovnické a krajinářské úpravy do 100 m  stromy</t>
  </si>
  <si>
    <t>1931288795</t>
  </si>
  <si>
    <t>Ruční přesun hmot pro sadovnické a krajinářské úpravy do 100 m stromy</t>
  </si>
  <si>
    <t>998231411.1</t>
  </si>
  <si>
    <t xml:space="preserve">Ruční přesun hmot pro sadovnické a krajinářské úpravy do 100 m  materiál</t>
  </si>
  <si>
    <t>948866575</t>
  </si>
  <si>
    <t>Ruční přesun hmot pro sadovnické a krajinářské úpravy do 100 m materiál</t>
  </si>
  <si>
    <t>Rostlinný materiál</t>
  </si>
  <si>
    <t xml:space="preserve">Platanus acerifolia "Huissen"     ok 30-35</t>
  </si>
  <si>
    <t>1560827895</t>
  </si>
  <si>
    <t>Platanus acerifolia "Huissen" ok 30-35</t>
  </si>
  <si>
    <t>Materiál ostatní</t>
  </si>
  <si>
    <t>Systém kotvení do země, textilní popruhy, kotvící ráčny, kotvení balu ke KARI síti</t>
  </si>
  <si>
    <t>528633630</t>
  </si>
  <si>
    <t>151</t>
  </si>
  <si>
    <t>Betonová skruž s pochozí kovovou mříží prům. 2m, podrobnost viz.výkres</t>
  </si>
  <si>
    <t>-354298260</t>
  </si>
  <si>
    <t>Půdní kondicionér, vlastnosti jako TerraCotem (1,5 kg / strom)</t>
  </si>
  <si>
    <t>kg</t>
  </si>
  <si>
    <t>-990395406</t>
  </si>
  <si>
    <t>Mykorhizní přípravek, vlastnosti jako Symbivit (150g/ strom)</t>
  </si>
  <si>
    <t>1015908830</t>
  </si>
  <si>
    <t>Ochranný nátěr kmene stromu základový vlastnosti např. Gefa - základový nátěr Arbo-Flex LX60 (150ml/m2)</t>
  </si>
  <si>
    <t>l</t>
  </si>
  <si>
    <t>-463454851</t>
  </si>
  <si>
    <t>Ochranný nátěr kmene stromu svrchní, vlastnosti např. Gefa - ochranný nátěr Arbo Flex Plus 7 (850g/m2)</t>
  </si>
  <si>
    <t>-1605782020</t>
  </si>
  <si>
    <t>Drcené kamenivo frakce 4/8 - štěrk ostrohranný, minerální mulč v kruhu 0,75 od kmene, mocnost 70 mm barva totožná s barvou mlatu</t>
  </si>
  <si>
    <t>-1461003781</t>
  </si>
  <si>
    <t>Závlažovací vak 70l</t>
  </si>
  <si>
    <t>1433278268</t>
  </si>
  <si>
    <t>Voda na zálivku + 3%ztratné (100l/strom)</t>
  </si>
  <si>
    <t>210291143</t>
  </si>
  <si>
    <t>Výsadba stromu do pobytového mola</t>
  </si>
  <si>
    <t>-445597688</t>
  </si>
  <si>
    <t>183101322</t>
  </si>
  <si>
    <t>Jamky pro výsadbu s výměnou 100 % půdy zeminy skupiny 1 až 4 obj přes 1 do 2 m3 v rovině a svahu do 1:5</t>
  </si>
  <si>
    <t>-1667258845</t>
  </si>
  <si>
    <t>-518533752</t>
  </si>
  <si>
    <t>184215113</t>
  </si>
  <si>
    <t>Ukotvení kmene dřevin v rovině nebo na svahu do 1:5 jedním kůlem D do 0,1 m dl přes 2 do 3 m</t>
  </si>
  <si>
    <t>-291422552</t>
  </si>
  <si>
    <t>-1139718965</t>
  </si>
  <si>
    <t>-2070100431</t>
  </si>
  <si>
    <t>184852322 R</t>
  </si>
  <si>
    <t>1381414424</t>
  </si>
  <si>
    <t>542414359</t>
  </si>
  <si>
    <t>184911161.1</t>
  </si>
  <si>
    <t>Mulčování záhonů kam.drtí tl vrstvy přes 0,05 do 0,1 m v rovině a svahu do 1:5</t>
  </si>
  <si>
    <t>-581007451</t>
  </si>
  <si>
    <t>-58267949</t>
  </si>
  <si>
    <t>-842337418</t>
  </si>
  <si>
    <t>185851129.1</t>
  </si>
  <si>
    <t>Příplatek k dovozu vody pro zálivku rostlin do 1000 m ZKD 1000 m3</t>
  </si>
  <si>
    <t>-1856640316</t>
  </si>
  <si>
    <t>2029407200</t>
  </si>
  <si>
    <t>-1546145409</t>
  </si>
  <si>
    <t>D5a</t>
  </si>
  <si>
    <t>Prunus avium "Plena" ok 30-35</t>
  </si>
  <si>
    <t>-1902535462</t>
  </si>
  <si>
    <t>Db</t>
  </si>
  <si>
    <t>Kůl dl. 250 prům.0,6 frézovaný</t>
  </si>
  <si>
    <t>1449937512</t>
  </si>
  <si>
    <t>Tříděná černozem+kompost + 3% ztratné</t>
  </si>
  <si>
    <t>1069937628</t>
  </si>
  <si>
    <t>Úvazek zahradnický + ostatní pomocný materiál komplet</t>
  </si>
  <si>
    <t>-1479952897</t>
  </si>
  <si>
    <t>-897912241</t>
  </si>
  <si>
    <t>-184362636</t>
  </si>
  <si>
    <t>-1095410467</t>
  </si>
  <si>
    <t>1026140158</t>
  </si>
  <si>
    <t>Drcené kamenivo frakce 4/8 - štěrk ostrohranný, minerální mulč</t>
  </si>
  <si>
    <t>1500003503</t>
  </si>
  <si>
    <t>Závlahový límec HDPE, tl. 3 mm, dl 3m, včetně spojky</t>
  </si>
  <si>
    <t>415974158</t>
  </si>
  <si>
    <t>-1637471940</t>
  </si>
  <si>
    <t>D6</t>
  </si>
  <si>
    <t>Výsadba stromů do volného terénu</t>
  </si>
  <si>
    <t>-662923525</t>
  </si>
  <si>
    <t>183101323</t>
  </si>
  <si>
    <t>Jamky pro výsadbu s výměnou 100 % půdy zeminy skupiny 1 až 4 obj přes 2 do 3 m3 v rovině a svahu do 1:5</t>
  </si>
  <si>
    <t>-1395711488</t>
  </si>
  <si>
    <t>1564845958</t>
  </si>
  <si>
    <t>-1684017281</t>
  </si>
  <si>
    <t>184102118</t>
  </si>
  <si>
    <t>-1367595925</t>
  </si>
  <si>
    <t>184215133</t>
  </si>
  <si>
    <t>Ukotvení kmene dřevin v rovině nebo na svahu do 1:5 třemi kůly D do 0,1 m dl přes 2 do 3 m</t>
  </si>
  <si>
    <t>-1982305140</t>
  </si>
  <si>
    <t>-1639404813</t>
  </si>
  <si>
    <t>-521443189</t>
  </si>
  <si>
    <t>1372226327</t>
  </si>
  <si>
    <t>-1016030224</t>
  </si>
  <si>
    <t>184911421</t>
  </si>
  <si>
    <t>Mulčování rostlin kůrou tl do 0,1 m v rovině a svahu do 1:5</t>
  </si>
  <si>
    <t>323526323</t>
  </si>
  <si>
    <t>1780677447</t>
  </si>
  <si>
    <t>1230910517</t>
  </si>
  <si>
    <t>-91108334</t>
  </si>
  <si>
    <t>-1368497996</t>
  </si>
  <si>
    <t>-351530764</t>
  </si>
  <si>
    <t>D6a</t>
  </si>
  <si>
    <t>Acer platanoides "Deborah" ok 30-35</t>
  </si>
  <si>
    <t>-487224792</t>
  </si>
  <si>
    <t>Acer platanoides 'Emerald Queen' ok 30-35</t>
  </si>
  <si>
    <t>-1111931103</t>
  </si>
  <si>
    <t>Ginkgo biloba "Saratoga", samčí rostlina ok 45-50</t>
  </si>
  <si>
    <t>783306881</t>
  </si>
  <si>
    <t>Pol2</t>
  </si>
  <si>
    <t>Salix alba ok 30-35</t>
  </si>
  <si>
    <t>-1144831834</t>
  </si>
  <si>
    <t>Pol3</t>
  </si>
  <si>
    <t>Alnus glutinosa ok 30-35</t>
  </si>
  <si>
    <t>173862337</t>
  </si>
  <si>
    <t>D6b</t>
  </si>
  <si>
    <t>71</t>
  </si>
  <si>
    <t>-910172286</t>
  </si>
  <si>
    <t>72</t>
  </si>
  <si>
    <t>Příčka 50 prům.60 frézovaná</t>
  </si>
  <si>
    <t>-1353898676</t>
  </si>
  <si>
    <t>73</t>
  </si>
  <si>
    <t>2082828053</t>
  </si>
  <si>
    <t>74</t>
  </si>
  <si>
    <t>-663903861</t>
  </si>
  <si>
    <t>75</t>
  </si>
  <si>
    <t>-1630819621</t>
  </si>
  <si>
    <t>76</t>
  </si>
  <si>
    <t>480324850</t>
  </si>
  <si>
    <t>77</t>
  </si>
  <si>
    <t>-802421906</t>
  </si>
  <si>
    <t>78</t>
  </si>
  <si>
    <t>429394266</t>
  </si>
  <si>
    <t>79</t>
  </si>
  <si>
    <t>Borka výběrová I volně ložená</t>
  </si>
  <si>
    <t>748444412</t>
  </si>
  <si>
    <t>80</t>
  </si>
  <si>
    <t>654623814</t>
  </si>
  <si>
    <t>81</t>
  </si>
  <si>
    <t>-482150646</t>
  </si>
  <si>
    <t>82</t>
  </si>
  <si>
    <t>-458628987</t>
  </si>
  <si>
    <t>03.2.4 - Povýsadbová rozvojová péče o stromy</t>
  </si>
  <si>
    <t>D1 - Povýsadbová rozvojová péče o stromy (28 stromů)</t>
  </si>
  <si>
    <t xml:space="preserve">    D2 - Péče 1.rok po výsadbě</t>
  </si>
  <si>
    <t xml:space="preserve">    D3 - Péče 2.rok po výsadbě</t>
  </si>
  <si>
    <t xml:space="preserve">    D4 - Péče 3.rok po výsadbě</t>
  </si>
  <si>
    <t xml:space="preserve">    D5 - Péče 4.rok po výsadbě</t>
  </si>
  <si>
    <t xml:space="preserve">    D6 - Péče 5.rok po výsadbě</t>
  </si>
  <si>
    <t xml:space="preserve">    D7 - Péče 6.rok po výsadbě</t>
  </si>
  <si>
    <t xml:space="preserve">    D8 - Péče 7.rok po výsadbě</t>
  </si>
  <si>
    <t xml:space="preserve">    D9 - Péče 8.rok po výsadbě</t>
  </si>
  <si>
    <t xml:space="preserve">    D10 - Péče 9.rok po výsadbě</t>
  </si>
  <si>
    <t xml:space="preserve">    D11 - Péče 10.rok po výsadbě</t>
  </si>
  <si>
    <t>Povýsadbová rozvojová péče o stromy (28 stromů)</t>
  </si>
  <si>
    <t>Péče 1.rok po výsadbě</t>
  </si>
  <si>
    <t xml:space="preserve">Zalití rostlin vodou plocha do 20 m2     70l/strom  min.15x za rok</t>
  </si>
  <si>
    <t>-839999311</t>
  </si>
  <si>
    <t>Zalití rostlin vodou plocha do 20 m2 70l/strom min.15x za rok</t>
  </si>
  <si>
    <t>648962153</t>
  </si>
  <si>
    <t>-692980505</t>
  </si>
  <si>
    <t>184801121R</t>
  </si>
  <si>
    <t>Ošetřování vysazených dřevin soliterních v rovině a svahu do 1:5, kontrola zdravotního stavu dřeviny arboristou, kontrola a úprava stability kotvícího systému</t>
  </si>
  <si>
    <t>-756083915</t>
  </si>
  <si>
    <t>184911111</t>
  </si>
  <si>
    <t>Znovuuvázání dřeviny ke kůlům</t>
  </si>
  <si>
    <t>433426306</t>
  </si>
  <si>
    <t>184852322</t>
  </si>
  <si>
    <t>Řez stromu výchovný alejových stromů v přes 4 do 6 m</t>
  </si>
  <si>
    <t>1898831044</t>
  </si>
  <si>
    <t>185804213</t>
  </si>
  <si>
    <t xml:space="preserve">Vypletí záhonu dřevin soliterních s naložením a odvozem odpadu do 20 km v rovině a svahu do 1:5   (6 x ročně vypletí zálivkové mísy 0,8m2 a sběr odpadků)</t>
  </si>
  <si>
    <t>-1252663600</t>
  </si>
  <si>
    <t>Vypletí záhonu dřevin soliterních s naložením a odvozem odpadu do 20 km v rovině a svahu do 1:5 (6 x ročně vypletí zálivkové mísy 0,8m2 a sběr odpadků)</t>
  </si>
  <si>
    <t>Mulčování rostlin kůrou tl do 0,1 m v rovině a svahu do 1:5 (doplnění mulče k 19 ks stromů, plocha u 1 stromu 0,8m2)</t>
  </si>
  <si>
    <t>1714542178</t>
  </si>
  <si>
    <t>184812122R</t>
  </si>
  <si>
    <t xml:space="preserve">Aplikace ochranných prostředků bodovou aplikací v rovině a svahu do 1:5  (obnovení ochranného nátěru kmene základní + vrchní vrstva, včetně materiálu)</t>
  </si>
  <si>
    <t>395426510</t>
  </si>
  <si>
    <t>Aplikace ochranných prostředků bodovou aplikací v rovině a svahu do 1:5 (obnovení ochranného nátěru kmene základní + vrchní vrstva, včetně materiálu)</t>
  </si>
  <si>
    <t>Voda na zálivku + 3% ztratné</t>
  </si>
  <si>
    <t>2120060004</t>
  </si>
  <si>
    <t>Mulč organický, borka výběrová I volně ložená</t>
  </si>
  <si>
    <t>384489816</t>
  </si>
  <si>
    <t>Péče 2.rok po výsadbě</t>
  </si>
  <si>
    <t>185804311.1</t>
  </si>
  <si>
    <t xml:space="preserve">Zalití rostlin vodou plocha do 20 m2     70l/strom  10x za rok</t>
  </si>
  <si>
    <t>-145793886</t>
  </si>
  <si>
    <t>Zalití rostlin vodou plocha do 20 m2 70l/strom 10x za rok</t>
  </si>
  <si>
    <t>887667266</t>
  </si>
  <si>
    <t>1260147567</t>
  </si>
  <si>
    <t>1140898759</t>
  </si>
  <si>
    <t>719427261</t>
  </si>
  <si>
    <t>-977718152</t>
  </si>
  <si>
    <t>795610410</t>
  </si>
  <si>
    <t>184911421.1</t>
  </si>
  <si>
    <t>Mulčování rostlin kůrou tl do 0,1 m v rovině a svahu do 1:5 (doplnění mulče k 15 ks stromů, plocha u 1 stromu 0,8m2)</t>
  </si>
  <si>
    <t>-438721232</t>
  </si>
  <si>
    <t>1189873369</t>
  </si>
  <si>
    <t>-1147373625</t>
  </si>
  <si>
    <t>-1684179374</t>
  </si>
  <si>
    <t>Péče 3.rok po výsadbě</t>
  </si>
  <si>
    <t>-321125316</t>
  </si>
  <si>
    <t>1725002251</t>
  </si>
  <si>
    <t>-491123776</t>
  </si>
  <si>
    <t>-766923289</t>
  </si>
  <si>
    <t>-1234604915</t>
  </si>
  <si>
    <t>-691223589</t>
  </si>
  <si>
    <t>707672082</t>
  </si>
  <si>
    <t>-177999003</t>
  </si>
  <si>
    <t>-17562881</t>
  </si>
  <si>
    <t>-1402906240</t>
  </si>
  <si>
    <t>479191439</t>
  </si>
  <si>
    <t>Péče 4.rok po výsadbě</t>
  </si>
  <si>
    <t>-232560590</t>
  </si>
  <si>
    <t>-558184033</t>
  </si>
  <si>
    <t>-354347581</t>
  </si>
  <si>
    <t>1788266843</t>
  </si>
  <si>
    <t>1354022893</t>
  </si>
  <si>
    <t>-1023825054</t>
  </si>
  <si>
    <t>2137404373</t>
  </si>
  <si>
    <t>1180245334</t>
  </si>
  <si>
    <t>82248593</t>
  </si>
  <si>
    <t>-1699351602</t>
  </si>
  <si>
    <t>61205072</t>
  </si>
  <si>
    <t>Péče 5.rok po výsadbě</t>
  </si>
  <si>
    <t>-1313205942</t>
  </si>
  <si>
    <t>-28189973</t>
  </si>
  <si>
    <t>1379305064</t>
  </si>
  <si>
    <t>-1829931684</t>
  </si>
  <si>
    <t>933646589</t>
  </si>
  <si>
    <t>-252725702</t>
  </si>
  <si>
    <t>-1296292931</t>
  </si>
  <si>
    <t>22128983</t>
  </si>
  <si>
    <t>1048008969</t>
  </si>
  <si>
    <t>-166918966</t>
  </si>
  <si>
    <t>801347650</t>
  </si>
  <si>
    <t>Péče 6.rok po výsadbě</t>
  </si>
  <si>
    <t>185804311.2</t>
  </si>
  <si>
    <t xml:space="preserve">Zalití rostlin vodou plocha do 20 m2     70l/strom  7x za rok</t>
  </si>
  <si>
    <t>-1656591379</t>
  </si>
  <si>
    <t>Zalití rostlin vodou plocha do 20 m2 70l/strom 7x za rok</t>
  </si>
  <si>
    <t>1637366954</t>
  </si>
  <si>
    <t>-536840783</t>
  </si>
  <si>
    <t>184801121R.1</t>
  </si>
  <si>
    <t>Ošetřování vysazených dřevin soliterních v rovině a svahu do 1:5, kontrola zdravotního stavu dřeviny arboristou, odřezání vrchní části kůlů (spodní 3 příčky ponechat)</t>
  </si>
  <si>
    <t>62218014</t>
  </si>
  <si>
    <t>1724807156</t>
  </si>
  <si>
    <t>-2098678251</t>
  </si>
  <si>
    <t>-289715787</t>
  </si>
  <si>
    <t>305495097</t>
  </si>
  <si>
    <t>-583255815</t>
  </si>
  <si>
    <t>D8</t>
  </si>
  <si>
    <t>Péče 7.rok po výsadbě</t>
  </si>
  <si>
    <t>1687306175</t>
  </si>
  <si>
    <t>1102318393</t>
  </si>
  <si>
    <t>603331100</t>
  </si>
  <si>
    <t>184801121R.2</t>
  </si>
  <si>
    <t>Ošetřování vysazených dřevin soliterních v rovině a svahu do 1:5, kontrola zdravotního stavu dřeviny arboristou</t>
  </si>
  <si>
    <t>-869839915</t>
  </si>
  <si>
    <t>964186288</t>
  </si>
  <si>
    <t>-1525165018</t>
  </si>
  <si>
    <t>-1665933556</t>
  </si>
  <si>
    <t>1038552725</t>
  </si>
  <si>
    <t>-744888831</t>
  </si>
  <si>
    <t>D9</t>
  </si>
  <si>
    <t>Péče 8.rok po výsadbě</t>
  </si>
  <si>
    <t>1017063325</t>
  </si>
  <si>
    <t>377631259</t>
  </si>
  <si>
    <t>744716938</t>
  </si>
  <si>
    <t>1485806468</t>
  </si>
  <si>
    <t>485440620</t>
  </si>
  <si>
    <t>-1316726125</t>
  </si>
  <si>
    <t>986666225</t>
  </si>
  <si>
    <t>1292755613</t>
  </si>
  <si>
    <t>-803559294</t>
  </si>
  <si>
    <t>D10</t>
  </si>
  <si>
    <t>Péče 9.rok po výsadbě</t>
  </si>
  <si>
    <t>83</t>
  </si>
  <si>
    <t>185804311.3</t>
  </si>
  <si>
    <t xml:space="preserve">Zalití rostlin vodou plocha do 20 m2     70l/strom  5x za rok</t>
  </si>
  <si>
    <t>-1334386534</t>
  </si>
  <si>
    <t>Zalití rostlin vodou plocha do 20 m2 70l/strom 5x za rok</t>
  </si>
  <si>
    <t>84</t>
  </si>
  <si>
    <t>-409177466</t>
  </si>
  <si>
    <t>85</t>
  </si>
  <si>
    <t>-658805767</t>
  </si>
  <si>
    <t>86</t>
  </si>
  <si>
    <t>1218738556</t>
  </si>
  <si>
    <t>87</t>
  </si>
  <si>
    <t>870082096</t>
  </si>
  <si>
    <t>88</t>
  </si>
  <si>
    <t>1428480686</t>
  </si>
  <si>
    <t>89</t>
  </si>
  <si>
    <t>-2033447568</t>
  </si>
  <si>
    <t>90</t>
  </si>
  <si>
    <t>43716482</t>
  </si>
  <si>
    <t>91</t>
  </si>
  <si>
    <t>1870459579</t>
  </si>
  <si>
    <t>D11</t>
  </si>
  <si>
    <t>Péče 10.rok po výsadbě</t>
  </si>
  <si>
    <t>92</t>
  </si>
  <si>
    <t>1755374130</t>
  </si>
  <si>
    <t>93</t>
  </si>
  <si>
    <t>1796801253</t>
  </si>
  <si>
    <t>94</t>
  </si>
  <si>
    <t>1687574391</t>
  </si>
  <si>
    <t>95</t>
  </si>
  <si>
    <t>-1448265216</t>
  </si>
  <si>
    <t>96</t>
  </si>
  <si>
    <t>574414292</t>
  </si>
  <si>
    <t>97</t>
  </si>
  <si>
    <t>1186994237</t>
  </si>
  <si>
    <t>98</t>
  </si>
  <si>
    <t>-1091622931</t>
  </si>
  <si>
    <t>99</t>
  </si>
  <si>
    <t>-936282194</t>
  </si>
  <si>
    <t>100</t>
  </si>
  <si>
    <t>-1794204603</t>
  </si>
  <si>
    <t>03.2.5 - Zatravnění ploch</t>
  </si>
  <si>
    <t>D1 - Péče 1 rok - Travnaté plochy na pláži a plocha po herních prvcích (1580+110m2) 1690m2</t>
  </si>
  <si>
    <t xml:space="preserve">    D2 - Příprava stanoviště, založení ploch na pláži a plocha po herních prvcích (1580+110 m2)</t>
  </si>
  <si>
    <t xml:space="preserve">    D3 - Péče o travnaté plochy do vzejití, zapojení a prvního pokosení</t>
  </si>
  <si>
    <t xml:space="preserve">    Specifikace - Abiotické matríály    </t>
  </si>
  <si>
    <t xml:space="preserve">    D4 - Přesuny hmot, skládkovné</t>
  </si>
  <si>
    <t>Péče 1 rok - Travnaté plochy na pláži a plocha po herních prvcích (1580+110m2) 1690m2</t>
  </si>
  <si>
    <t>Příprava stanoviště, založení ploch na pláži a plocha po herních prvcích (1580+110 m2)</t>
  </si>
  <si>
    <t>181311103</t>
  </si>
  <si>
    <t>Rozprostření ornice tl.vrstvy do 200 mm v rovině nebo ve svahu 1:5 ručně pozn. ornice z deponie na pláži</t>
  </si>
  <si>
    <t>804512217</t>
  </si>
  <si>
    <t>184813511</t>
  </si>
  <si>
    <t>Chemické odplevelení před založením kultury postřikem na široko v rovině a svahu do 1:5 ručně</t>
  </si>
  <si>
    <t>1352980181</t>
  </si>
  <si>
    <t>183402131</t>
  </si>
  <si>
    <t>Rozrušení půdy souvislé pl přes 500 m2 hl přes 50 do 150 mm v rovině a svahu do 1:5</t>
  </si>
  <si>
    <t>1728287467</t>
  </si>
  <si>
    <t>183403153</t>
  </si>
  <si>
    <t xml:space="preserve">Obdělání půdy hrabáním v rovině nebo ve svahu 1:5     2x</t>
  </si>
  <si>
    <t>199331026</t>
  </si>
  <si>
    <t>Obdělání půdy hrabáním v rovině nebo ve svahu 1:5 2x</t>
  </si>
  <si>
    <t>183403161</t>
  </si>
  <si>
    <t xml:space="preserve">Obdělání půdy válením v rovině nebo ve svahu 1:5    2x</t>
  </si>
  <si>
    <t>790275774</t>
  </si>
  <si>
    <t>Obdělání půdy válením v rovině nebo ve svahu 1:5 2x</t>
  </si>
  <si>
    <t>181451141</t>
  </si>
  <si>
    <t>Založení parterového trávníku výsevem pl přes 1000 m2 v rovině a ve svahu do 1:5 Dosev 30%</t>
  </si>
  <si>
    <t>-1984672557</t>
  </si>
  <si>
    <t>185802113</t>
  </si>
  <si>
    <t>Hnojení půdy umělým hnojivem na široko v rovině a svahu do 1:5, 30g/m2 1x</t>
  </si>
  <si>
    <t>-1455172753</t>
  </si>
  <si>
    <t>185804312</t>
  </si>
  <si>
    <t xml:space="preserve">Zalití rostlin vodou plocha přes 20m2     20x 10l/m2</t>
  </si>
  <si>
    <t>1753192304</t>
  </si>
  <si>
    <t>Zalití rostlin vodou plocha přes 20m2 20x 10l/m2</t>
  </si>
  <si>
    <t>Dovoz vody pro zálivku na vzdálenost do 1000m</t>
  </si>
  <si>
    <t>-786605717</t>
  </si>
  <si>
    <t>-626089622</t>
  </si>
  <si>
    <t>Péče o travnaté plochy do vzejití, zapojení a prvního pokosení</t>
  </si>
  <si>
    <t>185804312.1</t>
  </si>
  <si>
    <t>-1957026335</t>
  </si>
  <si>
    <t>185851121.1</t>
  </si>
  <si>
    <t xml:space="preserve">Dovoz vody pro zálivku na vzdálenost do 1000m    10x</t>
  </si>
  <si>
    <t>1278215274</t>
  </si>
  <si>
    <t>Dovoz vody pro zálivku na vzdálenost do 1000m 10x</t>
  </si>
  <si>
    <t>82925059</t>
  </si>
  <si>
    <t>111151211</t>
  </si>
  <si>
    <t xml:space="preserve">Pokosení trávníku parterového plochy do 10000m2  s odvozem do 20km v rovině a svahu do 1:5 1xtýdně předpoklad 25x</t>
  </si>
  <si>
    <t>257342953</t>
  </si>
  <si>
    <t>Pokosení trávníku parterového plochy do 10000m2 s odvozem do 20km v rovině a svahu do 1:5 1xtýdně předpoklad 25x</t>
  </si>
  <si>
    <t xml:space="preserve">Abiotické matríály    </t>
  </si>
  <si>
    <t>Totální herbicid</t>
  </si>
  <si>
    <t>-1347845372</t>
  </si>
  <si>
    <t>Směs osiva - SMĚS PRO REKREAČNÍ TRÁVNÍKY. Složení: jílek vytrvalý 2n 55 %, kostřava červená dlouze výběžkatá 15 %, kostřava červená krátce výběžkatá 5 %, kostřava červená trsnatá 10 %, lipnice luční 15 %.25-30g/m2 včetně míchacího protokolu</t>
  </si>
  <si>
    <t>-685429043</t>
  </si>
  <si>
    <t>Voda na zálivku + 3% ztratné ( 1x po založení)</t>
  </si>
  <si>
    <t>1299389161</t>
  </si>
  <si>
    <t xml:space="preserve">Voda na zálivku + 3% ztratné    (20x do zapojení a prvního pokosení)</t>
  </si>
  <si>
    <t>-1273267932</t>
  </si>
  <si>
    <t>Voda na zálivku + 3% ztratné (20x do zapojení a prvního pokosení)</t>
  </si>
  <si>
    <t xml:space="preserve">Hnojivo  složení 16-7-15+2+ME, granulované univerzální vícesložkové dlouhodobé travní hnojivo, které obsahuje dusíkaté složky ISODUR a CROTODUR pro využití v oblasti veřejné zeleně, sadovnictví a zahradnictví (např.obdoba Hnojivo Floranid® Permanent)doba </t>
  </si>
  <si>
    <t>1111246949</t>
  </si>
  <si>
    <t>Hnojivo složení 16-7-15+2+ME, granulované univerzální vícesložkové dlouhodobé travní hnojivo, které obsahuje dusíkaté složky ISODUR a CROTODUR pro využití v oblasti veřejné zeleně, sadovnictví a zahradnictví (např.obdoba Hnojivo Floranid® Permanent)doba působení 6 měsíců. Hnojení v dávce 30 g / m2 + 8% ztratné</t>
  </si>
  <si>
    <t>Přesuny hmot, skládkovné</t>
  </si>
  <si>
    <t>-1975741536</t>
  </si>
  <si>
    <t>03.2.6 - Péče o travnaté plochy</t>
  </si>
  <si>
    <t xml:space="preserve">    D2 - Péče v 1.roce práce</t>
  </si>
  <si>
    <t xml:space="preserve">    Specifikace - Péče v 1. roce materiál</t>
  </si>
  <si>
    <t xml:space="preserve">    D3 - Přesuny hmot, skládkovné</t>
  </si>
  <si>
    <t>Péče v 1.roce práce</t>
  </si>
  <si>
    <t>388179688</t>
  </si>
  <si>
    <t>331419442</t>
  </si>
  <si>
    <t>-1830662610</t>
  </si>
  <si>
    <t>-1915320825</t>
  </si>
  <si>
    <t>170011395</t>
  </si>
  <si>
    <t>-949842832</t>
  </si>
  <si>
    <t>183451431</t>
  </si>
  <si>
    <t>Prořezání trávníku s přísevem pl do 1000 m2 v rovině nebo na svahu do 1:5 1x</t>
  </si>
  <si>
    <t>1016605339</t>
  </si>
  <si>
    <t>185811111</t>
  </si>
  <si>
    <t>Shrabání listí bez pokryvných rostlin vrstvy do 50 mm pl do 1000 m2 v rovině a svahu do 1:5 2x</t>
  </si>
  <si>
    <t>1389657055</t>
  </si>
  <si>
    <t>Péče v 1. roce materiál</t>
  </si>
  <si>
    <t xml:space="preserve">Voda na zálivku + 3% ztratné    (10x do zapojení a prvního pokosení)</t>
  </si>
  <si>
    <t>1669086618</t>
  </si>
  <si>
    <t>Voda na zálivku + 3% ztratné (10x do zapojení a prvního pokosení)</t>
  </si>
  <si>
    <t>1405082540</t>
  </si>
  <si>
    <t>1484172260</t>
  </si>
  <si>
    <t>-57548452</t>
  </si>
  <si>
    <t>03.2.7 - Štěpkové plochy</t>
  </si>
  <si>
    <t>D1 - Štěpkové plochy pro piknikové sezení</t>
  </si>
  <si>
    <t xml:space="preserve">    D2 - Plochy pod piknikové sety</t>
  </si>
  <si>
    <t xml:space="preserve">    D3 - Materiál ostatní</t>
  </si>
  <si>
    <t xml:space="preserve">    D4 - Přesuny hmot</t>
  </si>
  <si>
    <t>Štěpkové plochy pro piknikové sezení</t>
  </si>
  <si>
    <t>Plochy pod piknikové sety</t>
  </si>
  <si>
    <t>119005121R</t>
  </si>
  <si>
    <t xml:space="preserve">Vytyčení  plochy přes 10 do 100 m2</t>
  </si>
  <si>
    <t>-1649879114</t>
  </si>
  <si>
    <t>Vytyčení plochy přes 10 do 100 m2</t>
  </si>
  <si>
    <t>184911422</t>
  </si>
  <si>
    <t>Mulčování kůrou tl do 0,1 m ve svahu přes 1:5 do 1:2</t>
  </si>
  <si>
    <t>-503800706</t>
  </si>
  <si>
    <t>596911112R</t>
  </si>
  <si>
    <t>Kladení šlapáků ve svahu přes 1:5 do 1:2 včetně podklaního štěrku</t>
  </si>
  <si>
    <t>401964874</t>
  </si>
  <si>
    <t>Ruční přesun hmot pro sadovnické a krajinářské úpravy do 100 m</t>
  </si>
  <si>
    <t>2020845163</t>
  </si>
  <si>
    <t>Štěpka jemná, využití materiálu ze štěpkovaných náletů, mocnost 80 mm</t>
  </si>
  <si>
    <t>1737756060</t>
  </si>
  <si>
    <t>Šlapáky štípané žulové, nepravidelný tvar vel. Cca 400/400 mm tl.50 mm včetně štěrku pro uložení</t>
  </si>
  <si>
    <t>-916157501</t>
  </si>
  <si>
    <t>808636600</t>
  </si>
  <si>
    <t>04 - SO 802 - Krajinářské řešení okolí přehrady</t>
  </si>
  <si>
    <t>Úroveň 3:</t>
  </si>
  <si>
    <t>04.1 - Travnaté plochy</t>
  </si>
  <si>
    <t>D1 - Zatravnění ploch</t>
  </si>
  <si>
    <t xml:space="preserve">    D2 - Ztravnění ploch u náhonu (450+370m2) 820 m2</t>
  </si>
  <si>
    <t xml:space="preserve">    D3 - Péče o travnaté plochy do vzejití a zapojení</t>
  </si>
  <si>
    <t>Ztravnění ploch u náhonu (450+370m2) 820 m2</t>
  </si>
  <si>
    <t>Rozprostření ornice tl.vrstvy do 200 mm v rovině nebo ve svahu 1:5 ručně</t>
  </si>
  <si>
    <t>-1146792867</t>
  </si>
  <si>
    <t>1384043556</t>
  </si>
  <si>
    <t>-1964915492</t>
  </si>
  <si>
    <t>1171039912</t>
  </si>
  <si>
    <t>-2026316834</t>
  </si>
  <si>
    <t>181411141</t>
  </si>
  <si>
    <t>Založení parterového trávníku výsevem plochy do 1000 m2 v rovině nebo ve svahu 1:5</t>
  </si>
  <si>
    <t>-1268614868</t>
  </si>
  <si>
    <t xml:space="preserve">Zalití rostlin vodou plocha přes 20 m2  10l/ m2</t>
  </si>
  <si>
    <t>-2048456818</t>
  </si>
  <si>
    <t>Zalití rostlin vodou plocha přes 20 m2 10l/ m2</t>
  </si>
  <si>
    <t>1012371345</t>
  </si>
  <si>
    <t>606628197</t>
  </si>
  <si>
    <t>Péče o travnaté plochy do vzejití a zapojení</t>
  </si>
  <si>
    <t xml:space="preserve">Zalití rostlin vodou plocha přes 20m2     10x 10l/m2</t>
  </si>
  <si>
    <t>113093168</t>
  </si>
  <si>
    <t>Zalití rostlin vodou plocha přes 20m2 10x 10l/m2</t>
  </si>
  <si>
    <t>1799812743</t>
  </si>
  <si>
    <t>495164382</t>
  </si>
  <si>
    <t>-908057406</t>
  </si>
  <si>
    <t>Ornice nebo zemina/ substrát vhodný k zatravnění</t>
  </si>
  <si>
    <t>-1921130977</t>
  </si>
  <si>
    <t>Travinobylinná směs do stinného podrostu - složení směsi, doložit míchacím protokolem Trávy 90%: Psineček obecný (Agrostis capillaris) 1%, Třeslice prostřední (Briza media) 1%, Metlice trsnatá (Deschampsia caespitosa) 5%, Kostřava červená pravá (Festuca r</t>
  </si>
  <si>
    <t>1180561637</t>
  </si>
  <si>
    <t>Travinobylinná směs do stinného podrostu - složení směsi, doložit míchacím protokolem Trávy 90%: Psineček obecný (Agrostis capillaris) 1%, Třeslice prostřední (Briza media) 1%, Metlice trsnatá (Deschampsia caespitosa) 5%, Kostřava červená pravá (Festuca rubra rubra 'Levočská') 22%, Kostřava drsnolistá (Festuca trachyphylla 'Dorotka') 14%, Strdivka sedmihradská (Melica transsilvanica) 0,4% Lipnice hajní (Poa nemoralis 'Dekora') 40%, Lipnice luční (Poa pratensis 'Balin') 4,6% Byliny 9%: Kerblík lesní (Anthriscus sylvestris) 0,5%, Orlíček planý (Aquilegia vulgaris) 0,4%, Jarmanka větší (Astrantia major) 0,2%, Bukvice lékařská (Betonica officinalis) 1,2%, Válečka prapořitá (Brachypodium pinnatum) 2%, Zvonek broskvolistý (Campanula persicifolia) 0,2%, Klinopád obecný (Clinopodium vulgare) 0,6%, Svízel bílý (Galium album) 0,7%, Svízel lesní (Galium sylvaticum) 0,4%, Kuklík městský (Geum urbanum) 0,8%, Černohlávek obecný (Prunella vulgaris) 1,6%, Silenka nící (Silene nutans) 1,3%, Čistec přímý (Stachys recta) 0,4%, čistec lesní (Stachys sylvatica) 0,05%, Řimbaba chocholičnatá (Tanacetum corymbosum) 0,65% Jeteloviny 1%: Hrachor černý (Lathyrus niger) 1% VÝSEVEK 15 g/m2 + 5% ztratné</t>
  </si>
  <si>
    <t>Voda na zálivku + 3% ztratné ( 1x založení)</t>
  </si>
  <si>
    <t>607940076</t>
  </si>
  <si>
    <t>-614583723</t>
  </si>
  <si>
    <t>753737541</t>
  </si>
  <si>
    <t>04.2 - Péče o travnaté plochy</t>
  </si>
  <si>
    <t>D1 - Péče 1 rok - Travnaté plochy plochy u náhonu (450+370m2) 820 m2</t>
  </si>
  <si>
    <t>Péče 1 rok - Travnaté plochy plochy u náhonu (450+370m2) 820 m2</t>
  </si>
  <si>
    <t>1560051096</t>
  </si>
  <si>
    <t>-1657508892</t>
  </si>
  <si>
    <t>-1072110567</t>
  </si>
  <si>
    <t xml:space="preserve">Pokosení trávníku parterového plochy do 10000m2  s odvozem do 20km v rovině a svahu do 1:5 1xrok</t>
  </si>
  <si>
    <t>-404559318</t>
  </si>
  <si>
    <t>Pokosení trávníku parterového plochy do 10000m2 s odvozem do 20km v rovině a svahu do 1:5 1xrok</t>
  </si>
  <si>
    <t>Založení parterového trávníku výsevem plochy do 1000 m2 v rovině nebo ve svahu 1:5 Dosev 30%</t>
  </si>
  <si>
    <t>92648356</t>
  </si>
  <si>
    <t>830122192</t>
  </si>
  <si>
    <t>-1557425668</t>
  </si>
  <si>
    <t>-289560698</t>
  </si>
  <si>
    <t>1165546763</t>
  </si>
  <si>
    <t>04.3 - Štěpkové plochy</t>
  </si>
  <si>
    <t>D1 - Štěpkové plochy k útočištím živočichů</t>
  </si>
  <si>
    <t xml:space="preserve">    D2 - Plochy pod ohniště, broukoviště a hmyzí domeček</t>
  </si>
  <si>
    <t>Štěpkové plochy k útočištím živočichů</t>
  </si>
  <si>
    <t>Plochy pod ohniště, broukoviště a hmyzí domeček</t>
  </si>
  <si>
    <t>-1471580784</t>
  </si>
  <si>
    <t>Mulčování  kůrou tl do 0,1 m v rovině a svahu do 1:5</t>
  </si>
  <si>
    <t>-162885307</t>
  </si>
  <si>
    <t>142664401</t>
  </si>
  <si>
    <t>Štěpka velmi jemně drcená, využití materiálu ze štěpkovaných náletů, mocnost 80mm</t>
  </si>
  <si>
    <t>939896742</t>
  </si>
  <si>
    <t>-1011761328</t>
  </si>
  <si>
    <t>04.4 - Záhony 1-2</t>
  </si>
  <si>
    <t>D1 - Trvalkové záhony</t>
  </si>
  <si>
    <t xml:space="preserve">    D2 - Záhon 1 (60m2)</t>
  </si>
  <si>
    <t xml:space="preserve">    D4 - Materiál  ostatní</t>
  </si>
  <si>
    <t xml:space="preserve">    D5 - Záhon 2 (72m2)</t>
  </si>
  <si>
    <t xml:space="preserve">    D5b - Materiál ostatní</t>
  </si>
  <si>
    <t xml:space="preserve">    D6 - Přesuny hmot</t>
  </si>
  <si>
    <t>Trvalkové záhony</t>
  </si>
  <si>
    <t>Záhon 1 (60m2)</t>
  </si>
  <si>
    <t>131251102</t>
  </si>
  <si>
    <t>Hloubení jam nezapažených v hornině třídy těžitelnosti I skupiny 3 objem do 50 m3 strojně (odstranění vrstvy 450mm)</t>
  </si>
  <si>
    <t>729708648</t>
  </si>
  <si>
    <t>184911335</t>
  </si>
  <si>
    <t>Drenážní vrstva záhonu pro výsadby v rovině nebo ve svahu do 1:5 pl přes 10 do 100 m2 hl přes 50 do 150 mm</t>
  </si>
  <si>
    <t>-335438572</t>
  </si>
  <si>
    <t>181006115</t>
  </si>
  <si>
    <t>Rozprostření zemin tl vrstvy do 0,4 m schopných zúrodnění v rovině a sklonu do 1:5</t>
  </si>
  <si>
    <t>-1918302817</t>
  </si>
  <si>
    <t>Obdělání půdy hrabáním v rovině nebo ve svahu 1:5</t>
  </si>
  <si>
    <t>-1075683755</t>
  </si>
  <si>
    <t>119005123</t>
  </si>
  <si>
    <t>Vytyčení výsadeb zapojených nebo v záhonu pl přes 10 do 100 m2 s rozmístěním rostlin nepravidelně ve stejnorodých skupinách</t>
  </si>
  <si>
    <t>-781837205</t>
  </si>
  <si>
    <t>183111111</t>
  </si>
  <si>
    <t>Hloubení jamek bez výměny půdy zeminy tř 1 až 4 obj do 0,002 m3 v rovině a svahu do 1:5</t>
  </si>
  <si>
    <t>-239785808</t>
  </si>
  <si>
    <t>183211322</t>
  </si>
  <si>
    <t>Výsadba květin krytokořenných průměru kontejneru přes 80 do 120 mm</t>
  </si>
  <si>
    <t>607856163</t>
  </si>
  <si>
    <t>183211323</t>
  </si>
  <si>
    <t>Výsadba květin krytokořenných průměru kontejneru přes 120 do 250 mm</t>
  </si>
  <si>
    <t>-675279483</t>
  </si>
  <si>
    <t>183211313</t>
  </si>
  <si>
    <t>Výsadba cibulí nebo hlíz</t>
  </si>
  <si>
    <t>299094783</t>
  </si>
  <si>
    <t>185802114R</t>
  </si>
  <si>
    <t>Hnojení půdy umělým hnojivem k jednotlivým rostlinám v rovině a svahu do 1:5 (1ks tablety/rostlina)</t>
  </si>
  <si>
    <t>-1533786792</t>
  </si>
  <si>
    <t>Mulčování rostlin kůrou tl do 0,1 m v rovině a svahu do 1:5</t>
  </si>
  <si>
    <t>1455108807</t>
  </si>
  <si>
    <t xml:space="preserve">Zalití rostlin vodou plocha přes 20 m2    20l/m2</t>
  </si>
  <si>
    <t>-1686471024</t>
  </si>
  <si>
    <t>Zalití rostlin vodou plocha přes 20 m2 20l/m2</t>
  </si>
  <si>
    <t>1003952741</t>
  </si>
  <si>
    <t>Příplatek k dovozu vody pro zálivku rostlin do 1000 m ZKD 1000 m</t>
  </si>
  <si>
    <t>1416453272</t>
  </si>
  <si>
    <t>582937526</t>
  </si>
  <si>
    <t>Trvalky velikost k11</t>
  </si>
  <si>
    <t>1952315656</t>
  </si>
  <si>
    <t>Okrasné traviny velikost k13</t>
  </si>
  <si>
    <t>619867288</t>
  </si>
  <si>
    <t>Cibuloviny</t>
  </si>
  <si>
    <t>996000520</t>
  </si>
  <si>
    <t xml:space="preserve">Materiál  ostatní</t>
  </si>
  <si>
    <t>Drcené kamenivo fr 16/32, drenážní vrstva (mocnost 100 mm)</t>
  </si>
  <si>
    <t>835940742</t>
  </si>
  <si>
    <t>Borka výběrová velmi jemně drcená I jakost tmavá volně ložená (mocnost 70 mm)</t>
  </si>
  <si>
    <t>16974906</t>
  </si>
  <si>
    <t xml:space="preserve">Výsadbový substrát zemina+10%kompost  (mocnosti 300 mm po slehnutí)</t>
  </si>
  <si>
    <t>-117831770</t>
  </si>
  <si>
    <t>Výsadbový substrát zemina+10%kompost (mocnosti 300 mm po slehnutí)</t>
  </si>
  <si>
    <t>Tabletové hnojivo pomalu rozpustné, 10g tbl (vlastnosti jako např.Silvamix forte)</t>
  </si>
  <si>
    <t>-515870091</t>
  </si>
  <si>
    <t>810578184</t>
  </si>
  <si>
    <t>Záhon 2 (72m2)</t>
  </si>
  <si>
    <t>-1047740278</t>
  </si>
  <si>
    <t>167140095</t>
  </si>
  <si>
    <t>930054490</t>
  </si>
  <si>
    <t>351886416</t>
  </si>
  <si>
    <t>458917388</t>
  </si>
  <si>
    <t>183111111.1</t>
  </si>
  <si>
    <t>Hloubení jamek bez výměny půdy zeminy tř 1 až 4 obj do 0,002 m3 v rovině a svahu do 1:5 trvalky</t>
  </si>
  <si>
    <t>-2022494382</t>
  </si>
  <si>
    <t>-142075898</t>
  </si>
  <si>
    <t>1744901722</t>
  </si>
  <si>
    <t>751931416</t>
  </si>
  <si>
    <t>-763410051</t>
  </si>
  <si>
    <t>219943181</t>
  </si>
  <si>
    <t>-387870868</t>
  </si>
  <si>
    <t>-1129464276</t>
  </si>
  <si>
    <t>-1197870643</t>
  </si>
  <si>
    <t>Ohraničení záhonu, Ocelová pásovina 100/6, navařené trny průměr 12mm dl 200mm po 500mm, D+M</t>
  </si>
  <si>
    <t>mb</t>
  </si>
  <si>
    <t>-1483182942</t>
  </si>
  <si>
    <t>1430102871</t>
  </si>
  <si>
    <t>1015680727</t>
  </si>
  <si>
    <t>-578421682</t>
  </si>
  <si>
    <t>-1783062028</t>
  </si>
  <si>
    <t>D5b</t>
  </si>
  <si>
    <t>1418184278</t>
  </si>
  <si>
    <t>-1986299807</t>
  </si>
  <si>
    <t>816168141</t>
  </si>
  <si>
    <t>594703964</t>
  </si>
  <si>
    <t>1849062450</t>
  </si>
  <si>
    <t>998231311R</t>
  </si>
  <si>
    <t>Přesun hmot pro sadovnické a krajinářské úpravy vodorovně do 5000 m přemístění výkopku na mezideponii na pláž</t>
  </si>
  <si>
    <t>-209795515</t>
  </si>
  <si>
    <t>2013923386</t>
  </si>
  <si>
    <t>04.5 - Záhony 3</t>
  </si>
  <si>
    <t xml:space="preserve">    D2 - Záhon 3 (125m2)</t>
  </si>
  <si>
    <t>Záhon 3 (125m2)</t>
  </si>
  <si>
    <t>111301111</t>
  </si>
  <si>
    <t>Sejmutí drnu tl do 100 mm s přemístěním do 50 m nebo naložením na dopravní prostředek</t>
  </si>
  <si>
    <t>-1535975863</t>
  </si>
  <si>
    <t>119005131</t>
  </si>
  <si>
    <t>Vytyčení výsadeb zapojených nebo v záhonu plochy přes 100 m2 s rozmístěním rostlin ve sponu</t>
  </si>
  <si>
    <t>534477861</t>
  </si>
  <si>
    <t>183111312</t>
  </si>
  <si>
    <t>Jamky pro výsadbu s výměnou 100 % půdy zeminy skupiny 1 až 4 obj přes 0,002 do 0,005 m3 v rovině a svahu do 1:5</t>
  </si>
  <si>
    <t>674884559</t>
  </si>
  <si>
    <t>-2028299337</t>
  </si>
  <si>
    <t>Hnojení půdy umělým hnojivem k jednotlivým rostlinám v rovině a svahu do 1:5 (3ks tablety/rostlina)</t>
  </si>
  <si>
    <t>248551971</t>
  </si>
  <si>
    <t>2118803016</t>
  </si>
  <si>
    <t xml:space="preserve">Zalití rostlin vodou plocha do 20 m2    10l/k rostlině</t>
  </si>
  <si>
    <t>114852603</t>
  </si>
  <si>
    <t>Zalití rostlin vodou plocha do 20 m2 10l/k rostlině</t>
  </si>
  <si>
    <t>269593184</t>
  </si>
  <si>
    <t>-977517901</t>
  </si>
  <si>
    <t>848171072</t>
  </si>
  <si>
    <t>Ligustrum vulgare "Atrovirens" vel.60-80 cm, ko 3l</t>
  </si>
  <si>
    <t>-1638519297</t>
  </si>
  <si>
    <t>Borka výběrová jemně drcená I volně ložená (mocnost 70 mm)</t>
  </si>
  <si>
    <t>-771472872</t>
  </si>
  <si>
    <t>Výsadbový substrát zemina+10%kompost</t>
  </si>
  <si>
    <t>-702667607</t>
  </si>
  <si>
    <t xml:space="preserve">Tabletové hnojivo, vlastnosti jako Silvamix forte, 10g tbl,  (1 ks / dřevina)</t>
  </si>
  <si>
    <t>2088651473</t>
  </si>
  <si>
    <t>Tabletové hnojivo, vlastnosti jako Silvamix forte, 10g tbl, (1 ks / dřevina)</t>
  </si>
  <si>
    <t>-35284581</t>
  </si>
  <si>
    <t>-417091139</t>
  </si>
  <si>
    <t>349824391</t>
  </si>
  <si>
    <t>04.6 - Záhony 4-5</t>
  </si>
  <si>
    <t xml:space="preserve">    D2 - Záhon 4,5 (148m2+90m2)</t>
  </si>
  <si>
    <t>Záhon 4,5 (148m2+90m2)</t>
  </si>
  <si>
    <t>1050893690</t>
  </si>
  <si>
    <t>-1191879574</t>
  </si>
  <si>
    <t>-1893090699</t>
  </si>
  <si>
    <t>119005132</t>
  </si>
  <si>
    <t>Vytyčení výsadeb zapojených nebo v záhonu plochy přes 100 m2 s rozmístěním rostlin do plochy nepravidelně</t>
  </si>
  <si>
    <t>-982229017</t>
  </si>
  <si>
    <t>-648426272</t>
  </si>
  <si>
    <t>1352111951</t>
  </si>
  <si>
    <t>-1961661313</t>
  </si>
  <si>
    <t>709893332</t>
  </si>
  <si>
    <t>-1805928900</t>
  </si>
  <si>
    <t>-1913517661</t>
  </si>
  <si>
    <t>1681175932</t>
  </si>
  <si>
    <t>2110091667</t>
  </si>
  <si>
    <t>-2078429977</t>
  </si>
  <si>
    <t>-334961755</t>
  </si>
  <si>
    <t>-299996786</t>
  </si>
  <si>
    <t>-20910431</t>
  </si>
  <si>
    <t>2043193737</t>
  </si>
  <si>
    <t>1724886175</t>
  </si>
  <si>
    <t>1653106407</t>
  </si>
  <si>
    <t>-1854476988</t>
  </si>
  <si>
    <t>-1858943408</t>
  </si>
  <si>
    <t>1351005155</t>
  </si>
  <si>
    <t>-1521087102</t>
  </si>
  <si>
    <t>-314250646</t>
  </si>
  <si>
    <t>151265430</t>
  </si>
  <si>
    <t>1274940517</t>
  </si>
  <si>
    <t>04.7 - Záhony 6-7</t>
  </si>
  <si>
    <t>D1 - Rákosový litorál</t>
  </si>
  <si>
    <t xml:space="preserve">    D2 - Záhon 6,7 (207m2)</t>
  </si>
  <si>
    <t>Rákosový litorál</t>
  </si>
  <si>
    <t>Záhon 6,7 (207m2)</t>
  </si>
  <si>
    <t>Rozprostření zemin tl vrstvy do 0,4 m schopných zúrodnění v rovině a sklonu do 1:5 (v mocnosti 200mm)</t>
  </si>
  <si>
    <t>409083014</t>
  </si>
  <si>
    <t>1031307189</t>
  </si>
  <si>
    <t>Vytyčení výsadeb zapojených nebo v záhonu plochy přes 100 m2 s rozmístěním rostlin ve sponu</t>
  </si>
  <si>
    <t>-1126779206</t>
  </si>
  <si>
    <t>97789840</t>
  </si>
  <si>
    <t>-687343612</t>
  </si>
  <si>
    <t>-803090014</t>
  </si>
  <si>
    <t>-1387030028</t>
  </si>
  <si>
    <t>1948352314</t>
  </si>
  <si>
    <t>786151444</t>
  </si>
  <si>
    <t>23077002</t>
  </si>
  <si>
    <t>-1219253407</t>
  </si>
  <si>
    <t>-344792865</t>
  </si>
  <si>
    <t>1432329679</t>
  </si>
  <si>
    <t>436074374</t>
  </si>
  <si>
    <t>1062180088</t>
  </si>
  <si>
    <t>-402513639</t>
  </si>
  <si>
    <t>-1719506041</t>
  </si>
  <si>
    <t>04.8 - Záhony 8</t>
  </si>
  <si>
    <t xml:space="preserve">    D2 - Záhon 8 (300m2)</t>
  </si>
  <si>
    <t>Záhon 8 (300m2)</t>
  </si>
  <si>
    <t>-738898930</t>
  </si>
  <si>
    <t>694843602</t>
  </si>
  <si>
    <t>-1825452519</t>
  </si>
  <si>
    <t>-929362216</t>
  </si>
  <si>
    <t>-1989781073</t>
  </si>
  <si>
    <t>635292504</t>
  </si>
  <si>
    <t>-1232959304</t>
  </si>
  <si>
    <t>1340794001</t>
  </si>
  <si>
    <t>854815790</t>
  </si>
  <si>
    <t>319717184</t>
  </si>
  <si>
    <t>-69495224</t>
  </si>
  <si>
    <t>-1574515742</t>
  </si>
  <si>
    <t>-548921137</t>
  </si>
  <si>
    <t>-933479695</t>
  </si>
  <si>
    <t>-728502911</t>
  </si>
  <si>
    <t>-855100592</t>
  </si>
  <si>
    <t>-127011954</t>
  </si>
  <si>
    <t>-668498971</t>
  </si>
  <si>
    <t>695313629</t>
  </si>
  <si>
    <t>-1782316202</t>
  </si>
  <si>
    <t>-2005314401</t>
  </si>
  <si>
    <t>04.9 - Záhony 9</t>
  </si>
  <si>
    <t xml:space="preserve">    D2 - Záhon 9 (110m2)</t>
  </si>
  <si>
    <t>Záhon 9 (110m2)</t>
  </si>
  <si>
    <t>1390148318</t>
  </si>
  <si>
    <t>960343093</t>
  </si>
  <si>
    <t>-1917090328</t>
  </si>
  <si>
    <t>90767860</t>
  </si>
  <si>
    <t>-1504912317</t>
  </si>
  <si>
    <t>-1374582428</t>
  </si>
  <si>
    <t>2128636800</t>
  </si>
  <si>
    <t>-395581782</t>
  </si>
  <si>
    <t>-2054778268</t>
  </si>
  <si>
    <t>-219365064</t>
  </si>
  <si>
    <t>-821225253</t>
  </si>
  <si>
    <t>1517832252</t>
  </si>
  <si>
    <t>-798561986</t>
  </si>
  <si>
    <t>1470599821</t>
  </si>
  <si>
    <t>819329891</t>
  </si>
  <si>
    <t>496776057</t>
  </si>
  <si>
    <t>1017349082</t>
  </si>
  <si>
    <t>26509013</t>
  </si>
  <si>
    <t>-500896929</t>
  </si>
  <si>
    <t>-1792130789</t>
  </si>
  <si>
    <t>2022439079</t>
  </si>
  <si>
    <t>04.10 - Záhony 10-14</t>
  </si>
  <si>
    <t>D1 - Výsadby do spár kamenných svahů</t>
  </si>
  <si>
    <t xml:space="preserve">    D2 - Záhony 10-14 (40+76+63+51+118 m2) pokrytí cca 30% plochy</t>
  </si>
  <si>
    <t>Výsadby do spár kamenných svahů</t>
  </si>
  <si>
    <t>Záhony 10-14 (40+76+63+51+118 m2) pokrytí cca 30% plochy</t>
  </si>
  <si>
    <t>119005132R</t>
  </si>
  <si>
    <t>-1839258651</t>
  </si>
  <si>
    <t>-870305165</t>
  </si>
  <si>
    <t>183211329</t>
  </si>
  <si>
    <t>Příplatek k výsadbě květin za výsadby na skalky nebo do zídek</t>
  </si>
  <si>
    <t>1722827064</t>
  </si>
  <si>
    <t>119590435</t>
  </si>
  <si>
    <t>185804312R</t>
  </si>
  <si>
    <t xml:space="preserve">Zalití rostlin vodou plocha přes 20 m2  do spáry  2l/rostlinu</t>
  </si>
  <si>
    <t>-674981646</t>
  </si>
  <si>
    <t>Zalití rostlin vodou plocha přes 20 m2 do spáry 2l/rostlinu</t>
  </si>
  <si>
    <t>-1176111098</t>
  </si>
  <si>
    <t>620136868</t>
  </si>
  <si>
    <t>-1504855440</t>
  </si>
  <si>
    <t>Trvalky velikost k9</t>
  </si>
  <si>
    <t>62505212</t>
  </si>
  <si>
    <t>Okrasné traviny velikost k9</t>
  </si>
  <si>
    <t>514978735</t>
  </si>
  <si>
    <t>1701610806</t>
  </si>
  <si>
    <t>-1033913665</t>
  </si>
  <si>
    <t>571188039</t>
  </si>
  <si>
    <t>04.11 - Péče o záhony</t>
  </si>
  <si>
    <t xml:space="preserve">D1 - Péče o záhony </t>
  </si>
  <si>
    <t xml:space="preserve">    D2 - Péče v 1. roce</t>
  </si>
  <si>
    <t xml:space="preserve">    D3 - Péče v 2. roce</t>
  </si>
  <si>
    <t xml:space="preserve">    D4 - Péče v 3. roce</t>
  </si>
  <si>
    <t xml:space="preserve">    D5 - Péče v 4. roce</t>
  </si>
  <si>
    <t xml:space="preserve">    D6 - Péče v 5. roce</t>
  </si>
  <si>
    <t xml:space="preserve">Péče o záhony </t>
  </si>
  <si>
    <t>Péče v 1. roce</t>
  </si>
  <si>
    <t xml:space="preserve">Zalití rostlin vodou plocha přes 20 m2  10l/m2 (záhony 1,2,3,4,5,8,9 celkem 905m2) min.10x / rok</t>
  </si>
  <si>
    <t>-225559711</t>
  </si>
  <si>
    <t>Zalití rostlin vodou plocha přes 20 m2 10l/m2 (záhony 1,2,3,4,5,8,9 celkem 905m2) min.10x / rok</t>
  </si>
  <si>
    <t xml:space="preserve">Zalití rostlin vodou plocha přes 20 m2  do spáry  1l/rostlinu (záhony 10-14 celkem 837 rostlin) min. 10x /rok</t>
  </si>
  <si>
    <t>1148595578</t>
  </si>
  <si>
    <t>Zalití rostlin vodou plocha přes 20 m2 do spáry 1l/rostlinu (záhony 10-14 celkem 837 rostlin) min. 10x /rok</t>
  </si>
  <si>
    <t>1805744174</t>
  </si>
  <si>
    <t>185804211</t>
  </si>
  <si>
    <t>Vypletí záhonu květin s naložením a odvozem odpadu do 20 km v rovině a svahu do 1:5 (záhony 1,2,4,5,8,9 celkem 780m2) 4x / rok</t>
  </si>
  <si>
    <t>-1227841656</t>
  </si>
  <si>
    <t>Vypletí záhonu dřevin solitérních s naložením a odvozem odpadu do 20 km v rovině a svahu do 1:5 (záhon 3, celkem 125m2) 2x / rok</t>
  </si>
  <si>
    <t>796538997</t>
  </si>
  <si>
    <t>185804231R</t>
  </si>
  <si>
    <t>Vypletí záhonu květin s naložením a odvozem odpadu do 20 km ve svahu (bodové výsadby ve spárách, záhony 10-14, celkem 780m2, pokrytí vegetací 30% = 104m2 ) 1x / rok</t>
  </si>
  <si>
    <t>-446113342</t>
  </si>
  <si>
    <t>185804251</t>
  </si>
  <si>
    <t>Odstranění odkvetlých a odumřelých částí letniček, cibulovin s odklizením odpadu do 20 km</t>
  </si>
  <si>
    <t>-992948406</t>
  </si>
  <si>
    <t>185804252</t>
  </si>
  <si>
    <t>Odstranění odkvetlých a odumřelých částí trvalek s odklizením odpadu do 20 km</t>
  </si>
  <si>
    <t>-1338853775</t>
  </si>
  <si>
    <t>183211422</t>
  </si>
  <si>
    <t>Dosadba květin hrnkovaných D květináče přes 80 do 120 mm 10% vandalismus</t>
  </si>
  <si>
    <t>183104176</t>
  </si>
  <si>
    <t>670996850</t>
  </si>
  <si>
    <t>183211413</t>
  </si>
  <si>
    <t>Dosadba cibulí nebo hlíz 10% vandalismus</t>
  </si>
  <si>
    <t>747108728</t>
  </si>
  <si>
    <t>Dosazované trvalky 10%</t>
  </si>
  <si>
    <t>-315213396</t>
  </si>
  <si>
    <t>Dosazované traviny 10%</t>
  </si>
  <si>
    <t>544752122</t>
  </si>
  <si>
    <t>Dosazované cibuloviny 10%</t>
  </si>
  <si>
    <t>-1048488281</t>
  </si>
  <si>
    <t>699977208</t>
  </si>
  <si>
    <t>-2128447681</t>
  </si>
  <si>
    <t>Péče v 2. roce</t>
  </si>
  <si>
    <t>-1667797870</t>
  </si>
  <si>
    <t>929183527</t>
  </si>
  <si>
    <t>-305630560</t>
  </si>
  <si>
    <t>-259166623</t>
  </si>
  <si>
    <t>-1564772807</t>
  </si>
  <si>
    <t>1104736194</t>
  </si>
  <si>
    <t>-1180691246</t>
  </si>
  <si>
    <t>110090920</t>
  </si>
  <si>
    <t>2023674588</t>
  </si>
  <si>
    <t>-36670085</t>
  </si>
  <si>
    <t>1188650790</t>
  </si>
  <si>
    <t>481280000</t>
  </si>
  <si>
    <t>1327348446</t>
  </si>
  <si>
    <t>-1909258232</t>
  </si>
  <si>
    <t>1514885388</t>
  </si>
  <si>
    <t>530240349</t>
  </si>
  <si>
    <t>Péče v 3. roce</t>
  </si>
  <si>
    <t>617775621</t>
  </si>
  <si>
    <t>-1782487142</t>
  </si>
  <si>
    <t>-1942998330</t>
  </si>
  <si>
    <t>558753091</t>
  </si>
  <si>
    <t>-1333186335</t>
  </si>
  <si>
    <t>-1324222575</t>
  </si>
  <si>
    <t>-184279245</t>
  </si>
  <si>
    <t>1823993509</t>
  </si>
  <si>
    <t>2040351076</t>
  </si>
  <si>
    <t>623336592</t>
  </si>
  <si>
    <t>-1915426618</t>
  </si>
  <si>
    <t>488374290</t>
  </si>
  <si>
    <t>832046678</t>
  </si>
  <si>
    <t>-248204672</t>
  </si>
  <si>
    <t>943542727</t>
  </si>
  <si>
    <t>-1152989076</t>
  </si>
  <si>
    <t>Péče v 4. roce</t>
  </si>
  <si>
    <t>-443796752</t>
  </si>
  <si>
    <t>-326650439</t>
  </si>
  <si>
    <t>-734594867</t>
  </si>
  <si>
    <t>-463826073</t>
  </si>
  <si>
    <t>-1101236772</t>
  </si>
  <si>
    <t>-699619282</t>
  </si>
  <si>
    <t>394993291</t>
  </si>
  <si>
    <t>458360143</t>
  </si>
  <si>
    <t>916536668</t>
  </si>
  <si>
    <t>284134386</t>
  </si>
  <si>
    <t>-1950130</t>
  </si>
  <si>
    <t>1261444938</t>
  </si>
  <si>
    <t>-620687988</t>
  </si>
  <si>
    <t>255617686</t>
  </si>
  <si>
    <t>-1419672993</t>
  </si>
  <si>
    <t>295317399</t>
  </si>
  <si>
    <t>Péče v 5. roce</t>
  </si>
  <si>
    <t>1209668930</t>
  </si>
  <si>
    <t>1935568131</t>
  </si>
  <si>
    <t>-751070089</t>
  </si>
  <si>
    <t>-629566153</t>
  </si>
  <si>
    <t>-532627641</t>
  </si>
  <si>
    <t>-1285586301</t>
  </si>
  <si>
    <t>744799763</t>
  </si>
  <si>
    <t>-297082034</t>
  </si>
  <si>
    <t>892047181</t>
  </si>
  <si>
    <t>1173791677</t>
  </si>
  <si>
    <t>410851799</t>
  </si>
  <si>
    <t>-1366683985</t>
  </si>
  <si>
    <t>1969009526</t>
  </si>
  <si>
    <t>-1064121672</t>
  </si>
  <si>
    <t>1195811039</t>
  </si>
  <si>
    <t>-1196583295</t>
  </si>
  <si>
    <t>04.12 - Mobiliář</t>
  </si>
  <si>
    <t>D1 - Mobiliář</t>
  </si>
  <si>
    <t>D+M Informační panel (informace - přehrada), podrobnost viz.PD. Cena zahrnuje kompletní dodávku, montáž, dopravu, grafický návrh, polepy, VD a veškeré související práce s výrobou a instalací</t>
  </si>
  <si>
    <t>505229859</t>
  </si>
  <si>
    <t>D+M Informační panel (informace - živočichové), podrobnost viz.PD. Cena zahrnuje kompletní dodávku, montáž, dopravu, grafický návrh, polepy, VD a veškeré související práce s výrobou a instalací</t>
  </si>
  <si>
    <t>1831591429</t>
  </si>
  <si>
    <t xml:space="preserve">D+M Broukoviště včetně kovového uměleckého díla - autorského výtvarného prvku, podrobnost  viz.PD. Cena zahrnuje kompletní dodávku, montáž, dopravu, grafický návrh, návrh a výrobu uměleckého díla, VD a veškeré související práce s výrobou a instalací</t>
  </si>
  <si>
    <t>-109033710</t>
  </si>
  <si>
    <t>D+M Broukoviště včetně kovového uměleckého díla - autorského výtvarného prvku, podrobnost viz.PD. Cena zahrnuje kompletní dodávku, montáž, dopravu, grafický návrh, návrh a výrobu uměleckého díla, VD a veškeré související práce s výrobou a instalací</t>
  </si>
  <si>
    <t xml:space="preserve">D+M Hmyzí domeček,  podrobnost viz.PD. Cena zahrnuje kompletní dodávku, vytvoření - montáž, dopravu,konzultaci návrhu, VD a veškeré související práce s výrobou a instalací</t>
  </si>
  <si>
    <t>-1826444166</t>
  </si>
  <si>
    <t>D+M Hmyzí domeček, podrobnost viz.PD. Cena zahrnuje kompletní dodávku, vytvoření - montáž, dopravu,konzultaci návrhu, VD a veškeré související práce s výrobou a instalací</t>
  </si>
  <si>
    <t xml:space="preserve">D+M Domeček pro ježky, typizovaný výrobek, podrobnost  viz.PD. Cena zahrnuje kompletní dodávku, vytvoření - montáž, dopravu,konzultaci návrhu, VD a veškeré související práce s výrobou a instalací</t>
  </si>
  <si>
    <t>-815716486</t>
  </si>
  <si>
    <t>D+M Domeček pro ježky, typizovaný výrobek, podrobnost viz.PD. Cena zahrnuje kompletní dodávku, vytvoření - montáž, dopravu,konzultaci návrhu, VD a veškeré související práce s výrobou a instalací</t>
  </si>
  <si>
    <t xml:space="preserve">D+M Hibernaculum - zimoviště pro obojživelníky,  podrobnost  viz.PD. Cena zahrnuje kompletní dodávku, vytvoření - montáž, dopravu,konzultaci návrhu, VD a veškeré související práce s výrobou a instalací</t>
  </si>
  <si>
    <t>-1188537727</t>
  </si>
  <si>
    <t>D+M Hibernaculum - zimoviště pro obojživelníky, podrobnost viz.PD. Cena zahrnuje kompletní dodávku, vytvoření - montáž, dopravu,konzultaci návrhu, VD a veškeré související práce s výrobou a instalací</t>
  </si>
  <si>
    <t xml:space="preserve">D+M Rampičky pro výlez obojživelníků,  podrobnost viz.PD. Cena zahrnuje kompletní dodávku, vytvoření - montáž, dopravu,konzultaci návrhu, VD a veškeré související práce s výrobou a instalací</t>
  </si>
  <si>
    <t>368671645</t>
  </si>
  <si>
    <t>D+M Rampičky pro výlez obojživelníků, podrobnost viz.PD. Cena zahrnuje kompletní dodávku, vytvoření - montáž, dopravu,konzultaci návrhu, VD a veškeré související práce s výrobou a instalací</t>
  </si>
  <si>
    <t xml:space="preserve">D+M Hnízdící boudičky pro ptáky,  podrobnost viz.PD. Cena zahrnuje kompletní dodávku, vytvoření - montáž, dopravu,konzultaci návrhu, VD a veškeré související práce s výrobou a instalací</t>
  </si>
  <si>
    <t>1247214428</t>
  </si>
  <si>
    <t>D+M Hnízdící boudičky pro ptáky, podrobnost viz.PD. Cena zahrnuje kompletní dodávku, vytvoření - montáž, dopravu,konzultaci návrhu, VD a veškeré související práce s výrobou a instalací</t>
  </si>
  <si>
    <t xml:space="preserve">D+M Boudičky proveverky,  podrobnost viz.PD. Cena zahrnuje kompletní dodávku, vytvoření - montáž, dopravu,konzultaci návrhu, VD a veškeré související práce s výrobou a instalací</t>
  </si>
  <si>
    <t>-1382488128</t>
  </si>
  <si>
    <t>D+M Boudičky proveverky, podrobnost viz.PD. Cena zahrnuje kompletní dodávku, vytvoření - montáž, dopravu,konzultaci návrhu, VD a veškeré související práce s výrobou a instalací</t>
  </si>
  <si>
    <t>D+M Převlékací kabina, dřevěná atypycká stavba se založením, podrobnost viz.PD. Cena zahrnuje kompletní dodávku, montáž, dopravu, grafický návrh, polepy, VD a veškeré související práce s výrobou a instalací</t>
  </si>
  <si>
    <t>716777305</t>
  </si>
  <si>
    <t xml:space="preserve">D+M Psí pisoár,  podrobnost viz.PD. Cena zahrnuje kompletní dodávku, vytvoření - montáž, dopravu,konzultaci návrhu, VD a veškeré související práce s výrobou a instalací, vč. prvního použití</t>
  </si>
  <si>
    <t>-1281809967</t>
  </si>
  <si>
    <t>D+M Psí pisoár, podrobnost viz.PD. Cena zahrnuje kompletní dodávku, vytvoření - montáž, dopravu,konzultaci návrhu, VD a veškeré související práce s výrobou a instalací, vč. prvního použití</t>
  </si>
  <si>
    <t xml:space="preserve">D+M Ochrana mraveniště,  podrobnost viz.PD. Cena zahrnuje kompletní dodávku, vytvoření - montáž, dopravu,konzultaci návrhu a veškeré související práce s výrobou a instalací</t>
  </si>
  <si>
    <t>-1419137786</t>
  </si>
  <si>
    <t>D+M Ochrana mraveniště, podrobnost viz.PD. Cena zahrnuje kompletní dodávku, vytvoření - montáž, dopravu,konzultaci návrhu a veškeré související práce s výrobou a instalací</t>
  </si>
  <si>
    <t xml:space="preserve">D+M Ochranné oplocení trvalkových záhonů,  podrobnost viz.PD. Cena zahrnuje kompletní dodávku, vytvoření - montáž, dopravu,konzultaci návrhu a veškeré související práce s výrobou a instalací</t>
  </si>
  <si>
    <t>-1269096384</t>
  </si>
  <si>
    <t>D+M Ochranné oplocení trvalkových záhonů, podrobnost viz.PD. Cena zahrnuje kompletní dodávku, vytvoření - montáž, dopravu,konzultaci návrhu a veškeré související práce s výrobou a instalací</t>
  </si>
  <si>
    <t>01 - Přímé výdaje na doprovodnou činnost</t>
  </si>
  <si>
    <t>05 - SO 103 - Terénní stezky - propojovací rampa</t>
  </si>
  <si>
    <t>6 - Úpravy povrchů, podlahy, výplně otvorů</t>
  </si>
  <si>
    <t>1011460673</t>
  </si>
  <si>
    <t>A80</t>
  </si>
  <si>
    <t>"z pol.č. R97812 "25,0*0,02"m3"*2,5"t/m3</t>
  </si>
  <si>
    <t>-863680103</t>
  </si>
  <si>
    <t>-885269604</t>
  </si>
  <si>
    <t>A81</t>
  </si>
  <si>
    <t>"Schodiště "4,0</t>
  </si>
  <si>
    <t>-1017526414</t>
  </si>
  <si>
    <t>A82</t>
  </si>
  <si>
    <t>"zemina "175,0"m3</t>
  </si>
  <si>
    <t>-605882938</t>
  </si>
  <si>
    <t>A83</t>
  </si>
  <si>
    <t>"pro pol.č. 17310 "35,0</t>
  </si>
  <si>
    <t>B6</t>
  </si>
  <si>
    <t>"pro pol.č. 17111 "190,0</t>
  </si>
  <si>
    <t>C5</t>
  </si>
  <si>
    <t>"pro pol.č. 17411 "6,0</t>
  </si>
  <si>
    <t>"Celkové množství "231.000000</t>
  </si>
  <si>
    <t>452409574</t>
  </si>
  <si>
    <t>A84</t>
  </si>
  <si>
    <t>70,0*0,10</t>
  </si>
  <si>
    <t>748136725</t>
  </si>
  <si>
    <t>A85</t>
  </si>
  <si>
    <t>"základ.patky - zábradlí "54*0,30*0,30*0,70</t>
  </si>
  <si>
    <t>B10</t>
  </si>
  <si>
    <t>"základ.patky - patníky "(1+4)*0,25</t>
  </si>
  <si>
    <t>"Celkové množství "4.652000</t>
  </si>
  <si>
    <t>-732852480</t>
  </si>
  <si>
    <t>2051800854</t>
  </si>
  <si>
    <t>A86</t>
  </si>
  <si>
    <t>"z pol.č. 122731 "4,0</t>
  </si>
  <si>
    <t>B11</t>
  </si>
  <si>
    <t>"z pol.č. 123731 "175,0</t>
  </si>
  <si>
    <t>C9</t>
  </si>
  <si>
    <t>"z pol.č. 131731 "4,652</t>
  </si>
  <si>
    <t>"Celkové množství "183.652000</t>
  </si>
  <si>
    <t>-1897625292</t>
  </si>
  <si>
    <t>1769547807</t>
  </si>
  <si>
    <t>A87</t>
  </si>
  <si>
    <t>"schodiště "6,0"m3</t>
  </si>
  <si>
    <t>1928624044</t>
  </si>
  <si>
    <t>-1202439089</t>
  </si>
  <si>
    <t>-1787519206</t>
  </si>
  <si>
    <t>A88</t>
  </si>
  <si>
    <t>70,0"m2</t>
  </si>
  <si>
    <t>1768062563</t>
  </si>
  <si>
    <t>-1716810360</t>
  </si>
  <si>
    <t>A89</t>
  </si>
  <si>
    <t>B20</t>
  </si>
  <si>
    <t>C17</t>
  </si>
  <si>
    <t>"pro patníky (bez svítidla) "1*0,25"m3</t>
  </si>
  <si>
    <t>R34817.1.1</t>
  </si>
  <si>
    <t>-603467093</t>
  </si>
  <si>
    <t>A90</t>
  </si>
  <si>
    <t>"zábradlí s výplní "79,6</t>
  </si>
  <si>
    <t>R34817.1.2</t>
  </si>
  <si>
    <t>-1165883702</t>
  </si>
  <si>
    <t>rám+sloupky: plochá ocel válcovaná 40x14mm, šířka pole 1250mm
nerez očka pro uchycení vodícího lanka síťovaného výpletu, šroubované, atyp velikost vnější průměr oka do 15mm, nutná koordinace s KAM v rámci autorského dorozu
pozink + nátěr (odstín DB 703)
výplň: nerezová síť
kotvení na chem.kotvy - imbus, zapuštěné do ocel.pásoviny
kotveno do kamenných stupňů (schodiště)</t>
  </si>
  <si>
    <t>A91</t>
  </si>
  <si>
    <t>"zábradlí s výplní "5,4</t>
  </si>
  <si>
    <t>-386984879</t>
  </si>
  <si>
    <t>A92</t>
  </si>
  <si>
    <t>"zábradlí bez výplně "5,4</t>
  </si>
  <si>
    <t>-237359031</t>
  </si>
  <si>
    <t>A93</t>
  </si>
  <si>
    <t>"Schodiště - stupně 300x170x2000mm "7*0,30*0,17*2,00</t>
  </si>
  <si>
    <t>-1097337810</t>
  </si>
  <si>
    <t>A94</t>
  </si>
  <si>
    <t>"Propust P1 - vtok.jímka "0,2"m3</t>
  </si>
  <si>
    <t>451324</t>
  </si>
  <si>
    <t>PODKL A VÝPLŇ VRSTVY ZE ŽELEZOBET DO C25/30</t>
  </si>
  <si>
    <t>670496497</t>
  </si>
  <si>
    <t>beton C 25/30 - XF3</t>
  </si>
  <si>
    <t>A95</t>
  </si>
  <si>
    <t>"Propust P1 "0,15"m3</t>
  </si>
  <si>
    <t>B23</t>
  </si>
  <si>
    <t>"Propust P2 "0,15"m3</t>
  </si>
  <si>
    <t>"Celkové množství "0.300000</t>
  </si>
  <si>
    <t>-1951773126</t>
  </si>
  <si>
    <t>A96</t>
  </si>
  <si>
    <t>"Schodiště "1,4</t>
  </si>
  <si>
    <t>1304077910</t>
  </si>
  <si>
    <t>A97</t>
  </si>
  <si>
    <t>"Propust P1 - lože+obetonování "12,0"m2"*7,9"kg/m2"/1000</t>
  </si>
  <si>
    <t>B25</t>
  </si>
  <si>
    <t xml:space="preserve">"Propust P2  - lože+obetonování "13,0"m2"*7,9"kg/m2"/1000</t>
  </si>
  <si>
    <t>"Celkové množství "0.198000</t>
  </si>
  <si>
    <t>-528484930</t>
  </si>
  <si>
    <t>A98</t>
  </si>
  <si>
    <t>"Schodiště "0,8"m3</t>
  </si>
  <si>
    <t>B26</t>
  </si>
  <si>
    <t>"lavice "7,0*0,70*0,40</t>
  </si>
  <si>
    <t>"Celkové množství "2.760000</t>
  </si>
  <si>
    <t>-1218936817</t>
  </si>
  <si>
    <t>A99</t>
  </si>
  <si>
    <t>B27</t>
  </si>
  <si>
    <t>423125962</t>
  </si>
  <si>
    <t>A100</t>
  </si>
  <si>
    <t>450,0"m2"*0,25</t>
  </si>
  <si>
    <t>-853665673</t>
  </si>
  <si>
    <t>zpevnění svahu z lomového kamene 
žulový kámen tl. 50mm
lože beton C 16/20 XF1, spárování MC 25</t>
  </si>
  <si>
    <t>A101</t>
  </si>
  <si>
    <t>"Propust P1 - zpevnění svahu u vtoku "7,0"m2"*0,05 "pozn. objem lože 1,4m3</t>
  </si>
  <si>
    <t>B28</t>
  </si>
  <si>
    <t>"Propust P2 - na vyústění "1,0"m2"*0,05 "pozn. objem lože 1,4m3</t>
  </si>
  <si>
    <t>"Celkové množství "0.400000</t>
  </si>
  <si>
    <t>-683355549</t>
  </si>
  <si>
    <t>A102</t>
  </si>
  <si>
    <t>"mlatová cesta "150,0"m2"*0,10</t>
  </si>
  <si>
    <t>1451275339</t>
  </si>
  <si>
    <t>A104</t>
  </si>
  <si>
    <t>"mlatová cesta "150,0"m2"*0,20</t>
  </si>
  <si>
    <t>87632822</t>
  </si>
  <si>
    <t>A103</t>
  </si>
  <si>
    <t>"dlážděná cesta "21,0"m2"*0,15</t>
  </si>
  <si>
    <t>2026753536</t>
  </si>
  <si>
    <t>A105</t>
  </si>
  <si>
    <t>"dlážděná cesta "21,0"m2</t>
  </si>
  <si>
    <t>-1237966257</t>
  </si>
  <si>
    <t>Úpravy povrchů, podlahy, výplně otvorů</t>
  </si>
  <si>
    <t>626112</t>
  </si>
  <si>
    <t>REPROFILACE PODHLEDŮ, SVISLÝCH PLOCH SANAČNÍ MALTOU JEDNOVRST TL 20MM</t>
  </si>
  <si>
    <t>-616180579</t>
  </si>
  <si>
    <t>A106</t>
  </si>
  <si>
    <t>"sanace stáv. vtok. objektu "25,0"m2</t>
  </si>
  <si>
    <t>62652</t>
  </si>
  <si>
    <t>OCHRANA VÝZTUŽE PŘI NEDOSTATEČNÉM KRYTÍ</t>
  </si>
  <si>
    <t>-1304985838</t>
  </si>
  <si>
    <t>A107</t>
  </si>
  <si>
    <t>R97812</t>
  </si>
  <si>
    <t>OTLUČENÍ, OSEKÁNÍ BETONU</t>
  </si>
  <si>
    <t>-64766655</t>
  </si>
  <si>
    <t>A108</t>
  </si>
  <si>
    <t>R899574.1</t>
  </si>
  <si>
    <t>OBETONOVÁNÍ POTRUBÍ ZE ŽELEZOBETONU DO C25/30</t>
  </si>
  <si>
    <t>-1181976912</t>
  </si>
  <si>
    <t>A109</t>
  </si>
  <si>
    <t>"Propust P1 "0,5"m3</t>
  </si>
  <si>
    <t>B37</t>
  </si>
  <si>
    <t>"Propust P2 "0,7"m3</t>
  </si>
  <si>
    <t>"Celkové množství "1.200000</t>
  </si>
  <si>
    <t>-420865160</t>
  </si>
  <si>
    <t>-1917933395</t>
  </si>
  <si>
    <t>384217128</t>
  </si>
  <si>
    <t>A110</t>
  </si>
  <si>
    <t>"2-linka "33,0"m"*2</t>
  </si>
  <si>
    <t>B40</t>
  </si>
  <si>
    <t>"3-linka "61,0"m"*3</t>
  </si>
  <si>
    <t>"Celkové množství "249.000000</t>
  </si>
  <si>
    <t>9182B</t>
  </si>
  <si>
    <t>VTOK JÍMKY BETONOVÉ VČET DLAŽBY PROPUSTU Z TRUB DN DO 400MM</t>
  </si>
  <si>
    <t>-726878479</t>
  </si>
  <si>
    <t>beton C 30/37 – XF4+XD3 s výztuží z KARI sítě - objem kce do 2,0m3/kus
obklad lomovým kamenem tl. do 50mm - 5,0m2/kus</t>
  </si>
  <si>
    <t>A111</t>
  </si>
  <si>
    <t>"Propust P1 "1</t>
  </si>
  <si>
    <t>9183B3</t>
  </si>
  <si>
    <t>PROPUSTY Z TRUB DN 400MM PLASTOVÝCH</t>
  </si>
  <si>
    <t>1522797243</t>
  </si>
  <si>
    <t>A112</t>
  </si>
  <si>
    <t>"Propust P1 "3,5"m</t>
  </si>
  <si>
    <t>B42</t>
  </si>
  <si>
    <t>"Propust P2 "6,0"m, pozn: včetně přechodového kusu</t>
  </si>
  <si>
    <t>"Celkové množství "9.500000</t>
  </si>
  <si>
    <t>-1085007028</t>
  </si>
  <si>
    <t>A113</t>
  </si>
  <si>
    <t xml:space="preserve">"žlab š. 0,6m "24,5"m2  pozn. objem lože 4,2m3</t>
  </si>
  <si>
    <t>B43</t>
  </si>
  <si>
    <t xml:space="preserve">"skluz "1,8"m2  pozn. objem lože 0,4m3</t>
  </si>
  <si>
    <t>"Celkové množství "26.300000</t>
  </si>
  <si>
    <t>ARCHITEKTONICKÝ PRVEK - KAMENNÁ LAVICE</t>
  </si>
  <si>
    <t>-1800536713</t>
  </si>
  <si>
    <t>délka 7,0m, rozměry prvku 0,50x0,70m, (0,40m nad upravený terén)
řezaný žulový blok, povrchová úprava pemrlováním-pohledová část, hrany fazeta
přímé i obloukové bloky, vzájemně spojované (čepy)
osazení na štěrkový polštář</t>
  </si>
  <si>
    <t>A114</t>
  </si>
  <si>
    <t>7,0*0,70*0,50</t>
  </si>
  <si>
    <t>ARCHITEKTONICKÝ PRVEK - PATNÍK NEOSVĚTLENÝ</t>
  </si>
  <si>
    <t>893887890</t>
  </si>
  <si>
    <t>rozměry prvku kruhový D 450mm, výška 1250m 
přesný typ, tvar a povrchová úprava dle návrhu a požadavku KAM Liberec
osazení na základ.patku</t>
  </si>
  <si>
    <t>A115</t>
  </si>
  <si>
    <t>1"ks"*1,25*(3,14*0,225*0,225)</t>
  </si>
  <si>
    <t>R93850</t>
  </si>
  <si>
    <t>OČIŠTĚNÍ BETONOVÝCH KONSTRUKCÍ</t>
  </si>
  <si>
    <t>515461644</t>
  </si>
  <si>
    <t>Mechanické čištění stávajícího vyústění u P2</t>
  </si>
  <si>
    <t>06 - SO 112 - Herní prvek</t>
  </si>
  <si>
    <t>MgA. Marie Vondráková</t>
  </si>
  <si>
    <t>25415751</t>
  </si>
  <si>
    <t>PROPOS Liberec s.r.o.</t>
  </si>
  <si>
    <t>CZ25415751</t>
  </si>
  <si>
    <t>HSV - Práce a dodávky HSV</t>
  </si>
  <si>
    <t xml:space="preserve">    1 - Zemní práce</t>
  </si>
  <si>
    <t xml:space="preserve">    2 - Zakládání</t>
  </si>
  <si>
    <t xml:space="preserve">    9 - Ostatní konstrukce a práce, bourání</t>
  </si>
  <si>
    <t xml:space="preserve">    998 - Přesun hmot</t>
  </si>
  <si>
    <t>PSV - Práce a dodávky PSV</t>
  </si>
  <si>
    <t xml:space="preserve">    762 - Konstrukce tesařské</t>
  </si>
  <si>
    <t>HSV</t>
  </si>
  <si>
    <t>Práce a dodávky HSV</t>
  </si>
  <si>
    <t>122251102</t>
  </si>
  <si>
    <t>Odkopávky a prokopávky nezapažené v hornině třídy těžitelnosti I skupiny 3 objem do 50 m3 strojně</t>
  </si>
  <si>
    <t>CS ÚRS 2025 02</t>
  </si>
  <si>
    <t>-1430631842</t>
  </si>
  <si>
    <t>Odkopávky a prokopávky nezapažené strojně v hornině třídy těžitelnosti I skupiny 3 přes 20 do 50 m3</t>
  </si>
  <si>
    <t>Online PSC</t>
  </si>
  <si>
    <t>https://podminky.urs.cz/item/CS_URS_2025_02/122251102</t>
  </si>
  <si>
    <t>dle digi měření</t>
  </si>
  <si>
    <t>1,54*6,0</t>
  </si>
  <si>
    <t>132251103</t>
  </si>
  <si>
    <t>Hloubení rýh nezapažených š do 800 mm v hornině třídy těžitelnosti I skupiny 3 objem do 100 m3 strojně</t>
  </si>
  <si>
    <t>512183244</t>
  </si>
  <si>
    <t>Hloubení nezapažených rýh šířky do 800 mm strojně s urovnáním dna do předepsaného profilu a spádu v hornině třídy těžitelnosti I skupiny 3 přes 50 do 100 m3</t>
  </si>
  <si>
    <t>https://podminky.urs.cz/item/CS_URS_2025_02/132251103</t>
  </si>
  <si>
    <t>(0,5+0,3)*(0,3+0,3)*0,8*5</t>
  </si>
  <si>
    <t>(0,5+0,3)*(0,3+0,3)*1,0*5</t>
  </si>
  <si>
    <t>(0,5+0,3)*(0,3+0,3)*1,0*4</t>
  </si>
  <si>
    <t>(0,5+0,3)*(0,3+0,3)*1,0</t>
  </si>
  <si>
    <t>((0,5+0,3)*(0,3+0,3)*1,2*2)+((0,5+0,3)*(0,3+0,3)*1,0*0,3)</t>
  </si>
  <si>
    <t>(0,5+0,3)*(0,3+0,3)*0,8*2</t>
  </si>
  <si>
    <t>Součet</t>
  </si>
  <si>
    <t>162351103</t>
  </si>
  <si>
    <t>Vodorovné přemístění přes 50 do 500 m výkopku/sypaniny z horniny třídy těžitelnosti I skupiny 1 až 3</t>
  </si>
  <si>
    <t>168167739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</si>
  <si>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</si>
  <si>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https://podminky.urs.cz/item/CS_URS_2025_02/162351103</t>
  </si>
  <si>
    <t>výkopek na meziskládku</t>
  </si>
  <si>
    <t>9,24+20,784</t>
  </si>
  <si>
    <t>pro zásyp</t>
  </si>
  <si>
    <t>14,289</t>
  </si>
  <si>
    <t>162751117</t>
  </si>
  <si>
    <t>Vodorovné přemístění přes 9 000 do 10000 m výkopku/sypaniny z horniny třídy těžitelnosti I skupiny 1 až 3</t>
  </si>
  <si>
    <t>-138758264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</si>
  <si>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</si>
  <si>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https://podminky.urs.cz/item/CS_URS_2025_02/162751117</t>
  </si>
  <si>
    <t>hloubení+odkop - zásyp</t>
  </si>
  <si>
    <t>(9,24+20,784)-14,289</t>
  </si>
  <si>
    <t>167151101</t>
  </si>
  <si>
    <t>Nakládání výkopku z hornin třídy těžitelnosti I skupiny 1 až 3 do 100 m3</t>
  </si>
  <si>
    <t>-1780935128</t>
  </si>
  <si>
    <t>Nakládání, skládání a překládání neulehlého výkopku nebo sypaniny strojně nakládání, množství do 100 m3, z horniny třídy těžitelnosti I, skupiny 1 až 3</t>
  </si>
  <si>
    <t>https://podminky.urs.cz/item/CS_URS_2025_02/167151101</t>
  </si>
  <si>
    <t>(9,24+20,784)</t>
  </si>
  <si>
    <t>odvoz přebytku na skládku</t>
  </si>
  <si>
    <t>15,735</t>
  </si>
  <si>
    <t>171201231</t>
  </si>
  <si>
    <t>Poplatek za uložení zeminy a kamení na recyklační skládce (skládkovné) kód odpadu 17 05 04</t>
  </si>
  <si>
    <t>-430967982</t>
  </si>
  <si>
    <t>Poplatek za uložení stavebního odpadu na recyklační skládce (skládkovné) zeminy a kamení zatříděného do Katalogu odpadů pod kódem 17 05 04</t>
  </si>
  <si>
    <t>https://podminky.urs.cz/item/CS_URS_2025_02/171201231</t>
  </si>
  <si>
    <t>15,735*1,8</t>
  </si>
  <si>
    <t>508517211</t>
  </si>
  <si>
    <t>Uložení sypaniny na skládky nebo meziskládky bez hutnění s upravením uložené sypaniny do předepsaného tvaru</t>
  </si>
  <si>
    <t>https://podminky.urs.cz/item/CS_URS_2025_02/171251201</t>
  </si>
  <si>
    <t>174151101</t>
  </si>
  <si>
    <t>Zásyp jam, šachet rýh nebo kolem objektů sypaninou se zhutněním</t>
  </si>
  <si>
    <t>-1483009618</t>
  </si>
  <si>
    <t>Zásyp sypaninou z jakékoliv horniny strojně s uložením výkopku ve vrstvách se zhutněním jam, šachet, rýh nebo kolem objektů v těchto vykopávkách</t>
  </si>
  <si>
    <t>https://podminky.urs.cz/item/CS_URS_2025_02/174151101</t>
  </si>
  <si>
    <t>hloubení - nové kce</t>
  </si>
  <si>
    <t>20,784</t>
  </si>
  <si>
    <t>-0,3*0,5*0,8*5</t>
  </si>
  <si>
    <t>-0,3*0,5*1,0*5</t>
  </si>
  <si>
    <t>-0,3*0,5*1,0*4</t>
  </si>
  <si>
    <t>-0,3*0,5*1,0</t>
  </si>
  <si>
    <t>-(0,3*0,5*1,2*2+0,3*0,5*1,0*0,3)</t>
  </si>
  <si>
    <t>-0,3*0,5*0,8*2</t>
  </si>
  <si>
    <t>Zakládání</t>
  </si>
  <si>
    <t>2743135</t>
  </si>
  <si>
    <t>Podkladový beton tř. C 12/15</t>
  </si>
  <si>
    <t>-761233744</t>
  </si>
  <si>
    <t>0,4*0,6*0,05*51</t>
  </si>
  <si>
    <t>2791131</t>
  </si>
  <si>
    <t>Osazení a dodávka bova patek 110/110 - 100*300mm vč. vrtu, chemické kotvy a závitové tyče</t>
  </si>
  <si>
    <t>1974853360</t>
  </si>
  <si>
    <t>5+5+4+1+5+5+5+5+1+5+5+5</t>
  </si>
  <si>
    <t>279113144</t>
  </si>
  <si>
    <t>Základová zeď tl přes 250 do 300 mm z tvárnic ztraceného bednění včetně výplně z betonu tř. C 20/25</t>
  </si>
  <si>
    <t>1469429275</t>
  </si>
  <si>
    <t>Základové zdi z tvárnic ztraceného bednění včetně výplně z betonu bez zvláštních nároků na vliv prostředí třídy C 20/25, tloušťky zdiva přes 250 do 300 mm</t>
  </si>
  <si>
    <t>https://podminky.urs.cz/item/CS_URS_2025_02/279113144</t>
  </si>
  <si>
    <t>0,5*0,8*5</t>
  </si>
  <si>
    <t>0,5*1,0*5</t>
  </si>
  <si>
    <t>0,5*1,0*4</t>
  </si>
  <si>
    <t>0,5*1,0</t>
  </si>
  <si>
    <t>0,5*1,2*2+0,5*1,0*0,3</t>
  </si>
  <si>
    <t>0,5*0,8*2</t>
  </si>
  <si>
    <t>279361821</t>
  </si>
  <si>
    <t>Výztuž základových zdí nosných betonářskou ocelí 10 505</t>
  </si>
  <si>
    <t>-555649526</t>
  </si>
  <si>
    <t>Výztuž základových zdí nosných svislých nebo odkloněných od svislice, rovinných nebo oblých, deskových nebo žebrových, včetně výztuže jejich žeber z betonářské oceli 10 505 (R) nebo BSt 500</t>
  </si>
  <si>
    <t>https://podminky.urs.cz/item/CS_URS_2025_02/279361821</t>
  </si>
  <si>
    <t>předpoklad - 10kg/m2</t>
  </si>
  <si>
    <t>21,65*10,0*0,001</t>
  </si>
  <si>
    <t>Ostatní konstrukce a práce, bourání</t>
  </si>
  <si>
    <t>9529011</t>
  </si>
  <si>
    <t>Osazení a dodávka drenážní hadice D100mm obalená v geotextílii uložená ve štěrkovém zásypu</t>
  </si>
  <si>
    <t>-1639268963</t>
  </si>
  <si>
    <t>9529015</t>
  </si>
  <si>
    <t>Osazení a dodávka prefa betonové desky, šedá, hládka, rozměr 2615/4730mm tl.26mm s vyztuženými žebry vč.nerez korýtka</t>
  </si>
  <si>
    <t>-332170815</t>
  </si>
  <si>
    <t>9529019</t>
  </si>
  <si>
    <t>Osazení a dodávka nerez korýtka na vodní hrátky vč. napojení a systémových prvků a detailů</t>
  </si>
  <si>
    <t>-1235428107</t>
  </si>
  <si>
    <t>9529024</t>
  </si>
  <si>
    <t>Osazení a dodávka betonového umyvadla D600mm, antracit, z vysokopevnostního HPC betonu, otvorem ve dně a gumových špuntem na řetízku</t>
  </si>
  <si>
    <t>363481060</t>
  </si>
  <si>
    <t>9529026</t>
  </si>
  <si>
    <t>Zřízení pískoviště hloubky 350mm vč. geotextílie a napojení na drenáž</t>
  </si>
  <si>
    <t>348080051</t>
  </si>
  <si>
    <t>9529028</t>
  </si>
  <si>
    <t>Zakrytí otvoru pro strom nerezovým včelařským pletivem s pryžovou ochranou kmene proti zněčištění</t>
  </si>
  <si>
    <t>1955627317</t>
  </si>
  <si>
    <t>998</t>
  </si>
  <si>
    <t>Přesun hmot</t>
  </si>
  <si>
    <t>9982313</t>
  </si>
  <si>
    <t>Přesun hmot pro parkové úpravy</t>
  </si>
  <si>
    <t>-1617762918</t>
  </si>
  <si>
    <t>PSV</t>
  </si>
  <si>
    <t>Práce a dodávky PSV</t>
  </si>
  <si>
    <t>762</t>
  </si>
  <si>
    <t>Konstrukce tesařské</t>
  </si>
  <si>
    <t>7624300</t>
  </si>
  <si>
    <t>Obložení krajnic pomocí HLP lamina tl.5mm, atracit vč.kotvení</t>
  </si>
  <si>
    <t>1459876817</t>
  </si>
  <si>
    <t>okrjae mola</t>
  </si>
  <si>
    <t>3,75+3,4</t>
  </si>
  <si>
    <t>okraje pískoviště</t>
  </si>
  <si>
    <t>2,235*4</t>
  </si>
  <si>
    <t>762723311</t>
  </si>
  <si>
    <t>Montáž prostorové vázané kce pomocí tesařských spojů z lepených hranolů průřezové pl do 120 cm2</t>
  </si>
  <si>
    <t>-1031076082</t>
  </si>
  <si>
    <t>Montáž prostorových vázaných konstrukcí z lepených hranolů pomocí tesařských spojů průřezové plochy do 120 cm2</t>
  </si>
  <si>
    <t>https://podminky.urs.cz/item/CS_URS_2025_02/762723311</t>
  </si>
  <si>
    <t>hranol 80/80</t>
  </si>
  <si>
    <t>5,91*11+2,94*9+1,4*3+0,995+2,88+0,39+2,86+5,32*4+5,84+11,76*2+1,42*2+0,8+0,91</t>
  </si>
  <si>
    <t>hranol 60/80</t>
  </si>
  <si>
    <t>0,66*59+0,44*5+0,4*2+0,986+1,508*2+0,478</t>
  </si>
  <si>
    <t>6122326</t>
  </si>
  <si>
    <t>hranol konstrukční KVH lepený průřezu 60x60-280mm pohledový vč.povrchové úpravy a impregnace</t>
  </si>
  <si>
    <t>69752906</t>
  </si>
  <si>
    <t>0,08*0,08*(5,91*11+2,94*9+1,4*3+0,995+2,88+0,39+2,86+5,32*4+5,84+11,76*2+1,42*2+0,8+0,91)</t>
  </si>
  <si>
    <t>0,06*0,08*(0,66*59+0,44*5+0,4*2+0,986+1,508*2+0,478)</t>
  </si>
  <si>
    <t>762723321</t>
  </si>
  <si>
    <t>Montáž prostorové vázané kce pomocí tesařských spojů z lepených hranolů průřezové pl přes 120 do 224 cm2</t>
  </si>
  <si>
    <t>1658526607</t>
  </si>
  <si>
    <t>Montáž prostorových vázaných konstrukcí z lepených hranolů pomocí tesařských spojů průřezové plochy přes 120 do 224 cm2</t>
  </si>
  <si>
    <t>https://podminky.urs.cz/item/CS_URS_2025_02/762723321</t>
  </si>
  <si>
    <t>hranol 80/160mm</t>
  </si>
  <si>
    <t>1,48*6+2,88+2,86*2+2,94*3+0,66*4+2,78*3+5,91+1,31+1,636</t>
  </si>
  <si>
    <t>6122327</t>
  </si>
  <si>
    <t xml:space="preserve">hranol konstrukční KVH lepený průřezu 80x80-280mm pohledový  vč.povrchové úpravy a impregnace</t>
  </si>
  <si>
    <t>1009230248</t>
  </si>
  <si>
    <t>0,08*0,16*(1,48*6+2,88+2,86*2+2,94*3+0,66*4+2,78*3+5,91+1,31+1,636)</t>
  </si>
  <si>
    <t>762795000</t>
  </si>
  <si>
    <t>Spojovací prostředky pro montáž prostorových vázaných kcí</t>
  </si>
  <si>
    <t>-460935006</t>
  </si>
  <si>
    <t>Spojovací prostředky prostorových vázaných konstrukcí hřebíky, svorníky, fixační prkna</t>
  </si>
  <si>
    <t>https://podminky.urs.cz/item/CS_URS_2025_02/762795000</t>
  </si>
  <si>
    <t>1,234+0,591</t>
  </si>
  <si>
    <t>762952002</t>
  </si>
  <si>
    <t>Montáž teras z prken š přes 90 do 120 mm z dřevin měkkých šroubovaných broušených bez povrchové úpravy</t>
  </si>
  <si>
    <t>-136432114</t>
  </si>
  <si>
    <t>Montáž terasy nášlapné vrstvy z prken z dřevin velmi měkkých nebo měkkých, s broušením, bez povrchové úpravy, spojovaných šroubováním, šířky přes 90 do 120 mm</t>
  </si>
  <si>
    <t>https://podminky.urs.cz/item/CS_URS_2025_02/762952002</t>
  </si>
  <si>
    <t>0,28*5,96</t>
  </si>
  <si>
    <t>0,74*5,96</t>
  </si>
  <si>
    <t>0,225*5,96</t>
  </si>
  <si>
    <t>2,96*5,96-(0,74+5,13)</t>
  </si>
  <si>
    <t>0,225*2,98*4</t>
  </si>
  <si>
    <t>0,74*2,98*3</t>
  </si>
  <si>
    <t>2,9*3,15</t>
  </si>
  <si>
    <t>7,38</t>
  </si>
  <si>
    <t>0,87*5,96</t>
  </si>
  <si>
    <t>6119812</t>
  </si>
  <si>
    <t xml:space="preserve">profil terasový dřevěný borovice š 120mm tl 24mm thermowood  vč.povrchové úpravy a impregnace</t>
  </si>
  <si>
    <t>307938415</t>
  </si>
  <si>
    <t>61,692*1,08 'Přepočtené koeficientem množství</t>
  </si>
  <si>
    <t>9987621</t>
  </si>
  <si>
    <t>Přesun hmot tonážní pro kce tesařské</t>
  </si>
  <si>
    <t>1276301866</t>
  </si>
  <si>
    <t>07 - SO 113 - Mobiliář</t>
  </si>
  <si>
    <t>07.1 - SO 113 - Přípravné práce</t>
  </si>
  <si>
    <t>Šetrná demontáž stávající konsktruce (dětská houpačka se skluzavkou) vč.odvozu do skladu investora</t>
  </si>
  <si>
    <t>-1428104155</t>
  </si>
  <si>
    <t>9529021</t>
  </si>
  <si>
    <t>Šetrná demontáž stávající konsktruce (venkovní fitness prvky) vč.odvozu do skladu investora</t>
  </si>
  <si>
    <t>-2066648140</t>
  </si>
  <si>
    <t>9529031</t>
  </si>
  <si>
    <t xml:space="preserve">Demontáž stávajících laviček vč.odvozu a likvidace </t>
  </si>
  <si>
    <t>1932568437</t>
  </si>
  <si>
    <t>07.2 - SO 113 A - Odpočinková lavice s opěrkou</t>
  </si>
  <si>
    <t>132212131</t>
  </si>
  <si>
    <t>Hloubení nezapažených rýh šířky do 800 mm v soudržných horninách třídy těžitelnosti I skupiny 3 ručně</t>
  </si>
  <si>
    <t>43794838</t>
  </si>
  <si>
    <t>Hloubení nezapažených rýh šířky do 800 mm ručně s urovnáním dna do předepsaného profilu a spádu v hornině třídy těžitelnosti I skupiny 3 soudržných</t>
  </si>
  <si>
    <t>https://podminky.urs.cz/item/CS_URS_2025_02/132212131</t>
  </si>
  <si>
    <t>0,25*0,25*0,7*2*23</t>
  </si>
  <si>
    <t>1288293770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</si>
  <si>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</si>
  <si>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https://podminky.urs.cz/item/CS_URS_2025_02/162251102</t>
  </si>
  <si>
    <t>167111101</t>
  </si>
  <si>
    <t>Nakládání výkopku z hornin třídy těžitelnosti I skupiny 1 až 3 ručně</t>
  </si>
  <si>
    <t>-838145259</t>
  </si>
  <si>
    <t>Nakládání, skládání a překládání neulehlého výkopku nebo sypaniny ručně nakládání, z hornin třídy těžitelnosti I, skupiny 1 až 3</t>
  </si>
  <si>
    <t>https://podminky.urs.cz/item/CS_URS_2025_02/167111101</t>
  </si>
  <si>
    <t>271542211</t>
  </si>
  <si>
    <t>Podsyp pod základové konstrukce se zhutněním z netříděné štěrkodrtě</t>
  </si>
  <si>
    <t>-805015139</t>
  </si>
  <si>
    <t>Podsyp pod základové konstrukce se zhutněním a urovnáním povrchu ze štěrkodrtě netříděné</t>
  </si>
  <si>
    <t>https://podminky.urs.cz/item/CS_URS_2025_02/271542211</t>
  </si>
  <si>
    <t>0,25*0,07*0,7*2*23</t>
  </si>
  <si>
    <t>274313511</t>
  </si>
  <si>
    <t>Základové pasy z betonu tř. C 12/15</t>
  </si>
  <si>
    <t>2104558949</t>
  </si>
  <si>
    <t>Základy z betonu prostého pasy betonu kamenem neprokládaného tř. C 12/15</t>
  </si>
  <si>
    <t>https://podminky.urs.cz/item/CS_URS_2025_02/274313511</t>
  </si>
  <si>
    <t>vč.přípočtu 5% na betonáž do výkopu bez bednění</t>
  </si>
  <si>
    <t>0,25*0,25*0,7*2*1,05*23</t>
  </si>
  <si>
    <t>Osazení a dodávka závitových tyčí M10 délky min.200mm pro ukotvení lavičky vč.chemické kotvy a vrtu (4 kotvy / kus)</t>
  </si>
  <si>
    <t>1402813706</t>
  </si>
  <si>
    <t>Osazení a dodávka lavičky vel.1800x646x772mm, hmotnsoti cca 32-45kg, masivní dřevo dub/tropické dřevo</t>
  </si>
  <si>
    <t>648728327</t>
  </si>
  <si>
    <t>Poznámka k položce:_x000d_
Ocelový svařenec. Konstrukci tvoří dvě bočnice svařené z ohýbané pásoviny 40 × 10 mm,_x000d_
sedák je uprostřed vyztužen pásovinou. Nosnou konstrukcí je neseno 11 latí obdélníkového_x000d_
průřezu (56 × 32 mm) délky 1800 mm připevněné nerezovými vruty. Vrchní lať opěradla a_x000d_
spodní lať sedáku jsou zaoblené rádiem R20.</t>
  </si>
  <si>
    <t>351441727</t>
  </si>
  <si>
    <t>07.3 - SO 113 B - Odpočinková lavice bez opěrky</t>
  </si>
  <si>
    <t>-1051629762</t>
  </si>
  <si>
    <t>0,5*0,6*1,3*10</t>
  </si>
  <si>
    <t>1308016841</t>
  </si>
  <si>
    <t>1403613779</t>
  </si>
  <si>
    <t>-1559898863</t>
  </si>
  <si>
    <t>0,5*0,1*1,3*10</t>
  </si>
  <si>
    <t>280363036</t>
  </si>
  <si>
    <t>0,5*0,5*1,3*10*1,05</t>
  </si>
  <si>
    <t>Osazení a dodávka odpočinkové lavice bez opěrky vel.2400x480x150mm se "stojanem" vel.1200x370*250mm vč.kotvení</t>
  </si>
  <si>
    <t>937431722</t>
  </si>
  <si>
    <t>Poznámka k položce:_x000d_
Posezí plocha dřevěný dubový masivní trám 150/150 - 3 ks trámků, s distancí 15mm._x000d_
4 kusy nerezových závitových tyčí tl 12 mm včetně 2 kusů podložek tl 15mm na jednu tyč,_x000d_
klouboučkové matice na obou stranách tyče - zadlabáno do dubového masivu - 8ks šroubů_x000d_
ocelová nosná konstrukce z tyčoviny tl. 30/30 mm, včetně 4 kusů noh tyčovina 30/30._x000d_
U země spojen pásovinou tl. výška 20 mm šířky 30mm - vše svařeno.ww_x000d_
Závitová nerezová tyč tl. 10mm kotvená na chemickou kotvu k žulovému základu - 2ks chem._x000d_
kotvy do předvrtaného otvoru - ukončeno kloboučkovou matkou_x000d_
materiál:_x000d_
kov. konstrukce: ocel tř. 1, povrchová úprava žárový pozink + kovářská čerň_x000d_
masivní dřevo: dub/tropické dřevo, bez nátěru, případně přírodní olej_x000d_
kovové prvky: DB 703</t>
  </si>
  <si>
    <t>763081570</t>
  </si>
  <si>
    <t>07.4 - SO 113 C - Odpadkový koš</t>
  </si>
  <si>
    <t>924342136</t>
  </si>
  <si>
    <t>0,3*0,3*0,8*7</t>
  </si>
  <si>
    <t>-1589989441</t>
  </si>
  <si>
    <t>0,504-0,095</t>
  </si>
  <si>
    <t>-1407241902</t>
  </si>
  <si>
    <t>174111101</t>
  </si>
  <si>
    <t>Zásyp jam, šachet rýh nebo kolem objektů sypaninou se zhutněním ručně</t>
  </si>
  <si>
    <t>-5618226</t>
  </si>
  <si>
    <t>Zásyp sypaninou z jakékoliv horniny ručně s uložením výkopku ve vrstvách se zhutněním jam, šachet, rýh nebo kolem objektů v těchto vykopávkách</t>
  </si>
  <si>
    <t>https://podminky.urs.cz/item/CS_URS_2025_02/174111101</t>
  </si>
  <si>
    <t>0,3*0,3*0,15*7</t>
  </si>
  <si>
    <t>275313611</t>
  </si>
  <si>
    <t>Základové patky z betonu tř. C 16/20</t>
  </si>
  <si>
    <t>2094546663</t>
  </si>
  <si>
    <t>Základy z betonu prostého patky a bloky z betonu kamenem neprokládaného tř. C 16/20</t>
  </si>
  <si>
    <t>https://podminky.urs.cz/item/CS_URS_2025_02/275313611</t>
  </si>
  <si>
    <t>0,3*0,3*0,65*7*1,05</t>
  </si>
  <si>
    <t>Osazení a dodávka odpadkového koše 50l, antipolep opláštění z tahokovu s šikmou skříškou a bočními dvířky pro vyvážení</t>
  </si>
  <si>
    <t>1134998988</t>
  </si>
  <si>
    <t>Poznámka k položce:_x000d_
Materiál: pevný odolný vůči oděru, odolný vůči grafitti (tagování) a polepu, s nátěrem nebo_x000d_
barevně stálý Konstrukce: stabilní a velmi odolná proti vandalismu. a poškození prokopnutím,_x000d_
zlomením, či povalením, Tvar: zakrytí stříškou - přiměřeně malý vhozový otvor (nelze snadno_x000d_
odhazovat pytle odpadků z domova a nelze snadno vytahovat odpadky zpět a rozhazovat je_x000d_
kolem)_x000d_
Konstrukce: ocel S235JR, galvanicky zinkovaná, tl. 4 mm, práškový vypalovací lak DB 703_x000d_
opláštění: Tahokov min tl. 2 mm Stříška: ocel S235JR, metalizace, práškový vypalovací lak_x000d_
DB 703 Spojovací materiál: nerez</t>
  </si>
  <si>
    <t>-685919490</t>
  </si>
  <si>
    <t>07.5 - SO 113 D - Stojan na jízdní kolo</t>
  </si>
  <si>
    <t>-649664372</t>
  </si>
  <si>
    <t>0,3*0,3*0,8*2*12</t>
  </si>
  <si>
    <t>-1045405821</t>
  </si>
  <si>
    <t>1,728-0,324</t>
  </si>
  <si>
    <t>1083745716</t>
  </si>
  <si>
    <t>-1985416603</t>
  </si>
  <si>
    <t>0,3*0,3*0,15*2*12</t>
  </si>
  <si>
    <t>833548560</t>
  </si>
  <si>
    <t>0,3*0,3*0,65*2*12*1,05</t>
  </si>
  <si>
    <t>Osazení a dodávka ocelové plotny vel.150x1504mm vč.kotvení a chemických kotev</t>
  </si>
  <si>
    <t>-1781990189</t>
  </si>
  <si>
    <t xml:space="preserve">Osazení a dodávka stojanu na jízdní kola </t>
  </si>
  <si>
    <t>2121038576</t>
  </si>
  <si>
    <t>Poznámka k položce:_x000d_
Ocelový rám ze svařovaného T profilu 40/40/6, vařeno z pásoviny 40/6, svary zabrousit, hrany_x000d_
horní příruby sražené d-3mm, hrany rámu oblé d-16mm, povrchová úprava ocel - žárový pozink, barva DB 703, laserem vyřezáno logo Liberce do ocelové pásoviny oboustranně.</t>
  </si>
  <si>
    <t>822025417</t>
  </si>
  <si>
    <t>07.6 - SO 113 E - Set stůl a lavice</t>
  </si>
  <si>
    <t>-1760106579</t>
  </si>
  <si>
    <t>0,25*0,25*1,2*3*3</t>
  </si>
  <si>
    <t>372346075</t>
  </si>
  <si>
    <t>-707629480</t>
  </si>
  <si>
    <t>378502654</t>
  </si>
  <si>
    <t>0,25*0,07*1,2*3*3</t>
  </si>
  <si>
    <t>-905078933</t>
  </si>
  <si>
    <t>0,25*0,25*1,2*3*1,05*3</t>
  </si>
  <si>
    <t>Osazení a dodávka závitových tyčí M10 délky min.200mm pro ukotvení lavičky vč.chemické kotvy a vrtu (6 kotev / kus)</t>
  </si>
  <si>
    <t>2078725019</t>
  </si>
  <si>
    <t>Osazení a dodávka set stůl s lavicemi, dubové dřevo</t>
  </si>
  <si>
    <t>1919163025</t>
  </si>
  <si>
    <t>Poznámka k položce:_x000d_
tesaný výrobek z dubového dřeva, 1 ks stůl, 2 ks lavice bez opěrky, kotveno do betonových patek, délka 3,0 m</t>
  </si>
  <si>
    <t>104796166</t>
  </si>
  <si>
    <t>A168</t>
  </si>
  <si>
    <t>145</t>
  </si>
  <si>
    <t>08 - SO 201 - Most M1</t>
  </si>
  <si>
    <t>1223716108</t>
  </si>
  <si>
    <t>A161</t>
  </si>
  <si>
    <t>"z pol.č. 114151 - 10% "2"m3"*2,5"t/m3</t>
  </si>
  <si>
    <t>B1</t>
  </si>
  <si>
    <t>"z pol.č. 96613 - 10% "34,0*0,1"m3"*2,5"t/m3</t>
  </si>
  <si>
    <t>C1</t>
  </si>
  <si>
    <t>"z pol.č. 96615 "18,75"m3"*2,5"t/m3</t>
  </si>
  <si>
    <t>"Celkové množství "60.375000</t>
  </si>
  <si>
    <t>833022864</t>
  </si>
  <si>
    <t>114151</t>
  </si>
  <si>
    <t>ODSTR DLAŽ VOD KOR Z LOMKAM NA MC VČET PODKL, ODVOZ DO 1KM</t>
  </si>
  <si>
    <t>993054620</t>
  </si>
  <si>
    <t>A162</t>
  </si>
  <si>
    <t>"koryto náhonu "75,0"m2"*0,25</t>
  </si>
  <si>
    <t>122731.a</t>
  </si>
  <si>
    <t>2002030696</t>
  </si>
  <si>
    <t>A164</t>
  </si>
  <si>
    <t>190,0</t>
  </si>
  <si>
    <t>122731.b</t>
  </si>
  <si>
    <t>-457281115</t>
  </si>
  <si>
    <t>položka realizována pouze na přímý pokyn TDI a geologa stavby na základě skutečných poměrů podloží na stavbě
odvoz na mezideponii stavby</t>
  </si>
  <si>
    <t>A163</t>
  </si>
  <si>
    <t>"sanace podloží "33,0"m3</t>
  </si>
  <si>
    <t>-571578551</t>
  </si>
  <si>
    <t>A165</t>
  </si>
  <si>
    <t>"pro pol.č. 17411 "145,0</t>
  </si>
  <si>
    <t>B45</t>
  </si>
  <si>
    <t>"pro pol.č. 17110 "80,0</t>
  </si>
  <si>
    <t>"Celkové množství "225.000000</t>
  </si>
  <si>
    <t>17110</t>
  </si>
  <si>
    <t>ULOŽENÍ SYPANINY DO NÁSYPŮ SE ZHUTNĚNÍM</t>
  </si>
  <si>
    <t>1096567785</t>
  </si>
  <si>
    <t>-1624884630</t>
  </si>
  <si>
    <t>A166</t>
  </si>
  <si>
    <t>"z pol.č. 122731 "190,0</t>
  </si>
  <si>
    <t>17120.c</t>
  </si>
  <si>
    <t>-562671746</t>
  </si>
  <si>
    <t>položka realizována pouze na přímý pokyn TDI a geologa stavby na základě skutečných poměrů podloží na stavbě</t>
  </si>
  <si>
    <t>A167</t>
  </si>
  <si>
    <t>"z pol.č. 122731.b "33,0"m3</t>
  </si>
  <si>
    <t>863737009</t>
  </si>
  <si>
    <t>"za opěrami A168 zdmi "145,0</t>
  </si>
  <si>
    <t>-1146343999</t>
  </si>
  <si>
    <t>štěrkodrť 0/32</t>
  </si>
  <si>
    <t>21331</t>
  </si>
  <si>
    <t>DRENÁŽNÍ VRSTVY Z BETONU MEZEROVITÉHO (DRENÁŽNÍHO)</t>
  </si>
  <si>
    <t>1654050151</t>
  </si>
  <si>
    <t>A169</t>
  </si>
  <si>
    <t>3,8+2,5</t>
  </si>
  <si>
    <t>21452</t>
  </si>
  <si>
    <t>SANAČNÍ VRSTVY Z KAMENIVA DRCENÉHO</t>
  </si>
  <si>
    <t>-250225023</t>
  </si>
  <si>
    <t>A170</t>
  </si>
  <si>
    <t>27152</t>
  </si>
  <si>
    <t>POLŠTÁŘE POD ZÁKLADY Z KAMENIVA DRCENÉHO</t>
  </si>
  <si>
    <t>-1282353757</t>
  </si>
  <si>
    <t>A171</t>
  </si>
  <si>
    <t>"nábřežní zdi "22,0"m3</t>
  </si>
  <si>
    <t>-1375851511</t>
  </si>
  <si>
    <t>řezané kamenné kvádry 300/280/500mm
řezaný žulový blok (světlá žula)
včetně spárování, spojovacího materiálu, kotvení</t>
  </si>
  <si>
    <t>A172</t>
  </si>
  <si>
    <t>"řezané kamenné kvádry 300/280/500mm "(4,9*0,30*0,80)*2</t>
  </si>
  <si>
    <t>B46</t>
  </si>
  <si>
    <t>"řezané kamenné kvádry 500/100/500mm ""nábřežní zeď" 38,0*0,50*0,10</t>
  </si>
  <si>
    <t>"Celkové množství "4.252000</t>
  </si>
  <si>
    <t>327212</t>
  </si>
  <si>
    <t>ZDI OPĚRNÉ, ZÁRUBNÍ, NÁBŘEŽNÍ Z LOMOVÉHO KAMENE NA MC</t>
  </si>
  <si>
    <t>-2112978185</t>
  </si>
  <si>
    <t>A173</t>
  </si>
  <si>
    <t>"nábřežní zdi "129,0"m2"*0,50</t>
  </si>
  <si>
    <t>B47</t>
  </si>
  <si>
    <t>"odpočet pol.č. 327215 "-23,8"m3</t>
  </si>
  <si>
    <t>"Celkové množství "40.700000</t>
  </si>
  <si>
    <t>327215</t>
  </si>
  <si>
    <t>PŘEZDĚNÍ ZDÍ Z KAMENNÉHO ZDIVA</t>
  </si>
  <si>
    <t>340367971</t>
  </si>
  <si>
    <t>rozebrání stávající zdi viz pol.č. 96613</t>
  </si>
  <si>
    <t>A174</t>
  </si>
  <si>
    <t>"nábřežní zdi ""70% z položky 96613:" 34"m3"*0,7</t>
  </si>
  <si>
    <t>32731A</t>
  </si>
  <si>
    <t>ZDI OPĚRNÉ, ZÁRUBNÍ, NÁBŘEŽNÍ Z PROSTÉHO BETONU DO C20/25</t>
  </si>
  <si>
    <t>-1636105290</t>
  </si>
  <si>
    <t>A175</t>
  </si>
  <si>
    <t>"nábřežní zdi - dřík "46,0"m3</t>
  </si>
  <si>
    <t>333213</t>
  </si>
  <si>
    <t>OBKLAD MOST OPĚR A KŘÍDEL Z LOM KAMENE</t>
  </si>
  <si>
    <t>-137759861</t>
  </si>
  <si>
    <t>obkladový kámen tl. 100mm</t>
  </si>
  <si>
    <t>A176</t>
  </si>
  <si>
    <t>"obklad na vnitřní stěny, dno prfabrik. rámů "40,0"m2"*0,10</t>
  </si>
  <si>
    <t>R38912A</t>
  </si>
  <si>
    <t>MONTÁŽ MOSTNÍ RÁMOVÉ KONSTRUKCE Z DÍLCŮ ŽELEZOBETONOVÝCH</t>
  </si>
  <si>
    <t>-1566160525</t>
  </si>
  <si>
    <t>rámový prefabrikát sv.š. 4,0x3,0m - montáž bez nákupu rámu
tl. stěny 250mm</t>
  </si>
  <si>
    <t>A177</t>
  </si>
  <si>
    <t>4"kus"*4,0"m3/kus</t>
  </si>
  <si>
    <t>-1036487351</t>
  </si>
  <si>
    <t>A178</t>
  </si>
  <si>
    <t>5,5+4,0+2,40</t>
  </si>
  <si>
    <t>45131A</t>
  </si>
  <si>
    <t>PODKLADNÍ A VÝPLŇOVÉ VRSTVY Z PROSTÉHO BETONU C20/25</t>
  </si>
  <si>
    <t>-1686483561</t>
  </si>
  <si>
    <t>A179</t>
  </si>
  <si>
    <t>"dno koryta "72,0"m2"*0,20</t>
  </si>
  <si>
    <t>B50</t>
  </si>
  <si>
    <t>"římsa "1,8"m3</t>
  </si>
  <si>
    <t>"Celkové množství "16.200000</t>
  </si>
  <si>
    <t>45157.a</t>
  </si>
  <si>
    <t>879111087</t>
  </si>
  <si>
    <t>ochrana izolace - písek</t>
  </si>
  <si>
    <t>45157.b</t>
  </si>
  <si>
    <t>-1697288269</t>
  </si>
  <si>
    <t>štěrkopísek</t>
  </si>
  <si>
    <t>457324</t>
  </si>
  <si>
    <t>VYROVNÁVACÍ A SPÁD ŽELEZOBETON DO C25/30</t>
  </si>
  <si>
    <t>-1449102234</t>
  </si>
  <si>
    <t>spádový beton C 25/30 - XF1</t>
  </si>
  <si>
    <t>457366</t>
  </si>
  <si>
    <t>VÝZTUŽ VYROVNÁVACÍHO A SPÁDOVÉHO BETONU Z KARI SÍTÍ</t>
  </si>
  <si>
    <t>-776549872</t>
  </si>
  <si>
    <t>A180</t>
  </si>
  <si>
    <t>18,0"m2"*7,9"kg/m2"/1000</t>
  </si>
  <si>
    <t>465513</t>
  </si>
  <si>
    <t>PŘEDLÁŽDĚNÍ DLAŽBY Z LOMOVÉHO KAMENE</t>
  </si>
  <si>
    <t>-197290369</t>
  </si>
  <si>
    <t>rozebrání stávající dlažby viz pol.č. 114151</t>
  </si>
  <si>
    <t>A181</t>
  </si>
  <si>
    <t>"dno koryta "72,0"m2"*0,25</t>
  </si>
  <si>
    <t>467314</t>
  </si>
  <si>
    <t>STUPNĚ A PRAHY VODNÍCH KORYT Z PROSTÉHO BETONU C25/30</t>
  </si>
  <si>
    <t>926695605</t>
  </si>
  <si>
    <t>C 25/30 - XF3</t>
  </si>
  <si>
    <t>62641</t>
  </si>
  <si>
    <t>SJEDNOCUJÍCÍ STĚRKA JEMNOU MALTOU TL CCA 2MM</t>
  </si>
  <si>
    <t>-1681137029</t>
  </si>
  <si>
    <t>pohledové části betonu u prefabrik rámů</t>
  </si>
  <si>
    <t>A182</t>
  </si>
  <si>
    <t>"vysoká kvalita - pohledový beton "25,0"m2</t>
  </si>
  <si>
    <t>711112</t>
  </si>
  <si>
    <t>IZOLACE BĚŽNÝCH KONSTRUKCÍ PROTI ZEMNÍ VLHKOSTI ASFALTOVÝMI PÁSY</t>
  </si>
  <si>
    <t>-1789547147</t>
  </si>
  <si>
    <t>711137</t>
  </si>
  <si>
    <t>IZOLACE BĚŽN KONSTR PROTI VOL STÉK VODĚ Z PE FÓLIÍ</t>
  </si>
  <si>
    <t>877774249</t>
  </si>
  <si>
    <t>těsnící fólie</t>
  </si>
  <si>
    <t>711519</t>
  </si>
  <si>
    <t>OCHRANA IZOLACE PODZEMNÍCH OBJEKTŮ TEXTILIÍ</t>
  </si>
  <si>
    <t>89007102</t>
  </si>
  <si>
    <t>2x netkaná geotextilie 600g/m2</t>
  </si>
  <si>
    <t>A183</t>
  </si>
  <si>
    <t>52,0"m2"*2</t>
  </si>
  <si>
    <t>81633</t>
  </si>
  <si>
    <t>CHRÁNIČKY Z TRUB BETONOVÝCH DN DO 150MM</t>
  </si>
  <si>
    <t>-1426394119</t>
  </si>
  <si>
    <t>DN 110</t>
  </si>
  <si>
    <t>89157810</t>
  </si>
  <si>
    <t>A184</t>
  </si>
  <si>
    <t>16,0+37,0+7,0</t>
  </si>
  <si>
    <t>1212116862</t>
  </si>
  <si>
    <t>A185</t>
  </si>
  <si>
    <t>"nábřežní zdi, zpev.břehů "68,0"m2"*0,50</t>
  </si>
  <si>
    <t>-1283253539</t>
  </si>
  <si>
    <t>A186</t>
  </si>
  <si>
    <t>"koryto náhonu - podkladní vrstvy "75,0"m2"*0,25</t>
  </si>
  <si>
    <t>09 - SO 401 - Veřejné osvětlení</t>
  </si>
  <si>
    <t>74843125</t>
  </si>
  <si>
    <t>Martin Müller</t>
  </si>
  <si>
    <t xml:space="preserve">    748 - Elektromontáže - osvětlovací zařízení a svítidla</t>
  </si>
  <si>
    <t>748</t>
  </si>
  <si>
    <t>Elektromontáže - osvětlovací zařízení a svítidla</t>
  </si>
  <si>
    <t>001</t>
  </si>
  <si>
    <t>Stožár 5m, kónický, černě lakovaný - DB703, průměr 146/76mm</t>
  </si>
  <si>
    <t>-1913596841</t>
  </si>
  <si>
    <t>002</t>
  </si>
  <si>
    <t>Stožárová svorkovnice s jištěním 1x6A dle TZ</t>
  </si>
  <si>
    <t>872428805</t>
  </si>
  <si>
    <t>003</t>
  </si>
  <si>
    <t>Stožárová svorkovnice s jištěním 2x6A dle TZ</t>
  </si>
  <si>
    <t>-391659153</t>
  </si>
  <si>
    <t>004</t>
  </si>
  <si>
    <t>Stožárová svorkovnice s jištěním 3x6A dle TZ</t>
  </si>
  <si>
    <t>-464819808</t>
  </si>
  <si>
    <t>005</t>
  </si>
  <si>
    <t>Výložník třmenový na stávající betonový sloup, pozinkovaný, délka 0,5m</t>
  </si>
  <si>
    <t>985920599</t>
  </si>
  <si>
    <t>006</t>
  </si>
  <si>
    <t>Svítidlo parkové LED 31/15W/2700K dle TZ a výpočtu, barva RAL dle výběru investora, elektronický programovatelný předřadník s autonomním režimem stmívání, na stožár 76mm</t>
  </si>
  <si>
    <t>-531043574</t>
  </si>
  <si>
    <t>007</t>
  </si>
  <si>
    <t>Pouliční VO svítidlo, LED 26,9W, 3770lm, 3000K, Ra70, elektronický programovatelný předřadník s autonomním režimem stmívání, silniční optický systém ST1, G3, IP67, IK09, třída ochrany II, tlakově litý hliník, RAL 9007, integrovaná pojistka</t>
  </si>
  <si>
    <t>-1258479899</t>
  </si>
  <si>
    <t>008</t>
  </si>
  <si>
    <t>Pouliční VO svítidlo, LED 38,8W, 5600lm, 3000K, Ra70, elektronický programovatelný předřadník s autonomním režimem stmívání, silniční optický systém ST1, G3, IP67, IK09, třída ochrany II, tlakově litý hliník, RAL 9007, integrovaná pojistka</t>
  </si>
  <si>
    <t>879486928</t>
  </si>
  <si>
    <t>009</t>
  </si>
  <si>
    <t>Osvětlovací sloupek atyp dle TZ, Svítidlo 230V/6W/2700K/IP67, žulový podstavec + skleněná část</t>
  </si>
  <si>
    <t>-1748369112</t>
  </si>
  <si>
    <t>010</t>
  </si>
  <si>
    <t>LED pásek, 24V, 10-15W/m/2700K, délka 1,6m, nerez profil, zalité do pryskyřice, kabel min 20m, krytí min IP68, instalace do vyfrézované drážky žulového schodu (drážka součást schodu)</t>
  </si>
  <si>
    <t>-316988769</t>
  </si>
  <si>
    <t>011</t>
  </si>
  <si>
    <t>Zdroj pro 2ks LED pásku, dle dodaného výkonu, montáž do stožáru VO, IP44</t>
  </si>
  <si>
    <t>437618437</t>
  </si>
  <si>
    <t>012</t>
  </si>
  <si>
    <t>Programování svítidla dle požadavků investora</t>
  </si>
  <si>
    <t>-1891886932</t>
  </si>
  <si>
    <t>013</t>
  </si>
  <si>
    <t>Recyklační poplatek za svítidlo</t>
  </si>
  <si>
    <t>1707306235</t>
  </si>
  <si>
    <t>014</t>
  </si>
  <si>
    <t>Kabel CYKY 4x10</t>
  </si>
  <si>
    <t>-889869372</t>
  </si>
  <si>
    <t>015</t>
  </si>
  <si>
    <t>Kabel CYKY 3x1,5</t>
  </si>
  <si>
    <t>-1947073664</t>
  </si>
  <si>
    <t>016</t>
  </si>
  <si>
    <t>Zemnící pásovina FeZn 30x4</t>
  </si>
  <si>
    <t>245871148</t>
  </si>
  <si>
    <t>017</t>
  </si>
  <si>
    <t>Zemnící drát FeZn 10mm/PVC</t>
  </si>
  <si>
    <t>1042599387</t>
  </si>
  <si>
    <t>018</t>
  </si>
  <si>
    <t>Oko na zemnící drát M8</t>
  </si>
  <si>
    <t>2135272045</t>
  </si>
  <si>
    <t>019</t>
  </si>
  <si>
    <t>Svorka SK</t>
  </si>
  <si>
    <t>2121407962</t>
  </si>
  <si>
    <t>020</t>
  </si>
  <si>
    <t>Chránička zemní ohebná 50mm</t>
  </si>
  <si>
    <t>-263125890</t>
  </si>
  <si>
    <t>021</t>
  </si>
  <si>
    <t>Chránička zemní ohebná 20mm</t>
  </si>
  <si>
    <t>796370386</t>
  </si>
  <si>
    <t>022</t>
  </si>
  <si>
    <t>Chránička HDPE40</t>
  </si>
  <si>
    <t>1500736137</t>
  </si>
  <si>
    <t>023</t>
  </si>
  <si>
    <t>Koncovka chráničky HDPE40 šroubovací</t>
  </si>
  <si>
    <t>-1197994945</t>
  </si>
  <si>
    <t>024</t>
  </si>
  <si>
    <t>Krycí desky / výstražná fólie</t>
  </si>
  <si>
    <t>-73246236</t>
  </si>
  <si>
    <t>025</t>
  </si>
  <si>
    <t>Betonový základ pro stožár</t>
  </si>
  <si>
    <t>1599119714</t>
  </si>
  <si>
    <t>026</t>
  </si>
  <si>
    <t>Výkop pro betonový základ stožáru</t>
  </si>
  <si>
    <t>-2019981011</t>
  </si>
  <si>
    <t>027</t>
  </si>
  <si>
    <t>Výkop 50x80</t>
  </si>
  <si>
    <t>bm</t>
  </si>
  <si>
    <t>-1131521939</t>
  </si>
  <si>
    <t>028</t>
  </si>
  <si>
    <t>Zához 50x60 hutněný po vrstvách</t>
  </si>
  <si>
    <t>456208397</t>
  </si>
  <si>
    <t>029</t>
  </si>
  <si>
    <t>Pískové lože 50x20</t>
  </si>
  <si>
    <t>-1461654293</t>
  </si>
  <si>
    <t>030</t>
  </si>
  <si>
    <t>Provizorní úprava terénu</t>
  </si>
  <si>
    <t>1805802033</t>
  </si>
  <si>
    <t>031</t>
  </si>
  <si>
    <t>Spojovací a montážní materiál</t>
  </si>
  <si>
    <t>249237578</t>
  </si>
  <si>
    <t>032</t>
  </si>
  <si>
    <t>Stranová přeložka stávajícího kabelu VO</t>
  </si>
  <si>
    <t>748846597</t>
  </si>
  <si>
    <t>033</t>
  </si>
  <si>
    <t>Napojení na stávající rozvody VO</t>
  </si>
  <si>
    <t>2111286733</t>
  </si>
  <si>
    <t>035</t>
  </si>
  <si>
    <t>Doprava</t>
  </si>
  <si>
    <t>-1372603312</t>
  </si>
  <si>
    <t>036</t>
  </si>
  <si>
    <t>Pronájem plošiny</t>
  </si>
  <si>
    <t>-177200126</t>
  </si>
  <si>
    <t>037</t>
  </si>
  <si>
    <t>Výchozí revize</t>
  </si>
  <si>
    <t>-1928173638</t>
  </si>
  <si>
    <t>038</t>
  </si>
  <si>
    <t>Odvoz a likvidace odpadu</t>
  </si>
  <si>
    <t>-850166174</t>
  </si>
  <si>
    <t>039</t>
  </si>
  <si>
    <t>Koordinace se správci sítí</t>
  </si>
  <si>
    <t>-732616558</t>
  </si>
  <si>
    <t>02 - Nezpůsobilé výdaje</t>
  </si>
  <si>
    <t>10 - SO 104 - Chodník ul. Zvolenská</t>
  </si>
  <si>
    <t>-930135255</t>
  </si>
  <si>
    <t>A117</t>
  </si>
  <si>
    <t>"z pol.č. 96615 "3,0"m3"*2,5"t/m3</t>
  </si>
  <si>
    <t>B2</t>
  </si>
  <si>
    <t>"z pol.č. 96616 "4,1"m3"*2,5"t/m3</t>
  </si>
  <si>
    <t>"Celkové množství "17.750000</t>
  </si>
  <si>
    <t>1445503431</t>
  </si>
  <si>
    <t>A116</t>
  </si>
  <si>
    <t>"z pol.č. 11372E "17,68"m3"*2,5"t/m3</t>
  </si>
  <si>
    <t>1019601205</t>
  </si>
  <si>
    <t>1341989020</t>
  </si>
  <si>
    <t>A118</t>
  </si>
  <si>
    <t>"z pol.č. 9111A3 "27,0"m"*0,18"kg/m"/1000</t>
  </si>
  <si>
    <t>709567754</t>
  </si>
  <si>
    <t>A119</t>
  </si>
  <si>
    <t>"stávající živičná vozovka po odfrézování "74,0"m2"*0,05+14,0"m2"*0,19+41,0"m2"*0,10+45,0"m2"*0,30</t>
  </si>
  <si>
    <t>971363924</t>
  </si>
  <si>
    <t>A120</t>
  </si>
  <si>
    <t>"stávající živičná vozovka "(74,0+14,0+41,0+45,0)"m2"*0,10+(4,0"m2"*0,04+2,0"m2"*0,06)</t>
  </si>
  <si>
    <t>-1197108806</t>
  </si>
  <si>
    <t>A121</t>
  </si>
  <si>
    <t>"zemina "6,0"m3</t>
  </si>
  <si>
    <t>125731</t>
  </si>
  <si>
    <t>644949548</t>
  </si>
  <si>
    <t>A122</t>
  </si>
  <si>
    <t>"pro pol.č. 17411 "10,0"m3</t>
  </si>
  <si>
    <t>-2003335523</t>
  </si>
  <si>
    <t>A123</t>
  </si>
  <si>
    <t>"základ.patky - zábradlí "51*0,30*0,30*0,70</t>
  </si>
  <si>
    <t>B12</t>
  </si>
  <si>
    <t>"základ.patky - patníky "1*0,25"m3</t>
  </si>
  <si>
    <t>"Celkové množství "3.463000</t>
  </si>
  <si>
    <t>-1911222466</t>
  </si>
  <si>
    <t>A124</t>
  </si>
  <si>
    <t>"odvodnění "8,2*0,6"m2</t>
  </si>
  <si>
    <t>597908953</t>
  </si>
  <si>
    <t>A125</t>
  </si>
  <si>
    <t>"z pol.č. 123731 "6,0</t>
  </si>
  <si>
    <t>B15</t>
  </si>
  <si>
    <t>"z pol.č. 131731 "3,463</t>
  </si>
  <si>
    <t>C11</t>
  </si>
  <si>
    <t>"z pol.č. 132731 "4,92</t>
  </si>
  <si>
    <t>"Celkové množství "14.383000</t>
  </si>
  <si>
    <t>1024067463</t>
  </si>
  <si>
    <t>A126</t>
  </si>
  <si>
    <t>"zásyp po bouraných konstrukcích "10,0"m3</t>
  </si>
  <si>
    <t>753433543</t>
  </si>
  <si>
    <t>A127</t>
  </si>
  <si>
    <t>"odvodnění "8,2*0,12"m2</t>
  </si>
  <si>
    <t>-1549791154</t>
  </si>
  <si>
    <t>A128</t>
  </si>
  <si>
    <t>"odvodnění "8,2*0,32"m2</t>
  </si>
  <si>
    <t>1364663887</t>
  </si>
  <si>
    <t>včetně zkoušek hutnění dle TKP</t>
  </si>
  <si>
    <t>A129</t>
  </si>
  <si>
    <t>148,0"m2"+15,0"m2"+45,0"m2"+(116,0"m"*0,30)</t>
  </si>
  <si>
    <t>-582468962</t>
  </si>
  <si>
    <t>A130</t>
  </si>
  <si>
    <t>B29</t>
  </si>
  <si>
    <t>1749748767</t>
  </si>
  <si>
    <t>A131</t>
  </si>
  <si>
    <t>"zábradlí s výplní "75,0</t>
  </si>
  <si>
    <t>-211406658</t>
  </si>
  <si>
    <t>A132</t>
  </si>
  <si>
    <t>56140</t>
  </si>
  <si>
    <t>KAMENIVO ZPEVNĚNÉ CEMENTEM</t>
  </si>
  <si>
    <t>-1443778962</t>
  </si>
  <si>
    <t>A133</t>
  </si>
  <si>
    <t>"živičná vozovka "16,0*0,12</t>
  </si>
  <si>
    <t>-1688907383</t>
  </si>
  <si>
    <t>A134</t>
  </si>
  <si>
    <t>"dlážděná cesta "15,0"m2"*0,15</t>
  </si>
  <si>
    <t>B30</t>
  </si>
  <si>
    <t>"chodník "148,0"m2"*0,15</t>
  </si>
  <si>
    <t>"Celkové množství "24.450000</t>
  </si>
  <si>
    <t>56330.d</t>
  </si>
  <si>
    <t>1900584852</t>
  </si>
  <si>
    <t>fr. 0/32</t>
  </si>
  <si>
    <t>A136</t>
  </si>
  <si>
    <t>"dlážděná vozovka "28,0*0,15</t>
  </si>
  <si>
    <t>56330.e</t>
  </si>
  <si>
    <t>-441672458</t>
  </si>
  <si>
    <t>fr. 32/63</t>
  </si>
  <si>
    <t>A135</t>
  </si>
  <si>
    <t>"živičná vozovka "16,0*0,20</t>
  </si>
  <si>
    <t>B36</t>
  </si>
  <si>
    <t>"dlážděná vozovka "28,0*0,20</t>
  </si>
  <si>
    <t>"Celkové množství "8.800000</t>
  </si>
  <si>
    <t>56930</t>
  </si>
  <si>
    <t>ZPEVNĚNÍ KRAJNIC ZE ŠTĚRKODRTI</t>
  </si>
  <si>
    <t>-1122874550</t>
  </si>
  <si>
    <t>A137</t>
  </si>
  <si>
    <t>5,0"m2"*0,10</t>
  </si>
  <si>
    <t>572213</t>
  </si>
  <si>
    <t>SPOJOVACÍ POSTŘIK Z EMULZE DO 0,5KG/M2</t>
  </si>
  <si>
    <t>-1133322596</t>
  </si>
  <si>
    <t>A138</t>
  </si>
  <si>
    <t>"živičná vozovka "(16,0*2)+4,0+2,0</t>
  </si>
  <si>
    <t>574A04</t>
  </si>
  <si>
    <t>ASFALTOVÝ BETON PRO OBRUSNÉ VRSTVY ACO 11+, 11S</t>
  </si>
  <si>
    <t>1714657813</t>
  </si>
  <si>
    <t>A139</t>
  </si>
  <si>
    <t>"živičná vozovka "(16,0+4,0)"m2"*0,04</t>
  </si>
  <si>
    <t>574E06</t>
  </si>
  <si>
    <t>ASFALTOVÝ BETON PRO PODKLADNÍ VRSTVY ACP 16+, 16S</t>
  </si>
  <si>
    <t>1549421146</t>
  </si>
  <si>
    <t>A140</t>
  </si>
  <si>
    <t>"živičná vozovka "(16,0+2,0)*0,06</t>
  </si>
  <si>
    <t>1553325308</t>
  </si>
  <si>
    <t>A141</t>
  </si>
  <si>
    <t>"dlážděná cesta "15,0"m2</t>
  </si>
  <si>
    <t>B41</t>
  </si>
  <si>
    <t>"dlážděná vozovka "28,0"m2</t>
  </si>
  <si>
    <t>"Celkové množství "43.000000</t>
  </si>
  <si>
    <t>582312</t>
  </si>
  <si>
    <t>DLÁŽDĚNÉ KRYTY Z MOZAIK KOSTEK VÍCEBAREVNÝCH DO LOŽE Z KAMENIVA</t>
  </si>
  <si>
    <t>-5025921</t>
  </si>
  <si>
    <t>A142</t>
  </si>
  <si>
    <t>"chodník "148,0"m2"-17,8-15,0</t>
  </si>
  <si>
    <t>58241.a</t>
  </si>
  <si>
    <t>2096184445</t>
  </si>
  <si>
    <t>kostka hmatová dle TN TZÚS 12.03.04
varovné, signální a vodící pásy z umělého kamene (kompozit)
kontrastní odstín
lože kamenivo tl. 40mm, výplň spar
použité výrobky pro bezbariérové úpravy staveb musí odpovídat technickým předpisům a musí mít „Ověření o shodě výrobku dle nařízení vlády 
č. 163/2002 Sb. §7, ve znění NV č. 215/2016 Sb. platné od 1.1.2017 a aktualizované od 1.1.2018</t>
  </si>
  <si>
    <t>A144</t>
  </si>
  <si>
    <t>17,8"m2</t>
  </si>
  <si>
    <t>58241.b</t>
  </si>
  <si>
    <t>-1788988099</t>
  </si>
  <si>
    <t>rovinné desky z hladkých dlaždic š. 0,30m (hladký povrch, rovinná bez zkosených hran) - z desek kamenných nebo z umělého kamene (kompozit)
lože kamenivo tl. 40mm, výplň spar</t>
  </si>
  <si>
    <t>A143</t>
  </si>
  <si>
    <t>15,0"m2</t>
  </si>
  <si>
    <t>58920</t>
  </si>
  <si>
    <t>VÝPLŇ SPAR MODIFIKOVANÝM ASFALTEM</t>
  </si>
  <si>
    <t>-2049256807</t>
  </si>
  <si>
    <t>-285804745</t>
  </si>
  <si>
    <t>A145</t>
  </si>
  <si>
    <t>"odvodnění "8,2"m</t>
  </si>
  <si>
    <t>89712</t>
  </si>
  <si>
    <t>VPUSŤ KANALIZAČNÍ ULIČNÍ KOMPLETNÍ Z BETONOVÝCH DÍLCŮ</t>
  </si>
  <si>
    <t>-1609302270</t>
  </si>
  <si>
    <t>typová systémová vpust se sběrným košem a kalovým prostorem, litinová mříž, dopravní zat. min. D400
včetně podkladních a ložných vrstev</t>
  </si>
  <si>
    <t>89911G</t>
  </si>
  <si>
    <t>LITINOVÝ POKLOP D400</t>
  </si>
  <si>
    <t>-790351137</t>
  </si>
  <si>
    <t>89921</t>
  </si>
  <si>
    <t>VÝŠKOVÁ ÚPRAVA POKLOPŮ</t>
  </si>
  <si>
    <t>515491148</t>
  </si>
  <si>
    <t>-1184534151</t>
  </si>
  <si>
    <t>A146</t>
  </si>
  <si>
    <t>"schodiště "27,0"m</t>
  </si>
  <si>
    <t>9113A1</t>
  </si>
  <si>
    <t>SVODIDLO OCEL SILNIČ JEDNOSTR, ÚROVEŇ ZADRŽ N1, N2 - DODÁVKA A MONTÁŽ</t>
  </si>
  <si>
    <t>-996495050</t>
  </si>
  <si>
    <t>koncový náběh svodidel - montáž ke stávajícímu svodidlu</t>
  </si>
  <si>
    <t>A147</t>
  </si>
  <si>
    <t>2*4,0"m</t>
  </si>
  <si>
    <t>9113A3</t>
  </si>
  <si>
    <t>SVODIDLO OCEL SILNIČ JEDNOSTR, ÚROVEŇ ZADRŽ N1, N2 - DEMONTÁŽ S PŘESUNEM</t>
  </si>
  <si>
    <t>1955091763</t>
  </si>
  <si>
    <t>odvoz do depozitu stavebníka dle určení</t>
  </si>
  <si>
    <t>914121</t>
  </si>
  <si>
    <t>DOPRAVNÍ ZNAČKY ZÁKLADNÍ VELIKOSTI OCELOVÉ FÓLIE TŘ 1 - DODÁVKA A MONTÁŽ</t>
  </si>
  <si>
    <t>647822576</t>
  </si>
  <si>
    <t>914122</t>
  </si>
  <si>
    <t>DOPRAVNÍ ZNAČKY ZÁKLADNÍ VELIKOSTI OCELOVÉ FÓLIE TŘ 1 - MONTÁŽ S PŘEMÍSTĚNÍM</t>
  </si>
  <si>
    <t>-814180772</t>
  </si>
  <si>
    <t>zpětná montáž</t>
  </si>
  <si>
    <t>914123.a</t>
  </si>
  <si>
    <t>DOPRAVNÍ ZNAČKY ZÁKLADNÍ VELIKOSTI OCELOVÉ FÓLIE TŘ 1 - DEMONTÁŽ</t>
  </si>
  <si>
    <t>225797753</t>
  </si>
  <si>
    <t>dočasné pro přesun</t>
  </si>
  <si>
    <t>914913</t>
  </si>
  <si>
    <t>SLOUPKY A STOJKY DZ Z OCEL TRUBEK ZABETON DEMONTÁŽ</t>
  </si>
  <si>
    <t>257874370</t>
  </si>
  <si>
    <t>914921</t>
  </si>
  <si>
    <t>SLOUPKY A STOJKY DOPRAVNÍCH ZNAČEK Z OCEL TRUBEK DO PATKY - DODÁVKA A MONTÁŽ</t>
  </si>
  <si>
    <t>1710849882</t>
  </si>
  <si>
    <t>kovové kotevní patky pro sloupek o průměru 60 mm
+ beton. základ. patka C 20/25 - XF3</t>
  </si>
  <si>
    <t>915211</t>
  </si>
  <si>
    <t>VODOROVNÉ DOPRAVNÍ ZNAČENÍ PLASTEM HLADKÉ - DODÁVKA A POKLÁDKA</t>
  </si>
  <si>
    <t>-1291633377</t>
  </si>
  <si>
    <t>A148</t>
  </si>
  <si>
    <t>"V7a "3*3,0*0,50</t>
  </si>
  <si>
    <t>-906272299</t>
  </si>
  <si>
    <t>-379230203</t>
  </si>
  <si>
    <t>919112</t>
  </si>
  <si>
    <t>ŘEZÁNÍ ASFALTOVÉHO KRYTU VOZOVEK TL DO 100MM</t>
  </si>
  <si>
    <t>2049273342</t>
  </si>
  <si>
    <t>-180287758</t>
  </si>
  <si>
    <t>A149</t>
  </si>
  <si>
    <t>"schodiště "3,0"m3</t>
  </si>
  <si>
    <t>96616</t>
  </si>
  <si>
    <t>BOURÁNÍ KONSTRUKCÍ ZE ŽELEZOBETONU</t>
  </si>
  <si>
    <t>-1303744925</t>
  </si>
  <si>
    <t>odvoz na skládku (7km)
pozn.: úprava břehu vodoteče viz SO 201</t>
  </si>
  <si>
    <t>A150</t>
  </si>
  <si>
    <t>"římsa "1,5"m3</t>
  </si>
  <si>
    <t>B49</t>
  </si>
  <si>
    <t>"mostek "2,6"m3</t>
  </si>
  <si>
    <t>C49</t>
  </si>
  <si>
    <t>"Mezisoučet "4.100000</t>
  </si>
  <si>
    <t>1810311364</t>
  </si>
  <si>
    <t>rozměry prvku kruhový D 450mm, výška 1250m 
kamenný, světlá žula
přesný typ, tvar a povrchová úprava dle návrhu a požadavku KAM Liberec
osazení na základ.patku</t>
  </si>
  <si>
    <t>A151</t>
  </si>
  <si>
    <t>11 - SO 105 - Oprava oplocení kurtů</t>
  </si>
  <si>
    <t>22676765</t>
  </si>
  <si>
    <t>A152</t>
  </si>
  <si>
    <t>"z pol.č. 96615 "1,26"m3"*2,5"t/m3</t>
  </si>
  <si>
    <t>573792288</t>
  </si>
  <si>
    <t>388055257</t>
  </si>
  <si>
    <t>A153</t>
  </si>
  <si>
    <t>"z pol.č. 966842 "55,0"m"*0,20"kg/m"/1000</t>
  </si>
  <si>
    <t>-1050863909</t>
  </si>
  <si>
    <t>A154</t>
  </si>
  <si>
    <t>889878534</t>
  </si>
  <si>
    <t>A155</t>
  </si>
  <si>
    <t>"zemina pro pol.č. 17310 "2</t>
  </si>
  <si>
    <t>-663681041</t>
  </si>
  <si>
    <t>A156</t>
  </si>
  <si>
    <t>"základ.patky - oplocení "20*0,30*0,30*0,70</t>
  </si>
  <si>
    <t>1886205825</t>
  </si>
  <si>
    <t>A157</t>
  </si>
  <si>
    <t>"z pol.č. 131731 "1,26</t>
  </si>
  <si>
    <t>B44</t>
  </si>
  <si>
    <t>"z pol.č. 122731 "3</t>
  </si>
  <si>
    <t>"Celkové množství "4.260000</t>
  </si>
  <si>
    <t>-58500249</t>
  </si>
  <si>
    <t>1009699368</t>
  </si>
  <si>
    <t>A158</t>
  </si>
  <si>
    <t>R767999</t>
  </si>
  <si>
    <t>OPLOCENÍ SPORTOVNÍCH HŘIŠŤ</t>
  </si>
  <si>
    <t>1453790401</t>
  </si>
  <si>
    <t>Osová vzdálenost sloupků 3 m 
Výška oplocení 4 m
Sloupek - ocelová trubka D 76 mm
pozink + nátěr (odstín DB 703)
integrovaná branka + brána
Výplň - očka pro uchycení vodícího lanka síťovaného výpletu, nerezová síť</t>
  </si>
  <si>
    <t>A159</t>
  </si>
  <si>
    <t>"délka 55m, počet sloupků 20ks "55,0*4,0</t>
  </si>
  <si>
    <t>917211</t>
  </si>
  <si>
    <t>ZÁHONOVÉ OBRUBY Z BETONOVÝCH OBRUBNÍKŮ ŠÍŘ 50MM</t>
  </si>
  <si>
    <t>38692255</t>
  </si>
  <si>
    <t>-399952550</t>
  </si>
  <si>
    <t>A160</t>
  </si>
  <si>
    <t>"patky oplocení "20,0*0,3*0,3*0,7</t>
  </si>
  <si>
    <t>966842</t>
  </si>
  <si>
    <t>ODSTRANĚNÍ OPLOCENÍ Z DRÁT PLETIVA</t>
  </si>
  <si>
    <t>-970087561</t>
  </si>
  <si>
    <t>včetně záchytné sítě
kov odvoz do sběrného dvora (6km)
ostatní materiál odvoz na skládku (7km)</t>
  </si>
  <si>
    <t>12 - SO 111 - Odpočinková lavice</t>
  </si>
  <si>
    <t xml:space="preserve">    3 - Svislé a kompletní konstrukce</t>
  </si>
  <si>
    <t xml:space="preserve">    762 - Konstrukce tesařské vč. přesunu hmot</t>
  </si>
  <si>
    <t xml:space="preserve">    782 - Dokončovací práce - obklady z kamene vč.přesunu hmot</t>
  </si>
  <si>
    <t>-1155082860</t>
  </si>
  <si>
    <t>1,21*30,0</t>
  </si>
  <si>
    <t>0,42*3,142</t>
  </si>
  <si>
    <t>1,09*3,0</t>
  </si>
  <si>
    <t>2042648956</t>
  </si>
  <si>
    <t>čelní stěna</t>
  </si>
  <si>
    <t>1,05*0,8*(30,205+2,932+3,234+1,3)</t>
  </si>
  <si>
    <t>boční stěna</t>
  </si>
  <si>
    <t>1,05*0,8*2,618</t>
  </si>
  <si>
    <t>1,05*0,8*2,0</t>
  </si>
  <si>
    <t>zadní stěna</t>
  </si>
  <si>
    <t>1,405*0,8*(30,0+3,142+3,0+0,396)</t>
  </si>
  <si>
    <t>427535595</t>
  </si>
  <si>
    <t>(40,890+76,592)</t>
  </si>
  <si>
    <t>61,393</t>
  </si>
  <si>
    <t>-1352817825</t>
  </si>
  <si>
    <t>(40,89+76,592)-61,393</t>
  </si>
  <si>
    <t>2098381683</t>
  </si>
  <si>
    <t>56,089</t>
  </si>
  <si>
    <t>-1316601608</t>
  </si>
  <si>
    <t>56,089*1,8</t>
  </si>
  <si>
    <t>236678776</t>
  </si>
  <si>
    <t>-317371116</t>
  </si>
  <si>
    <t>zásyp za "opěru"</t>
  </si>
  <si>
    <t>0,38*30,0</t>
  </si>
  <si>
    <t>0,38*3,142</t>
  </si>
  <si>
    <t>0,31*3,0</t>
  </si>
  <si>
    <t>zásyp kolem nových základů</t>
  </si>
  <si>
    <t>1,05*0,5*(30,205+2,932+3,234+1,3)</t>
  </si>
  <si>
    <t>1,05*0,5*2,618</t>
  </si>
  <si>
    <t>1,05*0,5*2,0</t>
  </si>
  <si>
    <t>1,405*0,5*(30,0+3,142+3,0+0,396)</t>
  </si>
  <si>
    <t>2743135-R</t>
  </si>
  <si>
    <t>2036754653</t>
  </si>
  <si>
    <t>0,5*0,05*(30,205+2,932+3,234+1,3)</t>
  </si>
  <si>
    <t>0,5*0,05*2,618</t>
  </si>
  <si>
    <t>0,5*0,05*2,0</t>
  </si>
  <si>
    <t>0,5*0,05*(30,0+3,142+3,0+0,396)</t>
  </si>
  <si>
    <t>110172114</t>
  </si>
  <si>
    <t>1,0*(30,205+2,932+3,234+1,3)</t>
  </si>
  <si>
    <t>1,0*2,618</t>
  </si>
  <si>
    <t>1,0*2,0</t>
  </si>
  <si>
    <t>1,4*(30,0+3,142+3,0+0,396)</t>
  </si>
  <si>
    <t>Svislé a kompletní konstrukce</t>
  </si>
  <si>
    <t>311113142</t>
  </si>
  <si>
    <t>Nadzákladová zeď tl přes 150 do 200 mm z hladkých tvárnic ztraceného bednění včetně výplně z betonu tř. 20/25</t>
  </si>
  <si>
    <t>1761331215</t>
  </si>
  <si>
    <t>Nadzákladové zdi z betonových tvárnic ztraceného bednění hladkých včetně výplně z betonu C 20/25, tloušťky zdiva přes 150 do 200 mm</t>
  </si>
  <si>
    <t>https://podminky.urs.cz/item/CS_URS_2025_02/311113142</t>
  </si>
  <si>
    <t>0,4*(30,205+2,932+3,234+1,3)</t>
  </si>
  <si>
    <t>0,68*2,618</t>
  </si>
  <si>
    <t>0,68*2,0</t>
  </si>
  <si>
    <t>0,68*(30,0+3,142+3,0+0,396)</t>
  </si>
  <si>
    <t>9982313-R</t>
  </si>
  <si>
    <t>1249369760</t>
  </si>
  <si>
    <t>Konstrukce tesařské vč. přesunu hmot</t>
  </si>
  <si>
    <t>7625231-R</t>
  </si>
  <si>
    <t>Obložení pobytové lavice pomocí dřevěných profilů 26x92mm vč. spojovacích prvků, povrchové úpravy a systémových prvků a detailů</t>
  </si>
  <si>
    <t>586325576</t>
  </si>
  <si>
    <t>vodorovná část</t>
  </si>
  <si>
    <t>25,5</t>
  </si>
  <si>
    <t>sikmá "opěrná" část</t>
  </si>
  <si>
    <t>30,0*(1,188+0,7)/2</t>
  </si>
  <si>
    <t>3,142*(0,7+0,8)/2</t>
  </si>
  <si>
    <t>3,0*0,8</t>
  </si>
  <si>
    <t>1,768*1,2</t>
  </si>
  <si>
    <t>7625235-R</t>
  </si>
  <si>
    <t>Podkladový roštu z profilů 80x80mm a 80x60mm pobytové lavicevč. spojovacích prvků, povrchové úpravy a systémových prvků a detailů</t>
  </si>
  <si>
    <t>1546571919</t>
  </si>
  <si>
    <t>vodorovný rošt</t>
  </si>
  <si>
    <t>44,57</t>
  </si>
  <si>
    <t>svislý rošt</t>
  </si>
  <si>
    <t>0,75*(30,0+3,142+3,0)</t>
  </si>
  <si>
    <t>šikmý rošt</t>
  </si>
  <si>
    <t>782</t>
  </si>
  <si>
    <t>Dokončovací práce - obklady z kamene vč.přesunu hmot</t>
  </si>
  <si>
    <t>7821321-R</t>
  </si>
  <si>
    <t>Montáž a dodávka obložení z žulové pemrlované desky tl.40mm, obkládané na sraz</t>
  </si>
  <si>
    <t>-228559390</t>
  </si>
  <si>
    <t>čelní strana</t>
  </si>
  <si>
    <t>0,45*(30,205+2,932+3,234)</t>
  </si>
  <si>
    <t>boky</t>
  </si>
  <si>
    <t>0,45*1,0</t>
  </si>
  <si>
    <t>13 - SO 202 - Opěrná zeď</t>
  </si>
  <si>
    <t>ing. Igor Bálik</t>
  </si>
  <si>
    <t>-168918086</t>
  </si>
  <si>
    <t>" "1</t>
  </si>
  <si>
    <t>759419470</t>
  </si>
  <si>
    <t>korunní kámen kamenický opracovaný
kamenné řezané desky s úpravou brokováním
světlá žula</t>
  </si>
  <si>
    <t>33,95*0,65*0,17</t>
  </si>
  <si>
    <t>318221</t>
  </si>
  <si>
    <t>OBKLAD ZDÍ ODDĚL A OHRAD KVÁDROVÝ A ŘÁDKOVÝ</t>
  </si>
  <si>
    <t>-1504339876</t>
  </si>
  <si>
    <t>OBKLAD ZDÍ ODDĚL A OHRAD KVÁDROVÝ A ŘÁDKOVÝ, VČ. KOTVENÍ
SVĚTLÁ ŽULA</t>
  </si>
  <si>
    <t>" "0,20*((4,53+4,53+5,142+5,753)/4)*33,95</t>
  </si>
  <si>
    <t>711509</t>
  </si>
  <si>
    <t>OCHRANA IZOLACE NA POVRCHU TEXTILIÍ</t>
  </si>
  <si>
    <t>1305277755</t>
  </si>
  <si>
    <t>"před zdí</t>
  </si>
  <si>
    <t>C20</t>
  </si>
  <si>
    <t>1,50*33,95</t>
  </si>
  <si>
    <t>14 - SO 301 - Rekonstrukce a zrušení historického náhonu</t>
  </si>
  <si>
    <t xml:space="preserve">    4 - Vodorovné konstrukce</t>
  </si>
  <si>
    <t xml:space="preserve">    5 - Komunikace pozemní</t>
  </si>
  <si>
    <t xml:space="preserve">    8 - Vedení trubní dálková a přípojná</t>
  </si>
  <si>
    <t xml:space="preserve">    997 - Přesun sutě</t>
  </si>
  <si>
    <t xml:space="preserve">    711 - Izolace proti vodě, vlhkosti a plynům</t>
  </si>
  <si>
    <t xml:space="preserve">    767 - Konstrukce zámečnické</t>
  </si>
  <si>
    <t>113106190</t>
  </si>
  <si>
    <t>Rozebrání vozovek ze silničních dílců se spárami vyplněnými kamenivem strojně pl do 50 m2</t>
  </si>
  <si>
    <t>-1759052446</t>
  </si>
  <si>
    <t>Rozebrání dílců vozovek a ploch s přemístěním hmot na skládku na vzdálenost do 3 m nebo s naložením na dopravní prostředek, ze silničních dílců jakýchkoliv rozměrů, s ložem z kameniva nebo živice strojně plochy jednotlivě do 50 m2 se spárami vyplněnými kamenivem</t>
  </si>
  <si>
    <t>https://podminky.urs.cz/item/CS_URS_2025_02/113106190</t>
  </si>
  <si>
    <t>"bet. panely"</t>
  </si>
  <si>
    <t>2,0*2,0</t>
  </si>
  <si>
    <t>3,5*2,0</t>
  </si>
  <si>
    <t>3,0*3,0</t>
  </si>
  <si>
    <t>Mezisoučet</t>
  </si>
  <si>
    <t>124253100</t>
  </si>
  <si>
    <t>Vykopávky pro koryta vodotečí v hornině třídy těžitelnosti I skupiny 3 objem do 100 m3 strojně</t>
  </si>
  <si>
    <t>-1219752123</t>
  </si>
  <si>
    <t>Vykopávky pro koryta vodotečí strojně v hornině třídy těžitelnosti I skupiny 3 do 100 m3</t>
  </si>
  <si>
    <t>https://podminky.urs.cz/item/CS_URS_2025_02/124253100</t>
  </si>
  <si>
    <t>"pr.plocha" 4,6</t>
  </si>
  <si>
    <t>"VO" 6,0*4,6</t>
  </si>
  <si>
    <t>131213711</t>
  </si>
  <si>
    <t>Hloubení zapažených jam v soudržných horninách třídy těžitelnosti I skupiny 3 ručně</t>
  </si>
  <si>
    <t>1451769979</t>
  </si>
  <si>
    <t>Hloubení zapažených jam ručně s urovnáním dna do předepsaného profilu a spádu v hornině třídy těžitelnosti I skupiny 3 soudržných</t>
  </si>
  <si>
    <t>https://podminky.urs.cz/item/CS_URS_2025_02/131213711</t>
  </si>
  <si>
    <t>"profil oteřvený náhon stav" 1,6*1,7</t>
  </si>
  <si>
    <t>"pr. plocha zrušení zaplavením" 7,93</t>
  </si>
  <si>
    <t>"pr. plocha zrušení výkopem" 0,385</t>
  </si>
  <si>
    <t>"otevřený náhon"</t>
  </si>
  <si>
    <t>"výkop" 55,1*3,7*2,6</t>
  </si>
  <si>
    <t>"stávající konstrukce" -(55,1*1,6*1,7)</t>
  </si>
  <si>
    <t>"uzavřený náhon"</t>
  </si>
  <si>
    <t>"rušení otevřeným výkopem" 654,9*0,385</t>
  </si>
  <si>
    <t>"rušení zaplavením" 68,0*7,93</t>
  </si>
  <si>
    <t>"hloubení jam 20%" 1171,567*0,2</t>
  </si>
  <si>
    <t>"poměr ruční/strojní 15/5%" 1171,567*0,15</t>
  </si>
  <si>
    <t>131251203</t>
  </si>
  <si>
    <t>Hloubení jam zapažených v hornině třídy těžitelnosti I skupiny 3 objem do 100 m3 strojně</t>
  </si>
  <si>
    <t>-2048727601</t>
  </si>
  <si>
    <t>Hloubení zapažených jam a zářezů strojně s urovnáním dna do předepsaného profilu a spádu v hornině třídy těžitelnosti I skupiny 3 přes 50 do 100 m3</t>
  </si>
  <si>
    <t>https://podminky.urs.cz/item/CS_URS_2025_02/131251203</t>
  </si>
  <si>
    <t>"poměr ruční/strojní 15/5%" 1171,567*0,05</t>
  </si>
  <si>
    <t>131313711</t>
  </si>
  <si>
    <t>Hloubení zapažených jam v soudržných horninách třídy těžitelnosti II skupiny 4 ručně</t>
  </si>
  <si>
    <t>-1008187196</t>
  </si>
  <si>
    <t>Hloubení zapažených jam ručně s urovnáním dna do předepsaného profilu a spádu v hornině třídy těžitelnosti II skupiny 4 soudržných</t>
  </si>
  <si>
    <t>https://podminky.urs.cz/item/CS_URS_2025_02/131313711</t>
  </si>
  <si>
    <t>"hloubení jam 30%" 1171,567*0,3</t>
  </si>
  <si>
    <t>"poměr ruční/strojní 20/10%" 1171,567*0,2</t>
  </si>
  <si>
    <t>131351204</t>
  </si>
  <si>
    <t>Hloubení jam zapažených v hornině třídy těžitelnosti II skupiny 4 objem do 500 m3 strojně</t>
  </si>
  <si>
    <t>167328207</t>
  </si>
  <si>
    <t>Hloubení zapažených jam a zářezů strojně s urovnáním dna do předepsaného profilu a spádu v hornině třídy těžitelnosti II skupiny 4 přes 100 do 500 m3</t>
  </si>
  <si>
    <t>https://podminky.urs.cz/item/CS_URS_2025_02/131351204</t>
  </si>
  <si>
    <t>"poměr ruční/strojní 20/10%" 1171,567*0,1</t>
  </si>
  <si>
    <t>131413711</t>
  </si>
  <si>
    <t>Hloubení zapažených jam v soudržných horninách třídy těžitelnosti II skupiny 5 ručně</t>
  </si>
  <si>
    <t>2028703924</t>
  </si>
  <si>
    <t>Hloubení zapažených jam ručně s urovnáním dna do předepsaného profilu a spádu v hornině třídy těžitelnosti II skupiny 5 soudržných</t>
  </si>
  <si>
    <t>https://podminky.urs.cz/item/CS_URS_2025_02/131413711</t>
  </si>
  <si>
    <t>"hloubení jam 40%" 1171,567*0,4</t>
  </si>
  <si>
    <t>"poměr ruční/strojní 25/15%" 1171,567*0,25</t>
  </si>
  <si>
    <t>131451204</t>
  </si>
  <si>
    <t>Hloubení jam zapažených v hornině třídy těžitelnosti II skupiny 5 objem do 500 m3 strojně</t>
  </si>
  <si>
    <t>-1656978350</t>
  </si>
  <si>
    <t>Hloubení zapažených jam a zářezů strojně s urovnáním dna do předepsaného profilu a spádu v hornině třídy těžitelnosti II skupiny 5 přes 100 do 500 m3</t>
  </si>
  <si>
    <t>https://podminky.urs.cz/item/CS_URS_2025_02/131451204</t>
  </si>
  <si>
    <t>"poměr ruční/strojní 25/15%" 1171,567*0,15</t>
  </si>
  <si>
    <t>131551211</t>
  </si>
  <si>
    <t>Hloubení jam provedené v hornině třídy těžitelnosti III skupiny 6 skalní frézou do 20 m3</t>
  </si>
  <si>
    <t>1861784732</t>
  </si>
  <si>
    <t>Hloubení jam a zářezů provedené skalní frézou v hornině třídy těžitelnosti III skupiny 6 do 20 m3</t>
  </si>
  <si>
    <t>https://podminky.urs.cz/item/CS_URS_2025_02/131551211</t>
  </si>
  <si>
    <t>"hloubení jam 5%" 1171,567*0,05</t>
  </si>
  <si>
    <t>"poměr ruční/strojní 3/2%" 1171,567*0,02</t>
  </si>
  <si>
    <t>131651211</t>
  </si>
  <si>
    <t>Hloubení jam provedené v hornině třídy těžitelnosti III skupiny 7 skalní frézou do 20 m3</t>
  </si>
  <si>
    <t>-2008645094</t>
  </si>
  <si>
    <t>Hloubení jam a zářezů provedené skalní frézou v hornině třídy těžitelnosti III skupiny 7 do 20 m3</t>
  </si>
  <si>
    <t>https://podminky.urs.cz/item/CS_URS_2025_02/131651211</t>
  </si>
  <si>
    <t>132251101</t>
  </si>
  <si>
    <t>Hloubení rýh nezapažených š do 800 mm v hornině třídy těžitelnosti I skupiny 3 objem do 20 m3 strojně</t>
  </si>
  <si>
    <t>-1025238514</t>
  </si>
  <si>
    <t>Hloubení nezapažených rýh šířky do 800 mm strojně s urovnáním dna do předepsaného profilu a spádu v hornině třídy těžitelnosti I skupiny 3 do 20 m3</t>
  </si>
  <si>
    <t>https://podminky.urs.cz/item/CS_URS_2025_02/132251101</t>
  </si>
  <si>
    <t>"čelo propustku" (2,5*0,9*1,0)*2,0</t>
  </si>
  <si>
    <t>1322542-R</t>
  </si>
  <si>
    <t>Hloubení zapažených rýh š do 2000 mm v hornině třídy těžitelnosti I skupiny 3 objem do 50 m3</t>
  </si>
  <si>
    <t>-1523969222</t>
  </si>
  <si>
    <t>Hloubení zapažených rýh šířky přes 800 do 2 000 mm strojně s urovnáním dna do předepsaného profilu a spádu v hornině třídy těžitelnosti I skupiny 3 přes 20 do 50 m3</t>
  </si>
  <si>
    <t xml:space="preserve">Poznámka k položce:_x000d_
položka obsahuje i odstranění stávajícího provizorního převedení vody_x000d_
</t>
  </si>
  <si>
    <t>"DN500" 13,8*1,5*1,6</t>
  </si>
  <si>
    <t>138511101</t>
  </si>
  <si>
    <t>Dolamování hloubených vykopávek jam ve vrstvě tl do 1000 mm v hornině třídy těžitelnosti III skupiny 6</t>
  </si>
  <si>
    <t>738209910</t>
  </si>
  <si>
    <t>Dolamování zapažených nebo nezapažených hloubených vykopávek jam nebo zářezů, ve vrstvě tl. do 1 000 mm v hornině třídy těžitelnosti III skupiny 6</t>
  </si>
  <si>
    <t>https://podminky.urs.cz/item/CS_URS_2025_02/138511101</t>
  </si>
  <si>
    <t>"poměr ruční/strojní 3/2%" 1171,567*0,03</t>
  </si>
  <si>
    <t>138611101</t>
  </si>
  <si>
    <t>Dolamování hloubených vykopávek jam ve vrstvě tl do 1000 mm v hornině třídy těžitelnosti III skupiny 7</t>
  </si>
  <si>
    <t>-894913152</t>
  </si>
  <si>
    <t>Dolamování zapažených nebo nezapažených hloubených vykopávek jam nebo zářezů, ve vrstvě tl. do 1 000 mm v hornině třídy těžitelnosti III skupiny 7</t>
  </si>
  <si>
    <t>https://podminky.urs.cz/item/CS_URS_2025_02/138611101</t>
  </si>
  <si>
    <t>151101102</t>
  </si>
  <si>
    <t>Zřízení příložného pažení a rozepření stěn rýh hl přes 2 do 4 m</t>
  </si>
  <si>
    <t>-926158267</t>
  </si>
  <si>
    <t>Zřízení pažení a rozepření stěn rýh pro podzemní vedení příložné pro jakoukoliv mezerovitost, hloubky přes 2 do 4 m</t>
  </si>
  <si>
    <t>https://podminky.urs.cz/item/CS_URS_2025_02/151101102</t>
  </si>
  <si>
    <t>"výkop bourání" 130,0*2,3+150,0*1,75+50,0*1,39</t>
  </si>
  <si>
    <t>"výkop otevřený" 55,1*2,0*2,6</t>
  </si>
  <si>
    <t>"DN500" 13,8*2,0*1,6</t>
  </si>
  <si>
    <t>151101112</t>
  </si>
  <si>
    <t>Odstranění příložného pažení a rozepření stěn rýh hl přes 2 do 4 m</t>
  </si>
  <si>
    <t>133907810</t>
  </si>
  <si>
    <t>Odstranění pažení a rozepření stěn rýh pro podzemní vedení s uložením materiálu na vzdálenost do 3 m od kraje výkopu příložné, hloubky přes 2 do 4 m</t>
  </si>
  <si>
    <t>https://podminky.urs.cz/item/CS_URS_2025_02/151101112</t>
  </si>
  <si>
    <t>162351104</t>
  </si>
  <si>
    <t>Vodorovné přemístění přes 500 do 1000 m výkopku/sypaniny z horniny třídy těžitelnosti I skupiny 1 až 3</t>
  </si>
  <si>
    <t>-1451449704</t>
  </si>
  <si>
    <t>Vodorovné přemístění výkopku nebo sypaniny po suchu na obvyklém dopravním prostředku, bez naložení výkopku, avšak se složením bez rozhrnutí z horniny třídy těžitelnosti I skupiny 1 až 3 na vzdálenost přes 500 do 1 000 m</t>
  </si>
  <si>
    <t>https://podminky.urs.cz/item/CS_URS_2025_02/162351104</t>
  </si>
  <si>
    <t>"odvoz na mezideponii"</t>
  </si>
  <si>
    <t>"výkop" 299,533</t>
  </si>
  <si>
    <t>"odvoz z mezideponie"</t>
  </si>
  <si>
    <t>"zpětný zásyp" 299,533</t>
  </si>
  <si>
    <t>"materiál z mezideponie" 2529,295</t>
  </si>
  <si>
    <t>"nakoupený materiál" 256,834</t>
  </si>
  <si>
    <t>162351124</t>
  </si>
  <si>
    <t>Vodorovné přemístění přes 500 do 1000 m výkopku/sypaniny z hornin třídy těžitelnosti II skupiny 4 a 5</t>
  </si>
  <si>
    <t>-304544653</t>
  </si>
  <si>
    <t>Vodorovné přemístění výkopku nebo sypaniny po suchu na obvyklém dopravním prostředku, bez naložení výkopku, avšak se složením bez rozhrnutí z horniny třídy těžitelnosti II skupiny 4 a 5 na vzdálenost přes 500 do 1 000 m</t>
  </si>
  <si>
    <t>https://podminky.urs.cz/item/CS_URS_2025_02/162351124</t>
  </si>
  <si>
    <t>"výkop" 820,097</t>
  </si>
  <si>
    <t>"zpětný zásyp" 820,097</t>
  </si>
  <si>
    <t>162351144</t>
  </si>
  <si>
    <t>Vodorovné přemístění přes 500 do 1000 m výkopku/sypaniny z horniny třídy těžitelnosti III skupiny 6 a 7</t>
  </si>
  <si>
    <t>1391119422</t>
  </si>
  <si>
    <t>Vodorovné přemístění výkopku nebo sypaniny po suchu na obvyklém dopravním prostředku, bez naložení výkopku, avšak se složením bez rozhrnutí z horniny třídy těžitelnosti III skupiny 6 a 7 na vzdálenost přes 500 do 1 000 m</t>
  </si>
  <si>
    <t>https://podminky.urs.cz/item/CS_URS_2025_02/162351144</t>
  </si>
  <si>
    <t>"výkop" 117,156</t>
  </si>
  <si>
    <t>"zpětný zásyp" 117,156</t>
  </si>
  <si>
    <t>1627511-R</t>
  </si>
  <si>
    <t>-1212931387</t>
  </si>
  <si>
    <t>https://podminky.urs.cz/item/CS_URS_2025_02/1627511-R</t>
  </si>
  <si>
    <t>"bahno - předpoklad" 687,645+373,905</t>
  </si>
  <si>
    <t>167151111</t>
  </si>
  <si>
    <t>Nakládání výkopku z hornin třídy těžitelnosti I skupiny 1 až 3 přes 100 m3</t>
  </si>
  <si>
    <t>1244663412</t>
  </si>
  <si>
    <t>Nakládání, skládání a překládání neulehlého výkopku nebo sypaniny strojně nakládání, množství přes 100 m3, z hornin třídy těžitelnosti I, skupiny 1 až 3</t>
  </si>
  <si>
    <t>https://podminky.urs.cz/item/CS_URS_2025_02/167151111</t>
  </si>
  <si>
    <t>"zásyp" 299,533</t>
  </si>
  <si>
    <t>"materiál z mezideponie na stavbu" 2529,295</t>
  </si>
  <si>
    <t>167151112</t>
  </si>
  <si>
    <t>Nakládání výkopku z hornin třídy těžitelnosti II skupiny 4 a 5 přes 100 m3</t>
  </si>
  <si>
    <t>-1490278761</t>
  </si>
  <si>
    <t>Nakládání, skládání a překládání neulehlého výkopku nebo sypaniny strojně nakládání, množství přes 100 m3, z hornin třídy těžitelnosti II, skupiny 4 a 5</t>
  </si>
  <si>
    <t>https://podminky.urs.cz/item/CS_URS_2025_02/167151112</t>
  </si>
  <si>
    <t>"zásyp" 820,097</t>
  </si>
  <si>
    <t>167151113</t>
  </si>
  <si>
    <t>Nakládání výkopku z hornin třídy těžitelnosti III skupiny 6 a 7 přes 100 m3</t>
  </si>
  <si>
    <t>1013959390</t>
  </si>
  <si>
    <t>Nakládání, skládání a překládání neulehlého výkopku nebo sypaniny strojně nakládání, množství přes 100 m3, z hornin třídy těžitelnosti III, skupiny 6 a 7</t>
  </si>
  <si>
    <t>https://podminky.urs.cz/item/CS_URS_2025_02/167151113</t>
  </si>
  <si>
    <t>"zásyp" 117,156</t>
  </si>
  <si>
    <t>-339531615</t>
  </si>
  <si>
    <t>"tř. 3" 299,533</t>
  </si>
  <si>
    <t>"tř. 4+5" 820,097</t>
  </si>
  <si>
    <t>"tř. 6+7" 117,156</t>
  </si>
  <si>
    <t>1530219737</t>
  </si>
  <si>
    <t>"zásyp rušeného náhonu" 4,61*654,9</t>
  </si>
  <si>
    <t>"podsyp" -16,432</t>
  </si>
  <si>
    <t>"základy" -178,48</t>
  </si>
  <si>
    <t>"zdi" -278,633</t>
  </si>
  <si>
    <t>"VO" -2,888</t>
  </si>
  <si>
    <t>"bet. lože" -122,125</t>
  </si>
  <si>
    <t>"štěrkopísek lože" -9,405</t>
  </si>
  <si>
    <t>"jíl těsnění" -380,0</t>
  </si>
  <si>
    <t>"dlažba" -121,745</t>
  </si>
  <si>
    <t>"panely" -1,125</t>
  </si>
  <si>
    <t>"obsyp" -30,652</t>
  </si>
  <si>
    <t>175151101</t>
  </si>
  <si>
    <t>Obsypání potrubí strojně sypaninou bez prohození, uloženou do 3 m</t>
  </si>
  <si>
    <t>2110958987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</si>
  <si>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</si>
  <si>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https://podminky.urs.cz/item/CS_URS_2025_02/175151101</t>
  </si>
  <si>
    <t>"DN100" 42,0*1,0*0,4</t>
  </si>
  <si>
    <t>"DN500" 13,8*1,5*0,8</t>
  </si>
  <si>
    <t>"objem potrubí DN500" -(3,14*(0,25)^2*13,8)</t>
  </si>
  <si>
    <t>583373030</t>
  </si>
  <si>
    <t>štěrkopísek frakce 0/8</t>
  </si>
  <si>
    <t>879477844</t>
  </si>
  <si>
    <t>"měr. hmotnost 2,0" 30,652*2,0</t>
  </si>
  <si>
    <t>175-R</t>
  </si>
  <si>
    <t>nákup zásypové zeminy, vč. dopravy na místo stavby</t>
  </si>
  <si>
    <t>-1086249559</t>
  </si>
  <si>
    <t>"zásyp - chybějící materiál" 1905,2</t>
  </si>
  <si>
    <t>"materiál z ostatních SO" 1648,366</t>
  </si>
  <si>
    <t>1905,2-1648,366</t>
  </si>
  <si>
    <t>zemzásyp</t>
  </si>
  <si>
    <t>zásypová zemina</t>
  </si>
  <si>
    <t>-378066184</t>
  </si>
  <si>
    <t>"měrná hmotnost 1,8" 256,834*1,8</t>
  </si>
  <si>
    <t>2715322-1</t>
  </si>
  <si>
    <t>Podsyp pod základové konstrukce se zhutněním z hrubého kameniva frakce 0 až 32 mm</t>
  </si>
  <si>
    <t>-662068905</t>
  </si>
  <si>
    <t>Podsyp pod základové konstrukce se zhutněním a urovnáním povrchu z kameniva hrubého, frakce 0 - 32 mm</t>
  </si>
  <si>
    <t>"nové dno otevřený náhon" 82,5*1,3*0,15</t>
  </si>
  <si>
    <t>"podchycení vodoteče" 1,7*1,35*0,15</t>
  </si>
  <si>
    <t>274322511</t>
  </si>
  <si>
    <t>Základové pasy ze ŽB se zvýšenými nároky na prostředí tř. C 25/30</t>
  </si>
  <si>
    <t>-265664331</t>
  </si>
  <si>
    <t>Základy z betonu železového (bez výztuže) pasy z betonu se zvýšenými nároky na prostředí tř. C 25/30</t>
  </si>
  <si>
    <t>https://podminky.urs.cz/item/CS_URS_2025_02/274322511</t>
  </si>
  <si>
    <t>"otevřený náhon-pravá opěra" 82,8*0,9*1,0+10,0*0,9*0,3</t>
  </si>
  <si>
    <t>"otevřený náhon-levá opěra" 35,2*0,9*1,0+10,0*0,9*0,5+47,6*1,2*1,0</t>
  </si>
  <si>
    <t>"výtokový objekt" 2,0*1,3*0,957</t>
  </si>
  <si>
    <t>"zaslepení otevřený náhon" 2,7*0,9*0,4</t>
  </si>
  <si>
    <t>274351121</t>
  </si>
  <si>
    <t>Zřízení bednění základových pasů rovného</t>
  </si>
  <si>
    <t>1671042389</t>
  </si>
  <si>
    <t>Bednění základů pasů rovné zřízení</t>
  </si>
  <si>
    <t>https://podminky.urs.cz/item/CS_URS_2025_02/274351121</t>
  </si>
  <si>
    <t>"otevřený náhon-pravá opěra" (82,8*1,0)*2,0+(10,0*0,3)*2,0+(0,9*1,0)*2,0</t>
  </si>
  <si>
    <t>"otevřený náhon-levá opěra" (35,2*1,0)*2,0+(10,0*0,5)*2,0+(0,9*1,0)+(47,6*1,0)*2,0+(1,2*1,0)</t>
  </si>
  <si>
    <t>"čelo propustku" (2,5*1,0)*4,0+(0,9*1,0)*4,0</t>
  </si>
  <si>
    <t>"zaslepení otevřený náhon" (2,7*0,4)*2,0+(0,9*0,4)*2,0</t>
  </si>
  <si>
    <t>274351122</t>
  </si>
  <si>
    <t>Odstranění bednění základových pasů rovného</t>
  </si>
  <si>
    <t>1180189873</t>
  </si>
  <si>
    <t>Bednění základů pasů rovné odstranění</t>
  </si>
  <si>
    <t>https://podminky.urs.cz/item/CS_URS_2025_02/274351122</t>
  </si>
  <si>
    <t>274361821</t>
  </si>
  <si>
    <t>Výztuž základových pasů betonářskou ocelí 10 505 (R)</t>
  </si>
  <si>
    <t>1989931419</t>
  </si>
  <si>
    <t>Výztuž základů pasů z betonářské oceli 10 505 (R) nebo BSt 500</t>
  </si>
  <si>
    <t>https://podminky.urs.cz/item/CS_URS_2025_02/274361821</t>
  </si>
  <si>
    <t>"měrná hmostnost 45 kg/m3" 178,48*0,045</t>
  </si>
  <si>
    <t>321213345</t>
  </si>
  <si>
    <t>Zdivo nadzákladové z lomového kamene vodních staveb obkladní s vyspárováním</t>
  </si>
  <si>
    <t>167520502</t>
  </si>
  <si>
    <t>Zdivo nadzákladové z lomového kamene vodních staveb přehrad, jezů a plavebních komor, spodní stavby vodních elektráren, odběrných věží a výpustných zařízení, opěrných zdí, šachet, šachtic a ostatních konstrukcí obkladní z lomového kamene lomařsky upraveného s vyspárováním, na cementovou maltu</t>
  </si>
  <si>
    <t>https://podminky.urs.cz/item/CS_URS_2025_02/321213345</t>
  </si>
  <si>
    <t>Poznámka k položce:_x000d_
specifikace kamene v PD - světlá žula</t>
  </si>
  <si>
    <t>"korunní kámen a obklad výtokového objektu"</t>
  </si>
  <si>
    <t>"výtokový objekt" 2,0*1,81*0,3+2,0*0,85*0,17</t>
  </si>
  <si>
    <t>"opěrné zdi" (92,8*0,55*0,17)*2,0</t>
  </si>
  <si>
    <t>"čelo propustku" (2,5*0,55*0,17)*2,0</t>
  </si>
  <si>
    <t>"obklad zastropení" 2,5*0,55*0,17</t>
  </si>
  <si>
    <t>"opěrné zdi otevřený náhon"</t>
  </si>
  <si>
    <t>"pr.hl. otevřený náhon-pravá opěra" 1,584</t>
  </si>
  <si>
    <t>"pr.hl. otevřený náhon-levá opěra" 2,25</t>
  </si>
  <si>
    <t>"pr.šířka otevřený náhon-pravá opěra" 0,625</t>
  </si>
  <si>
    <t>"pr.šířka otevřený náhon-levá opěra" 0,775</t>
  </si>
  <si>
    <t>"otevřený náhon-pravá opěra" 92,8*0,625*1,584</t>
  </si>
  <si>
    <t>"otevřený náhon-levá opěra" 92,8*0,775*2,25</t>
  </si>
  <si>
    <t>"podchycení stávající vodoteče" 3,3*0,88*0,15</t>
  </si>
  <si>
    <t>"čelo propustku" (1,5*0,625*1,5)*2,0</t>
  </si>
  <si>
    <t>"zaslepení otevřený náhon" 1,34*0,625*2,7</t>
  </si>
  <si>
    <t>"korunní kámen a obklad výtokového objektu" 19,431</t>
  </si>
  <si>
    <t>"opěrné zdi otevřený náhon" 259,202</t>
  </si>
  <si>
    <t>321321115</t>
  </si>
  <si>
    <t>Konstrukce vodních staveb ze ŽB mrazuvzdorného tř. C 25/30</t>
  </si>
  <si>
    <t>763657670</t>
  </si>
  <si>
    <t>Konstrukce vodních staveb z betonu přehrad, jezů a plavebních komor, spodní stavby vodních elektráren, jader přehrad, odběrných věží a výpustných zařízení, opěrných zdí, šachet, šachtic a ostatních konstrukcí železového pro prostředí s mrazovými cykly tř. C 25/30</t>
  </si>
  <si>
    <t>https://podminky.urs.cz/item/CS_URS_2025_02/321321115</t>
  </si>
  <si>
    <t>"výtokový objekt" 1,81*0,617*2,0</t>
  </si>
  <si>
    <t>321351010</t>
  </si>
  <si>
    <t>Bednění konstrukcí vodních staveb rovinné - zřízení</t>
  </si>
  <si>
    <t>2116683685</t>
  </si>
  <si>
    <t>Bednění konstrukcí z betonu prostého nebo železového vodních staveb přehrad, jezů a plavebních komor, spodní stavby vodních elektráren, jader přehrad, odběrných věží a výpustných zařízení, opěrných zdí, šachet, šachtic a ostatních konstrukcí zřízení ploch rovinných</t>
  </si>
  <si>
    <t>https://podminky.urs.cz/item/CS_URS_2025_02/321351010</t>
  </si>
  <si>
    <t>"výtokový objekt" 1,81*2,0+1,81*2,0+(1,81*0,617*2,0)</t>
  </si>
  <si>
    <t>321352010</t>
  </si>
  <si>
    <t>Bednění konstrukcí vodních staveb rovinné - odstranění</t>
  </si>
  <si>
    <t>-131093789</t>
  </si>
  <si>
    <t>Bednění konstrukcí z betonu prostého nebo železového vodních staveb přehrad, jezů a plavebních komor, spodní stavby vodních elektráren, jader přehrad, odběrných věží a výpustných zařízení, opěrných zdí, šachet, šachtic a ostatních konstrukcí odstranění ploch rovinných</t>
  </si>
  <si>
    <t>https://podminky.urs.cz/item/CS_URS_2025_02/321352010</t>
  </si>
  <si>
    <t>321368211</t>
  </si>
  <si>
    <t>Výztuž železobetonových konstrukcí vodních staveb ze svařovaných sítí</t>
  </si>
  <si>
    <t>-576598631</t>
  </si>
  <si>
    <t>Výztuž železobetonových konstrukcí vodních staveb přehrad, jezů a plavebních komor, spodní stavby vodních elektráren, jader přehrad, odběrných věží a výpustných zařízení, opěrných zdí, šachet, šachtic a ostatních konstrukcí svařované sítě z ocelových tažených drátů jakéhokoliv druhu oceli jakéhokoliv průměru a roztečí</t>
  </si>
  <si>
    <t>https://podminky.urs.cz/item/CS_URS_2025_02/321368211</t>
  </si>
  <si>
    <t>"měrná hmotnost 5,27 kg/m2" (6,0*5,27)/1000</t>
  </si>
  <si>
    <t>359901111</t>
  </si>
  <si>
    <t>Vyčištění stok</t>
  </si>
  <si>
    <t>-1722510875</t>
  </si>
  <si>
    <t>Vyčištění stok jakékoliv výšky</t>
  </si>
  <si>
    <t>https://podminky.urs.cz/item/CS_URS_2025_02/359901111</t>
  </si>
  <si>
    <t>"DN100" 42,0</t>
  </si>
  <si>
    <t>"DN500" 13,8</t>
  </si>
  <si>
    <t>3693173-R</t>
  </si>
  <si>
    <t>Výplň štoly z cementopopílkové suspenze délky do 200 m</t>
  </si>
  <si>
    <t>-528487446</t>
  </si>
  <si>
    <t>Poznámka k položce:_x000d_
pevnost v tlaku 10 MPa</t>
  </si>
  <si>
    <t>"pr.plocha zaplavení" 2,05</t>
  </si>
  <si>
    <t>"zrušení zaplavením" 356,1*2,05</t>
  </si>
  <si>
    <t>3693173-R1</t>
  </si>
  <si>
    <t>Přípklatek k ceně za výplň štoly z cementopopílkové suspenze délky do 200 m</t>
  </si>
  <si>
    <t>583778273</t>
  </si>
  <si>
    <t>Přípklatek k ceně za výplň štoly z cementopopílkové suspenze délky do 200 mv - stížená doprava na stavbě</t>
  </si>
  <si>
    <t>451317112</t>
  </si>
  <si>
    <t>Podklad pod dlažbu z betonu prostého pro prostředí s mrazovými cykly C 25/30 tl přes 100 do 150 mm</t>
  </si>
  <si>
    <t>-1671568047</t>
  </si>
  <si>
    <t>Podklad pod dlažbu z betonu prostého pro prostředí s mrazovými cykly tř. C 25/30 tl. přes 100 do 150 mm</t>
  </si>
  <si>
    <t>https://podminky.urs.cz/item/CS_URS_2025_02/451317112</t>
  </si>
  <si>
    <t>"nové dno úsek otevřený náhon" 92,5*1,3</t>
  </si>
  <si>
    <t>"podchycení vodoteče" 1,5*1,25</t>
  </si>
  <si>
    <t>451573111</t>
  </si>
  <si>
    <t>Lože pod potrubí otevřený výkop ze štěrkopísku</t>
  </si>
  <si>
    <t>936045630</t>
  </si>
  <si>
    <t>Lože pod potrubí, stoky a drobné objekty v otevřeném výkopu z písku a štěrkopísku do 63 mm</t>
  </si>
  <si>
    <t>https://podminky.urs.cz/item/CS_URS_2025_02/451573111</t>
  </si>
  <si>
    <t>"DN100" 42,0*1,0*0,15</t>
  </si>
  <si>
    <t>"DN500" 13,8*1,5*0,15</t>
  </si>
  <si>
    <t>458591111</t>
  </si>
  <si>
    <t>Zřízení výplně těsnící vrstvy za opěrou z jílu</t>
  </si>
  <si>
    <t>-1847773051</t>
  </si>
  <si>
    <t>https://podminky.urs.cz/item/CS_URS_2025_02/458591111</t>
  </si>
  <si>
    <t>"doplnění stávající těsnící vrstvy"</t>
  </si>
  <si>
    <t>"předpoklad" 760,0*2,5*0,2</t>
  </si>
  <si>
    <t>58125110</t>
  </si>
  <si>
    <t>jíl surový kusový</t>
  </si>
  <si>
    <t>-418885212</t>
  </si>
  <si>
    <t>"měrná hmostnost 2,142 t/m3" 380,0*2,142</t>
  </si>
  <si>
    <t>463212111</t>
  </si>
  <si>
    <t>Rovnanina z lomového kamene upraveného s vyklínováním spár úlomky kamene</t>
  </si>
  <si>
    <t>1874936160</t>
  </si>
  <si>
    <t>Rovnanina z lomového kamene upraveného, tříděného jakékoliv tloušťky rovnaniny s vyklínováním spár a dutin úlomky kamene</t>
  </si>
  <si>
    <t>https://podminky.urs.cz/item/CS_URS_2025_02/463212111</t>
  </si>
  <si>
    <t>Poznámka k položce:_x000d_
hmotnost kamene 120 kg, specifikace kamene v PD - světlá žula</t>
  </si>
  <si>
    <t>"plocha rovnaniny" 11,0</t>
  </si>
  <si>
    <t>"tloušťka rovaniny" 0,5</t>
  </si>
  <si>
    <t>11,0*0,5</t>
  </si>
  <si>
    <t>463212191</t>
  </si>
  <si>
    <t>Příplatek za vypracováni líce rovnaniny</t>
  </si>
  <si>
    <t>-1873613752</t>
  </si>
  <si>
    <t>Rovnanina z lomového kamene upraveného, tříděného Příplatek k cenám za vypracování líce</t>
  </si>
  <si>
    <t>https://podminky.urs.cz/item/CS_URS_2025_02/463212191</t>
  </si>
  <si>
    <t>4655115-R</t>
  </si>
  <si>
    <t>Dlažba z lomového kamene do malty s vyplněním spár maltou a vyspárováním pl přes 20 m2 tl 200 mm</t>
  </si>
  <si>
    <t>-1319766127</t>
  </si>
  <si>
    <t>Dlažba z lomového kamene upraveného vodorovná nebo plocha ve sklonu do 1:2 s dodáním hmot do cementové malty, s vyplněním spár a s vyspárováním cementovou maltou v ploše přes 20 m2, tl. 200 mm</t>
  </si>
  <si>
    <t>https://podminky.urs.cz/item/CS_URS_2025_02/4655115-R</t>
  </si>
  <si>
    <t>"nové dno otevřený náhon" 92,5*1,3</t>
  </si>
  <si>
    <t>"podchycení vodoteče" 1,3*1,15</t>
  </si>
  <si>
    <t>Komunikace pozemní</t>
  </si>
  <si>
    <t>584121108</t>
  </si>
  <si>
    <t>Osazení silničních dílců z ŽB do lože z kameniva těženého tl 40 mm plochy do 15 m2</t>
  </si>
  <si>
    <t>-1532960119</t>
  </si>
  <si>
    <t>Osazení silničních dílců ze železového betonu s podkladem z kameniva těženého do tl. 40 mm jakéhokoliv druhu a velikosti, na plochu jednotlivě do 15 m2</t>
  </si>
  <si>
    <t>https://podminky.urs.cz/item/CS_URS_2025_02/584121108</t>
  </si>
  <si>
    <t>2,5*3,0</t>
  </si>
  <si>
    <t>59381009</t>
  </si>
  <si>
    <t>panel silniční 3,00x1,00x0,15m</t>
  </si>
  <si>
    <t>33282121</t>
  </si>
  <si>
    <t>7,5*0,278 'Přepočtené koeficientem množství</t>
  </si>
  <si>
    <t>Vedení trubní dálková a přípojná</t>
  </si>
  <si>
    <t>871265-R</t>
  </si>
  <si>
    <t>Kanalizační potrubí z tvrdého PVC jednovrstvé tuhost třídy SN4 DN 110</t>
  </si>
  <si>
    <t>-2092012564</t>
  </si>
  <si>
    <t>Kanalizační potrubí z tvrdého PVC v otevřeném výkopu ve sklonu do 20 %, hladkého plnostěnného jednovrstvého, tuhost třídy SN 4 DN 110</t>
  </si>
  <si>
    <t>"chráničky_odběry" 6,0*7,0</t>
  </si>
  <si>
    <t>871423121</t>
  </si>
  <si>
    <t>Montáž kanalizačního potrubí hladkého plnostěnného SN 8 z PVC-U DN 500</t>
  </si>
  <si>
    <t>1149165468</t>
  </si>
  <si>
    <t>Montáž kanalizačního potrubí z tvrdého PVC-U hladkého plnostěnného tuhost SN 8 DN 500</t>
  </si>
  <si>
    <t>https://podminky.urs.cz/item/CS_URS_2025_02/871423121</t>
  </si>
  <si>
    <t>"napojení do nádrže" 7,3</t>
  </si>
  <si>
    <t>"propustek" 6,5</t>
  </si>
  <si>
    <t>28611162</t>
  </si>
  <si>
    <t>trubka kanalizační PVC-U plnostěnná jednovrstvá DN 500x3000mm SN8</t>
  </si>
  <si>
    <t>-307549151</t>
  </si>
  <si>
    <t>13,8*1,03 'Přepočtené koeficientem množství</t>
  </si>
  <si>
    <t>8945011-R</t>
  </si>
  <si>
    <t>Bednění čel rušených částí jednostranné zřízení, vč. dotěsnění</t>
  </si>
  <si>
    <t>-549769830</t>
  </si>
  <si>
    <t>"pr.plocha" 4,62</t>
  </si>
  <si>
    <t>"čela rušených částí" 4,62*68</t>
  </si>
  <si>
    <t>8945011-R1</t>
  </si>
  <si>
    <t>Bednění čel rušených částí jednostranné odstranění</t>
  </si>
  <si>
    <t>712189292</t>
  </si>
  <si>
    <t>Bednění konstrukcí na trubním vedení stěn šachet pravoúhlých nebo čtyř a vícehranných jednostranné odstranění</t>
  </si>
  <si>
    <t>952900-R1</t>
  </si>
  <si>
    <t>oprava stávajících stavidel - částečná</t>
  </si>
  <si>
    <t>-1936339516</t>
  </si>
  <si>
    <t>oprava stávajících stavidel
výměna vodících prvků
oprava oplechování
očištění
nový nátěr</t>
  </si>
  <si>
    <t>952900-R2</t>
  </si>
  <si>
    <t>oprava stávajících stavidel - kompletní</t>
  </si>
  <si>
    <t>-946712561</t>
  </si>
  <si>
    <t>oprava stávajících stavidel - kompletní
nové stavidlové desky
nové pochozí rošty
nové nosné prvky
očištění
nový nátěr</t>
  </si>
  <si>
    <t>952900-R3</t>
  </si>
  <si>
    <t>přemístění stávajících stavidel</t>
  </si>
  <si>
    <t>-1006549993</t>
  </si>
  <si>
    <t>přemístění stávajících stavidel, vč. osazení do nové pozice se zabetonováním</t>
  </si>
  <si>
    <t>952900-R4</t>
  </si>
  <si>
    <t>zrušení stavidel</t>
  </si>
  <si>
    <t>1835178498</t>
  </si>
  <si>
    <t>952900-R7</t>
  </si>
  <si>
    <t>dřevěné hradítko</t>
  </si>
  <si>
    <t>592888921</t>
  </si>
  <si>
    <t>952900-R8</t>
  </si>
  <si>
    <t>Hrázka z pytlů naplněných pískem</t>
  </si>
  <si>
    <t>-2083506724</t>
  </si>
  <si>
    <t>952905-R1</t>
  </si>
  <si>
    <t>Vyklizení bahna s vodorovným přemístěním do 10 m nošením</t>
  </si>
  <si>
    <t>255063394</t>
  </si>
  <si>
    <t xml:space="preserve">"pr.plocha předpoklad" 1,05 </t>
  </si>
  <si>
    <t>"zrušení otevřeným výkopem" 654,9*1,05</t>
  </si>
  <si>
    <t>952905-R2</t>
  </si>
  <si>
    <t>Příplatek k ceně za vyklizení bahna nošením za vodorovné přemístění ZKD i započatých 10 m</t>
  </si>
  <si>
    <t>-958412487</t>
  </si>
  <si>
    <t>"předpoklad" 687,645</t>
  </si>
  <si>
    <t>952905-R3</t>
  </si>
  <si>
    <t>Příplatek k ceně za vyklizení bahna nošením za svislé přemístění do hl 3 m</t>
  </si>
  <si>
    <t>-1740104591</t>
  </si>
  <si>
    <t>952905-R4</t>
  </si>
  <si>
    <t>Vyklizení bahna zvodněním a odsátím</t>
  </si>
  <si>
    <t>231065987</t>
  </si>
  <si>
    <t>Vyklizení bahna zvodněním a odsátím, vč. likvidace</t>
  </si>
  <si>
    <t>"zrušení zaplavením" 356,1*1,05</t>
  </si>
  <si>
    <t>952905-R5</t>
  </si>
  <si>
    <t>Příplatek k ceně za vyklizení bahna zvodněním a odsátím</t>
  </si>
  <si>
    <t>1226577152</t>
  </si>
  <si>
    <t>Příplatek k ceně za vyklizení bahna zvodněním a odsátím - stížená manipulace na stavbě</t>
  </si>
  <si>
    <t>"předpoklad" 373,905</t>
  </si>
  <si>
    <t>9539612-R</t>
  </si>
  <si>
    <t>Kotva chemickou patronou M 16 hl 250 mm do betonu, ŽB nebo kamene s vyvrtáním otvoru</t>
  </si>
  <si>
    <t>1685805922</t>
  </si>
  <si>
    <t>Kotva chemická s vyvrtáním otvoru do betonu, železobetonu nebo tvrdého kamene chemická patrona, velikost M 16, hloubka 125 mm</t>
  </si>
  <si>
    <t>9539612-R1</t>
  </si>
  <si>
    <t>Kotva chemickou patronou M 20 hl 250 mm do betonu, ŽB nebo kamene s vyvrtáním otvoru</t>
  </si>
  <si>
    <t>-517786877</t>
  </si>
  <si>
    <t>Kotva chemická s vyvrtáním otvoru do betonu, železobetonu nebo tvrdého kamene chemická patrona, velikost M 20, hloubka 170 mm</t>
  </si>
  <si>
    <t>961043111</t>
  </si>
  <si>
    <t>Bourání základů z betonu proloženého kamenem</t>
  </si>
  <si>
    <t>-1291476793</t>
  </si>
  <si>
    <t>https://podminky.urs.cz/item/CS_URS_2025_02/961043111</t>
  </si>
  <si>
    <t>(55,1*0,45*0,5)*2,0</t>
  </si>
  <si>
    <t>962023491</t>
  </si>
  <si>
    <t>Bourání zdiva nadzákladového smíšeného na MC přes 1 m3</t>
  </si>
  <si>
    <t>-2062576683</t>
  </si>
  <si>
    <t>Bourání zdiva nadzákladového smíšeného na maltu cementovou, objemu přes 1 m3</t>
  </si>
  <si>
    <t>https://podminky.urs.cz/item/CS_URS_2025_02/962023491</t>
  </si>
  <si>
    <t>"stěny" (55,1*0,45*1,0)*2,0</t>
  </si>
  <si>
    <t>"dno" 1,6*0,4*55,1</t>
  </si>
  <si>
    <t>972021691</t>
  </si>
  <si>
    <t>Vybourání otvorů v klenbách z kamene pl do 4 m2</t>
  </si>
  <si>
    <t>-2107624386</t>
  </si>
  <si>
    <t>Vybourání otvorů v klenbách z kamene bez odstranění podlahy a násypu, plochy do 4 m2</t>
  </si>
  <si>
    <t>https://podminky.urs.cz/item/CS_URS_2025_02/972021691</t>
  </si>
  <si>
    <t>"obourání otvoru pro zaplavení" (0,1*0,1*0,4)*51,0</t>
  </si>
  <si>
    <t>985221012</t>
  </si>
  <si>
    <t>Postupné rozebírání kamenného zdiva pro další použití přes 1 do 3 m3</t>
  </si>
  <si>
    <t>-1054523929</t>
  </si>
  <si>
    <t>Postupné rozebírání zdiva pro další použití kamenného, objemu přes 1 do 3 m3</t>
  </si>
  <si>
    <t>https://podminky.urs.cz/item/CS_URS_2025_02/985221012</t>
  </si>
  <si>
    <t>"pr. plocha otevřený výkop" 1,1</t>
  </si>
  <si>
    <t>"pr. plocha čela pro zaplavení" 3,9</t>
  </si>
  <si>
    <t>"rušení otevřeným výkopem" 654,9*1,1</t>
  </si>
  <si>
    <t>"čela pro zaplavení" 68,0*3,9</t>
  </si>
  <si>
    <t>997</t>
  </si>
  <si>
    <t>Přesun sutě</t>
  </si>
  <si>
    <t>997002611</t>
  </si>
  <si>
    <t>Nakládání suti a vybouraných hmot</t>
  </si>
  <si>
    <t>-1873321220</t>
  </si>
  <si>
    <t>Nakládání suti a vybouraných hmot na dopravní prostředek pro vodorovné přemístění</t>
  </si>
  <si>
    <t>https://podminky.urs.cz/item/CS_URS_2025_02/997002611</t>
  </si>
  <si>
    <t>"odvoz na skládku 10 km"</t>
  </si>
  <si>
    <t>"beton" 54,549</t>
  </si>
  <si>
    <t>"zdi" 192,619</t>
  </si>
  <si>
    <t>"odvoz na skládku objednatele"</t>
  </si>
  <si>
    <t>"klenby" 2476,475+0,51</t>
  </si>
  <si>
    <t>997013501</t>
  </si>
  <si>
    <t>Odvoz suti a vybouraných hmot na skládku nebo meziskládku do 1 km se složením</t>
  </si>
  <si>
    <t>-729784133</t>
  </si>
  <si>
    <t>Odvoz suti a vybouraných hmot na skládku nebo meziskládku se složením, na vzdálenost do 1 km</t>
  </si>
  <si>
    <t>https://podminky.urs.cz/item/CS_URS_2025_02/997013501</t>
  </si>
  <si>
    <t>"odvoz na skládku 7 km"</t>
  </si>
  <si>
    <t>"odvoz na skládku objednatele 7 km"</t>
  </si>
  <si>
    <t>"náhon rušený" 2476,475+0,51</t>
  </si>
  <si>
    <t>997013509</t>
  </si>
  <si>
    <t>Příplatek k odvozu suti a vybouraných hmot na skládku ZKD 1 km přes 1 km</t>
  </si>
  <si>
    <t>-392189588</t>
  </si>
  <si>
    <t>Odvoz suti a vybouraných hmot na skládku nebo meziskládku se složením, na vzdálenost Příplatek k ceně za každý další započatý 1 km přes 1 km</t>
  </si>
  <si>
    <t>https://podminky.urs.cz/item/CS_URS_2025_02/997013509</t>
  </si>
  <si>
    <t>"odvoz na skládku 10 km" 2724,153*9,0</t>
  </si>
  <si>
    <t>9970135-R</t>
  </si>
  <si>
    <t>Odvoz bahna na skládku do 1 km se složením</t>
  </si>
  <si>
    <t>-451434381</t>
  </si>
  <si>
    <t>Odvoz bahna na skládku se složením, na vzdálenost do 1 km</t>
  </si>
  <si>
    <t>"bahno" 1836,482</t>
  </si>
  <si>
    <t>9970135-R2</t>
  </si>
  <si>
    <t>Příplatek k odvozu bahna na skládku ZKD 1 km přes 1 km</t>
  </si>
  <si>
    <t>1659677266</t>
  </si>
  <si>
    <t>Odvoz bahna na skládku se složením, na vzdálenost Příplatek k ceně za každý další započatý 1 km přes 1 km</t>
  </si>
  <si>
    <t>"odvoz na skládku 10 km" 1836,482*9,0</t>
  </si>
  <si>
    <t>9970136-R</t>
  </si>
  <si>
    <t>Poplatek za uložení bahna na skládce (skládkovné)</t>
  </si>
  <si>
    <t>122826365</t>
  </si>
  <si>
    <t>997221615</t>
  </si>
  <si>
    <t>Poplatek za uložení na skládce (skládkovné) stavebního odpadu betonového kód odpadu 17 01 01</t>
  </si>
  <si>
    <t>167625300</t>
  </si>
  <si>
    <t>Poplatek za uložení stavebního odpadu na skládce (skládkovné) z prostého betonu zatříděného do Katalogu odpadů pod kódem 17 01 01</t>
  </si>
  <si>
    <t>https://podminky.urs.cz/item/CS_URS_2025_02/997221615</t>
  </si>
  <si>
    <t>"beton" 54,549+192,619</t>
  </si>
  <si>
    <t>998332011</t>
  </si>
  <si>
    <t>Přesun hmot pro úpravy vodních toků a kanály</t>
  </si>
  <si>
    <t>359802120</t>
  </si>
  <si>
    <t>Přesun hmot pro úpravy vodních toků a kanály, hráze rybníků apod. dopravní vzdálenost do 500 m</t>
  </si>
  <si>
    <t>https://podminky.urs.cz/item/CS_URS_2025_02/998332011</t>
  </si>
  <si>
    <t>711</t>
  </si>
  <si>
    <t>Izolace proti vodě, vlhkosti a plynům</t>
  </si>
  <si>
    <t>711112001</t>
  </si>
  <si>
    <t>Provedení izolace proti zemní vlhkosti svislé za studena nátěrem penetračním</t>
  </si>
  <si>
    <t>-317387428</t>
  </si>
  <si>
    <t>Provedení izolace proti zemní vlhkosti natěradly a tmely za studena na ploše svislé S jednonásobným nátěrem penetračním</t>
  </si>
  <si>
    <t>https://podminky.urs.cz/item/CS_URS_2025_02/711112001</t>
  </si>
  <si>
    <t>"ochranný nátěr" 2,0*(2,0*1,0+2,0*0,9+1,3*0,95+1,8*0,6)+1,8*2,0</t>
  </si>
  <si>
    <t>11163150</t>
  </si>
  <si>
    <t>lak penetrační asfaltový</t>
  </si>
  <si>
    <t>769658192</t>
  </si>
  <si>
    <t>15,83*0,00034 'Přepočtené koeficientem množství</t>
  </si>
  <si>
    <t>998711101</t>
  </si>
  <si>
    <t>Přesun hmot tonážní pro izolace proti vodě, vlhkosti a plynům v objektech v do 6 m</t>
  </si>
  <si>
    <t>-519989179</t>
  </si>
  <si>
    <t>Přesun hmot pro izolace proti vodě, vlhkosti a plynům stanovený z hmotnosti přesunovaného materiálu vodorovná dopravní vzdálenost do 50 m základní v objektech výšky do 6 m</t>
  </si>
  <si>
    <t>https://podminky.urs.cz/item/CS_URS_2025_02/998711101</t>
  </si>
  <si>
    <t>767</t>
  </si>
  <si>
    <t>Konstrukce zámečnické</t>
  </si>
  <si>
    <t>7679951-R</t>
  </si>
  <si>
    <t>Montáž atypických zámečnických konstrukcí hm přes do 500 kg</t>
  </si>
  <si>
    <t>1041766654</t>
  </si>
  <si>
    <t>"U50x30x3" 8,26</t>
  </si>
  <si>
    <t>"pásovina" 0,68</t>
  </si>
  <si>
    <t>"kotvící trny pr.16 mm" 248,06</t>
  </si>
  <si>
    <t>"kotvící trny pr.20 mm" 56,81</t>
  </si>
  <si>
    <t>13021015</t>
  </si>
  <si>
    <t>tyč ocelová kruhová žebírková DIN 488 jakost B500B (10 505) výztuž do betonu D 16mm</t>
  </si>
  <si>
    <t>-147541111</t>
  </si>
  <si>
    <t>"počet kusů" 188,4/0,6</t>
  </si>
  <si>
    <t>"délka prutu" 0,5</t>
  </si>
  <si>
    <t>"měrná hmotnost 1,58 kg/m" (314,0*0,5)*1,58</t>
  </si>
  <si>
    <t>"převod jednotek" 248,06/1000</t>
  </si>
  <si>
    <t>13021017</t>
  </si>
  <si>
    <t>tyč ocelová kruhová žebírková DIN 488 jakost B500B (10 505) výztuž do betonu D 20mm</t>
  </si>
  <si>
    <t>-1449683543</t>
  </si>
  <si>
    <t>Poznámka k položce:_x000d_
opatřeno ochranným zinkovým nátěrem</t>
  </si>
  <si>
    <t>"počet kusů" 46,0</t>
  </si>
  <si>
    <t>"měrná hmotnost 2,47 kg/m" (46,0*0,5)*2,47</t>
  </si>
  <si>
    <t>"převod jednotek" 56,81/1000</t>
  </si>
  <si>
    <t>154255-R</t>
  </si>
  <si>
    <t>profil ocelový U ohýbaný EN 10162 tl 3mm 50x30x3mm</t>
  </si>
  <si>
    <t>-447364691</t>
  </si>
  <si>
    <t>Poznámka k položce:_x000d_
Hmotnost: 2,360 kg/m</t>
  </si>
  <si>
    <t>"měrná hmotnost 2,36 kg/m" 3,5*2,36</t>
  </si>
  <si>
    <t>"převod jednotek" 8,26/1000</t>
  </si>
  <si>
    <t>13011041</t>
  </si>
  <si>
    <t>tyč ocelová plochá jakost S235JR (11 375) 30x3mm</t>
  </si>
  <si>
    <t>-1876724941</t>
  </si>
  <si>
    <t>"měrná hmotnost 0,71 kg/m" 0,68*0,71</t>
  </si>
  <si>
    <t>"zaokrouhlení" 0,483 na 1,0</t>
  </si>
  <si>
    <t>"převod jednotek" 1,0/1000</t>
  </si>
  <si>
    <t>998767101</t>
  </si>
  <si>
    <t>Přesun hmot tonážní pro zámečnické konstrukce v objektech v do 6 m</t>
  </si>
  <si>
    <t>-222970777</t>
  </si>
  <si>
    <t>Přesun hmot pro zámečnické konstrukce stanovený z hmotnosti přesunovaného materiálu vodorovná dopravní vzdálenost do 50 m základní v objektech výšky do 6 m</t>
  </si>
  <si>
    <t>https://podminky.urs.cz/item/CS_URS_2025_02/998767101</t>
  </si>
  <si>
    <t>15 - SO 302 - Propustek drobné vodoteče</t>
  </si>
  <si>
    <t xml:space="preserve">    8 - Trubní vedení</t>
  </si>
  <si>
    <t>1597589853</t>
  </si>
  <si>
    <t>"pr.plocha koryta" 0,398</t>
  </si>
  <si>
    <t>"úprava koryta" 12,5*0,398</t>
  </si>
  <si>
    <t>131251201</t>
  </si>
  <si>
    <t>Hloubení jam zapažených v hornině třídy těžitelnosti I skupiny 3 objem do 20 m3 strojně</t>
  </si>
  <si>
    <t>-858133266</t>
  </si>
  <si>
    <t>Hloubení zapažených jam a zářezů strojně s urovnáním dna do předepsaného profilu a spádu v hornině třídy těžitelnosti I skupiny 3 do 20 m3</t>
  </si>
  <si>
    <t>https://podminky.urs.cz/item/CS_URS_2025_02/131251201</t>
  </si>
  <si>
    <t>"pr.hl.vtok" 2,0</t>
  </si>
  <si>
    <t>"vtok" 3,6*6,5*2,0</t>
  </si>
  <si>
    <t>"hloubení jam 50%" 46,80*0,5</t>
  </si>
  <si>
    <t>131351201</t>
  </si>
  <si>
    <t>Hloubení jam zapažených v hornině třídy těžitelnosti II skupiny 4 objem do 20 m3 strojně</t>
  </si>
  <si>
    <t>196309885</t>
  </si>
  <si>
    <t>Hloubení zapažených jam a zářezů strojně s urovnáním dna do předepsaného profilu a spádu v hornině třídy těžitelnosti II skupiny 4 do 20 m3</t>
  </si>
  <si>
    <t>https://podminky.urs.cz/item/CS_URS_2025_02/131351201</t>
  </si>
  <si>
    <t>"hloubení jam 30%" 46,8*0,3</t>
  </si>
  <si>
    <t>131451201</t>
  </si>
  <si>
    <t>Hloubení jam zapažených v hornině třídy těžitelnosti II skupiny 5 objem do 20 m3 strojně</t>
  </si>
  <si>
    <t>906519766</t>
  </si>
  <si>
    <t>Hloubení zapažených jam a zářezů strojně s urovnáním dna do předepsaného profilu a spádu v hornině třídy těžitelnosti II skupiny 5 do 20 m3</t>
  </si>
  <si>
    <t>https://podminky.urs.cz/item/CS_URS_2025_02/131451201</t>
  </si>
  <si>
    <t>"hloubení jam 20%" 46,80*0,2</t>
  </si>
  <si>
    <t>132254201</t>
  </si>
  <si>
    <t>Hloubení zapažených rýh š do 2000 mm v hornině třídy těžitelnosti I skupiny 3 objem do 20 m3</t>
  </si>
  <si>
    <t>1254159588</t>
  </si>
  <si>
    <t>Hloubení zapažených rýh šířky přes 800 do 2 000 mm strojně s urovnáním dna do předepsaného profilu a spádu v hornině třídy těžitelnosti I skupiny 3 do 20 m3</t>
  </si>
  <si>
    <t>https://podminky.urs.cz/item/CS_URS_2025_02/132254201</t>
  </si>
  <si>
    <t>"DN300" 7,8*1,12*0,9</t>
  </si>
  <si>
    <t>1866914842</t>
  </si>
  <si>
    <t>"vtok" 2,0*(3,6*2,0+6,5*2,0)</t>
  </si>
  <si>
    <t>"DN300" 7,8*2,0*0,9</t>
  </si>
  <si>
    <t>1643868497</t>
  </si>
  <si>
    <t>1786130109</t>
  </si>
  <si>
    <t>"výkop" 36,237</t>
  </si>
  <si>
    <t>"zpětný zásyp" 42,399</t>
  </si>
  <si>
    <t>367652438</t>
  </si>
  <si>
    <t>"výkop" 23,4</t>
  </si>
  <si>
    <t>-262182158</t>
  </si>
  <si>
    <t>-1626888976</t>
  </si>
  <si>
    <t>"výkopek" 43,719</t>
  </si>
  <si>
    <t>-1431723753</t>
  </si>
  <si>
    <t>"hloubení jam"</t>
  </si>
  <si>
    <t>"hloubení rýh"</t>
  </si>
  <si>
    <t>"podsyp" -1,561</t>
  </si>
  <si>
    <t>"základy" -0,422</t>
  </si>
  <si>
    <t>"vtokový objekt" -5,27</t>
  </si>
  <si>
    <t>"bet. lože" -2,038</t>
  </si>
  <si>
    <t>"štěrkopísek lože" -1,521</t>
  </si>
  <si>
    <t>"obsyp" -4,691</t>
  </si>
  <si>
    <t>"bouraná konstrukce" 1,8*1,0*1,8</t>
  </si>
  <si>
    <t>265722769</t>
  </si>
  <si>
    <t>"DN300" 7,8*1,12*0,6</t>
  </si>
  <si>
    <t>"objem potrubí DN300" -(3,14*(0,15)^2*7,8)</t>
  </si>
  <si>
    <t>-240445031</t>
  </si>
  <si>
    <t>"měr. hmotnost 2,0" 4,691*2,0</t>
  </si>
  <si>
    <t>-1201152578</t>
  </si>
  <si>
    <t>"vtokový objekt" 8,48*0,45*0,15+1,7*2,1*0,15+2,27*1,33*0,15</t>
  </si>
  <si>
    <t>274321511</t>
  </si>
  <si>
    <t>Základové pasy ze ŽB bez zvýšených nároků na prostředí tř. C 25/30</t>
  </si>
  <si>
    <t>1529623834</t>
  </si>
  <si>
    <t>Základy z betonu železového (bez výztuže) pasy z betonu bez zvláštních nároků na prostředí tř. C 25/30</t>
  </si>
  <si>
    <t>https://podminky.urs.cz/item/CS_URS_2025_02/274321511</t>
  </si>
  <si>
    <t>"práh" 0,3*0,7*2,01</t>
  </si>
  <si>
    <t>3212132-R</t>
  </si>
  <si>
    <t>Zdivo nadzákladové z kamenných kvádrů řezaných vodních staveb rubové se zatřením na maltu MC 10</t>
  </si>
  <si>
    <t>2133122607</t>
  </si>
  <si>
    <t>Zdivo nadzákladové z řezaných kamenných kvádrů vodních staveb přehrad, jezů a plavebních komor, spodní stavby vodních elektráren, odběrných věží a výpustných zařízení, opěrných zdí, šachet, šachtic a ostatních konstrukcí rubové z kamenných kvádrů řezaných se zatřením spár, na maltu cementovou MC 10</t>
  </si>
  <si>
    <t>"vtokový objekt" 9,1*0,3*0,35+0,55*0,3*0,5+2,9*0,835*0,35+3,0*0,548*0,35</t>
  </si>
  <si>
    <t>-1448432522</t>
  </si>
  <si>
    <t>"DN300" 7,8</t>
  </si>
  <si>
    <t>121058676</t>
  </si>
  <si>
    <t>"vtokový objekt" 8,48*0,9+1,51*1,9+2,97*1,13</t>
  </si>
  <si>
    <t>-1685700238</t>
  </si>
  <si>
    <t>"DN300" 7,8*1,3*0,15</t>
  </si>
  <si>
    <t>4655115-R1</t>
  </si>
  <si>
    <t>Dlažba z kamenných kvádrů řezaných do malty s vyplněním spár maltou a vyspárováním pl do 20 m2 tl 300 mm</t>
  </si>
  <si>
    <t>-604251164</t>
  </si>
  <si>
    <t>Dlažba z kamenných kvádrů řezaných vodorovná nebo plocha ve sklonu do 1:2 s dodáním hmot do cementové malty, s vyplněním spár a s vyspárováním cementovou maltou v ploše do 20 m2, tl. 300 mm</t>
  </si>
  <si>
    <t>"vtokový objekt" 8,48*0,7+1,31*1,7+2,7*0,93</t>
  </si>
  <si>
    <t>Trubní vedení</t>
  </si>
  <si>
    <t>871373121</t>
  </si>
  <si>
    <t>Montáž kanalizačního potrubí hladkého plnostěnného SN 8 z PVC-U DN 315</t>
  </si>
  <si>
    <t>1620064788</t>
  </si>
  <si>
    <t>Montáž kanalizačního potrubí z tvrdého PVC-U hladkého plnostěnného tuhost SN 8 DN 315</t>
  </si>
  <si>
    <t>https://podminky.urs.cz/item/CS_URS_2025_02/871373121</t>
  </si>
  <si>
    <t>28611157</t>
  </si>
  <si>
    <t>trubka kanalizační PVC-U plnostěnná jednovrstvá DN 315x5000mm SN8</t>
  </si>
  <si>
    <t>-1201911851</t>
  </si>
  <si>
    <t>7,8*1,03 'Přepočtené koeficientem množství</t>
  </si>
  <si>
    <t>877370310</t>
  </si>
  <si>
    <t>Montáž kolen na kanalizačním potrubí z PP nebo tvrdého PVC-U trub hladkých plnostěnných DN 300</t>
  </si>
  <si>
    <t>-1165207364</t>
  </si>
  <si>
    <t>Montáž tvarovek na kanalizačním plastovém potrubí z PP nebo PVC-U hladkého plnostěnného kolen, víček nebo hrdlových uzávěrů DN 300</t>
  </si>
  <si>
    <t>https://podminky.urs.cz/item/CS_URS_2025_02/877370310</t>
  </si>
  <si>
    <t>28611375</t>
  </si>
  <si>
    <t>koleno kanalizační PVC KG 300x45°</t>
  </si>
  <si>
    <t>-1637403933</t>
  </si>
  <si>
    <t>303176959</t>
  </si>
  <si>
    <t>-1594678324</t>
  </si>
  <si>
    <t>"vtok" 1,15*1,03*0,3</t>
  </si>
  <si>
    <t>1064710047</t>
  </si>
  <si>
    <t>"vtok" 0,712*0,5</t>
  </si>
  <si>
    <t>-1809176360</t>
  </si>
  <si>
    <t>"beton" 1,589</t>
  </si>
  <si>
    <t>-324559119</t>
  </si>
  <si>
    <t>"odvoz na skládku 7 km" 1,589*6,0</t>
  </si>
  <si>
    <t>1018405761</t>
  </si>
  <si>
    <t>-245494876</t>
  </si>
  <si>
    <t>16 - SO 303 - Odvodnění propustku ul. Svobody</t>
  </si>
  <si>
    <t>121111201</t>
  </si>
  <si>
    <t>Odstranění lesní hrabanky</t>
  </si>
  <si>
    <t>1391916747</t>
  </si>
  <si>
    <t>Odstranění lesní hrabanky pro jakoukoliv tloušťku vrstvy</t>
  </si>
  <si>
    <t>https://podminky.urs.cz/item/CS_URS_2025_02/121111201</t>
  </si>
  <si>
    <t>20,9*2,5</t>
  </si>
  <si>
    <t>-1449249531</t>
  </si>
  <si>
    <t>"pr.plocha koryta" 0,75</t>
  </si>
  <si>
    <t>"pr.plocha v nádrži" 3,1</t>
  </si>
  <si>
    <t>"úprava koryta" 20,9*0,75</t>
  </si>
  <si>
    <t>"hrabanka" -(20,9*2,5*0,1)</t>
  </si>
  <si>
    <t>"výtokový objekt" 5,0*3,1</t>
  </si>
  <si>
    <t>-1695607508</t>
  </si>
  <si>
    <t>"pr.hl.vtok" 2,7</t>
  </si>
  <si>
    <t>"vtokový objekt" 3,6*3,6*2,7</t>
  </si>
  <si>
    <t>"bouraná konstrukce" -(1,1*1,1*1,1)</t>
  </si>
  <si>
    <t>"hloubení jam 50%" 33,661*0,5</t>
  </si>
  <si>
    <t>2018399162</t>
  </si>
  <si>
    <t>"hloubení jam 30%" 33,661*0,3</t>
  </si>
  <si>
    <t>765596519</t>
  </si>
  <si>
    <t>"hloubení jam 20%" 33,661*0,2</t>
  </si>
  <si>
    <t>-2140530392</t>
  </si>
  <si>
    <t>"pr.plocha v řezu" 2,3</t>
  </si>
  <si>
    <t>"zavazovací práh" (0,4*2,3)*5,0</t>
  </si>
  <si>
    <t>"hloubehí rýh 80%" 4,6*0,8</t>
  </si>
  <si>
    <t>132312131</t>
  </si>
  <si>
    <t>Hloubení nezapažených rýh šířky do 800 mm v soudržných horninách třídy těžitelnosti II skupiny 4 ručně</t>
  </si>
  <si>
    <t>1472286983</t>
  </si>
  <si>
    <t>Hloubení nezapažených rýh šířky do 800 mm ručně s urovnáním dna do předepsaného profilu a spádu v hornině třídy těžitelnosti II skupiny 4 soudržných</t>
  </si>
  <si>
    <t>https://podminky.urs.cz/item/CS_URS_2025_02/132312131</t>
  </si>
  <si>
    <t>"hloubehí rýh 20%" 4,6*0,2</t>
  </si>
  <si>
    <t>132354202</t>
  </si>
  <si>
    <t>Hloubení zapažených rýh š do 2000 mm v hornině třídy těžitelnosti II skupiny 4 objem do 50 m3</t>
  </si>
  <si>
    <t>-2105544518</t>
  </si>
  <si>
    <t>Hloubení zapažených rýh šířky přes 800 do 2 000 mm strojně s urovnáním dna do předepsaného profilu a spádu v hornině třídy těžitelnosti II skupiny 4 přes 20 do 50 m3</t>
  </si>
  <si>
    <t>https://podminky.urs.cz/item/CS_URS_2025_02/132354202</t>
  </si>
  <si>
    <t>"DN500" 6,2*1,5*1,2</t>
  </si>
  <si>
    <t>-2034683261</t>
  </si>
  <si>
    <t>"vtokový objekt" 4,0*(3,6*2,7)</t>
  </si>
  <si>
    <t>"DN500" 6,2*2,0*1,2</t>
  </si>
  <si>
    <t>-399054834</t>
  </si>
  <si>
    <t>-131286595</t>
  </si>
  <si>
    <t>"výkop" 46,461</t>
  </si>
  <si>
    <t>"zpětný zásyp" 18,03</t>
  </si>
  <si>
    <t>-2117770432</t>
  </si>
  <si>
    <t>"výkop" 28,91</t>
  </si>
  <si>
    <t>162401302</t>
  </si>
  <si>
    <t>Vodorovné přemístění lesní hrabanky přes 1 500 do 2 000 m</t>
  </si>
  <si>
    <t>-1835378024</t>
  </si>
  <si>
    <t>Vodorovné přemístění lesní hrabanky bez naložení, avšak se složením, na vzdálenost přes 1 500 do 2 000 m</t>
  </si>
  <si>
    <t>https://podminky.urs.cz/item/CS_URS_2025_02/162401302</t>
  </si>
  <si>
    <t>"odvoz hrabanky 10 km" 52,25*0,1</t>
  </si>
  <si>
    <t>162401309</t>
  </si>
  <si>
    <t>Příplatek k vodorovnému přemístění lesní hrabanky ZKD 1000 m přes 2000 m</t>
  </si>
  <si>
    <t>624279578</t>
  </si>
  <si>
    <t>Vodorovné přemístění lesní hrabanky Příplatek k ceně za každých dalších i započatých 1 000 m</t>
  </si>
  <si>
    <t>https://podminky.urs.cz/item/CS_URS_2025_02/162401309</t>
  </si>
  <si>
    <t>"odvoz hrabanky 10 km" 52,25*0,1*8,0</t>
  </si>
  <si>
    <t>-429415549</t>
  </si>
  <si>
    <t>1712012-R</t>
  </si>
  <si>
    <t>Poplatek za uložení hrabanky na skládce (skládkovné)</t>
  </si>
  <si>
    <t>1355230636</t>
  </si>
  <si>
    <t>20,9*2,5*0,1</t>
  </si>
  <si>
    <t>171201-R1</t>
  </si>
  <si>
    <t>Likvidace hrabanky</t>
  </si>
  <si>
    <t>-529348656</t>
  </si>
  <si>
    <t>"měrná hmotnost 0,05 t/m3" 5,225*0,05</t>
  </si>
  <si>
    <t>-2129708314</t>
  </si>
  <si>
    <t>"výkopek" 46,461+17,751</t>
  </si>
  <si>
    <t>-538297246</t>
  </si>
  <si>
    <t>"podsyp" -0,864</t>
  </si>
  <si>
    <t>"základy" -1,853</t>
  </si>
  <si>
    <t>"vtokový objekt" -8,4</t>
  </si>
  <si>
    <t>"VO" -2,166</t>
  </si>
  <si>
    <t>"bet. lože" -4,84</t>
  </si>
  <si>
    <t>"štěrkopísek lože" -1,395</t>
  </si>
  <si>
    <t>"zavazovací práh-beton" -3,1</t>
  </si>
  <si>
    <t>"dlažba" -2,55</t>
  </si>
  <si>
    <t>"obsyp" -6,223</t>
  </si>
  <si>
    <t>1670625883</t>
  </si>
  <si>
    <t>"DN500" 6,2*1,5*0,8</t>
  </si>
  <si>
    <t>"objem potrubí DN500" -(3,14*(0,25)^2*6,2)</t>
  </si>
  <si>
    <t>947423651</t>
  </si>
  <si>
    <t>"měr. hmotnost 2,0" 6,223*2,0</t>
  </si>
  <si>
    <t>-1495839367</t>
  </si>
  <si>
    <t>"vtokový objekt" 2,4*2,4*0,15</t>
  </si>
  <si>
    <t>274313811</t>
  </si>
  <si>
    <t>Základové pasy z betonu tř. C 25/30</t>
  </si>
  <si>
    <t>-359207446</t>
  </si>
  <si>
    <t>Základy z betonu prostého pasy betonu kamenem neprokládaného tř. C 25/30</t>
  </si>
  <si>
    <t>https://podminky.urs.cz/item/CS_URS_2025_02/274313811</t>
  </si>
  <si>
    <t>"pr.plocha základy" 1,55</t>
  </si>
  <si>
    <t>"zavazovací prahy" (0,4*1,55)*5,0</t>
  </si>
  <si>
    <t>-614121089</t>
  </si>
  <si>
    <t>"výtokový objekt" 1,5*1,3*0,95</t>
  </si>
  <si>
    <t>-848246870</t>
  </si>
  <si>
    <t>"výtokový objekt" 1,5*1,0+1,5*0,9+2,0*(1,3*0,95)</t>
  </si>
  <si>
    <t>-974274105</t>
  </si>
  <si>
    <t>413171587</t>
  </si>
  <si>
    <t>"výtokový objekt" 1,5*2,35*0,3+1,5*0,85*0,17</t>
  </si>
  <si>
    <t>"vtokový objekt" 4,5*2,5*0,5+1,5*2,1*0,5</t>
  </si>
  <si>
    <t>-1223839335</t>
  </si>
  <si>
    <t>"výtokový objekt" 2,34*0,617*1,5</t>
  </si>
  <si>
    <t>1908915134</t>
  </si>
  <si>
    <t>"výtokový objekt" 2,34*1,5+2,35*1,5+(2,34*0,617*2,0)</t>
  </si>
  <si>
    <t>1045203501</t>
  </si>
  <si>
    <t>-1431523500</t>
  </si>
  <si>
    <t>489288296</t>
  </si>
  <si>
    <t>"DN500" 6,2</t>
  </si>
  <si>
    <t>-1207932118</t>
  </si>
  <si>
    <t>2,2*2,2</t>
  </si>
  <si>
    <t>371751090</t>
  </si>
  <si>
    <t>"DN500" 6,2*1,5*0,15</t>
  </si>
  <si>
    <t>465511513</t>
  </si>
  <si>
    <t>Dlažba z lomového kamene do malty s vyplněním spár maltou a vyspárováním pl do 20 m2 tl 300 mm</t>
  </si>
  <si>
    <t>1870744873</t>
  </si>
  <si>
    <t>Dlažba z lomového kamene upraveného vodorovná nebo plocha ve sklonu do 1:2 s dodáním hmot do cementové malty, s vyplněním spár a s vyspárováním cementovou maltou v ploše do 20 m2, tl. 300 mm</t>
  </si>
  <si>
    <t>https://podminky.urs.cz/item/CS_URS_2025_02/465511513</t>
  </si>
  <si>
    <t>"vtokový objekt-dno" 2,0*2,0</t>
  </si>
  <si>
    <t>"zavazovací prah" (0,4*2,25)*5,0</t>
  </si>
  <si>
    <t>-1295375089</t>
  </si>
  <si>
    <t>"napojení" 6,2</t>
  </si>
  <si>
    <t>94719003</t>
  </si>
  <si>
    <t>6,2*1,03 'Přepočtené koeficientem množství</t>
  </si>
  <si>
    <t>-214823101</t>
  </si>
  <si>
    <t>953961212</t>
  </si>
  <si>
    <t>Kotva chemickou patronou M 10 hl 90 mm do betonu, ŽB nebo kamene s vyvrtáním otvoru</t>
  </si>
  <si>
    <t>-123196459</t>
  </si>
  <si>
    <t>Kotva chemická s vyvrtáním otvoru do betonu, železobetonu nebo tvrdého kamene chemická patrona, velikost M 10, hloubka 90 mm</t>
  </si>
  <si>
    <t>https://podminky.urs.cz/item/CS_URS_2025_02/953961212</t>
  </si>
  <si>
    <t>31111005</t>
  </si>
  <si>
    <t>matice přesná šestihranná Pz DIN 934-8 M10</t>
  </si>
  <si>
    <t>100 kus</t>
  </si>
  <si>
    <t>589794247</t>
  </si>
  <si>
    <t>14,0/100</t>
  </si>
  <si>
    <t>953965115</t>
  </si>
  <si>
    <t>Kotevní šroub pro chemické kotvy M 10 dl 130 mm</t>
  </si>
  <si>
    <t>189313695</t>
  </si>
  <si>
    <t>Kotva chemická s vyvrtáním otvoru kotevní šrouby pro chemické kotvy, velikost M 10, délka 130 mm</t>
  </si>
  <si>
    <t>https://podminky.urs.cz/item/CS_URS_2025_02/953965115</t>
  </si>
  <si>
    <t>-387190655</t>
  </si>
  <si>
    <t>1,1*1,1*0,3</t>
  </si>
  <si>
    <t>620585739</t>
  </si>
  <si>
    <t>4,4*0,8*0,3</t>
  </si>
  <si>
    <t>-1282357163</t>
  </si>
  <si>
    <t>"beton" 3,196</t>
  </si>
  <si>
    <t>-1145227776</t>
  </si>
  <si>
    <t>"odvoz na skládku 7 km" 3,196*6,0</t>
  </si>
  <si>
    <t>-1625649540</t>
  </si>
  <si>
    <t>-560409107</t>
  </si>
  <si>
    <t>-1798703703</t>
  </si>
  <si>
    <t>"ochranný nátěr" 2,0*(1,5*1,0+1,5*0,9+1,3*0,95+2,3*0,6)+2,3*1,5</t>
  </si>
  <si>
    <t>1931650655</t>
  </si>
  <si>
    <t>14,38*0,00034 'Přepočtené koeficientem množství</t>
  </si>
  <si>
    <t>1857912492</t>
  </si>
  <si>
    <t>767995115</t>
  </si>
  <si>
    <t>Montáž atypických zámečnických konstrukcí hmotnosti přes 50 do 100 kg</t>
  </si>
  <si>
    <t>469722400</t>
  </si>
  <si>
    <t>Montáž ostatních atypických zámečnických konstrukcí hmotnosti přes 50 do 100 kg</t>
  </si>
  <si>
    <t>https://podminky.urs.cz/item/CS_URS_2025_02/767995115</t>
  </si>
  <si>
    <t>13010206</t>
  </si>
  <si>
    <t>tyč ocelová plochá jakost S235JR (11 375) 40x8mm</t>
  </si>
  <si>
    <t>1287659132</t>
  </si>
  <si>
    <t>"měrná hmotnost 2,51 kg/m" 14,45*2,51</t>
  </si>
  <si>
    <t>"převod kg/t" 36,27/1000</t>
  </si>
  <si>
    <t>13010420</t>
  </si>
  <si>
    <t>úhelník ocelový rovnostranný jakost S235JR (11 375) 50x50x5mm</t>
  </si>
  <si>
    <t>1503171539</t>
  </si>
  <si>
    <t>"měrná hmotnost 4,03 kg/m" 10,42*4,03</t>
  </si>
  <si>
    <t>"převod kg/t" 41,993/1000</t>
  </si>
  <si>
    <t>8687734</t>
  </si>
  <si>
    <t>17 - SO 402 - Odstranění veřejného osvětlení</t>
  </si>
  <si>
    <t>Demontáž stávajícího osvětlovacího bodu vč. svítidla a základu</t>
  </si>
  <si>
    <t>-987847287</t>
  </si>
  <si>
    <t>Demontáž zemního kabelového vedení VO</t>
  </si>
  <si>
    <t>-890235966</t>
  </si>
  <si>
    <t>714238062</t>
  </si>
  <si>
    <t>174192361</t>
  </si>
  <si>
    <t>1375679405</t>
  </si>
  <si>
    <t>18 - VRN - Vedlejší rozpočtové náklady</t>
  </si>
  <si>
    <t>SNOWPLAN, spol. s r.o. - Pavel Nezbeda Javůrek</t>
  </si>
  <si>
    <t xml:space="preserve">    0 - Všeobecné konstrukce a práce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</si>
  <si>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</si>
  <si>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</si>
  <si>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</si>
  <si>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VRN6 - Územní vlivy</t>
  </si>
  <si>
    <t xml:space="preserve">    VRN7 - Provozní vlivy</t>
  </si>
  <si>
    <t xml:space="preserve">    VRN9 - Ostatní náklady</t>
  </si>
  <si>
    <t>VRN</t>
  </si>
  <si>
    <t>Vedlejší rozpočtové náklady</t>
  </si>
  <si>
    <t>pol1</t>
  </si>
  <si>
    <t>Vytyčení inženýrských sítí před zahájením výstavby</t>
  </si>
  <si>
    <t>Kč</t>
  </si>
  <si>
    <t>1024</t>
  </si>
  <si>
    <t>-1176384531</t>
  </si>
  <si>
    <t>pol.3</t>
  </si>
  <si>
    <t>Pamětní deska - rozměr 300x400 mm s uvedením názvu stavby</t>
  </si>
  <si>
    <t>-825724093</t>
  </si>
  <si>
    <t>Informační bilboard s uvedením názvu stavby, log, sdělení o spolufinancování EU, stručnou informaci o cíli projektu, kontaktních osob, datum zahájení a dokončení - parametry dle vypsaného dotačního titulu</t>
  </si>
  <si>
    <t>pol.4</t>
  </si>
  <si>
    <t>Publicita - dočasný bilboard 2x, montáž+demontáž</t>
  </si>
  <si>
    <t>-2100950838</t>
  </si>
  <si>
    <t>VRN1</t>
  </si>
  <si>
    <t>Průzkumné, geodetické a projektové práce</t>
  </si>
  <si>
    <t>011303000</t>
  </si>
  <si>
    <t>Archeologická činnost bez rozlišení</t>
  </si>
  <si>
    <t>1450613196</t>
  </si>
  <si>
    <t>https://podminky.urs.cz/item/CS_URS_2025_02/011303000</t>
  </si>
  <si>
    <t>012103000</t>
  </si>
  <si>
    <t>Geodetické práce před výstavbou</t>
  </si>
  <si>
    <t>1251925144</t>
  </si>
  <si>
    <t>https://podminky.urs.cz/item/CS_URS_2025_02/012103000</t>
  </si>
  <si>
    <t>012203000</t>
  </si>
  <si>
    <t>Geodetické práce při provádění stavby</t>
  </si>
  <si>
    <t>-2106452114</t>
  </si>
  <si>
    <t>https://podminky.urs.cz/item/CS_URS_2025_02/012203000</t>
  </si>
  <si>
    <t>012303000</t>
  </si>
  <si>
    <t>Geodetické práce po výstavbě</t>
  </si>
  <si>
    <t>1053048313</t>
  </si>
  <si>
    <t>https://podminky.urs.cz/item/CS_URS_2025_02/012303000</t>
  </si>
  <si>
    <t>013244000</t>
  </si>
  <si>
    <t>Realizační a dílenská dokumentace stavby</t>
  </si>
  <si>
    <t>1045266474</t>
  </si>
  <si>
    <t>https://podminky.urs.cz/item/CS_URS_2025_02/013244000</t>
  </si>
  <si>
    <t>013254000</t>
  </si>
  <si>
    <t>Dokumentace skutečného provedení stavby</t>
  </si>
  <si>
    <t>-659047855</t>
  </si>
  <si>
    <t>https://podminky.urs.cz/item/CS_URS_2025_02/013254000</t>
  </si>
  <si>
    <t>013274000</t>
  </si>
  <si>
    <t>Pasportizace objektu před započetím prací</t>
  </si>
  <si>
    <t>1338604967</t>
  </si>
  <si>
    <t>https://podminky.urs.cz/item/CS_URS_2025_02/013274000</t>
  </si>
  <si>
    <t>013284000</t>
  </si>
  <si>
    <t>Pasportizace objektu po provedení prací</t>
  </si>
  <si>
    <t>5159485</t>
  </si>
  <si>
    <t>https://podminky.urs.cz/item/CS_URS_2025_02/013284000</t>
  </si>
  <si>
    <t>VRN3</t>
  </si>
  <si>
    <t>Zařízení staveniště</t>
  </si>
  <si>
    <t>030001000</t>
  </si>
  <si>
    <t>Zařízení, vlastní provoz a demontáž staveniště</t>
  </si>
  <si>
    <t>-624462401</t>
  </si>
  <si>
    <t>https://podminky.urs.cz/item/CS_URS_2025_02/030001000</t>
  </si>
  <si>
    <t>035103001</t>
  </si>
  <si>
    <t>Pronájem ploch</t>
  </si>
  <si>
    <t>1991727003</t>
  </si>
  <si>
    <t>https://podminky.urs.cz/item/CS_URS_2025_02/035103001</t>
  </si>
  <si>
    <t>VRN4</t>
  </si>
  <si>
    <t>Inženýrská činnost</t>
  </si>
  <si>
    <t>041002000</t>
  </si>
  <si>
    <t>Geotechnický dozor na stavbě</t>
  </si>
  <si>
    <t>-753520590</t>
  </si>
  <si>
    <t>Dozory</t>
  </si>
  <si>
    <t>https://podminky.urs.cz/item/CS_URS_2025_02/041002000</t>
  </si>
  <si>
    <t>042503000</t>
  </si>
  <si>
    <t>Plán BOZP na staveništi</t>
  </si>
  <si>
    <t>-1107441023</t>
  </si>
  <si>
    <t>https://podminky.urs.cz/item/CS_URS_2025_02/042503000</t>
  </si>
  <si>
    <t>043134000</t>
  </si>
  <si>
    <t>Zkoušky zatěžovací</t>
  </si>
  <si>
    <t>-1958222778</t>
  </si>
  <si>
    <t>https://podminky.urs.cz/item/CS_URS_2025_02/043134000</t>
  </si>
  <si>
    <t>Poznámka k položce:_x000d_
únosnost pláně dle TZ</t>
  </si>
  <si>
    <t>045002000</t>
  </si>
  <si>
    <t>Kompletační a koordinační činnost</t>
  </si>
  <si>
    <t>577396552</t>
  </si>
  <si>
    <t>https://podminky.urs.cz/item/CS_URS_2025_02/045002000</t>
  </si>
  <si>
    <t>049002000</t>
  </si>
  <si>
    <t>Geometrický plán</t>
  </si>
  <si>
    <t>1332957380</t>
  </si>
  <si>
    <t>Ostatní inženýrská činnost</t>
  </si>
  <si>
    <t>https://podminky.urs.cz/item/CS_URS_2025_02/049002000</t>
  </si>
  <si>
    <t xml:space="preserve">Poznámka k položce:_x000d_
položka zahrnuje:         - přípravu podkladů, vyhotovení žádosti pro vklad na katastrální úřad  - polní práce spojené s vyhotovením geometrického plánu  - výpočetní a grafické kancelářské práce  - úřední ověření výsledného elaborátu  - schválení návrhu vkladu do katastru nemovitostí příslušným katastrálním úřadem</t>
  </si>
  <si>
    <t>VRN6</t>
  </si>
  <si>
    <t>Územní vlivy</t>
  </si>
  <si>
    <t>062002000</t>
  </si>
  <si>
    <t>Ztížené dopravní podmínky</t>
  </si>
  <si>
    <t>60318578</t>
  </si>
  <si>
    <t>https://podminky.urs.cz/item/CS_URS_2025_02/062002000</t>
  </si>
  <si>
    <t>VRN7</t>
  </si>
  <si>
    <t>Provozní vlivy</t>
  </si>
  <si>
    <t>072103011a</t>
  </si>
  <si>
    <t>Zajištění DIO komunikace II. a III. třídy</t>
  </si>
  <si>
    <t>-1741789282</t>
  </si>
  <si>
    <t>073002000</t>
  </si>
  <si>
    <t>Ztížený pohyb vozidel v centrech měst</t>
  </si>
  <si>
    <t>-1149558636</t>
  </si>
  <si>
    <t>https://podminky.urs.cz/item/CS_URS_2025_02/073002000</t>
  </si>
  <si>
    <t>VRN9</t>
  </si>
  <si>
    <t>Ostatní náklady</t>
  </si>
  <si>
    <t>090001000</t>
  </si>
  <si>
    <t>pořízení fotodokumentace stávajících objektů a místa stavby</t>
  </si>
  <si>
    <t>-1974059471</t>
  </si>
  <si>
    <t>https://podminky.urs.cz/item/CS_URS_2025_02/090001000</t>
  </si>
  <si>
    <t>094104000</t>
  </si>
  <si>
    <t>Náklady na opatření BOZP</t>
  </si>
  <si>
    <t>964166959</t>
  </si>
  <si>
    <t>https://podminky.urs.cz/item/CS_URS_2025_02/094104000</t>
  </si>
  <si>
    <t>SEZNAM FIGUR</t>
  </si>
  <si>
    <t>Výměra</t>
  </si>
  <si>
    <t>00/ 01</t>
  </si>
  <si>
    <t>Použití figury:</t>
  </si>
  <si>
    <t>00/ 02</t>
  </si>
  <si>
    <t>01/ 05</t>
  </si>
  <si>
    <t>01/ 08</t>
  </si>
  <si>
    <t>02/ 10</t>
  </si>
  <si>
    <t>02/ 11</t>
  </si>
  <si>
    <t>02/ 13</t>
  </si>
  <si>
    <t>" ""výkop pro polštář</t>
  </si>
  <si>
    <t>0,50*3,45*(33,95+0,50)</t>
  </si>
  <si>
    <t>" ""beton pro základ zdi</t>
  </si>
  <si>
    <t>2,60*0,40*33,95</t>
  </si>
  <si>
    <t>" ""výztuž základu zdi</t>
  </si>
  <si>
    <t>2,60*0,40*33,95*0,100</t>
  </si>
  <si>
    <t>" ""dřík zdi</t>
  </si>
  <si>
    <t>(0,60*0,40*33,95)+(0,40*((4,13+4,13+4,724+5,353)/4)*33,95)</t>
  </si>
  <si>
    <t>" ""dřík zdi 100kg/m3</t>
  </si>
  <si>
    <t>(0,60*0,40*33,95)+(0,40*((4,13+4,13+4,724+5,353)/4)*33,95)*0,100</t>
  </si>
  <si>
    <t>" ""podkladní beton pod základ zdi</t>
  </si>
  <si>
    <t>2,80*0,15*(33,95+0,20)</t>
  </si>
  <si>
    <t>" "0,30*0,30*33,95</t>
  </si>
  <si>
    <t>" ""za rubem zdi</t>
  </si>
  <si>
    <t>3*(2,60*33,95)</t>
  </si>
  <si>
    <t>" "34,00+(6*0,90)</t>
  </si>
  <si>
    <t>" ""pro základ zdi</t>
  </si>
  <si>
    <t>3*2,60*0,40</t>
  </si>
  <si>
    <t>" "0,02*0,02*(12,23+13,45+14,67)</t>
  </si>
  <si>
    <t>" "6*5*8</t>
  </si>
  <si>
    <t>" ""ochrannýzasy za rubem zdi</t>
  </si>
  <si>
    <t>0,60*((4,13+4,13+4,724+5,353)/4)*(33,95)</t>
  </si>
  <si>
    <t>" ""zasy za rubem zdi</t>
  </si>
  <si>
    <t>5,10*3,70*(33,95+3,00)</t>
  </si>
  <si>
    <t>"podkladní beton pod drenáž</t>
  </si>
  <si>
    <t>0,30*0,75*33,95</t>
  </si>
  <si>
    <t>3*(((4,13+4,13+4,724+5,353)/4)*33,95)</t>
  </si>
  <si>
    <t>"pro dřík</t>
  </si>
  <si>
    <t>3*(0,60*0,40)+3*(0,40*((4,13+4,13+4,724+5,353)/4))</t>
  </si>
  <si>
    <t>"výkop pro základ a podkladní beton</t>
  </si>
  <si>
    <t>0,50*3,55*(33,95+2,00)</t>
  </si>
  <si>
    <t>"Celkem: "A17+B17</t>
  </si>
  <si>
    <t>3*(1,50*33,95)</t>
  </si>
  <si>
    <t>"Celkem: "A22+B22</t>
  </si>
  <si>
    <t>"výkop za rubem zdi</t>
  </si>
  <si>
    <t>2,60*1,50*(33,95+4,00)</t>
  </si>
  <si>
    <t>D19</t>
  </si>
  <si>
    <t>"Celkem: "A19+B19+C19</t>
  </si>
  <si>
    <t>D20</t>
  </si>
  <si>
    <t>"Celkem: "A7+B7+C7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</si>
  <si>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</si>
  <si>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</si>
  <si>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</si>
  <si>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</si>
  <si>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</si>
  <si>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</si>
  <si>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</si>
  <si>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</si>
  <si>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</si>
  <si>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</si>
  <si>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</si>
  <si>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</si>
  <si>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</si>
  <si>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</si>
  <si>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</si>
  <si>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</si>
  <si>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</si>
  <si>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</si>
  <si>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</si>
  <si>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Ostatní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</si>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</sst>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8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10"/>
      <color rgb="FF003366"/>
      <name val="Arial CE"/>
    </font>
    <font>
      <sz val="8"/>
      <color rgb="FF80008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i/>
      <sz val="7"/>
      <color rgb="FF969696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6" fillId="0" borderId="0" applyNumberFormat="0" applyFill="0" applyBorder="0" applyAlignment="0" applyProtection="0"/>
  </cellStyleXfs>
  <cellXfs count="408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7" fillId="0" borderId="0" xfId="0" applyFont="1" applyAlignment="1"/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9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9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9" fillId="0" borderId="0" xfId="0" applyNumberFormat="1" applyFont="1" applyAlignment="1" applyProtection="1">
      <alignment horizontal="right" vertical="center"/>
    </xf>
    <xf numFmtId="4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6" fontId="1" fillId="0" borderId="21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5" fillId="0" borderId="13" xfId="0" applyNumberFormat="1" applyFont="1" applyBorder="1" applyAlignment="1" applyProtection="1"/>
    <xf numFmtId="166" fontId="35" fillId="0" borderId="14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7" fillId="0" borderId="4" xfId="0" applyFont="1" applyBorder="1" applyAlignment="1" applyProtection="1"/>
    <xf numFmtId="0" fontId="7" fillId="0" borderId="0" xfId="0" applyFont="1" applyAlignment="1" applyProtection="1"/>
    <xf numFmtId="0" fontId="7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7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7" fillId="0" borderId="4" xfId="0" applyFont="1" applyBorder="1" applyAlignment="1"/>
    <xf numFmtId="0" fontId="7" fillId="0" borderId="15" xfId="0" applyFont="1" applyBorder="1" applyAlignment="1" applyProtection="1"/>
    <xf numFmtId="0" fontId="7" fillId="0" borderId="0" xfId="0" applyFont="1" applyBorder="1" applyAlignment="1" applyProtection="1"/>
    <xf numFmtId="166" fontId="7" fillId="0" borderId="0" xfId="0" applyNumberFormat="1" applyFont="1" applyBorder="1" applyAlignment="1" applyProtection="1"/>
    <xf numFmtId="166" fontId="7" fillId="0" borderId="16" xfId="0" applyNumberFormat="1" applyFont="1" applyBorder="1" applyAlignment="1" applyProtection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vertical="center"/>
    </xf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0" applyFont="1" applyAlignment="1" applyProtection="1">
      <alignment horizontal="left"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8" fillId="0" borderId="4" xfId="0" applyFont="1" applyBorder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left" vertical="center"/>
    </xf>
    <xf numFmtId="0" fontId="8" fillId="0" borderId="0" xfId="0" applyFont="1" applyAlignment="1" applyProtection="1">
      <alignment horizontal="left" vertical="center" wrapText="1"/>
    </xf>
    <xf numFmtId="167" fontId="8" fillId="0" borderId="0" xfId="0" applyNumberFormat="1" applyFont="1" applyAlignment="1" applyProtection="1">
      <alignment vertical="center"/>
    </xf>
    <xf numFmtId="0" fontId="8" fillId="0" borderId="0" xfId="0" applyFont="1" applyAlignment="1" applyProtection="1">
      <alignment vertical="center"/>
      <protection locked="0"/>
    </xf>
    <xf numFmtId="0" fontId="8" fillId="0" borderId="4" xfId="0" applyFont="1" applyBorder="1" applyAlignment="1">
      <alignment vertical="center"/>
    </xf>
    <xf numFmtId="0" fontId="8" fillId="0" borderId="15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8" fillId="0" borderId="16" xfId="0" applyFont="1" applyBorder="1" applyAlignment="1" applyProtection="1">
      <alignment vertical="center"/>
    </xf>
    <xf numFmtId="0" fontId="8" fillId="0" borderId="0" xfId="0" applyFont="1" applyAlignment="1">
      <alignment horizontal="left"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9" fillId="0" borderId="4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horizontal="left" vertical="center"/>
    </xf>
    <xf numFmtId="0" fontId="9" fillId="0" borderId="21" xfId="0" applyFont="1" applyBorder="1" applyAlignment="1" applyProtection="1">
      <alignment vertical="center"/>
    </xf>
    <xf numFmtId="4" fontId="9" fillId="0" borderId="21" xfId="0" applyNumberFormat="1" applyFont="1" applyBorder="1" applyAlignment="1" applyProtection="1">
      <alignment vertical="center"/>
    </xf>
    <xf numFmtId="0" fontId="9" fillId="0" borderId="4" xfId="0" applyFont="1" applyBorder="1" applyAlignment="1">
      <alignment vertical="center"/>
    </xf>
    <xf numFmtId="0" fontId="9" fillId="0" borderId="0" xfId="0" applyFont="1" applyAlignment="1" applyProtection="1">
      <alignment horizontal="left"/>
    </xf>
    <xf numFmtId="4" fontId="9" fillId="0" borderId="0" xfId="0" applyNumberFormat="1" applyFont="1" applyAlignment="1" applyProtection="1"/>
    <xf numFmtId="0" fontId="39" fillId="0" borderId="0" xfId="0" applyFont="1" applyAlignment="1" applyProtection="1">
      <alignment vertical="center" wrapText="1"/>
    </xf>
    <xf numFmtId="0" fontId="40" fillId="0" borderId="0" xfId="0" applyFont="1" applyAlignment="1" applyProtection="1">
      <alignment horizontal="left" vertical="center"/>
    </xf>
    <xf numFmtId="0" fontId="41" fillId="0" borderId="0" xfId="1" applyFont="1" applyAlignment="1" applyProtection="1">
      <alignment vertical="center" wrapText="1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2" fillId="0" borderId="23" xfId="0" applyFont="1" applyBorder="1" applyAlignment="1" applyProtection="1">
      <alignment horizontal="center" vertical="center"/>
    </xf>
    <xf numFmtId="49" fontId="42" fillId="0" borderId="23" xfId="0" applyNumberFormat="1" applyFont="1" applyBorder="1" applyAlignment="1" applyProtection="1">
      <alignment horizontal="left" vertical="center" wrapText="1"/>
    </xf>
    <xf numFmtId="0" fontId="42" fillId="0" borderId="23" xfId="0" applyFont="1" applyBorder="1" applyAlignment="1" applyProtection="1">
      <alignment horizontal="left" vertical="center" wrapText="1"/>
    </xf>
    <xf numFmtId="0" fontId="42" fillId="0" borderId="23" xfId="0" applyFont="1" applyBorder="1" applyAlignment="1" applyProtection="1">
      <alignment horizontal="center" vertical="center" wrapText="1"/>
    </xf>
    <xf numFmtId="167" fontId="42" fillId="0" borderId="23" xfId="0" applyNumberFormat="1" applyFont="1" applyBorder="1" applyAlignment="1" applyProtection="1">
      <alignment vertical="center"/>
    </xf>
    <xf numFmtId="4" fontId="42" fillId="2" borderId="23" xfId="0" applyNumberFormat="1" applyFont="1" applyFill="1" applyBorder="1" applyAlignment="1" applyProtection="1">
      <alignment vertical="center"/>
      <protection locked="0"/>
    </xf>
    <xf numFmtId="4" fontId="42" fillId="0" borderId="23" xfId="0" applyNumberFormat="1" applyFont="1" applyBorder="1" applyAlignment="1" applyProtection="1">
      <alignment vertical="center"/>
    </xf>
    <xf numFmtId="0" fontId="43" fillId="0" borderId="4" xfId="0" applyFont="1" applyBorder="1" applyAlignment="1">
      <alignment vertical="center"/>
    </xf>
    <xf numFmtId="0" fontId="42" fillId="2" borderId="15" xfId="0" applyFont="1" applyFill="1" applyBorder="1" applyAlignment="1" applyProtection="1">
      <alignment horizontal="left" vertical="center"/>
      <protection locked="0"/>
    </xf>
    <xf numFmtId="0" fontId="42" fillId="0" borderId="0" xfId="0" applyFont="1" applyBorder="1" applyAlignment="1" applyProtection="1">
      <alignment horizontal="center" vertical="center"/>
    </xf>
    <xf numFmtId="0" fontId="8" fillId="0" borderId="20" xfId="0" applyFont="1" applyBorder="1" applyAlignment="1" applyProtection="1">
      <alignment vertical="center"/>
    </xf>
    <xf numFmtId="0" fontId="8" fillId="0" borderId="21" xfId="0" applyFont="1" applyBorder="1" applyAlignment="1" applyProtection="1">
      <alignment vertical="center"/>
    </xf>
    <xf numFmtId="0" fontId="8" fillId="0" borderId="22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4" xfId="0" applyFont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4" fillId="0" borderId="17" xfId="0" applyFont="1" applyBorder="1" applyAlignment="1">
      <alignment horizontal="left" vertical="center" wrapText="1"/>
    </xf>
    <xf numFmtId="0" fontId="44" fillId="0" borderId="23" xfId="0" applyFont="1" applyBorder="1" applyAlignment="1">
      <alignment horizontal="left" vertical="center" wrapText="1"/>
    </xf>
    <xf numFmtId="0" fontId="44" fillId="0" borderId="23" xfId="0" applyFont="1" applyBorder="1" applyAlignment="1">
      <alignment horizontal="left" vertical="center"/>
    </xf>
    <xf numFmtId="167" fontId="44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5" fillId="0" borderId="24" xfId="0" applyFont="1" applyBorder="1" applyAlignment="1">
      <alignment vertical="center" wrapText="1"/>
    </xf>
    <xf numFmtId="0" fontId="45" fillId="0" borderId="25" xfId="0" applyFont="1" applyBorder="1" applyAlignment="1">
      <alignment vertical="center" wrapText="1"/>
    </xf>
    <xf numFmtId="0" fontId="45" fillId="0" borderId="26" xfId="0" applyFont="1" applyBorder="1" applyAlignment="1">
      <alignment vertical="center" wrapText="1"/>
    </xf>
    <xf numFmtId="0" fontId="45" fillId="0" borderId="27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45" fillId="0" borderId="27" xfId="0" applyFont="1" applyBorder="1" applyAlignment="1">
      <alignment vertical="center" wrapText="1"/>
    </xf>
    <xf numFmtId="0" fontId="47" fillId="0" borderId="29" xfId="0" applyFont="1" applyBorder="1" applyAlignment="1">
      <alignment horizontal="left" wrapText="1"/>
    </xf>
    <xf numFmtId="0" fontId="45" fillId="0" borderId="28" xfId="0" applyFont="1" applyBorder="1" applyAlignment="1">
      <alignment vertical="center" wrapText="1"/>
    </xf>
    <xf numFmtId="0" fontId="47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 wrapText="1"/>
    </xf>
    <xf numFmtId="0" fontId="49" fillId="0" borderId="27" xfId="0" applyFont="1" applyBorder="1" applyAlignment="1">
      <alignment vertical="center" wrapText="1"/>
    </xf>
    <xf numFmtId="0" fontId="48" fillId="0" borderId="1" xfId="0" applyFont="1" applyBorder="1" applyAlignment="1">
      <alignment vertical="center" wrapText="1"/>
    </xf>
    <xf numFmtId="0" fontId="48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vertical="center"/>
    </xf>
    <xf numFmtId="49" fontId="48" fillId="0" borderId="1" xfId="0" applyNumberFormat="1" applyFont="1" applyBorder="1" applyAlignment="1">
      <alignment horizontal="left" vertical="center" wrapText="1"/>
    </xf>
    <xf numFmtId="49" fontId="48" fillId="0" borderId="1" xfId="0" applyNumberFormat="1" applyFont="1" applyBorder="1" applyAlignment="1">
      <alignment vertical="center" wrapText="1"/>
    </xf>
    <xf numFmtId="0" fontId="45" fillId="0" borderId="30" xfId="0" applyFont="1" applyBorder="1" applyAlignment="1">
      <alignment vertical="center" wrapText="1"/>
    </xf>
    <xf numFmtId="0" fontId="50" fillId="0" borderId="29" xfId="0" applyFont="1" applyBorder="1" applyAlignment="1">
      <alignment vertical="center" wrapText="1"/>
    </xf>
    <xf numFmtId="0" fontId="45" fillId="0" borderId="31" xfId="0" applyFont="1" applyBorder="1" applyAlignment="1">
      <alignment vertical="center" wrapText="1"/>
    </xf>
    <xf numFmtId="0" fontId="45" fillId="0" borderId="1" xfId="0" applyFont="1" applyBorder="1" applyAlignment="1">
      <alignment vertical="top"/>
    </xf>
    <xf numFmtId="0" fontId="45" fillId="0" borderId="0" xfId="0" applyFont="1" applyAlignment="1">
      <alignment vertical="top"/>
    </xf>
    <xf numFmtId="0" fontId="45" fillId="0" borderId="24" xfId="0" applyFont="1" applyBorder="1" applyAlignment="1">
      <alignment horizontal="left" vertical="center"/>
    </xf>
    <xf numFmtId="0" fontId="45" fillId="0" borderId="25" xfId="0" applyFont="1" applyBorder="1" applyAlignment="1">
      <alignment horizontal="left" vertical="center"/>
    </xf>
    <xf numFmtId="0" fontId="45" fillId="0" borderId="26" xfId="0" applyFont="1" applyBorder="1" applyAlignment="1">
      <alignment horizontal="left" vertical="center"/>
    </xf>
    <xf numFmtId="0" fontId="45" fillId="0" borderId="27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5" fillId="0" borderId="28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7" fillId="0" borderId="29" xfId="0" applyFont="1" applyBorder="1" applyAlignment="1">
      <alignment horizontal="center" vertical="center"/>
    </xf>
    <xf numFmtId="0" fontId="51" fillId="0" borderId="29" xfId="0" applyFont="1" applyBorder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center" vertical="center"/>
    </xf>
    <xf numFmtId="0" fontId="48" fillId="0" borderId="0" xfId="0" applyFont="1" applyAlignment="1">
      <alignment horizontal="left" vertical="center"/>
    </xf>
    <xf numFmtId="0" fontId="49" fillId="0" borderId="27" xfId="0" applyFont="1" applyBorder="1" applyAlignment="1">
      <alignment horizontal="left" vertical="center"/>
    </xf>
    <xf numFmtId="0" fontId="48" fillId="0" borderId="1" xfId="0" applyFont="1" applyFill="1" applyBorder="1" applyAlignment="1">
      <alignment horizontal="left" vertical="center"/>
    </xf>
    <xf numFmtId="0" fontId="48" fillId="0" borderId="1" xfId="0" applyFont="1" applyFill="1" applyBorder="1" applyAlignment="1">
      <alignment horizontal="center" vertical="center"/>
    </xf>
    <xf numFmtId="0" fontId="45" fillId="0" borderId="30" xfId="0" applyFont="1" applyBorder="1" applyAlignment="1">
      <alignment horizontal="left" vertical="center"/>
    </xf>
    <xf numFmtId="0" fontId="50" fillId="0" borderId="29" xfId="0" applyFont="1" applyBorder="1" applyAlignment="1">
      <alignment horizontal="left" vertical="center"/>
    </xf>
    <xf numFmtId="0" fontId="45" fillId="0" borderId="3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9" fillId="0" borderId="29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center" vertical="center" wrapText="1"/>
    </xf>
    <xf numFmtId="0" fontId="45" fillId="0" borderId="24" xfId="0" applyFont="1" applyBorder="1" applyAlignment="1">
      <alignment horizontal="left" vertical="center" wrapText="1"/>
    </xf>
    <xf numFmtId="0" fontId="45" fillId="0" borderId="25" xfId="0" applyFont="1" applyBorder="1" applyAlignment="1">
      <alignment horizontal="left" vertical="center" wrapText="1"/>
    </xf>
    <xf numFmtId="0" fontId="45" fillId="0" borderId="26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left" vertical="center" wrapText="1"/>
    </xf>
    <xf numFmtId="0" fontId="51" fillId="0" borderId="27" xfId="0" applyFont="1" applyBorder="1" applyAlignment="1">
      <alignment horizontal="left" vertical="center" wrapText="1"/>
    </xf>
    <xf numFmtId="0" fontId="51" fillId="0" borderId="28" xfId="0" applyFont="1" applyBorder="1" applyAlignment="1">
      <alignment horizontal="left" vertical="center" wrapText="1"/>
    </xf>
    <xf numFmtId="0" fontId="49" fillId="0" borderId="27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/>
    </xf>
    <xf numFmtId="0" fontId="49" fillId="0" borderId="28" xfId="0" applyFont="1" applyBorder="1" applyAlignment="1">
      <alignment horizontal="left" vertical="center" wrapText="1"/>
    </xf>
    <xf numFmtId="0" fontId="49" fillId="0" borderId="28" xfId="0" applyFont="1" applyBorder="1" applyAlignment="1">
      <alignment horizontal="left" vertical="center"/>
    </xf>
    <xf numFmtId="0" fontId="49" fillId="0" borderId="30" xfId="0" applyFont="1" applyBorder="1" applyAlignment="1">
      <alignment horizontal="left" vertical="center" wrapText="1"/>
    </xf>
    <xf numFmtId="0" fontId="49" fillId="0" borderId="29" xfId="0" applyFont="1" applyBorder="1" applyAlignment="1">
      <alignment horizontal="left" vertical="center" wrapText="1"/>
    </xf>
    <xf numFmtId="0" fontId="49" fillId="0" borderId="3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top"/>
    </xf>
    <xf numFmtId="0" fontId="48" fillId="0" borderId="1" xfId="0" applyFont="1" applyBorder="1" applyAlignment="1">
      <alignment horizontal="center" vertical="top"/>
    </xf>
    <xf numFmtId="0" fontId="49" fillId="0" borderId="30" xfId="0" applyFont="1" applyBorder="1" applyAlignment="1">
      <alignment horizontal="left" vertical="center"/>
    </xf>
    <xf numFmtId="0" fontId="49" fillId="0" borderId="31" xfId="0" applyFont="1" applyBorder="1" applyAlignment="1">
      <alignment horizontal="left" vertical="center"/>
    </xf>
    <xf numFmtId="0" fontId="49" fillId="0" borderId="1" xfId="0" applyFont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47" fillId="0" borderId="1" xfId="0" applyFont="1" applyBorder="1" applyAlignment="1">
      <alignment vertical="center"/>
    </xf>
    <xf numFmtId="0" fontId="51" fillId="0" borderId="29" xfId="0" applyFont="1" applyBorder="1" applyAlignment="1">
      <alignment vertical="center"/>
    </xf>
    <xf numFmtId="0" fontId="47" fillId="0" borderId="29" xfId="0" applyFont="1" applyBorder="1" applyAlignment="1">
      <alignment vertical="center"/>
    </xf>
    <xf numFmtId="0" fontId="48" fillId="0" borderId="1" xfId="0" applyFont="1" applyBorder="1" applyAlignment="1">
      <alignment vertical="top"/>
    </xf>
    <xf numFmtId="49" fontId="48" fillId="0" borderId="1" xfId="0" applyNumberFormat="1" applyFont="1" applyBorder="1" applyAlignment="1">
      <alignment horizontal="left" vertical="center"/>
    </xf>
    <xf numFmtId="0" fontId="54" fillId="0" borderId="27" xfId="0" applyFont="1" applyBorder="1" applyAlignment="1" applyProtection="1">
      <alignment horizontal="left" vertical="center"/>
    </xf>
    <xf numFmtId="0" fontId="55" fillId="0" borderId="1" xfId="0" applyFont="1" applyBorder="1" applyAlignment="1" applyProtection="1">
      <alignment vertical="top"/>
    </xf>
    <xf numFmtId="0" fontId="55" fillId="0" borderId="1" xfId="0" applyFont="1" applyBorder="1" applyAlignment="1" applyProtection="1">
      <alignment horizontal="left" vertical="center"/>
    </xf>
    <xf numFmtId="0" fontId="55" fillId="0" borderId="1" xfId="0" applyFont="1" applyBorder="1" applyAlignment="1" applyProtection="1">
      <alignment horizontal="center" vertical="center"/>
    </xf>
    <xf numFmtId="49" fontId="55" fillId="0" borderId="1" xfId="0" applyNumberFormat="1" applyFont="1" applyBorder="1" applyAlignment="1" applyProtection="1">
      <alignment horizontal="left" vertical="center"/>
    </xf>
    <xf numFmtId="0" fontId="54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7" fillId="0" borderId="29" xfId="0" applyFont="1" applyBorder="1" applyAlignment="1">
      <alignment horizontal="left"/>
    </xf>
    <xf numFmtId="0" fontId="51" fillId="0" borderId="29" xfId="0" applyFont="1" applyBorder="1" applyAlignment="1"/>
    <xf numFmtId="0" fontId="45" fillId="0" borderId="27" xfId="0" applyFont="1" applyBorder="1" applyAlignment="1">
      <alignment vertical="top"/>
    </xf>
    <xf numFmtId="0" fontId="45" fillId="0" borderId="28" xfId="0" applyFont="1" applyBorder="1" applyAlignment="1">
      <alignment vertical="top"/>
    </xf>
    <xf numFmtId="0" fontId="45" fillId="0" borderId="30" xfId="0" applyFont="1" applyBorder="1" applyAlignment="1">
      <alignment vertical="top"/>
    </xf>
    <xf numFmtId="0" fontId="45" fillId="0" borderId="29" xfId="0" applyFont="1" applyBorder="1" applyAlignment="1">
      <alignment vertical="top"/>
    </xf>
    <xf numFmtId="0" fontId="45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styles" Target="styles.xml" /><Relationship Id="rId50" Type="http://schemas.openxmlformats.org/officeDocument/2006/relationships/theme" Target="theme/theme1.xml" /><Relationship Id="rId51" Type="http://schemas.openxmlformats.org/officeDocument/2006/relationships/calcChain" Target="calcChain.xml" /><Relationship Id="rId52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2251102" TargetMode="External" /><Relationship Id="rId2" Type="http://schemas.openxmlformats.org/officeDocument/2006/relationships/hyperlink" Target="https://podminky.urs.cz/item/CS_URS_2025_02/132251103" TargetMode="External" /><Relationship Id="rId3" Type="http://schemas.openxmlformats.org/officeDocument/2006/relationships/hyperlink" Target="https://podminky.urs.cz/item/CS_URS_2025_02/162351103" TargetMode="External" /><Relationship Id="rId4" Type="http://schemas.openxmlformats.org/officeDocument/2006/relationships/hyperlink" Target="https://podminky.urs.cz/item/CS_URS_2025_02/162751117" TargetMode="External" /><Relationship Id="rId5" Type="http://schemas.openxmlformats.org/officeDocument/2006/relationships/hyperlink" Target="https://podminky.urs.cz/item/CS_URS_2025_02/167151101" TargetMode="External" /><Relationship Id="rId6" Type="http://schemas.openxmlformats.org/officeDocument/2006/relationships/hyperlink" Target="https://podminky.urs.cz/item/CS_URS_2025_02/171201231" TargetMode="External" /><Relationship Id="rId7" Type="http://schemas.openxmlformats.org/officeDocument/2006/relationships/hyperlink" Target="https://podminky.urs.cz/item/CS_URS_2025_02/171251201" TargetMode="External" /><Relationship Id="rId8" Type="http://schemas.openxmlformats.org/officeDocument/2006/relationships/hyperlink" Target="https://podminky.urs.cz/item/CS_URS_2025_02/174151101" TargetMode="External" /><Relationship Id="rId9" Type="http://schemas.openxmlformats.org/officeDocument/2006/relationships/hyperlink" Target="https://podminky.urs.cz/item/CS_URS_2025_02/279113144" TargetMode="External" /><Relationship Id="rId10" Type="http://schemas.openxmlformats.org/officeDocument/2006/relationships/hyperlink" Target="https://podminky.urs.cz/item/CS_URS_2025_02/279361821" TargetMode="External" /><Relationship Id="rId11" Type="http://schemas.openxmlformats.org/officeDocument/2006/relationships/hyperlink" Target="https://podminky.urs.cz/item/CS_URS_2025_02/762723311" TargetMode="External" /><Relationship Id="rId12" Type="http://schemas.openxmlformats.org/officeDocument/2006/relationships/hyperlink" Target="https://podminky.urs.cz/item/CS_URS_2025_02/762723321" TargetMode="External" /><Relationship Id="rId13" Type="http://schemas.openxmlformats.org/officeDocument/2006/relationships/hyperlink" Target="https://podminky.urs.cz/item/CS_URS_2025_02/762795000" TargetMode="External" /><Relationship Id="rId14" Type="http://schemas.openxmlformats.org/officeDocument/2006/relationships/hyperlink" Target="https://podminky.urs.cz/item/CS_URS_2025_02/762952002" TargetMode="External" /><Relationship Id="rId15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12131" TargetMode="External" /><Relationship Id="rId2" Type="http://schemas.openxmlformats.org/officeDocument/2006/relationships/hyperlink" Target="https://podminky.urs.cz/item/CS_URS_2025_02/162251102" TargetMode="External" /><Relationship Id="rId3" Type="http://schemas.openxmlformats.org/officeDocument/2006/relationships/hyperlink" Target="https://podminky.urs.cz/item/CS_URS_2025_02/167111101" TargetMode="External" /><Relationship Id="rId4" Type="http://schemas.openxmlformats.org/officeDocument/2006/relationships/hyperlink" Target="https://podminky.urs.cz/item/CS_URS_2025_02/271542211" TargetMode="External" /><Relationship Id="rId5" Type="http://schemas.openxmlformats.org/officeDocument/2006/relationships/hyperlink" Target="https://podminky.urs.cz/item/CS_URS_2025_02/274313511" TargetMode="External" /><Relationship Id="rId6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12131" TargetMode="External" /><Relationship Id="rId2" Type="http://schemas.openxmlformats.org/officeDocument/2006/relationships/hyperlink" Target="https://podminky.urs.cz/item/CS_URS_2025_02/162251102" TargetMode="External" /><Relationship Id="rId3" Type="http://schemas.openxmlformats.org/officeDocument/2006/relationships/hyperlink" Target="https://podminky.urs.cz/item/CS_URS_2025_02/167111101" TargetMode="External" /><Relationship Id="rId4" Type="http://schemas.openxmlformats.org/officeDocument/2006/relationships/hyperlink" Target="https://podminky.urs.cz/item/CS_URS_2025_02/271542211" TargetMode="External" /><Relationship Id="rId5" Type="http://schemas.openxmlformats.org/officeDocument/2006/relationships/hyperlink" Target="https://podminky.urs.cz/item/CS_URS_2025_02/274313511" TargetMode="External" /><Relationship Id="rId6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12131" TargetMode="External" /><Relationship Id="rId2" Type="http://schemas.openxmlformats.org/officeDocument/2006/relationships/hyperlink" Target="https://podminky.urs.cz/item/CS_URS_2025_02/162251102" TargetMode="External" /><Relationship Id="rId3" Type="http://schemas.openxmlformats.org/officeDocument/2006/relationships/hyperlink" Target="https://podminky.urs.cz/item/CS_URS_2025_02/167111101" TargetMode="External" /><Relationship Id="rId4" Type="http://schemas.openxmlformats.org/officeDocument/2006/relationships/hyperlink" Target="https://podminky.urs.cz/item/CS_URS_2025_02/174111101" TargetMode="External" /><Relationship Id="rId5" Type="http://schemas.openxmlformats.org/officeDocument/2006/relationships/hyperlink" Target="https://podminky.urs.cz/item/CS_URS_2025_02/275313611" TargetMode="External" /><Relationship Id="rId6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12131" TargetMode="External" /><Relationship Id="rId2" Type="http://schemas.openxmlformats.org/officeDocument/2006/relationships/hyperlink" Target="https://podminky.urs.cz/item/CS_URS_2025_02/162251102" TargetMode="External" /><Relationship Id="rId3" Type="http://schemas.openxmlformats.org/officeDocument/2006/relationships/hyperlink" Target="https://podminky.urs.cz/item/CS_URS_2025_02/167111101" TargetMode="External" /><Relationship Id="rId4" Type="http://schemas.openxmlformats.org/officeDocument/2006/relationships/hyperlink" Target="https://podminky.urs.cz/item/CS_URS_2025_02/174111101" TargetMode="External" /><Relationship Id="rId5" Type="http://schemas.openxmlformats.org/officeDocument/2006/relationships/hyperlink" Target="https://podminky.urs.cz/item/CS_URS_2025_02/275313611" TargetMode="External" /><Relationship Id="rId6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12131" TargetMode="External" /><Relationship Id="rId2" Type="http://schemas.openxmlformats.org/officeDocument/2006/relationships/hyperlink" Target="https://podminky.urs.cz/item/CS_URS_2025_02/162251102" TargetMode="External" /><Relationship Id="rId3" Type="http://schemas.openxmlformats.org/officeDocument/2006/relationships/hyperlink" Target="https://podminky.urs.cz/item/CS_URS_2025_02/167111101" TargetMode="External" /><Relationship Id="rId4" Type="http://schemas.openxmlformats.org/officeDocument/2006/relationships/hyperlink" Target="https://podminky.urs.cz/item/CS_URS_2025_02/271542211" TargetMode="External" /><Relationship Id="rId5" Type="http://schemas.openxmlformats.org/officeDocument/2006/relationships/hyperlink" Target="https://podminky.urs.cz/item/CS_URS_2025_02/274313511" TargetMode="External" /><Relationship Id="rId6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4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2251102" TargetMode="External" /><Relationship Id="rId2" Type="http://schemas.openxmlformats.org/officeDocument/2006/relationships/hyperlink" Target="https://podminky.urs.cz/item/CS_URS_2025_02/132251103" TargetMode="External" /><Relationship Id="rId3" Type="http://schemas.openxmlformats.org/officeDocument/2006/relationships/hyperlink" Target="https://podminky.urs.cz/item/CS_URS_2025_02/162351103" TargetMode="External" /><Relationship Id="rId4" Type="http://schemas.openxmlformats.org/officeDocument/2006/relationships/hyperlink" Target="https://podminky.urs.cz/item/CS_URS_2025_02/162751117" TargetMode="External" /><Relationship Id="rId5" Type="http://schemas.openxmlformats.org/officeDocument/2006/relationships/hyperlink" Target="https://podminky.urs.cz/item/CS_URS_2025_02/167151101" TargetMode="External" /><Relationship Id="rId6" Type="http://schemas.openxmlformats.org/officeDocument/2006/relationships/hyperlink" Target="https://podminky.urs.cz/item/CS_URS_2025_02/171201231" TargetMode="External" /><Relationship Id="rId7" Type="http://schemas.openxmlformats.org/officeDocument/2006/relationships/hyperlink" Target="https://podminky.urs.cz/item/CS_URS_2025_02/171251201" TargetMode="External" /><Relationship Id="rId8" Type="http://schemas.openxmlformats.org/officeDocument/2006/relationships/hyperlink" Target="https://podminky.urs.cz/item/CS_URS_2025_02/174151101" TargetMode="External" /><Relationship Id="rId9" Type="http://schemas.openxmlformats.org/officeDocument/2006/relationships/hyperlink" Target="https://podminky.urs.cz/item/CS_URS_2025_02/279113144" TargetMode="External" /><Relationship Id="rId10" Type="http://schemas.openxmlformats.org/officeDocument/2006/relationships/hyperlink" Target="https://podminky.urs.cz/item/CS_URS_2025_02/311113142" TargetMode="External" /><Relationship Id="rId11" Type="http://schemas.openxmlformats.org/officeDocument/2006/relationships/drawing" Target="../drawings/drawing40.xml" /></Relationships>
</file>

<file path=xl/worksheets/_rels/sheet41.xml.rels>&#65279;<?xml version="1.0" encoding="utf-8"?><Relationships xmlns="http://schemas.openxmlformats.org/package/2006/relationships"><Relationship Id="rId1" Type="http://schemas.openxmlformats.org/officeDocument/2006/relationships/drawing" Target="../drawings/drawing41.xml" /></Relationships>
</file>

<file path=xl/worksheets/_rels/sheet4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6190" TargetMode="External" /><Relationship Id="rId2" Type="http://schemas.openxmlformats.org/officeDocument/2006/relationships/hyperlink" Target="https://podminky.urs.cz/item/CS_URS_2025_02/124253100" TargetMode="External" /><Relationship Id="rId3" Type="http://schemas.openxmlformats.org/officeDocument/2006/relationships/hyperlink" Target="https://podminky.urs.cz/item/CS_URS_2025_02/131213711" TargetMode="External" /><Relationship Id="rId4" Type="http://schemas.openxmlformats.org/officeDocument/2006/relationships/hyperlink" Target="https://podminky.urs.cz/item/CS_URS_2025_02/131251203" TargetMode="External" /><Relationship Id="rId5" Type="http://schemas.openxmlformats.org/officeDocument/2006/relationships/hyperlink" Target="https://podminky.urs.cz/item/CS_URS_2025_02/131313711" TargetMode="External" /><Relationship Id="rId6" Type="http://schemas.openxmlformats.org/officeDocument/2006/relationships/hyperlink" Target="https://podminky.urs.cz/item/CS_URS_2025_02/131351204" TargetMode="External" /><Relationship Id="rId7" Type="http://schemas.openxmlformats.org/officeDocument/2006/relationships/hyperlink" Target="https://podminky.urs.cz/item/CS_URS_2025_02/131413711" TargetMode="External" /><Relationship Id="rId8" Type="http://schemas.openxmlformats.org/officeDocument/2006/relationships/hyperlink" Target="https://podminky.urs.cz/item/CS_URS_2025_02/131451204" TargetMode="External" /><Relationship Id="rId9" Type="http://schemas.openxmlformats.org/officeDocument/2006/relationships/hyperlink" Target="https://podminky.urs.cz/item/CS_URS_2025_02/131551211" TargetMode="External" /><Relationship Id="rId10" Type="http://schemas.openxmlformats.org/officeDocument/2006/relationships/hyperlink" Target="https://podminky.urs.cz/item/CS_URS_2025_02/131651211" TargetMode="External" /><Relationship Id="rId11" Type="http://schemas.openxmlformats.org/officeDocument/2006/relationships/hyperlink" Target="https://podminky.urs.cz/item/CS_URS_2025_02/132251101" TargetMode="External" /><Relationship Id="rId12" Type="http://schemas.openxmlformats.org/officeDocument/2006/relationships/hyperlink" Target="https://podminky.urs.cz/item/CS_URS_2025_02/138511101" TargetMode="External" /><Relationship Id="rId13" Type="http://schemas.openxmlformats.org/officeDocument/2006/relationships/hyperlink" Target="https://podminky.urs.cz/item/CS_URS_2025_02/138611101" TargetMode="External" /><Relationship Id="rId14" Type="http://schemas.openxmlformats.org/officeDocument/2006/relationships/hyperlink" Target="https://podminky.urs.cz/item/CS_URS_2025_02/151101102" TargetMode="External" /><Relationship Id="rId15" Type="http://schemas.openxmlformats.org/officeDocument/2006/relationships/hyperlink" Target="https://podminky.urs.cz/item/CS_URS_2025_02/151101112" TargetMode="External" /><Relationship Id="rId16" Type="http://schemas.openxmlformats.org/officeDocument/2006/relationships/hyperlink" Target="https://podminky.urs.cz/item/CS_URS_2025_02/162351104" TargetMode="External" /><Relationship Id="rId17" Type="http://schemas.openxmlformats.org/officeDocument/2006/relationships/hyperlink" Target="https://podminky.urs.cz/item/CS_URS_2025_02/162351124" TargetMode="External" /><Relationship Id="rId18" Type="http://schemas.openxmlformats.org/officeDocument/2006/relationships/hyperlink" Target="https://podminky.urs.cz/item/CS_URS_2025_02/162351144" TargetMode="External" /><Relationship Id="rId19" Type="http://schemas.openxmlformats.org/officeDocument/2006/relationships/hyperlink" Target="https://podminky.urs.cz/item/CS_URS_2025_02/1627511-R" TargetMode="External" /><Relationship Id="rId20" Type="http://schemas.openxmlformats.org/officeDocument/2006/relationships/hyperlink" Target="https://podminky.urs.cz/item/CS_URS_2025_02/167151111" TargetMode="External" /><Relationship Id="rId21" Type="http://schemas.openxmlformats.org/officeDocument/2006/relationships/hyperlink" Target="https://podminky.urs.cz/item/CS_URS_2025_02/167151112" TargetMode="External" /><Relationship Id="rId22" Type="http://schemas.openxmlformats.org/officeDocument/2006/relationships/hyperlink" Target="https://podminky.urs.cz/item/CS_URS_2025_02/167151113" TargetMode="External" /><Relationship Id="rId23" Type="http://schemas.openxmlformats.org/officeDocument/2006/relationships/hyperlink" Target="https://podminky.urs.cz/item/CS_URS_2025_02/171251201" TargetMode="External" /><Relationship Id="rId24" Type="http://schemas.openxmlformats.org/officeDocument/2006/relationships/hyperlink" Target="https://podminky.urs.cz/item/CS_URS_2025_02/174151101" TargetMode="External" /><Relationship Id="rId25" Type="http://schemas.openxmlformats.org/officeDocument/2006/relationships/hyperlink" Target="https://podminky.urs.cz/item/CS_URS_2025_02/175151101" TargetMode="External" /><Relationship Id="rId26" Type="http://schemas.openxmlformats.org/officeDocument/2006/relationships/hyperlink" Target="https://podminky.urs.cz/item/CS_URS_2025_02/274322511" TargetMode="External" /><Relationship Id="rId27" Type="http://schemas.openxmlformats.org/officeDocument/2006/relationships/hyperlink" Target="https://podminky.urs.cz/item/CS_URS_2025_02/274351121" TargetMode="External" /><Relationship Id="rId28" Type="http://schemas.openxmlformats.org/officeDocument/2006/relationships/hyperlink" Target="https://podminky.urs.cz/item/CS_URS_2025_02/274351122" TargetMode="External" /><Relationship Id="rId29" Type="http://schemas.openxmlformats.org/officeDocument/2006/relationships/hyperlink" Target="https://podminky.urs.cz/item/CS_URS_2025_02/274361821" TargetMode="External" /><Relationship Id="rId30" Type="http://schemas.openxmlformats.org/officeDocument/2006/relationships/hyperlink" Target="https://podminky.urs.cz/item/CS_URS_2025_02/321213345" TargetMode="External" /><Relationship Id="rId31" Type="http://schemas.openxmlformats.org/officeDocument/2006/relationships/hyperlink" Target="https://podminky.urs.cz/item/CS_URS_2025_02/321321115" TargetMode="External" /><Relationship Id="rId32" Type="http://schemas.openxmlformats.org/officeDocument/2006/relationships/hyperlink" Target="https://podminky.urs.cz/item/CS_URS_2025_02/321351010" TargetMode="External" /><Relationship Id="rId33" Type="http://schemas.openxmlformats.org/officeDocument/2006/relationships/hyperlink" Target="https://podminky.urs.cz/item/CS_URS_2025_02/321352010" TargetMode="External" /><Relationship Id="rId34" Type="http://schemas.openxmlformats.org/officeDocument/2006/relationships/hyperlink" Target="https://podminky.urs.cz/item/CS_URS_2025_02/321368211" TargetMode="External" /><Relationship Id="rId35" Type="http://schemas.openxmlformats.org/officeDocument/2006/relationships/hyperlink" Target="https://podminky.urs.cz/item/CS_URS_2025_02/359901111" TargetMode="External" /><Relationship Id="rId36" Type="http://schemas.openxmlformats.org/officeDocument/2006/relationships/hyperlink" Target="https://podminky.urs.cz/item/CS_URS_2025_02/451317112" TargetMode="External" /><Relationship Id="rId37" Type="http://schemas.openxmlformats.org/officeDocument/2006/relationships/hyperlink" Target="https://podminky.urs.cz/item/CS_URS_2025_02/451573111" TargetMode="External" /><Relationship Id="rId38" Type="http://schemas.openxmlformats.org/officeDocument/2006/relationships/hyperlink" Target="https://podminky.urs.cz/item/CS_URS_2025_02/458591111" TargetMode="External" /><Relationship Id="rId39" Type="http://schemas.openxmlformats.org/officeDocument/2006/relationships/hyperlink" Target="https://podminky.urs.cz/item/CS_URS_2025_02/463212111" TargetMode="External" /><Relationship Id="rId40" Type="http://schemas.openxmlformats.org/officeDocument/2006/relationships/hyperlink" Target="https://podminky.urs.cz/item/CS_URS_2025_02/463212191" TargetMode="External" /><Relationship Id="rId41" Type="http://schemas.openxmlformats.org/officeDocument/2006/relationships/hyperlink" Target="https://podminky.urs.cz/item/CS_URS_2025_02/4655115-R" TargetMode="External" /><Relationship Id="rId42" Type="http://schemas.openxmlformats.org/officeDocument/2006/relationships/hyperlink" Target="https://podminky.urs.cz/item/CS_URS_2025_02/584121108" TargetMode="External" /><Relationship Id="rId43" Type="http://schemas.openxmlformats.org/officeDocument/2006/relationships/hyperlink" Target="https://podminky.urs.cz/item/CS_URS_2025_02/871423121" TargetMode="External" /><Relationship Id="rId44" Type="http://schemas.openxmlformats.org/officeDocument/2006/relationships/hyperlink" Target="https://podminky.urs.cz/item/CS_URS_2025_02/961043111" TargetMode="External" /><Relationship Id="rId45" Type="http://schemas.openxmlformats.org/officeDocument/2006/relationships/hyperlink" Target="https://podminky.urs.cz/item/CS_URS_2025_02/962023491" TargetMode="External" /><Relationship Id="rId46" Type="http://schemas.openxmlformats.org/officeDocument/2006/relationships/hyperlink" Target="https://podminky.urs.cz/item/CS_URS_2025_02/972021691" TargetMode="External" /><Relationship Id="rId47" Type="http://schemas.openxmlformats.org/officeDocument/2006/relationships/hyperlink" Target="https://podminky.urs.cz/item/CS_URS_2025_02/985221012" TargetMode="External" /><Relationship Id="rId48" Type="http://schemas.openxmlformats.org/officeDocument/2006/relationships/hyperlink" Target="https://podminky.urs.cz/item/CS_URS_2025_02/997002611" TargetMode="External" /><Relationship Id="rId49" Type="http://schemas.openxmlformats.org/officeDocument/2006/relationships/hyperlink" Target="https://podminky.urs.cz/item/CS_URS_2025_02/997013501" TargetMode="External" /><Relationship Id="rId50" Type="http://schemas.openxmlformats.org/officeDocument/2006/relationships/hyperlink" Target="https://podminky.urs.cz/item/CS_URS_2025_02/997013509" TargetMode="External" /><Relationship Id="rId51" Type="http://schemas.openxmlformats.org/officeDocument/2006/relationships/hyperlink" Target="https://podminky.urs.cz/item/CS_URS_2025_02/997221615" TargetMode="External" /><Relationship Id="rId52" Type="http://schemas.openxmlformats.org/officeDocument/2006/relationships/hyperlink" Target="https://podminky.urs.cz/item/CS_URS_2025_02/998332011" TargetMode="External" /><Relationship Id="rId53" Type="http://schemas.openxmlformats.org/officeDocument/2006/relationships/hyperlink" Target="https://podminky.urs.cz/item/CS_URS_2025_02/711112001" TargetMode="External" /><Relationship Id="rId54" Type="http://schemas.openxmlformats.org/officeDocument/2006/relationships/hyperlink" Target="https://podminky.urs.cz/item/CS_URS_2025_02/998711101" TargetMode="External" /><Relationship Id="rId55" Type="http://schemas.openxmlformats.org/officeDocument/2006/relationships/hyperlink" Target="https://podminky.urs.cz/item/CS_URS_2025_02/998767101" TargetMode="External" /><Relationship Id="rId56" Type="http://schemas.openxmlformats.org/officeDocument/2006/relationships/drawing" Target="../drawings/drawing42.xml" /></Relationships>
</file>

<file path=xl/worksheets/_rels/sheet4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4253100" TargetMode="External" /><Relationship Id="rId2" Type="http://schemas.openxmlformats.org/officeDocument/2006/relationships/hyperlink" Target="https://podminky.urs.cz/item/CS_URS_2025_02/131251201" TargetMode="External" /><Relationship Id="rId3" Type="http://schemas.openxmlformats.org/officeDocument/2006/relationships/hyperlink" Target="https://podminky.urs.cz/item/CS_URS_2025_02/131351201" TargetMode="External" /><Relationship Id="rId4" Type="http://schemas.openxmlformats.org/officeDocument/2006/relationships/hyperlink" Target="https://podminky.urs.cz/item/CS_URS_2025_02/131451201" TargetMode="External" /><Relationship Id="rId5" Type="http://schemas.openxmlformats.org/officeDocument/2006/relationships/hyperlink" Target="https://podminky.urs.cz/item/CS_URS_2025_02/132254201" TargetMode="External" /><Relationship Id="rId6" Type="http://schemas.openxmlformats.org/officeDocument/2006/relationships/hyperlink" Target="https://podminky.urs.cz/item/CS_URS_2025_02/151101102" TargetMode="External" /><Relationship Id="rId7" Type="http://schemas.openxmlformats.org/officeDocument/2006/relationships/hyperlink" Target="https://podminky.urs.cz/item/CS_URS_2025_02/151101112" TargetMode="External" /><Relationship Id="rId8" Type="http://schemas.openxmlformats.org/officeDocument/2006/relationships/hyperlink" Target="https://podminky.urs.cz/item/CS_URS_2025_02/162351104" TargetMode="External" /><Relationship Id="rId9" Type="http://schemas.openxmlformats.org/officeDocument/2006/relationships/hyperlink" Target="https://podminky.urs.cz/item/CS_URS_2025_02/162351124" TargetMode="External" /><Relationship Id="rId10" Type="http://schemas.openxmlformats.org/officeDocument/2006/relationships/hyperlink" Target="https://podminky.urs.cz/item/CS_URS_2025_02/167151101" TargetMode="External" /><Relationship Id="rId11" Type="http://schemas.openxmlformats.org/officeDocument/2006/relationships/hyperlink" Target="https://podminky.urs.cz/item/CS_URS_2025_02/171251201" TargetMode="External" /><Relationship Id="rId12" Type="http://schemas.openxmlformats.org/officeDocument/2006/relationships/hyperlink" Target="https://podminky.urs.cz/item/CS_URS_2025_02/174151101" TargetMode="External" /><Relationship Id="rId13" Type="http://schemas.openxmlformats.org/officeDocument/2006/relationships/hyperlink" Target="https://podminky.urs.cz/item/CS_URS_2025_02/175151101" TargetMode="External" /><Relationship Id="rId14" Type="http://schemas.openxmlformats.org/officeDocument/2006/relationships/hyperlink" Target="https://podminky.urs.cz/item/CS_URS_2025_02/274321511" TargetMode="External" /><Relationship Id="rId15" Type="http://schemas.openxmlformats.org/officeDocument/2006/relationships/hyperlink" Target="https://podminky.urs.cz/item/CS_URS_2025_02/359901111" TargetMode="External" /><Relationship Id="rId16" Type="http://schemas.openxmlformats.org/officeDocument/2006/relationships/hyperlink" Target="https://podminky.urs.cz/item/CS_URS_2025_02/451317112" TargetMode="External" /><Relationship Id="rId17" Type="http://schemas.openxmlformats.org/officeDocument/2006/relationships/hyperlink" Target="https://podminky.urs.cz/item/CS_URS_2025_02/451573111" TargetMode="External" /><Relationship Id="rId18" Type="http://schemas.openxmlformats.org/officeDocument/2006/relationships/hyperlink" Target="https://podminky.urs.cz/item/CS_URS_2025_02/871373121" TargetMode="External" /><Relationship Id="rId19" Type="http://schemas.openxmlformats.org/officeDocument/2006/relationships/hyperlink" Target="https://podminky.urs.cz/item/CS_URS_2025_02/877370310" TargetMode="External" /><Relationship Id="rId20" Type="http://schemas.openxmlformats.org/officeDocument/2006/relationships/hyperlink" Target="https://podminky.urs.cz/item/CS_URS_2025_02/961043111" TargetMode="External" /><Relationship Id="rId21" Type="http://schemas.openxmlformats.org/officeDocument/2006/relationships/hyperlink" Target="https://podminky.urs.cz/item/CS_URS_2025_02/962023491" TargetMode="External" /><Relationship Id="rId22" Type="http://schemas.openxmlformats.org/officeDocument/2006/relationships/hyperlink" Target="https://podminky.urs.cz/item/CS_URS_2025_02/997013501" TargetMode="External" /><Relationship Id="rId23" Type="http://schemas.openxmlformats.org/officeDocument/2006/relationships/hyperlink" Target="https://podminky.urs.cz/item/CS_URS_2025_02/997013509" TargetMode="External" /><Relationship Id="rId24" Type="http://schemas.openxmlformats.org/officeDocument/2006/relationships/hyperlink" Target="https://podminky.urs.cz/item/CS_URS_2025_02/997221615" TargetMode="External" /><Relationship Id="rId25" Type="http://schemas.openxmlformats.org/officeDocument/2006/relationships/hyperlink" Target="https://podminky.urs.cz/item/CS_URS_2025_02/998332011" TargetMode="External" /><Relationship Id="rId26" Type="http://schemas.openxmlformats.org/officeDocument/2006/relationships/drawing" Target="../drawings/drawing43.xml" /></Relationships>
</file>

<file path=xl/worksheets/_rels/sheet4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1111201" TargetMode="External" /><Relationship Id="rId2" Type="http://schemas.openxmlformats.org/officeDocument/2006/relationships/hyperlink" Target="https://podminky.urs.cz/item/CS_URS_2025_02/124253100" TargetMode="External" /><Relationship Id="rId3" Type="http://schemas.openxmlformats.org/officeDocument/2006/relationships/hyperlink" Target="https://podminky.urs.cz/item/CS_URS_2025_02/131251201" TargetMode="External" /><Relationship Id="rId4" Type="http://schemas.openxmlformats.org/officeDocument/2006/relationships/hyperlink" Target="https://podminky.urs.cz/item/CS_URS_2025_02/131351201" TargetMode="External" /><Relationship Id="rId5" Type="http://schemas.openxmlformats.org/officeDocument/2006/relationships/hyperlink" Target="https://podminky.urs.cz/item/CS_URS_2025_02/131451201" TargetMode="External" /><Relationship Id="rId6" Type="http://schemas.openxmlformats.org/officeDocument/2006/relationships/hyperlink" Target="https://podminky.urs.cz/item/CS_URS_2025_02/132212131" TargetMode="External" /><Relationship Id="rId7" Type="http://schemas.openxmlformats.org/officeDocument/2006/relationships/hyperlink" Target="https://podminky.urs.cz/item/CS_URS_2025_02/132312131" TargetMode="External" /><Relationship Id="rId8" Type="http://schemas.openxmlformats.org/officeDocument/2006/relationships/hyperlink" Target="https://podminky.urs.cz/item/CS_URS_2025_02/132354202" TargetMode="External" /><Relationship Id="rId9" Type="http://schemas.openxmlformats.org/officeDocument/2006/relationships/hyperlink" Target="https://podminky.urs.cz/item/CS_URS_2025_02/151101102" TargetMode="External" /><Relationship Id="rId10" Type="http://schemas.openxmlformats.org/officeDocument/2006/relationships/hyperlink" Target="https://podminky.urs.cz/item/CS_URS_2025_02/151101112" TargetMode="External" /><Relationship Id="rId11" Type="http://schemas.openxmlformats.org/officeDocument/2006/relationships/hyperlink" Target="https://podminky.urs.cz/item/CS_URS_2025_02/162351104" TargetMode="External" /><Relationship Id="rId12" Type="http://schemas.openxmlformats.org/officeDocument/2006/relationships/hyperlink" Target="https://podminky.urs.cz/item/CS_URS_2025_02/162351124" TargetMode="External" /><Relationship Id="rId13" Type="http://schemas.openxmlformats.org/officeDocument/2006/relationships/hyperlink" Target="https://podminky.urs.cz/item/CS_URS_2025_02/162401302" TargetMode="External" /><Relationship Id="rId14" Type="http://schemas.openxmlformats.org/officeDocument/2006/relationships/hyperlink" Target="https://podminky.urs.cz/item/CS_URS_2025_02/162401309" TargetMode="External" /><Relationship Id="rId15" Type="http://schemas.openxmlformats.org/officeDocument/2006/relationships/hyperlink" Target="https://podminky.urs.cz/item/CS_URS_2025_02/167151111" TargetMode="External" /><Relationship Id="rId16" Type="http://schemas.openxmlformats.org/officeDocument/2006/relationships/hyperlink" Target="https://podminky.urs.cz/item/CS_URS_2025_02/171251201" TargetMode="External" /><Relationship Id="rId17" Type="http://schemas.openxmlformats.org/officeDocument/2006/relationships/hyperlink" Target="https://podminky.urs.cz/item/CS_URS_2025_02/174151101" TargetMode="External" /><Relationship Id="rId18" Type="http://schemas.openxmlformats.org/officeDocument/2006/relationships/hyperlink" Target="https://podminky.urs.cz/item/CS_URS_2025_02/175151101" TargetMode="External" /><Relationship Id="rId19" Type="http://schemas.openxmlformats.org/officeDocument/2006/relationships/hyperlink" Target="https://podminky.urs.cz/item/CS_URS_2025_02/274313811" TargetMode="External" /><Relationship Id="rId20" Type="http://schemas.openxmlformats.org/officeDocument/2006/relationships/hyperlink" Target="https://podminky.urs.cz/item/CS_URS_2025_02/274322511" TargetMode="External" /><Relationship Id="rId21" Type="http://schemas.openxmlformats.org/officeDocument/2006/relationships/hyperlink" Target="https://podminky.urs.cz/item/CS_URS_2025_02/274351121" TargetMode="External" /><Relationship Id="rId22" Type="http://schemas.openxmlformats.org/officeDocument/2006/relationships/hyperlink" Target="https://podminky.urs.cz/item/CS_URS_2025_02/274351122" TargetMode="External" /><Relationship Id="rId23" Type="http://schemas.openxmlformats.org/officeDocument/2006/relationships/hyperlink" Target="https://podminky.urs.cz/item/CS_URS_2025_02/321213345" TargetMode="External" /><Relationship Id="rId24" Type="http://schemas.openxmlformats.org/officeDocument/2006/relationships/hyperlink" Target="https://podminky.urs.cz/item/CS_URS_2025_02/321321115" TargetMode="External" /><Relationship Id="rId25" Type="http://schemas.openxmlformats.org/officeDocument/2006/relationships/hyperlink" Target="https://podminky.urs.cz/item/CS_URS_2025_02/321351010" TargetMode="External" /><Relationship Id="rId26" Type="http://schemas.openxmlformats.org/officeDocument/2006/relationships/hyperlink" Target="https://podminky.urs.cz/item/CS_URS_2025_02/321352010" TargetMode="External" /><Relationship Id="rId27" Type="http://schemas.openxmlformats.org/officeDocument/2006/relationships/hyperlink" Target="https://podminky.urs.cz/item/CS_URS_2025_02/321368211" TargetMode="External" /><Relationship Id="rId28" Type="http://schemas.openxmlformats.org/officeDocument/2006/relationships/hyperlink" Target="https://podminky.urs.cz/item/CS_URS_2025_02/359901111" TargetMode="External" /><Relationship Id="rId29" Type="http://schemas.openxmlformats.org/officeDocument/2006/relationships/hyperlink" Target="https://podminky.urs.cz/item/CS_URS_2025_02/451317112" TargetMode="External" /><Relationship Id="rId30" Type="http://schemas.openxmlformats.org/officeDocument/2006/relationships/hyperlink" Target="https://podminky.urs.cz/item/CS_URS_2025_02/451573111" TargetMode="External" /><Relationship Id="rId31" Type="http://schemas.openxmlformats.org/officeDocument/2006/relationships/hyperlink" Target="https://podminky.urs.cz/item/CS_URS_2025_02/465511513" TargetMode="External" /><Relationship Id="rId32" Type="http://schemas.openxmlformats.org/officeDocument/2006/relationships/hyperlink" Target="https://podminky.urs.cz/item/CS_URS_2025_02/871423121" TargetMode="External" /><Relationship Id="rId33" Type="http://schemas.openxmlformats.org/officeDocument/2006/relationships/hyperlink" Target="https://podminky.urs.cz/item/CS_URS_2025_02/953961212" TargetMode="External" /><Relationship Id="rId34" Type="http://schemas.openxmlformats.org/officeDocument/2006/relationships/hyperlink" Target="https://podminky.urs.cz/item/CS_URS_2025_02/953965115" TargetMode="External" /><Relationship Id="rId35" Type="http://schemas.openxmlformats.org/officeDocument/2006/relationships/hyperlink" Target="https://podminky.urs.cz/item/CS_URS_2025_02/961043111" TargetMode="External" /><Relationship Id="rId36" Type="http://schemas.openxmlformats.org/officeDocument/2006/relationships/hyperlink" Target="https://podminky.urs.cz/item/CS_URS_2025_02/962023491" TargetMode="External" /><Relationship Id="rId37" Type="http://schemas.openxmlformats.org/officeDocument/2006/relationships/hyperlink" Target="https://podminky.urs.cz/item/CS_URS_2025_02/997013501" TargetMode="External" /><Relationship Id="rId38" Type="http://schemas.openxmlformats.org/officeDocument/2006/relationships/hyperlink" Target="https://podminky.urs.cz/item/CS_URS_2025_02/997013509" TargetMode="External" /><Relationship Id="rId39" Type="http://schemas.openxmlformats.org/officeDocument/2006/relationships/hyperlink" Target="https://podminky.urs.cz/item/CS_URS_2025_02/997221615" TargetMode="External" /><Relationship Id="rId40" Type="http://schemas.openxmlformats.org/officeDocument/2006/relationships/hyperlink" Target="https://podminky.urs.cz/item/CS_URS_2025_02/998332011" TargetMode="External" /><Relationship Id="rId41" Type="http://schemas.openxmlformats.org/officeDocument/2006/relationships/hyperlink" Target="https://podminky.urs.cz/item/CS_URS_2025_02/711112001" TargetMode="External" /><Relationship Id="rId42" Type="http://schemas.openxmlformats.org/officeDocument/2006/relationships/hyperlink" Target="https://podminky.urs.cz/item/CS_URS_2025_02/998711101" TargetMode="External" /><Relationship Id="rId43" Type="http://schemas.openxmlformats.org/officeDocument/2006/relationships/hyperlink" Target="https://podminky.urs.cz/item/CS_URS_2025_02/767995115" TargetMode="External" /><Relationship Id="rId44" Type="http://schemas.openxmlformats.org/officeDocument/2006/relationships/hyperlink" Target="https://podminky.urs.cz/item/CS_URS_2025_02/998767101" TargetMode="External" /><Relationship Id="rId45" Type="http://schemas.openxmlformats.org/officeDocument/2006/relationships/drawing" Target="../drawings/drawing44.xml" /></Relationships>
</file>

<file path=xl/worksheets/_rels/sheet45.xml.rels>&#65279;<?xml version="1.0" encoding="utf-8"?><Relationships xmlns="http://schemas.openxmlformats.org/package/2006/relationships"><Relationship Id="rId1" Type="http://schemas.openxmlformats.org/officeDocument/2006/relationships/drawing" Target="../drawings/drawing45.xml" /></Relationships>
</file>

<file path=xl/worksheets/_rels/sheet4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011303000" TargetMode="External" /><Relationship Id="rId2" Type="http://schemas.openxmlformats.org/officeDocument/2006/relationships/hyperlink" Target="https://podminky.urs.cz/item/CS_URS_2025_02/012103000" TargetMode="External" /><Relationship Id="rId3" Type="http://schemas.openxmlformats.org/officeDocument/2006/relationships/hyperlink" Target="https://podminky.urs.cz/item/CS_URS_2025_02/012203000" TargetMode="External" /><Relationship Id="rId4" Type="http://schemas.openxmlformats.org/officeDocument/2006/relationships/hyperlink" Target="https://podminky.urs.cz/item/CS_URS_2025_02/012303000" TargetMode="External" /><Relationship Id="rId5" Type="http://schemas.openxmlformats.org/officeDocument/2006/relationships/hyperlink" Target="https://podminky.urs.cz/item/CS_URS_2025_02/013244000" TargetMode="External" /><Relationship Id="rId6" Type="http://schemas.openxmlformats.org/officeDocument/2006/relationships/hyperlink" Target="https://podminky.urs.cz/item/CS_URS_2025_02/013254000" TargetMode="External" /><Relationship Id="rId7" Type="http://schemas.openxmlformats.org/officeDocument/2006/relationships/hyperlink" Target="https://podminky.urs.cz/item/CS_URS_2025_02/013274000" TargetMode="External" /><Relationship Id="rId8" Type="http://schemas.openxmlformats.org/officeDocument/2006/relationships/hyperlink" Target="https://podminky.urs.cz/item/CS_URS_2025_02/013284000" TargetMode="External" /><Relationship Id="rId9" Type="http://schemas.openxmlformats.org/officeDocument/2006/relationships/hyperlink" Target="https://podminky.urs.cz/item/CS_URS_2025_02/030001000" TargetMode="External" /><Relationship Id="rId10" Type="http://schemas.openxmlformats.org/officeDocument/2006/relationships/hyperlink" Target="https://podminky.urs.cz/item/CS_URS_2025_02/035103001" TargetMode="External" /><Relationship Id="rId11" Type="http://schemas.openxmlformats.org/officeDocument/2006/relationships/hyperlink" Target="https://podminky.urs.cz/item/CS_URS_2025_02/041002000" TargetMode="External" /><Relationship Id="rId12" Type="http://schemas.openxmlformats.org/officeDocument/2006/relationships/hyperlink" Target="https://podminky.urs.cz/item/CS_URS_2025_02/042503000" TargetMode="External" /><Relationship Id="rId13" Type="http://schemas.openxmlformats.org/officeDocument/2006/relationships/hyperlink" Target="https://podminky.urs.cz/item/CS_URS_2025_02/043134000" TargetMode="External" /><Relationship Id="rId14" Type="http://schemas.openxmlformats.org/officeDocument/2006/relationships/hyperlink" Target="https://podminky.urs.cz/item/CS_URS_2025_02/045002000" TargetMode="External" /><Relationship Id="rId15" Type="http://schemas.openxmlformats.org/officeDocument/2006/relationships/hyperlink" Target="https://podminky.urs.cz/item/CS_URS_2025_02/049002000" TargetMode="External" /><Relationship Id="rId16" Type="http://schemas.openxmlformats.org/officeDocument/2006/relationships/hyperlink" Target="https://podminky.urs.cz/item/CS_URS_2025_02/062002000" TargetMode="External" /><Relationship Id="rId17" Type="http://schemas.openxmlformats.org/officeDocument/2006/relationships/hyperlink" Target="https://podminky.urs.cz/item/CS_URS_2025_02/073002000" TargetMode="External" /><Relationship Id="rId18" Type="http://schemas.openxmlformats.org/officeDocument/2006/relationships/hyperlink" Target="https://podminky.urs.cz/item/CS_URS_2025_02/090001000" TargetMode="External" /><Relationship Id="rId19" Type="http://schemas.openxmlformats.org/officeDocument/2006/relationships/hyperlink" Target="https://podminky.urs.cz/item/CS_URS_2025_02/094104000" TargetMode="External" /><Relationship Id="rId20" Type="http://schemas.openxmlformats.org/officeDocument/2006/relationships/drawing" Target="../drawings/drawing46.xml" /></Relationships>
</file>

<file path=xl/worksheets/_rels/sheet47.xml.rels>&#65279;<?xml version="1.0" encoding="utf-8"?><Relationships xmlns="http://schemas.openxmlformats.org/package/2006/relationships"><Relationship Id="rId1" Type="http://schemas.openxmlformats.org/officeDocument/2006/relationships/drawing" Target="../drawings/drawing47.xml" /></Relationships>
</file>

<file path=xl/worksheets/_rels/sheet48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19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27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28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29</v>
      </c>
      <c r="AL11" s="25"/>
      <c r="AM11" s="25"/>
      <c r="AN11" s="30" t="s">
        <v>30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31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32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32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29</v>
      </c>
      <c r="AL14" s="25"/>
      <c r="AM14" s="25"/>
      <c r="AN14" s="37" t="s">
        <v>32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33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34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35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29</v>
      </c>
      <c r="AL17" s="25"/>
      <c r="AM17" s="25"/>
      <c r="AN17" s="30" t="s">
        <v>36</v>
      </c>
      <c r="AO17" s="25"/>
      <c r="AP17" s="25"/>
      <c r="AQ17" s="25"/>
      <c r="AR17" s="23"/>
      <c r="BE17" s="34"/>
      <c r="BS17" s="20" t="s">
        <v>37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38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34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35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29</v>
      </c>
      <c r="AL20" s="25"/>
      <c r="AM20" s="25"/>
      <c r="AN20" s="30" t="s">
        <v>36</v>
      </c>
      <c r="AO20" s="25"/>
      <c r="AP20" s="25"/>
      <c r="AQ20" s="25"/>
      <c r="AR20" s="23"/>
      <c r="BE20" s="34"/>
      <c r="BS20" s="20" t="s">
        <v>37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39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40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41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42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43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44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45</v>
      </c>
      <c r="E29" s="50"/>
      <c r="F29" s="35" t="s">
        <v>46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47</v>
      </c>
      <c r="G30" s="50"/>
      <c r="H30" s="50"/>
      <c r="I30" s="50"/>
      <c r="J30" s="50"/>
      <c r="K30" s="50"/>
      <c r="L30" s="51">
        <v>0.14999999999999999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48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49</v>
      </c>
      <c r="G32" s="50"/>
      <c r="H32" s="50"/>
      <c r="I32" s="50"/>
      <c r="J32" s="50"/>
      <c r="K32" s="50"/>
      <c r="L32" s="51">
        <v>0.14999999999999999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50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51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52</v>
      </c>
      <c r="U35" s="57"/>
      <c r="V35" s="57"/>
      <c r="W35" s="57"/>
      <c r="X35" s="59" t="s">
        <v>53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54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2022026-PREH-II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Úprava okolí přehrady Harcov II.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Liberec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10. 12. 2025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Statutární město Liberec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33</v>
      </c>
      <c r="AJ49" s="43"/>
      <c r="AK49" s="43"/>
      <c r="AL49" s="43"/>
      <c r="AM49" s="76" t="str">
        <f>IF(E17="","",E17)</f>
        <v>SNOWPLAN, spol. s r.o.</v>
      </c>
      <c r="AN49" s="67"/>
      <c r="AO49" s="67"/>
      <c r="AP49" s="67"/>
      <c r="AQ49" s="43"/>
      <c r="AR49" s="47"/>
      <c r="AS49" s="77" t="s">
        <v>55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31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38</v>
      </c>
      <c r="AJ50" s="43"/>
      <c r="AK50" s="43"/>
      <c r="AL50" s="43"/>
      <c r="AM50" s="76" t="str">
        <f>IF(E20="","",E20)</f>
        <v>SNOWPLAN, spol. s r.o.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56</v>
      </c>
      <c r="D52" s="90"/>
      <c r="E52" s="90"/>
      <c r="F52" s="90"/>
      <c r="G52" s="90"/>
      <c r="H52" s="91"/>
      <c r="I52" s="92" t="s">
        <v>57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58</v>
      </c>
      <c r="AH52" s="90"/>
      <c r="AI52" s="90"/>
      <c r="AJ52" s="90"/>
      <c r="AK52" s="90"/>
      <c r="AL52" s="90"/>
      <c r="AM52" s="90"/>
      <c r="AN52" s="92" t="s">
        <v>59</v>
      </c>
      <c r="AO52" s="90"/>
      <c r="AP52" s="90"/>
      <c r="AQ52" s="94" t="s">
        <v>60</v>
      </c>
      <c r="AR52" s="47"/>
      <c r="AS52" s="95" t="s">
        <v>61</v>
      </c>
      <c r="AT52" s="96" t="s">
        <v>62</v>
      </c>
      <c r="AU52" s="96" t="s">
        <v>63</v>
      </c>
      <c r="AV52" s="96" t="s">
        <v>64</v>
      </c>
      <c r="AW52" s="96" t="s">
        <v>65</v>
      </c>
      <c r="AX52" s="96" t="s">
        <v>66</v>
      </c>
      <c r="AY52" s="96" t="s">
        <v>67</v>
      </c>
      <c r="AZ52" s="96" t="s">
        <v>68</v>
      </c>
      <c r="BA52" s="96" t="s">
        <v>69</v>
      </c>
      <c r="BB52" s="96" t="s">
        <v>70</v>
      </c>
      <c r="BC52" s="96" t="s">
        <v>71</v>
      </c>
      <c r="BD52" s="97" t="s">
        <v>72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73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ROUND(AG55+AG86+AG98,2)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19</v>
      </c>
      <c r="AR54" s="107"/>
      <c r="AS54" s="108">
        <f>ROUND(AS55+AS86+AS98,2)</f>
        <v>0</v>
      </c>
      <c r="AT54" s="109">
        <f>ROUND(SUM(AV54:AW54),2)</f>
        <v>0</v>
      </c>
      <c r="AU54" s="110">
        <f>ROUND(AU55+AU86+AU98,5)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ROUND(AZ55+AZ86+AZ98,2)</f>
        <v>0</v>
      </c>
      <c r="BA54" s="109">
        <f>ROUND(BA55+BA86+BA98,2)</f>
        <v>0</v>
      </c>
      <c r="BB54" s="109">
        <f>ROUND(BB55+BB86+BB98,2)</f>
        <v>0</v>
      </c>
      <c r="BC54" s="109">
        <f>ROUND(BC55+BC86+BC98,2)</f>
        <v>0</v>
      </c>
      <c r="BD54" s="111">
        <f>ROUND(BD55+BD86+BD98,2)</f>
        <v>0</v>
      </c>
      <c r="BE54" s="6"/>
      <c r="BS54" s="112" t="s">
        <v>74</v>
      </c>
      <c r="BT54" s="112" t="s">
        <v>75</v>
      </c>
      <c r="BU54" s="113" t="s">
        <v>76</v>
      </c>
      <c r="BV54" s="112" t="s">
        <v>77</v>
      </c>
      <c r="BW54" s="112" t="s">
        <v>5</v>
      </c>
      <c r="BX54" s="112" t="s">
        <v>78</v>
      </c>
      <c r="CL54" s="112" t="s">
        <v>19</v>
      </c>
    </row>
    <row r="55" s="7" customFormat="1" ht="16.5" customHeight="1">
      <c r="A55" s="7"/>
      <c r="B55" s="114"/>
      <c r="C55" s="115"/>
      <c r="D55" s="116" t="s">
        <v>79</v>
      </c>
      <c r="E55" s="116"/>
      <c r="F55" s="116"/>
      <c r="G55" s="116"/>
      <c r="H55" s="116"/>
      <c r="I55" s="117"/>
      <c r="J55" s="116" t="s">
        <v>80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ROUND(AG56+AG57+AG58+AG73,2)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81</v>
      </c>
      <c r="AR55" s="121"/>
      <c r="AS55" s="122">
        <f>ROUND(AS56+AS57+AS58+AS73,2)</f>
        <v>0</v>
      </c>
      <c r="AT55" s="123">
        <f>ROUND(SUM(AV55:AW55),2)</f>
        <v>0</v>
      </c>
      <c r="AU55" s="124">
        <f>ROUND(AU56+AU57+AU58+AU73,5)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ROUND(AZ56+AZ57+AZ58+AZ73,2)</f>
        <v>0</v>
      </c>
      <c r="BA55" s="123">
        <f>ROUND(BA56+BA57+BA58+BA73,2)</f>
        <v>0</v>
      </c>
      <c r="BB55" s="123">
        <f>ROUND(BB56+BB57+BB58+BB73,2)</f>
        <v>0</v>
      </c>
      <c r="BC55" s="123">
        <f>ROUND(BC56+BC57+BC58+BC73,2)</f>
        <v>0</v>
      </c>
      <c r="BD55" s="125">
        <f>ROUND(BD56+BD57+BD58+BD73,2)</f>
        <v>0</v>
      </c>
      <c r="BE55" s="7"/>
      <c r="BS55" s="126" t="s">
        <v>74</v>
      </c>
      <c r="BT55" s="126" t="s">
        <v>82</v>
      </c>
      <c r="BU55" s="126" t="s">
        <v>76</v>
      </c>
      <c r="BV55" s="126" t="s">
        <v>77</v>
      </c>
      <c r="BW55" s="126" t="s">
        <v>83</v>
      </c>
      <c r="BX55" s="126" t="s">
        <v>5</v>
      </c>
      <c r="CL55" s="126" t="s">
        <v>19</v>
      </c>
      <c r="CM55" s="126" t="s">
        <v>84</v>
      </c>
    </row>
    <row r="56" s="4" customFormat="1" ht="16.5" customHeight="1">
      <c r="A56" s="127" t="s">
        <v>85</v>
      </c>
      <c r="B56" s="66"/>
      <c r="C56" s="128"/>
      <c r="D56" s="128"/>
      <c r="E56" s="129" t="s">
        <v>86</v>
      </c>
      <c r="F56" s="129"/>
      <c r="G56" s="129"/>
      <c r="H56" s="129"/>
      <c r="I56" s="129"/>
      <c r="J56" s="128"/>
      <c r="K56" s="129" t="s">
        <v>87</v>
      </c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30">
        <f>'01 - SO 101 - Parková cesta'!J32</f>
        <v>0</v>
      </c>
      <c r="AH56" s="128"/>
      <c r="AI56" s="128"/>
      <c r="AJ56" s="128"/>
      <c r="AK56" s="128"/>
      <c r="AL56" s="128"/>
      <c r="AM56" s="128"/>
      <c r="AN56" s="130">
        <f>SUM(AG56,AT56)</f>
        <v>0</v>
      </c>
      <c r="AO56" s="128"/>
      <c r="AP56" s="128"/>
      <c r="AQ56" s="131" t="s">
        <v>88</v>
      </c>
      <c r="AR56" s="68"/>
      <c r="AS56" s="132">
        <v>0</v>
      </c>
      <c r="AT56" s="133">
        <f>ROUND(SUM(AV56:AW56),2)</f>
        <v>0</v>
      </c>
      <c r="AU56" s="134">
        <f>'01 - SO 101 - Parková cesta'!P94</f>
        <v>0</v>
      </c>
      <c r="AV56" s="133">
        <f>'01 - SO 101 - Parková cesta'!J35</f>
        <v>0</v>
      </c>
      <c r="AW56" s="133">
        <f>'01 - SO 101 - Parková cesta'!J36</f>
        <v>0</v>
      </c>
      <c r="AX56" s="133">
        <f>'01 - SO 101 - Parková cesta'!J37</f>
        <v>0</v>
      </c>
      <c r="AY56" s="133">
        <f>'01 - SO 101 - Parková cesta'!J38</f>
        <v>0</v>
      </c>
      <c r="AZ56" s="133">
        <f>'01 - SO 101 - Parková cesta'!F35</f>
        <v>0</v>
      </c>
      <c r="BA56" s="133">
        <f>'01 - SO 101 - Parková cesta'!F36</f>
        <v>0</v>
      </c>
      <c r="BB56" s="133">
        <f>'01 - SO 101 - Parková cesta'!F37</f>
        <v>0</v>
      </c>
      <c r="BC56" s="133">
        <f>'01 - SO 101 - Parková cesta'!F38</f>
        <v>0</v>
      </c>
      <c r="BD56" s="135">
        <f>'01 - SO 101 - Parková cesta'!F39</f>
        <v>0</v>
      </c>
      <c r="BE56" s="4"/>
      <c r="BT56" s="136" t="s">
        <v>84</v>
      </c>
      <c r="BV56" s="136" t="s">
        <v>77</v>
      </c>
      <c r="BW56" s="136" t="s">
        <v>89</v>
      </c>
      <c r="BX56" s="136" t="s">
        <v>83</v>
      </c>
      <c r="CL56" s="136" t="s">
        <v>19</v>
      </c>
    </row>
    <row r="57" s="4" customFormat="1" ht="16.5" customHeight="1">
      <c r="A57" s="127" t="s">
        <v>85</v>
      </c>
      <c r="B57" s="66"/>
      <c r="C57" s="128"/>
      <c r="D57" s="128"/>
      <c r="E57" s="129" t="s">
        <v>90</v>
      </c>
      <c r="F57" s="129"/>
      <c r="G57" s="129"/>
      <c r="H57" s="129"/>
      <c r="I57" s="129"/>
      <c r="J57" s="128"/>
      <c r="K57" s="129" t="s">
        <v>91</v>
      </c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30">
        <f>'02 - SO 102 - Terénní stezky'!J32</f>
        <v>0</v>
      </c>
      <c r="AH57" s="128"/>
      <c r="AI57" s="128"/>
      <c r="AJ57" s="128"/>
      <c r="AK57" s="128"/>
      <c r="AL57" s="128"/>
      <c r="AM57" s="128"/>
      <c r="AN57" s="130">
        <f>SUM(AG57,AT57)</f>
        <v>0</v>
      </c>
      <c r="AO57" s="128"/>
      <c r="AP57" s="128"/>
      <c r="AQ57" s="131" t="s">
        <v>88</v>
      </c>
      <c r="AR57" s="68"/>
      <c r="AS57" s="132">
        <v>0</v>
      </c>
      <c r="AT57" s="133">
        <f>ROUND(SUM(AV57:AW57),2)</f>
        <v>0</v>
      </c>
      <c r="AU57" s="134">
        <f>'02 - SO 102 - Terénní stezky'!P93</f>
        <v>0</v>
      </c>
      <c r="AV57" s="133">
        <f>'02 - SO 102 - Terénní stezky'!J35</f>
        <v>0</v>
      </c>
      <c r="AW57" s="133">
        <f>'02 - SO 102 - Terénní stezky'!J36</f>
        <v>0</v>
      </c>
      <c r="AX57" s="133">
        <f>'02 - SO 102 - Terénní stezky'!J37</f>
        <v>0</v>
      </c>
      <c r="AY57" s="133">
        <f>'02 - SO 102 - Terénní stezky'!J38</f>
        <v>0</v>
      </c>
      <c r="AZ57" s="133">
        <f>'02 - SO 102 - Terénní stezky'!F35</f>
        <v>0</v>
      </c>
      <c r="BA57" s="133">
        <f>'02 - SO 102 - Terénní stezky'!F36</f>
        <v>0</v>
      </c>
      <c r="BB57" s="133">
        <f>'02 - SO 102 - Terénní stezky'!F37</f>
        <v>0</v>
      </c>
      <c r="BC57" s="133">
        <f>'02 - SO 102 - Terénní stezky'!F38</f>
        <v>0</v>
      </c>
      <c r="BD57" s="135">
        <f>'02 - SO 102 - Terénní stezky'!F39</f>
        <v>0</v>
      </c>
      <c r="BE57" s="4"/>
      <c r="BT57" s="136" t="s">
        <v>84</v>
      </c>
      <c r="BV57" s="136" t="s">
        <v>77</v>
      </c>
      <c r="BW57" s="136" t="s">
        <v>92</v>
      </c>
      <c r="BX57" s="136" t="s">
        <v>83</v>
      </c>
      <c r="CL57" s="136" t="s">
        <v>19</v>
      </c>
    </row>
    <row r="58" s="4" customFormat="1" ht="16.5" customHeight="1">
      <c r="A58" s="4"/>
      <c r="B58" s="66"/>
      <c r="C58" s="128"/>
      <c r="D58" s="128"/>
      <c r="E58" s="129" t="s">
        <v>93</v>
      </c>
      <c r="F58" s="129"/>
      <c r="G58" s="129"/>
      <c r="H58" s="129"/>
      <c r="I58" s="129"/>
      <c r="J58" s="128"/>
      <c r="K58" s="129" t="s">
        <v>94</v>
      </c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7">
        <f>ROUND(AG59+AG65,2)</f>
        <v>0</v>
      </c>
      <c r="AH58" s="128"/>
      <c r="AI58" s="128"/>
      <c r="AJ58" s="128"/>
      <c r="AK58" s="128"/>
      <c r="AL58" s="128"/>
      <c r="AM58" s="128"/>
      <c r="AN58" s="130">
        <f>SUM(AG58,AT58)</f>
        <v>0</v>
      </c>
      <c r="AO58" s="128"/>
      <c r="AP58" s="128"/>
      <c r="AQ58" s="131" t="s">
        <v>88</v>
      </c>
      <c r="AR58" s="68"/>
      <c r="AS58" s="132">
        <f>ROUND(AS59+AS65,2)</f>
        <v>0</v>
      </c>
      <c r="AT58" s="133">
        <f>ROUND(SUM(AV58:AW58),2)</f>
        <v>0</v>
      </c>
      <c r="AU58" s="134">
        <f>ROUND(AU59+AU65,5)</f>
        <v>0</v>
      </c>
      <c r="AV58" s="133">
        <f>ROUND(AZ58*L29,2)</f>
        <v>0</v>
      </c>
      <c r="AW58" s="133">
        <f>ROUND(BA58*L30,2)</f>
        <v>0</v>
      </c>
      <c r="AX58" s="133">
        <f>ROUND(BB58*L29,2)</f>
        <v>0</v>
      </c>
      <c r="AY58" s="133">
        <f>ROUND(BC58*L30,2)</f>
        <v>0</v>
      </c>
      <c r="AZ58" s="133">
        <f>ROUND(AZ59+AZ65,2)</f>
        <v>0</v>
      </c>
      <c r="BA58" s="133">
        <f>ROUND(BA59+BA65,2)</f>
        <v>0</v>
      </c>
      <c r="BB58" s="133">
        <f>ROUND(BB59+BB65,2)</f>
        <v>0</v>
      </c>
      <c r="BC58" s="133">
        <f>ROUND(BC59+BC65,2)</f>
        <v>0</v>
      </c>
      <c r="BD58" s="135">
        <f>ROUND(BD59+BD65,2)</f>
        <v>0</v>
      </c>
      <c r="BE58" s="4"/>
      <c r="BS58" s="136" t="s">
        <v>74</v>
      </c>
      <c r="BT58" s="136" t="s">
        <v>84</v>
      </c>
      <c r="BU58" s="136" t="s">
        <v>76</v>
      </c>
      <c r="BV58" s="136" t="s">
        <v>77</v>
      </c>
      <c r="BW58" s="136" t="s">
        <v>95</v>
      </c>
      <c r="BX58" s="136" t="s">
        <v>83</v>
      </c>
      <c r="CL58" s="136" t="s">
        <v>19</v>
      </c>
    </row>
    <row r="59" s="4" customFormat="1" ht="23.25" customHeight="1">
      <c r="A59" s="4"/>
      <c r="B59" s="66"/>
      <c r="C59" s="128"/>
      <c r="D59" s="128"/>
      <c r="E59" s="128"/>
      <c r="F59" s="129" t="s">
        <v>96</v>
      </c>
      <c r="G59" s="129"/>
      <c r="H59" s="129"/>
      <c r="I59" s="129"/>
      <c r="J59" s="129"/>
      <c r="K59" s="128"/>
      <c r="L59" s="129" t="s">
        <v>97</v>
      </c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7">
        <f>ROUND(SUM(AG60:AG64),2)</f>
        <v>0</v>
      </c>
      <c r="AH59" s="128"/>
      <c r="AI59" s="128"/>
      <c r="AJ59" s="128"/>
      <c r="AK59" s="128"/>
      <c r="AL59" s="128"/>
      <c r="AM59" s="128"/>
      <c r="AN59" s="130">
        <f>SUM(AG59,AT59)</f>
        <v>0</v>
      </c>
      <c r="AO59" s="128"/>
      <c r="AP59" s="128"/>
      <c r="AQ59" s="131" t="s">
        <v>88</v>
      </c>
      <c r="AR59" s="68"/>
      <c r="AS59" s="132">
        <f>ROUND(SUM(AS60:AS64),2)</f>
        <v>0</v>
      </c>
      <c r="AT59" s="133">
        <f>ROUND(SUM(AV59:AW59),2)</f>
        <v>0</v>
      </c>
      <c r="AU59" s="134">
        <f>ROUND(SUM(AU60:AU64),5)</f>
        <v>0</v>
      </c>
      <c r="AV59" s="133">
        <f>ROUND(AZ59*L29,2)</f>
        <v>0</v>
      </c>
      <c r="AW59" s="133">
        <f>ROUND(BA59*L30,2)</f>
        <v>0</v>
      </c>
      <c r="AX59" s="133">
        <f>ROUND(BB59*L29,2)</f>
        <v>0</v>
      </c>
      <c r="AY59" s="133">
        <f>ROUND(BC59*L30,2)</f>
        <v>0</v>
      </c>
      <c r="AZ59" s="133">
        <f>ROUND(SUM(AZ60:AZ64),2)</f>
        <v>0</v>
      </c>
      <c r="BA59" s="133">
        <f>ROUND(SUM(BA60:BA64),2)</f>
        <v>0</v>
      </c>
      <c r="BB59" s="133">
        <f>ROUND(SUM(BB60:BB64),2)</f>
        <v>0</v>
      </c>
      <c r="BC59" s="133">
        <f>ROUND(SUM(BC60:BC64),2)</f>
        <v>0</v>
      </c>
      <c r="BD59" s="135">
        <f>ROUND(SUM(BD60:BD64),2)</f>
        <v>0</v>
      </c>
      <c r="BE59" s="4"/>
      <c r="BS59" s="136" t="s">
        <v>74</v>
      </c>
      <c r="BT59" s="136" t="s">
        <v>98</v>
      </c>
      <c r="BU59" s="136" t="s">
        <v>76</v>
      </c>
      <c r="BV59" s="136" t="s">
        <v>77</v>
      </c>
      <c r="BW59" s="136" t="s">
        <v>99</v>
      </c>
      <c r="BX59" s="136" t="s">
        <v>95</v>
      </c>
      <c r="CL59" s="136" t="s">
        <v>19</v>
      </c>
    </row>
    <row r="60" s="4" customFormat="1" ht="23.25" customHeight="1">
      <c r="A60" s="127" t="s">
        <v>85</v>
      </c>
      <c r="B60" s="66"/>
      <c r="C60" s="128"/>
      <c r="D60" s="128"/>
      <c r="E60" s="128"/>
      <c r="F60" s="128"/>
      <c r="G60" s="129" t="s">
        <v>100</v>
      </c>
      <c r="H60" s="129"/>
      <c r="I60" s="129"/>
      <c r="J60" s="129"/>
      <c r="K60" s="129"/>
      <c r="L60" s="128"/>
      <c r="M60" s="129" t="s">
        <v>101</v>
      </c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30">
        <f>'03.1.1 - Odstranění dřevn...'!J34</f>
        <v>0</v>
      </c>
      <c r="AH60" s="128"/>
      <c r="AI60" s="128"/>
      <c r="AJ60" s="128"/>
      <c r="AK60" s="128"/>
      <c r="AL60" s="128"/>
      <c r="AM60" s="128"/>
      <c r="AN60" s="130">
        <f>SUM(AG60,AT60)</f>
        <v>0</v>
      </c>
      <c r="AO60" s="128"/>
      <c r="AP60" s="128"/>
      <c r="AQ60" s="131" t="s">
        <v>88</v>
      </c>
      <c r="AR60" s="68"/>
      <c r="AS60" s="132">
        <v>0</v>
      </c>
      <c r="AT60" s="133">
        <f>ROUND(SUM(AV60:AW60),2)</f>
        <v>0</v>
      </c>
      <c r="AU60" s="134">
        <f>'03.1.1 - Odstranění dřevn...'!P94</f>
        <v>0</v>
      </c>
      <c r="AV60" s="133">
        <f>'03.1.1 - Odstranění dřevn...'!J37</f>
        <v>0</v>
      </c>
      <c r="AW60" s="133">
        <f>'03.1.1 - Odstranění dřevn...'!J38</f>
        <v>0</v>
      </c>
      <c r="AX60" s="133">
        <f>'03.1.1 - Odstranění dřevn...'!J39</f>
        <v>0</v>
      </c>
      <c r="AY60" s="133">
        <f>'03.1.1 - Odstranění dřevn...'!J40</f>
        <v>0</v>
      </c>
      <c r="AZ60" s="133">
        <f>'03.1.1 - Odstranění dřevn...'!F37</f>
        <v>0</v>
      </c>
      <c r="BA60" s="133">
        <f>'03.1.1 - Odstranění dřevn...'!F38</f>
        <v>0</v>
      </c>
      <c r="BB60" s="133">
        <f>'03.1.1 - Odstranění dřevn...'!F39</f>
        <v>0</v>
      </c>
      <c r="BC60" s="133">
        <f>'03.1.1 - Odstranění dřevn...'!F40</f>
        <v>0</v>
      </c>
      <c r="BD60" s="135">
        <f>'03.1.1 - Odstranění dřevn...'!F41</f>
        <v>0</v>
      </c>
      <c r="BE60" s="4"/>
      <c r="BT60" s="136" t="s">
        <v>102</v>
      </c>
      <c r="BV60" s="136" t="s">
        <v>77</v>
      </c>
      <c r="BW60" s="136" t="s">
        <v>103</v>
      </c>
      <c r="BX60" s="136" t="s">
        <v>99</v>
      </c>
      <c r="CL60" s="136" t="s">
        <v>19</v>
      </c>
    </row>
    <row r="61" s="4" customFormat="1" ht="23.25" customHeight="1">
      <c r="A61" s="127" t="s">
        <v>85</v>
      </c>
      <c r="B61" s="66"/>
      <c r="C61" s="128"/>
      <c r="D61" s="128"/>
      <c r="E61" s="128"/>
      <c r="F61" s="128"/>
      <c r="G61" s="129" t="s">
        <v>104</v>
      </c>
      <c r="H61" s="129"/>
      <c r="I61" s="129"/>
      <c r="J61" s="129"/>
      <c r="K61" s="129"/>
      <c r="L61" s="128"/>
      <c r="M61" s="129" t="s">
        <v>105</v>
      </c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>
        <f>'03.1.2 - Odstranění pařez...'!J34</f>
        <v>0</v>
      </c>
      <c r="AH61" s="128"/>
      <c r="AI61" s="128"/>
      <c r="AJ61" s="128"/>
      <c r="AK61" s="128"/>
      <c r="AL61" s="128"/>
      <c r="AM61" s="128"/>
      <c r="AN61" s="130">
        <f>SUM(AG61,AT61)</f>
        <v>0</v>
      </c>
      <c r="AO61" s="128"/>
      <c r="AP61" s="128"/>
      <c r="AQ61" s="131" t="s">
        <v>88</v>
      </c>
      <c r="AR61" s="68"/>
      <c r="AS61" s="132">
        <v>0</v>
      </c>
      <c r="AT61" s="133">
        <f>ROUND(SUM(AV61:AW61),2)</f>
        <v>0</v>
      </c>
      <c r="AU61" s="134">
        <f>'03.1.2 - Odstranění pařez...'!P94</f>
        <v>0</v>
      </c>
      <c r="AV61" s="133">
        <f>'03.1.2 - Odstranění pařez...'!J37</f>
        <v>0</v>
      </c>
      <c r="AW61" s="133">
        <f>'03.1.2 - Odstranění pařez...'!J38</f>
        <v>0</v>
      </c>
      <c r="AX61" s="133">
        <f>'03.1.2 - Odstranění pařez...'!J39</f>
        <v>0</v>
      </c>
      <c r="AY61" s="133">
        <f>'03.1.2 - Odstranění pařez...'!J40</f>
        <v>0</v>
      </c>
      <c r="AZ61" s="133">
        <f>'03.1.2 - Odstranění pařez...'!F37</f>
        <v>0</v>
      </c>
      <c r="BA61" s="133">
        <f>'03.1.2 - Odstranění pařez...'!F38</f>
        <v>0</v>
      </c>
      <c r="BB61" s="133">
        <f>'03.1.2 - Odstranění pařez...'!F39</f>
        <v>0</v>
      </c>
      <c r="BC61" s="133">
        <f>'03.1.2 - Odstranění pařez...'!F40</f>
        <v>0</v>
      </c>
      <c r="BD61" s="135">
        <f>'03.1.2 - Odstranění pařez...'!F41</f>
        <v>0</v>
      </c>
      <c r="BE61" s="4"/>
      <c r="BT61" s="136" t="s">
        <v>102</v>
      </c>
      <c r="BV61" s="136" t="s">
        <v>77</v>
      </c>
      <c r="BW61" s="136" t="s">
        <v>106</v>
      </c>
      <c r="BX61" s="136" t="s">
        <v>99</v>
      </c>
      <c r="CL61" s="136" t="s">
        <v>19</v>
      </c>
    </row>
    <row r="62" s="4" customFormat="1" ht="16.5" customHeight="1">
      <c r="A62" s="127" t="s">
        <v>85</v>
      </c>
      <c r="B62" s="66"/>
      <c r="C62" s="128"/>
      <c r="D62" s="128"/>
      <c r="E62" s="128"/>
      <c r="F62" s="128"/>
      <c r="G62" s="129" t="s">
        <v>107</v>
      </c>
      <c r="H62" s="129"/>
      <c r="I62" s="129"/>
      <c r="J62" s="129"/>
      <c r="K62" s="129"/>
      <c r="L62" s="128"/>
      <c r="M62" s="129" t="s">
        <v>108</v>
      </c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30">
        <f>'03.1.3 - Ošetření dřevin'!J34</f>
        <v>0</v>
      </c>
      <c r="AH62" s="128"/>
      <c r="AI62" s="128"/>
      <c r="AJ62" s="128"/>
      <c r="AK62" s="128"/>
      <c r="AL62" s="128"/>
      <c r="AM62" s="128"/>
      <c r="AN62" s="130">
        <f>SUM(AG62,AT62)</f>
        <v>0</v>
      </c>
      <c r="AO62" s="128"/>
      <c r="AP62" s="128"/>
      <c r="AQ62" s="131" t="s">
        <v>88</v>
      </c>
      <c r="AR62" s="68"/>
      <c r="AS62" s="132">
        <v>0</v>
      </c>
      <c r="AT62" s="133">
        <f>ROUND(SUM(AV62:AW62),2)</f>
        <v>0</v>
      </c>
      <c r="AU62" s="134">
        <f>'03.1.3 - Ošetření dřevin'!P92</f>
        <v>0</v>
      </c>
      <c r="AV62" s="133">
        <f>'03.1.3 - Ošetření dřevin'!J37</f>
        <v>0</v>
      </c>
      <c r="AW62" s="133">
        <f>'03.1.3 - Ošetření dřevin'!J38</f>
        <v>0</v>
      </c>
      <c r="AX62" s="133">
        <f>'03.1.3 - Ošetření dřevin'!J39</f>
        <v>0</v>
      </c>
      <c r="AY62" s="133">
        <f>'03.1.3 - Ošetření dřevin'!J40</f>
        <v>0</v>
      </c>
      <c r="AZ62" s="133">
        <f>'03.1.3 - Ošetření dřevin'!F37</f>
        <v>0</v>
      </c>
      <c r="BA62" s="133">
        <f>'03.1.3 - Ošetření dřevin'!F38</f>
        <v>0</v>
      </c>
      <c r="BB62" s="133">
        <f>'03.1.3 - Ošetření dřevin'!F39</f>
        <v>0</v>
      </c>
      <c r="BC62" s="133">
        <f>'03.1.3 - Ošetření dřevin'!F40</f>
        <v>0</v>
      </c>
      <c r="BD62" s="135">
        <f>'03.1.3 - Ošetření dřevin'!F41</f>
        <v>0</v>
      </c>
      <c r="BE62" s="4"/>
      <c r="BT62" s="136" t="s">
        <v>102</v>
      </c>
      <c r="BV62" s="136" t="s">
        <v>77</v>
      </c>
      <c r="BW62" s="136" t="s">
        <v>109</v>
      </c>
      <c r="BX62" s="136" t="s">
        <v>99</v>
      </c>
      <c r="CL62" s="136" t="s">
        <v>19</v>
      </c>
    </row>
    <row r="63" s="4" customFormat="1" ht="35.25" customHeight="1">
      <c r="A63" s="127" t="s">
        <v>85</v>
      </c>
      <c r="B63" s="66"/>
      <c r="C63" s="128"/>
      <c r="D63" s="128"/>
      <c r="E63" s="128"/>
      <c r="F63" s="128"/>
      <c r="G63" s="129" t="s">
        <v>110</v>
      </c>
      <c r="H63" s="129"/>
      <c r="I63" s="129"/>
      <c r="J63" s="129"/>
      <c r="K63" s="129"/>
      <c r="L63" s="128"/>
      <c r="M63" s="129" t="s">
        <v>111</v>
      </c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30">
        <f>'03.1.4 - Kácení fáze III....'!J34</f>
        <v>0</v>
      </c>
      <c r="AH63" s="128"/>
      <c r="AI63" s="128"/>
      <c r="AJ63" s="128"/>
      <c r="AK63" s="128"/>
      <c r="AL63" s="128"/>
      <c r="AM63" s="128"/>
      <c r="AN63" s="130">
        <f>SUM(AG63,AT63)</f>
        <v>0</v>
      </c>
      <c r="AO63" s="128"/>
      <c r="AP63" s="128"/>
      <c r="AQ63" s="131" t="s">
        <v>88</v>
      </c>
      <c r="AR63" s="68"/>
      <c r="AS63" s="132">
        <v>0</v>
      </c>
      <c r="AT63" s="133">
        <f>ROUND(SUM(AV63:AW63),2)</f>
        <v>0</v>
      </c>
      <c r="AU63" s="134">
        <f>'03.1.4 - Kácení fáze III....'!P95</f>
        <v>0</v>
      </c>
      <c r="AV63" s="133">
        <f>'03.1.4 - Kácení fáze III....'!J37</f>
        <v>0</v>
      </c>
      <c r="AW63" s="133">
        <f>'03.1.4 - Kácení fáze III....'!J38</f>
        <v>0</v>
      </c>
      <c r="AX63" s="133">
        <f>'03.1.4 - Kácení fáze III....'!J39</f>
        <v>0</v>
      </c>
      <c r="AY63" s="133">
        <f>'03.1.4 - Kácení fáze III....'!J40</f>
        <v>0</v>
      </c>
      <c r="AZ63" s="133">
        <f>'03.1.4 - Kácení fáze III....'!F37</f>
        <v>0</v>
      </c>
      <c r="BA63" s="133">
        <f>'03.1.4 - Kácení fáze III....'!F38</f>
        <v>0</v>
      </c>
      <c r="BB63" s="133">
        <f>'03.1.4 - Kácení fáze III....'!F39</f>
        <v>0</v>
      </c>
      <c r="BC63" s="133">
        <f>'03.1.4 - Kácení fáze III....'!F40</f>
        <v>0</v>
      </c>
      <c r="BD63" s="135">
        <f>'03.1.4 - Kácení fáze III....'!F41</f>
        <v>0</v>
      </c>
      <c r="BE63" s="4"/>
      <c r="BT63" s="136" t="s">
        <v>102</v>
      </c>
      <c r="BV63" s="136" t="s">
        <v>77</v>
      </c>
      <c r="BW63" s="136" t="s">
        <v>112</v>
      </c>
      <c r="BX63" s="136" t="s">
        <v>99</v>
      </c>
      <c r="CL63" s="136" t="s">
        <v>19</v>
      </c>
    </row>
    <row r="64" s="4" customFormat="1" ht="23.25" customHeight="1">
      <c r="A64" s="127" t="s">
        <v>85</v>
      </c>
      <c r="B64" s="66"/>
      <c r="C64" s="128"/>
      <c r="D64" s="128"/>
      <c r="E64" s="128"/>
      <c r="F64" s="128"/>
      <c r="G64" s="129" t="s">
        <v>113</v>
      </c>
      <c r="H64" s="129"/>
      <c r="I64" s="129"/>
      <c r="J64" s="129"/>
      <c r="K64" s="129"/>
      <c r="L64" s="128"/>
      <c r="M64" s="129" t="s">
        <v>114</v>
      </c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30">
        <f>'03.1.5 - Odstranění pařez...'!J34</f>
        <v>0</v>
      </c>
      <c r="AH64" s="128"/>
      <c r="AI64" s="128"/>
      <c r="AJ64" s="128"/>
      <c r="AK64" s="128"/>
      <c r="AL64" s="128"/>
      <c r="AM64" s="128"/>
      <c r="AN64" s="130">
        <f>SUM(AG64,AT64)</f>
        <v>0</v>
      </c>
      <c r="AO64" s="128"/>
      <c r="AP64" s="128"/>
      <c r="AQ64" s="131" t="s">
        <v>88</v>
      </c>
      <c r="AR64" s="68"/>
      <c r="AS64" s="132">
        <v>0</v>
      </c>
      <c r="AT64" s="133">
        <f>ROUND(SUM(AV64:AW64),2)</f>
        <v>0</v>
      </c>
      <c r="AU64" s="134">
        <f>'03.1.5 - Odstranění pařez...'!P94</f>
        <v>0</v>
      </c>
      <c r="AV64" s="133">
        <f>'03.1.5 - Odstranění pařez...'!J37</f>
        <v>0</v>
      </c>
      <c r="AW64" s="133">
        <f>'03.1.5 - Odstranění pařez...'!J38</f>
        <v>0</v>
      </c>
      <c r="AX64" s="133">
        <f>'03.1.5 - Odstranění pařez...'!J39</f>
        <v>0</v>
      </c>
      <c r="AY64" s="133">
        <f>'03.1.5 - Odstranění pařez...'!J40</f>
        <v>0</v>
      </c>
      <c r="AZ64" s="133">
        <f>'03.1.5 - Odstranění pařez...'!F37</f>
        <v>0</v>
      </c>
      <c r="BA64" s="133">
        <f>'03.1.5 - Odstranění pařez...'!F38</f>
        <v>0</v>
      </c>
      <c r="BB64" s="133">
        <f>'03.1.5 - Odstranění pařez...'!F39</f>
        <v>0</v>
      </c>
      <c r="BC64" s="133">
        <f>'03.1.5 - Odstranění pařez...'!F40</f>
        <v>0</v>
      </c>
      <c r="BD64" s="135">
        <f>'03.1.5 - Odstranění pařez...'!F41</f>
        <v>0</v>
      </c>
      <c r="BE64" s="4"/>
      <c r="BT64" s="136" t="s">
        <v>102</v>
      </c>
      <c r="BV64" s="136" t="s">
        <v>77</v>
      </c>
      <c r="BW64" s="136" t="s">
        <v>115</v>
      </c>
      <c r="BX64" s="136" t="s">
        <v>99</v>
      </c>
      <c r="CL64" s="136" t="s">
        <v>19</v>
      </c>
    </row>
    <row r="65" s="4" customFormat="1" ht="23.25" customHeight="1">
      <c r="A65" s="4"/>
      <c r="B65" s="66"/>
      <c r="C65" s="128"/>
      <c r="D65" s="128"/>
      <c r="E65" s="128"/>
      <c r="F65" s="129" t="s">
        <v>116</v>
      </c>
      <c r="G65" s="129"/>
      <c r="H65" s="129"/>
      <c r="I65" s="129"/>
      <c r="J65" s="129"/>
      <c r="K65" s="128"/>
      <c r="L65" s="129" t="s">
        <v>117</v>
      </c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37">
        <f>ROUND(SUM(AG66:AG72),2)</f>
        <v>0</v>
      </c>
      <c r="AH65" s="128"/>
      <c r="AI65" s="128"/>
      <c r="AJ65" s="128"/>
      <c r="AK65" s="128"/>
      <c r="AL65" s="128"/>
      <c r="AM65" s="128"/>
      <c r="AN65" s="130">
        <f>SUM(AG65,AT65)</f>
        <v>0</v>
      </c>
      <c r="AO65" s="128"/>
      <c r="AP65" s="128"/>
      <c r="AQ65" s="131" t="s">
        <v>88</v>
      </c>
      <c r="AR65" s="68"/>
      <c r="AS65" s="132">
        <f>ROUND(SUM(AS66:AS72),2)</f>
        <v>0</v>
      </c>
      <c r="AT65" s="133">
        <f>ROUND(SUM(AV65:AW65),2)</f>
        <v>0</v>
      </c>
      <c r="AU65" s="134">
        <f>ROUND(SUM(AU66:AU72),5)</f>
        <v>0</v>
      </c>
      <c r="AV65" s="133">
        <f>ROUND(AZ65*L29,2)</f>
        <v>0</v>
      </c>
      <c r="AW65" s="133">
        <f>ROUND(BA65*L30,2)</f>
        <v>0</v>
      </c>
      <c r="AX65" s="133">
        <f>ROUND(BB65*L29,2)</f>
        <v>0</v>
      </c>
      <c r="AY65" s="133">
        <f>ROUND(BC65*L30,2)</f>
        <v>0</v>
      </c>
      <c r="AZ65" s="133">
        <f>ROUND(SUM(AZ66:AZ72),2)</f>
        <v>0</v>
      </c>
      <c r="BA65" s="133">
        <f>ROUND(SUM(BA66:BA72),2)</f>
        <v>0</v>
      </c>
      <c r="BB65" s="133">
        <f>ROUND(SUM(BB66:BB72),2)</f>
        <v>0</v>
      </c>
      <c r="BC65" s="133">
        <f>ROUND(SUM(BC66:BC72),2)</f>
        <v>0</v>
      </c>
      <c r="BD65" s="135">
        <f>ROUND(SUM(BD66:BD72),2)</f>
        <v>0</v>
      </c>
      <c r="BE65" s="4"/>
      <c r="BS65" s="136" t="s">
        <v>74</v>
      </c>
      <c r="BT65" s="136" t="s">
        <v>98</v>
      </c>
      <c r="BU65" s="136" t="s">
        <v>76</v>
      </c>
      <c r="BV65" s="136" t="s">
        <v>77</v>
      </c>
      <c r="BW65" s="136" t="s">
        <v>118</v>
      </c>
      <c r="BX65" s="136" t="s">
        <v>95</v>
      </c>
      <c r="CL65" s="136" t="s">
        <v>19</v>
      </c>
    </row>
    <row r="66" s="4" customFormat="1" ht="16.5" customHeight="1">
      <c r="A66" s="127" t="s">
        <v>85</v>
      </c>
      <c r="B66" s="66"/>
      <c r="C66" s="128"/>
      <c r="D66" s="128"/>
      <c r="E66" s="128"/>
      <c r="F66" s="128"/>
      <c r="G66" s="129" t="s">
        <v>119</v>
      </c>
      <c r="H66" s="129"/>
      <c r="I66" s="129"/>
      <c r="J66" s="129"/>
      <c r="K66" s="129"/>
      <c r="L66" s="128"/>
      <c r="M66" s="129" t="s">
        <v>120</v>
      </c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30">
        <f>'03.2.1 - Ochrana stromů p...'!J34</f>
        <v>0</v>
      </c>
      <c r="AH66" s="128"/>
      <c r="AI66" s="128"/>
      <c r="AJ66" s="128"/>
      <c r="AK66" s="128"/>
      <c r="AL66" s="128"/>
      <c r="AM66" s="128"/>
      <c r="AN66" s="130">
        <f>SUM(AG66,AT66)</f>
        <v>0</v>
      </c>
      <c r="AO66" s="128"/>
      <c r="AP66" s="128"/>
      <c r="AQ66" s="131" t="s">
        <v>88</v>
      </c>
      <c r="AR66" s="68"/>
      <c r="AS66" s="132">
        <v>0</v>
      </c>
      <c r="AT66" s="133">
        <f>ROUND(SUM(AV66:AW66),2)</f>
        <v>0</v>
      </c>
      <c r="AU66" s="134">
        <f>'03.2.1 - Ochrana stromů p...'!P95</f>
        <v>0</v>
      </c>
      <c r="AV66" s="133">
        <f>'03.2.1 - Ochrana stromů p...'!J37</f>
        <v>0</v>
      </c>
      <c r="AW66" s="133">
        <f>'03.2.1 - Ochrana stromů p...'!J38</f>
        <v>0</v>
      </c>
      <c r="AX66" s="133">
        <f>'03.2.1 - Ochrana stromů p...'!J39</f>
        <v>0</v>
      </c>
      <c r="AY66" s="133">
        <f>'03.2.1 - Ochrana stromů p...'!J40</f>
        <v>0</v>
      </c>
      <c r="AZ66" s="133">
        <f>'03.2.1 - Ochrana stromů p...'!F37</f>
        <v>0</v>
      </c>
      <c r="BA66" s="133">
        <f>'03.2.1 - Ochrana stromů p...'!F38</f>
        <v>0</v>
      </c>
      <c r="BB66" s="133">
        <f>'03.2.1 - Ochrana stromů p...'!F39</f>
        <v>0</v>
      </c>
      <c r="BC66" s="133">
        <f>'03.2.1 - Ochrana stromů p...'!F40</f>
        <v>0</v>
      </c>
      <c r="BD66" s="135">
        <f>'03.2.1 - Ochrana stromů p...'!F41</f>
        <v>0</v>
      </c>
      <c r="BE66" s="4"/>
      <c r="BT66" s="136" t="s">
        <v>102</v>
      </c>
      <c r="BV66" s="136" t="s">
        <v>77</v>
      </c>
      <c r="BW66" s="136" t="s">
        <v>121</v>
      </c>
      <c r="BX66" s="136" t="s">
        <v>118</v>
      </c>
      <c r="CL66" s="136" t="s">
        <v>19</v>
      </c>
    </row>
    <row r="67" s="4" customFormat="1" ht="23.25" customHeight="1">
      <c r="A67" s="127" t="s">
        <v>85</v>
      </c>
      <c r="B67" s="66"/>
      <c r="C67" s="128"/>
      <c r="D67" s="128"/>
      <c r="E67" s="128"/>
      <c r="F67" s="128"/>
      <c r="G67" s="129" t="s">
        <v>122</v>
      </c>
      <c r="H67" s="129"/>
      <c r="I67" s="129"/>
      <c r="J67" s="129"/>
      <c r="K67" s="129"/>
      <c r="L67" s="128"/>
      <c r="M67" s="129" t="s">
        <v>123</v>
      </c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30">
        <f>'03.2.2 - Přípravné práce,...'!J34</f>
        <v>0</v>
      </c>
      <c r="AH67" s="128"/>
      <c r="AI67" s="128"/>
      <c r="AJ67" s="128"/>
      <c r="AK67" s="128"/>
      <c r="AL67" s="128"/>
      <c r="AM67" s="128"/>
      <c r="AN67" s="130">
        <f>SUM(AG67,AT67)</f>
        <v>0</v>
      </c>
      <c r="AO67" s="128"/>
      <c r="AP67" s="128"/>
      <c r="AQ67" s="131" t="s">
        <v>88</v>
      </c>
      <c r="AR67" s="68"/>
      <c r="AS67" s="132">
        <v>0</v>
      </c>
      <c r="AT67" s="133">
        <f>ROUND(SUM(AV67:AW67),2)</f>
        <v>0</v>
      </c>
      <c r="AU67" s="134">
        <f>'03.2.2 - Přípravné práce,...'!P96</f>
        <v>0</v>
      </c>
      <c r="AV67" s="133">
        <f>'03.2.2 - Přípravné práce,...'!J37</f>
        <v>0</v>
      </c>
      <c r="AW67" s="133">
        <f>'03.2.2 - Přípravné práce,...'!J38</f>
        <v>0</v>
      </c>
      <c r="AX67" s="133">
        <f>'03.2.2 - Přípravné práce,...'!J39</f>
        <v>0</v>
      </c>
      <c r="AY67" s="133">
        <f>'03.2.2 - Přípravné práce,...'!J40</f>
        <v>0</v>
      </c>
      <c r="AZ67" s="133">
        <f>'03.2.2 - Přípravné práce,...'!F37</f>
        <v>0</v>
      </c>
      <c r="BA67" s="133">
        <f>'03.2.2 - Přípravné práce,...'!F38</f>
        <v>0</v>
      </c>
      <c r="BB67" s="133">
        <f>'03.2.2 - Přípravné práce,...'!F39</f>
        <v>0</v>
      </c>
      <c r="BC67" s="133">
        <f>'03.2.2 - Přípravné práce,...'!F40</f>
        <v>0</v>
      </c>
      <c r="BD67" s="135">
        <f>'03.2.2 - Přípravné práce,...'!F41</f>
        <v>0</v>
      </c>
      <c r="BE67" s="4"/>
      <c r="BT67" s="136" t="s">
        <v>102</v>
      </c>
      <c r="BV67" s="136" t="s">
        <v>77</v>
      </c>
      <c r="BW67" s="136" t="s">
        <v>124</v>
      </c>
      <c r="BX67" s="136" t="s">
        <v>118</v>
      </c>
      <c r="CL67" s="136" t="s">
        <v>19</v>
      </c>
    </row>
    <row r="68" s="4" customFormat="1" ht="16.5" customHeight="1">
      <c r="A68" s="127" t="s">
        <v>85</v>
      </c>
      <c r="B68" s="66"/>
      <c r="C68" s="128"/>
      <c r="D68" s="128"/>
      <c r="E68" s="128"/>
      <c r="F68" s="128"/>
      <c r="G68" s="129" t="s">
        <v>125</v>
      </c>
      <c r="H68" s="129"/>
      <c r="I68" s="129"/>
      <c r="J68" s="129"/>
      <c r="K68" s="129"/>
      <c r="L68" s="128"/>
      <c r="M68" s="129" t="s">
        <v>126</v>
      </c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30">
        <f>'03.2.3 - Výsadba stromů'!J34</f>
        <v>0</v>
      </c>
      <c r="AH68" s="128"/>
      <c r="AI68" s="128"/>
      <c r="AJ68" s="128"/>
      <c r="AK68" s="128"/>
      <c r="AL68" s="128"/>
      <c r="AM68" s="128"/>
      <c r="AN68" s="130">
        <f>SUM(AG68,AT68)</f>
        <v>0</v>
      </c>
      <c r="AO68" s="128"/>
      <c r="AP68" s="128"/>
      <c r="AQ68" s="131" t="s">
        <v>88</v>
      </c>
      <c r="AR68" s="68"/>
      <c r="AS68" s="132">
        <v>0</v>
      </c>
      <c r="AT68" s="133">
        <f>ROUND(SUM(AV68:AW68),2)</f>
        <v>0</v>
      </c>
      <c r="AU68" s="134">
        <f>'03.2.3 - Výsadba stromů'!P102</f>
        <v>0</v>
      </c>
      <c r="AV68" s="133">
        <f>'03.2.3 - Výsadba stromů'!J37</f>
        <v>0</v>
      </c>
      <c r="AW68" s="133">
        <f>'03.2.3 - Výsadba stromů'!J38</f>
        <v>0</v>
      </c>
      <c r="AX68" s="133">
        <f>'03.2.3 - Výsadba stromů'!J39</f>
        <v>0</v>
      </c>
      <c r="AY68" s="133">
        <f>'03.2.3 - Výsadba stromů'!J40</f>
        <v>0</v>
      </c>
      <c r="AZ68" s="133">
        <f>'03.2.3 - Výsadba stromů'!F37</f>
        <v>0</v>
      </c>
      <c r="BA68" s="133">
        <f>'03.2.3 - Výsadba stromů'!F38</f>
        <v>0</v>
      </c>
      <c r="BB68" s="133">
        <f>'03.2.3 - Výsadba stromů'!F39</f>
        <v>0</v>
      </c>
      <c r="BC68" s="133">
        <f>'03.2.3 - Výsadba stromů'!F40</f>
        <v>0</v>
      </c>
      <c r="BD68" s="135">
        <f>'03.2.3 - Výsadba stromů'!F41</f>
        <v>0</v>
      </c>
      <c r="BE68" s="4"/>
      <c r="BT68" s="136" t="s">
        <v>102</v>
      </c>
      <c r="BV68" s="136" t="s">
        <v>77</v>
      </c>
      <c r="BW68" s="136" t="s">
        <v>127</v>
      </c>
      <c r="BX68" s="136" t="s">
        <v>118</v>
      </c>
      <c r="CL68" s="136" t="s">
        <v>19</v>
      </c>
    </row>
    <row r="69" s="4" customFormat="1" ht="16.5" customHeight="1">
      <c r="A69" s="127" t="s">
        <v>85</v>
      </c>
      <c r="B69" s="66"/>
      <c r="C69" s="128"/>
      <c r="D69" s="128"/>
      <c r="E69" s="128"/>
      <c r="F69" s="128"/>
      <c r="G69" s="129" t="s">
        <v>128</v>
      </c>
      <c r="H69" s="129"/>
      <c r="I69" s="129"/>
      <c r="J69" s="129"/>
      <c r="K69" s="129"/>
      <c r="L69" s="128"/>
      <c r="M69" s="129" t="s">
        <v>129</v>
      </c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30">
        <f>'03.2.4 - Povýsadbová rozv...'!J34</f>
        <v>0</v>
      </c>
      <c r="AH69" s="128"/>
      <c r="AI69" s="128"/>
      <c r="AJ69" s="128"/>
      <c r="AK69" s="128"/>
      <c r="AL69" s="128"/>
      <c r="AM69" s="128"/>
      <c r="AN69" s="130">
        <f>SUM(AG69,AT69)</f>
        <v>0</v>
      </c>
      <c r="AO69" s="128"/>
      <c r="AP69" s="128"/>
      <c r="AQ69" s="131" t="s">
        <v>88</v>
      </c>
      <c r="AR69" s="68"/>
      <c r="AS69" s="132">
        <v>0</v>
      </c>
      <c r="AT69" s="133">
        <f>ROUND(SUM(AV69:AW69),2)</f>
        <v>0</v>
      </c>
      <c r="AU69" s="134">
        <f>'03.2.4 - Povýsadbová rozv...'!P102</f>
        <v>0</v>
      </c>
      <c r="AV69" s="133">
        <f>'03.2.4 - Povýsadbová rozv...'!J37</f>
        <v>0</v>
      </c>
      <c r="AW69" s="133">
        <f>'03.2.4 - Povýsadbová rozv...'!J38</f>
        <v>0</v>
      </c>
      <c r="AX69" s="133">
        <f>'03.2.4 - Povýsadbová rozv...'!J39</f>
        <v>0</v>
      </c>
      <c r="AY69" s="133">
        <f>'03.2.4 - Povýsadbová rozv...'!J40</f>
        <v>0</v>
      </c>
      <c r="AZ69" s="133">
        <f>'03.2.4 - Povýsadbová rozv...'!F37</f>
        <v>0</v>
      </c>
      <c r="BA69" s="133">
        <f>'03.2.4 - Povýsadbová rozv...'!F38</f>
        <v>0</v>
      </c>
      <c r="BB69" s="133">
        <f>'03.2.4 - Povýsadbová rozv...'!F39</f>
        <v>0</v>
      </c>
      <c r="BC69" s="133">
        <f>'03.2.4 - Povýsadbová rozv...'!F40</f>
        <v>0</v>
      </c>
      <c r="BD69" s="135">
        <f>'03.2.4 - Povýsadbová rozv...'!F41</f>
        <v>0</v>
      </c>
      <c r="BE69" s="4"/>
      <c r="BT69" s="136" t="s">
        <v>102</v>
      </c>
      <c r="BV69" s="136" t="s">
        <v>77</v>
      </c>
      <c r="BW69" s="136" t="s">
        <v>130</v>
      </c>
      <c r="BX69" s="136" t="s">
        <v>118</v>
      </c>
      <c r="CL69" s="136" t="s">
        <v>19</v>
      </c>
    </row>
    <row r="70" s="4" customFormat="1" ht="16.5" customHeight="1">
      <c r="A70" s="127" t="s">
        <v>85</v>
      </c>
      <c r="B70" s="66"/>
      <c r="C70" s="128"/>
      <c r="D70" s="128"/>
      <c r="E70" s="128"/>
      <c r="F70" s="128"/>
      <c r="G70" s="129" t="s">
        <v>131</v>
      </c>
      <c r="H70" s="129"/>
      <c r="I70" s="129"/>
      <c r="J70" s="129"/>
      <c r="K70" s="129"/>
      <c r="L70" s="128"/>
      <c r="M70" s="129" t="s">
        <v>132</v>
      </c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30">
        <f>'03.2.5 - Zatravnění ploch'!J34</f>
        <v>0</v>
      </c>
      <c r="AH70" s="128"/>
      <c r="AI70" s="128"/>
      <c r="AJ70" s="128"/>
      <c r="AK70" s="128"/>
      <c r="AL70" s="128"/>
      <c r="AM70" s="128"/>
      <c r="AN70" s="130">
        <f>SUM(AG70,AT70)</f>
        <v>0</v>
      </c>
      <c r="AO70" s="128"/>
      <c r="AP70" s="128"/>
      <c r="AQ70" s="131" t="s">
        <v>88</v>
      </c>
      <c r="AR70" s="68"/>
      <c r="AS70" s="132">
        <v>0</v>
      </c>
      <c r="AT70" s="133">
        <f>ROUND(SUM(AV70:AW70),2)</f>
        <v>0</v>
      </c>
      <c r="AU70" s="134">
        <f>'03.2.5 - Zatravnění ploch'!P96</f>
        <v>0</v>
      </c>
      <c r="AV70" s="133">
        <f>'03.2.5 - Zatravnění ploch'!J37</f>
        <v>0</v>
      </c>
      <c r="AW70" s="133">
        <f>'03.2.5 - Zatravnění ploch'!J38</f>
        <v>0</v>
      </c>
      <c r="AX70" s="133">
        <f>'03.2.5 - Zatravnění ploch'!J39</f>
        <v>0</v>
      </c>
      <c r="AY70" s="133">
        <f>'03.2.5 - Zatravnění ploch'!J40</f>
        <v>0</v>
      </c>
      <c r="AZ70" s="133">
        <f>'03.2.5 - Zatravnění ploch'!F37</f>
        <v>0</v>
      </c>
      <c r="BA70" s="133">
        <f>'03.2.5 - Zatravnění ploch'!F38</f>
        <v>0</v>
      </c>
      <c r="BB70" s="133">
        <f>'03.2.5 - Zatravnění ploch'!F39</f>
        <v>0</v>
      </c>
      <c r="BC70" s="133">
        <f>'03.2.5 - Zatravnění ploch'!F40</f>
        <v>0</v>
      </c>
      <c r="BD70" s="135">
        <f>'03.2.5 - Zatravnění ploch'!F41</f>
        <v>0</v>
      </c>
      <c r="BE70" s="4"/>
      <c r="BT70" s="136" t="s">
        <v>102</v>
      </c>
      <c r="BV70" s="136" t="s">
        <v>77</v>
      </c>
      <c r="BW70" s="136" t="s">
        <v>133</v>
      </c>
      <c r="BX70" s="136" t="s">
        <v>118</v>
      </c>
      <c r="CL70" s="136" t="s">
        <v>19</v>
      </c>
    </row>
    <row r="71" s="4" customFormat="1" ht="16.5" customHeight="1">
      <c r="A71" s="127" t="s">
        <v>85</v>
      </c>
      <c r="B71" s="66"/>
      <c r="C71" s="128"/>
      <c r="D71" s="128"/>
      <c r="E71" s="128"/>
      <c r="F71" s="128"/>
      <c r="G71" s="129" t="s">
        <v>134</v>
      </c>
      <c r="H71" s="129"/>
      <c r="I71" s="129"/>
      <c r="J71" s="129"/>
      <c r="K71" s="129"/>
      <c r="L71" s="128"/>
      <c r="M71" s="129" t="s">
        <v>135</v>
      </c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30">
        <f>'03.2.6 - Péče o travnaté ...'!J34</f>
        <v>0</v>
      </c>
      <c r="AH71" s="128"/>
      <c r="AI71" s="128"/>
      <c r="AJ71" s="128"/>
      <c r="AK71" s="128"/>
      <c r="AL71" s="128"/>
      <c r="AM71" s="128"/>
      <c r="AN71" s="130">
        <f>SUM(AG71,AT71)</f>
        <v>0</v>
      </c>
      <c r="AO71" s="128"/>
      <c r="AP71" s="128"/>
      <c r="AQ71" s="131" t="s">
        <v>88</v>
      </c>
      <c r="AR71" s="68"/>
      <c r="AS71" s="132">
        <v>0</v>
      </c>
      <c r="AT71" s="133">
        <f>ROUND(SUM(AV71:AW71),2)</f>
        <v>0</v>
      </c>
      <c r="AU71" s="134">
        <f>'03.2.6 - Péče o travnaté ...'!P95</f>
        <v>0</v>
      </c>
      <c r="AV71" s="133">
        <f>'03.2.6 - Péče o travnaté ...'!J37</f>
        <v>0</v>
      </c>
      <c r="AW71" s="133">
        <f>'03.2.6 - Péče o travnaté ...'!J38</f>
        <v>0</v>
      </c>
      <c r="AX71" s="133">
        <f>'03.2.6 - Péče o travnaté ...'!J39</f>
        <v>0</v>
      </c>
      <c r="AY71" s="133">
        <f>'03.2.6 - Péče o travnaté ...'!J40</f>
        <v>0</v>
      </c>
      <c r="AZ71" s="133">
        <f>'03.2.6 - Péče o travnaté ...'!F37</f>
        <v>0</v>
      </c>
      <c r="BA71" s="133">
        <f>'03.2.6 - Péče o travnaté ...'!F38</f>
        <v>0</v>
      </c>
      <c r="BB71" s="133">
        <f>'03.2.6 - Péče o travnaté ...'!F39</f>
        <v>0</v>
      </c>
      <c r="BC71" s="133">
        <f>'03.2.6 - Péče o travnaté ...'!F40</f>
        <v>0</v>
      </c>
      <c r="BD71" s="135">
        <f>'03.2.6 - Péče o travnaté ...'!F41</f>
        <v>0</v>
      </c>
      <c r="BE71" s="4"/>
      <c r="BT71" s="136" t="s">
        <v>102</v>
      </c>
      <c r="BV71" s="136" t="s">
        <v>77</v>
      </c>
      <c r="BW71" s="136" t="s">
        <v>136</v>
      </c>
      <c r="BX71" s="136" t="s">
        <v>118</v>
      </c>
      <c r="CL71" s="136" t="s">
        <v>19</v>
      </c>
    </row>
    <row r="72" s="4" customFormat="1" ht="16.5" customHeight="1">
      <c r="A72" s="127" t="s">
        <v>85</v>
      </c>
      <c r="B72" s="66"/>
      <c r="C72" s="128"/>
      <c r="D72" s="128"/>
      <c r="E72" s="128"/>
      <c r="F72" s="128"/>
      <c r="G72" s="129" t="s">
        <v>137</v>
      </c>
      <c r="H72" s="129"/>
      <c r="I72" s="129"/>
      <c r="J72" s="129"/>
      <c r="K72" s="129"/>
      <c r="L72" s="128"/>
      <c r="M72" s="129" t="s">
        <v>138</v>
      </c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30">
        <f>'03.2.7 - Štěpkové plochy'!J34</f>
        <v>0</v>
      </c>
      <c r="AH72" s="128"/>
      <c r="AI72" s="128"/>
      <c r="AJ72" s="128"/>
      <c r="AK72" s="128"/>
      <c r="AL72" s="128"/>
      <c r="AM72" s="128"/>
      <c r="AN72" s="130">
        <f>SUM(AG72,AT72)</f>
        <v>0</v>
      </c>
      <c r="AO72" s="128"/>
      <c r="AP72" s="128"/>
      <c r="AQ72" s="131" t="s">
        <v>88</v>
      </c>
      <c r="AR72" s="68"/>
      <c r="AS72" s="132">
        <v>0</v>
      </c>
      <c r="AT72" s="133">
        <f>ROUND(SUM(AV72:AW72),2)</f>
        <v>0</v>
      </c>
      <c r="AU72" s="134">
        <f>'03.2.7 - Štěpkové plochy'!P95</f>
        <v>0</v>
      </c>
      <c r="AV72" s="133">
        <f>'03.2.7 - Štěpkové plochy'!J37</f>
        <v>0</v>
      </c>
      <c r="AW72" s="133">
        <f>'03.2.7 - Štěpkové plochy'!J38</f>
        <v>0</v>
      </c>
      <c r="AX72" s="133">
        <f>'03.2.7 - Štěpkové plochy'!J39</f>
        <v>0</v>
      </c>
      <c r="AY72" s="133">
        <f>'03.2.7 - Štěpkové plochy'!J40</f>
        <v>0</v>
      </c>
      <c r="AZ72" s="133">
        <f>'03.2.7 - Štěpkové plochy'!F37</f>
        <v>0</v>
      </c>
      <c r="BA72" s="133">
        <f>'03.2.7 - Štěpkové plochy'!F38</f>
        <v>0</v>
      </c>
      <c r="BB72" s="133">
        <f>'03.2.7 - Štěpkové plochy'!F39</f>
        <v>0</v>
      </c>
      <c r="BC72" s="133">
        <f>'03.2.7 - Štěpkové plochy'!F40</f>
        <v>0</v>
      </c>
      <c r="BD72" s="135">
        <f>'03.2.7 - Štěpkové plochy'!F41</f>
        <v>0</v>
      </c>
      <c r="BE72" s="4"/>
      <c r="BT72" s="136" t="s">
        <v>102</v>
      </c>
      <c r="BV72" s="136" t="s">
        <v>77</v>
      </c>
      <c r="BW72" s="136" t="s">
        <v>139</v>
      </c>
      <c r="BX72" s="136" t="s">
        <v>118</v>
      </c>
      <c r="CL72" s="136" t="s">
        <v>19</v>
      </c>
    </row>
    <row r="73" s="4" customFormat="1" ht="23.25" customHeight="1">
      <c r="A73" s="4"/>
      <c r="B73" s="66"/>
      <c r="C73" s="128"/>
      <c r="D73" s="128"/>
      <c r="E73" s="129" t="s">
        <v>140</v>
      </c>
      <c r="F73" s="129"/>
      <c r="G73" s="129"/>
      <c r="H73" s="129"/>
      <c r="I73" s="129"/>
      <c r="J73" s="128"/>
      <c r="K73" s="129" t="s">
        <v>141</v>
      </c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37">
        <f>ROUND(SUM(AG74:AG85),2)</f>
        <v>0</v>
      </c>
      <c r="AH73" s="128"/>
      <c r="AI73" s="128"/>
      <c r="AJ73" s="128"/>
      <c r="AK73" s="128"/>
      <c r="AL73" s="128"/>
      <c r="AM73" s="128"/>
      <c r="AN73" s="130">
        <f>SUM(AG73,AT73)</f>
        <v>0</v>
      </c>
      <c r="AO73" s="128"/>
      <c r="AP73" s="128"/>
      <c r="AQ73" s="131" t="s">
        <v>88</v>
      </c>
      <c r="AR73" s="68"/>
      <c r="AS73" s="132">
        <f>ROUND(SUM(AS74:AS85),2)</f>
        <v>0</v>
      </c>
      <c r="AT73" s="133">
        <f>ROUND(SUM(AV73:AW73),2)</f>
        <v>0</v>
      </c>
      <c r="AU73" s="134">
        <f>ROUND(SUM(AU74:AU85),5)</f>
        <v>0</v>
      </c>
      <c r="AV73" s="133">
        <f>ROUND(AZ73*L29,2)</f>
        <v>0</v>
      </c>
      <c r="AW73" s="133">
        <f>ROUND(BA73*L30,2)</f>
        <v>0</v>
      </c>
      <c r="AX73" s="133">
        <f>ROUND(BB73*L29,2)</f>
        <v>0</v>
      </c>
      <c r="AY73" s="133">
        <f>ROUND(BC73*L30,2)</f>
        <v>0</v>
      </c>
      <c r="AZ73" s="133">
        <f>ROUND(SUM(AZ74:AZ85),2)</f>
        <v>0</v>
      </c>
      <c r="BA73" s="133">
        <f>ROUND(SUM(BA74:BA85),2)</f>
        <v>0</v>
      </c>
      <c r="BB73" s="133">
        <f>ROUND(SUM(BB74:BB85),2)</f>
        <v>0</v>
      </c>
      <c r="BC73" s="133">
        <f>ROUND(SUM(BC74:BC85),2)</f>
        <v>0</v>
      </c>
      <c r="BD73" s="135">
        <f>ROUND(SUM(BD74:BD85),2)</f>
        <v>0</v>
      </c>
      <c r="BE73" s="4"/>
      <c r="BS73" s="136" t="s">
        <v>74</v>
      </c>
      <c r="BT73" s="136" t="s">
        <v>84</v>
      </c>
      <c r="BU73" s="136" t="s">
        <v>76</v>
      </c>
      <c r="BV73" s="136" t="s">
        <v>77</v>
      </c>
      <c r="BW73" s="136" t="s">
        <v>142</v>
      </c>
      <c r="BX73" s="136" t="s">
        <v>83</v>
      </c>
      <c r="CL73" s="136" t="s">
        <v>19</v>
      </c>
    </row>
    <row r="74" s="4" customFormat="1" ht="16.5" customHeight="1">
      <c r="A74" s="127" t="s">
        <v>85</v>
      </c>
      <c r="B74" s="66"/>
      <c r="C74" s="128"/>
      <c r="D74" s="128"/>
      <c r="E74" s="128"/>
      <c r="F74" s="129" t="s">
        <v>143</v>
      </c>
      <c r="G74" s="129"/>
      <c r="H74" s="129"/>
      <c r="I74" s="129"/>
      <c r="J74" s="129"/>
      <c r="K74" s="128"/>
      <c r="L74" s="129" t="s">
        <v>144</v>
      </c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30">
        <f>'04.1 - Travnaté plochy'!J34</f>
        <v>0</v>
      </c>
      <c r="AH74" s="128"/>
      <c r="AI74" s="128"/>
      <c r="AJ74" s="128"/>
      <c r="AK74" s="128"/>
      <c r="AL74" s="128"/>
      <c r="AM74" s="128"/>
      <c r="AN74" s="130">
        <f>SUM(AG74,AT74)</f>
        <v>0</v>
      </c>
      <c r="AO74" s="128"/>
      <c r="AP74" s="128"/>
      <c r="AQ74" s="131" t="s">
        <v>88</v>
      </c>
      <c r="AR74" s="68"/>
      <c r="AS74" s="132">
        <v>0</v>
      </c>
      <c r="AT74" s="133">
        <f>ROUND(SUM(AV74:AW74),2)</f>
        <v>0</v>
      </c>
      <c r="AU74" s="134">
        <f>'04.1 - Travnaté plochy'!P96</f>
        <v>0</v>
      </c>
      <c r="AV74" s="133">
        <f>'04.1 - Travnaté plochy'!J37</f>
        <v>0</v>
      </c>
      <c r="AW74" s="133">
        <f>'04.1 - Travnaté plochy'!J38</f>
        <v>0</v>
      </c>
      <c r="AX74" s="133">
        <f>'04.1 - Travnaté plochy'!J39</f>
        <v>0</v>
      </c>
      <c r="AY74" s="133">
        <f>'04.1 - Travnaté plochy'!J40</f>
        <v>0</v>
      </c>
      <c r="AZ74" s="133">
        <f>'04.1 - Travnaté plochy'!F37</f>
        <v>0</v>
      </c>
      <c r="BA74" s="133">
        <f>'04.1 - Travnaté plochy'!F38</f>
        <v>0</v>
      </c>
      <c r="BB74" s="133">
        <f>'04.1 - Travnaté plochy'!F39</f>
        <v>0</v>
      </c>
      <c r="BC74" s="133">
        <f>'04.1 - Travnaté plochy'!F40</f>
        <v>0</v>
      </c>
      <c r="BD74" s="135">
        <f>'04.1 - Travnaté plochy'!F41</f>
        <v>0</v>
      </c>
      <c r="BE74" s="4"/>
      <c r="BT74" s="136" t="s">
        <v>98</v>
      </c>
      <c r="BV74" s="136" t="s">
        <v>77</v>
      </c>
      <c r="BW74" s="136" t="s">
        <v>145</v>
      </c>
      <c r="BX74" s="136" t="s">
        <v>142</v>
      </c>
      <c r="CL74" s="136" t="s">
        <v>19</v>
      </c>
    </row>
    <row r="75" s="4" customFormat="1" ht="16.5" customHeight="1">
      <c r="A75" s="127" t="s">
        <v>85</v>
      </c>
      <c r="B75" s="66"/>
      <c r="C75" s="128"/>
      <c r="D75" s="128"/>
      <c r="E75" s="128"/>
      <c r="F75" s="129" t="s">
        <v>146</v>
      </c>
      <c r="G75" s="129"/>
      <c r="H75" s="129"/>
      <c r="I75" s="129"/>
      <c r="J75" s="129"/>
      <c r="K75" s="128"/>
      <c r="L75" s="129" t="s">
        <v>135</v>
      </c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30">
        <f>'04.2 - Péče o travnaté pl...'!J34</f>
        <v>0</v>
      </c>
      <c r="AH75" s="128"/>
      <c r="AI75" s="128"/>
      <c r="AJ75" s="128"/>
      <c r="AK75" s="128"/>
      <c r="AL75" s="128"/>
      <c r="AM75" s="128"/>
      <c r="AN75" s="130">
        <f>SUM(AG75,AT75)</f>
        <v>0</v>
      </c>
      <c r="AO75" s="128"/>
      <c r="AP75" s="128"/>
      <c r="AQ75" s="131" t="s">
        <v>88</v>
      </c>
      <c r="AR75" s="68"/>
      <c r="AS75" s="132">
        <v>0</v>
      </c>
      <c r="AT75" s="133">
        <f>ROUND(SUM(AV75:AW75),2)</f>
        <v>0</v>
      </c>
      <c r="AU75" s="134">
        <f>'04.2 - Péče o travnaté pl...'!P95</f>
        <v>0</v>
      </c>
      <c r="AV75" s="133">
        <f>'04.2 - Péče o travnaté pl...'!J37</f>
        <v>0</v>
      </c>
      <c r="AW75" s="133">
        <f>'04.2 - Péče o travnaté pl...'!J38</f>
        <v>0</v>
      </c>
      <c r="AX75" s="133">
        <f>'04.2 - Péče o travnaté pl...'!J39</f>
        <v>0</v>
      </c>
      <c r="AY75" s="133">
        <f>'04.2 - Péče o travnaté pl...'!J40</f>
        <v>0</v>
      </c>
      <c r="AZ75" s="133">
        <f>'04.2 - Péče o travnaté pl...'!F37</f>
        <v>0</v>
      </c>
      <c r="BA75" s="133">
        <f>'04.2 - Péče o travnaté pl...'!F38</f>
        <v>0</v>
      </c>
      <c r="BB75" s="133">
        <f>'04.2 - Péče o travnaté pl...'!F39</f>
        <v>0</v>
      </c>
      <c r="BC75" s="133">
        <f>'04.2 - Péče o travnaté pl...'!F40</f>
        <v>0</v>
      </c>
      <c r="BD75" s="135">
        <f>'04.2 - Péče o travnaté pl...'!F41</f>
        <v>0</v>
      </c>
      <c r="BE75" s="4"/>
      <c r="BT75" s="136" t="s">
        <v>98</v>
      </c>
      <c r="BV75" s="136" t="s">
        <v>77</v>
      </c>
      <c r="BW75" s="136" t="s">
        <v>147</v>
      </c>
      <c r="BX75" s="136" t="s">
        <v>142</v>
      </c>
      <c r="CL75" s="136" t="s">
        <v>19</v>
      </c>
    </row>
    <row r="76" s="4" customFormat="1" ht="16.5" customHeight="1">
      <c r="A76" s="127" t="s">
        <v>85</v>
      </c>
      <c r="B76" s="66"/>
      <c r="C76" s="128"/>
      <c r="D76" s="128"/>
      <c r="E76" s="128"/>
      <c r="F76" s="129" t="s">
        <v>148</v>
      </c>
      <c r="G76" s="129"/>
      <c r="H76" s="129"/>
      <c r="I76" s="129"/>
      <c r="J76" s="129"/>
      <c r="K76" s="128"/>
      <c r="L76" s="129" t="s">
        <v>138</v>
      </c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30">
        <f>'04.3 - Štěpkové plochy'!J34</f>
        <v>0</v>
      </c>
      <c r="AH76" s="128"/>
      <c r="AI76" s="128"/>
      <c r="AJ76" s="128"/>
      <c r="AK76" s="128"/>
      <c r="AL76" s="128"/>
      <c r="AM76" s="128"/>
      <c r="AN76" s="130">
        <f>SUM(AG76,AT76)</f>
        <v>0</v>
      </c>
      <c r="AO76" s="128"/>
      <c r="AP76" s="128"/>
      <c r="AQ76" s="131" t="s">
        <v>88</v>
      </c>
      <c r="AR76" s="68"/>
      <c r="AS76" s="132">
        <v>0</v>
      </c>
      <c r="AT76" s="133">
        <f>ROUND(SUM(AV76:AW76),2)</f>
        <v>0</v>
      </c>
      <c r="AU76" s="134">
        <f>'04.3 - Štěpkové plochy'!P95</f>
        <v>0</v>
      </c>
      <c r="AV76" s="133">
        <f>'04.3 - Štěpkové plochy'!J37</f>
        <v>0</v>
      </c>
      <c r="AW76" s="133">
        <f>'04.3 - Štěpkové plochy'!J38</f>
        <v>0</v>
      </c>
      <c r="AX76" s="133">
        <f>'04.3 - Štěpkové plochy'!J39</f>
        <v>0</v>
      </c>
      <c r="AY76" s="133">
        <f>'04.3 - Štěpkové plochy'!J40</f>
        <v>0</v>
      </c>
      <c r="AZ76" s="133">
        <f>'04.3 - Štěpkové plochy'!F37</f>
        <v>0</v>
      </c>
      <c r="BA76" s="133">
        <f>'04.3 - Štěpkové plochy'!F38</f>
        <v>0</v>
      </c>
      <c r="BB76" s="133">
        <f>'04.3 - Štěpkové plochy'!F39</f>
        <v>0</v>
      </c>
      <c r="BC76" s="133">
        <f>'04.3 - Štěpkové plochy'!F40</f>
        <v>0</v>
      </c>
      <c r="BD76" s="135">
        <f>'04.3 - Štěpkové plochy'!F41</f>
        <v>0</v>
      </c>
      <c r="BE76" s="4"/>
      <c r="BT76" s="136" t="s">
        <v>98</v>
      </c>
      <c r="BV76" s="136" t="s">
        <v>77</v>
      </c>
      <c r="BW76" s="136" t="s">
        <v>149</v>
      </c>
      <c r="BX76" s="136" t="s">
        <v>142</v>
      </c>
      <c r="CL76" s="136" t="s">
        <v>19</v>
      </c>
    </row>
    <row r="77" s="4" customFormat="1" ht="16.5" customHeight="1">
      <c r="A77" s="127" t="s">
        <v>85</v>
      </c>
      <c r="B77" s="66"/>
      <c r="C77" s="128"/>
      <c r="D77" s="128"/>
      <c r="E77" s="128"/>
      <c r="F77" s="129" t="s">
        <v>150</v>
      </c>
      <c r="G77" s="129"/>
      <c r="H77" s="129"/>
      <c r="I77" s="129"/>
      <c r="J77" s="129"/>
      <c r="K77" s="128"/>
      <c r="L77" s="129" t="s">
        <v>151</v>
      </c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30">
        <f>'04.4 - Záhony 1-2'!J34</f>
        <v>0</v>
      </c>
      <c r="AH77" s="128"/>
      <c r="AI77" s="128"/>
      <c r="AJ77" s="128"/>
      <c r="AK77" s="128"/>
      <c r="AL77" s="128"/>
      <c r="AM77" s="128"/>
      <c r="AN77" s="130">
        <f>SUM(AG77,AT77)</f>
        <v>0</v>
      </c>
      <c r="AO77" s="128"/>
      <c r="AP77" s="128"/>
      <c r="AQ77" s="131" t="s">
        <v>88</v>
      </c>
      <c r="AR77" s="68"/>
      <c r="AS77" s="132">
        <v>0</v>
      </c>
      <c r="AT77" s="133">
        <f>ROUND(SUM(AV77:AW77),2)</f>
        <v>0</v>
      </c>
      <c r="AU77" s="134">
        <f>'04.4 - Záhony 1-2'!P99</f>
        <v>0</v>
      </c>
      <c r="AV77" s="133">
        <f>'04.4 - Záhony 1-2'!J37</f>
        <v>0</v>
      </c>
      <c r="AW77" s="133">
        <f>'04.4 - Záhony 1-2'!J38</f>
        <v>0</v>
      </c>
      <c r="AX77" s="133">
        <f>'04.4 - Záhony 1-2'!J39</f>
        <v>0</v>
      </c>
      <c r="AY77" s="133">
        <f>'04.4 - Záhony 1-2'!J40</f>
        <v>0</v>
      </c>
      <c r="AZ77" s="133">
        <f>'04.4 - Záhony 1-2'!F37</f>
        <v>0</v>
      </c>
      <c r="BA77" s="133">
        <f>'04.4 - Záhony 1-2'!F38</f>
        <v>0</v>
      </c>
      <c r="BB77" s="133">
        <f>'04.4 - Záhony 1-2'!F39</f>
        <v>0</v>
      </c>
      <c r="BC77" s="133">
        <f>'04.4 - Záhony 1-2'!F40</f>
        <v>0</v>
      </c>
      <c r="BD77" s="135">
        <f>'04.4 - Záhony 1-2'!F41</f>
        <v>0</v>
      </c>
      <c r="BE77" s="4"/>
      <c r="BT77" s="136" t="s">
        <v>98</v>
      </c>
      <c r="BV77" s="136" t="s">
        <v>77</v>
      </c>
      <c r="BW77" s="136" t="s">
        <v>152</v>
      </c>
      <c r="BX77" s="136" t="s">
        <v>142</v>
      </c>
      <c r="CL77" s="136" t="s">
        <v>19</v>
      </c>
    </row>
    <row r="78" s="4" customFormat="1" ht="16.5" customHeight="1">
      <c r="A78" s="127" t="s">
        <v>85</v>
      </c>
      <c r="B78" s="66"/>
      <c r="C78" s="128"/>
      <c r="D78" s="128"/>
      <c r="E78" s="128"/>
      <c r="F78" s="129" t="s">
        <v>153</v>
      </c>
      <c r="G78" s="129"/>
      <c r="H78" s="129"/>
      <c r="I78" s="129"/>
      <c r="J78" s="129"/>
      <c r="K78" s="128"/>
      <c r="L78" s="129" t="s">
        <v>154</v>
      </c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30">
        <f>'04.5 - Záhony 3'!J34</f>
        <v>0</v>
      </c>
      <c r="AH78" s="128"/>
      <c r="AI78" s="128"/>
      <c r="AJ78" s="128"/>
      <c r="AK78" s="128"/>
      <c r="AL78" s="128"/>
      <c r="AM78" s="128"/>
      <c r="AN78" s="130">
        <f>SUM(AG78,AT78)</f>
        <v>0</v>
      </c>
      <c r="AO78" s="128"/>
      <c r="AP78" s="128"/>
      <c r="AQ78" s="131" t="s">
        <v>88</v>
      </c>
      <c r="AR78" s="68"/>
      <c r="AS78" s="132">
        <v>0</v>
      </c>
      <c r="AT78" s="133">
        <f>ROUND(SUM(AV78:AW78),2)</f>
        <v>0</v>
      </c>
      <c r="AU78" s="134">
        <f>'04.5 - Záhony 3'!P96</f>
        <v>0</v>
      </c>
      <c r="AV78" s="133">
        <f>'04.5 - Záhony 3'!J37</f>
        <v>0</v>
      </c>
      <c r="AW78" s="133">
        <f>'04.5 - Záhony 3'!J38</f>
        <v>0</v>
      </c>
      <c r="AX78" s="133">
        <f>'04.5 - Záhony 3'!J39</f>
        <v>0</v>
      </c>
      <c r="AY78" s="133">
        <f>'04.5 - Záhony 3'!J40</f>
        <v>0</v>
      </c>
      <c r="AZ78" s="133">
        <f>'04.5 - Záhony 3'!F37</f>
        <v>0</v>
      </c>
      <c r="BA78" s="133">
        <f>'04.5 - Záhony 3'!F38</f>
        <v>0</v>
      </c>
      <c r="BB78" s="133">
        <f>'04.5 - Záhony 3'!F39</f>
        <v>0</v>
      </c>
      <c r="BC78" s="133">
        <f>'04.5 - Záhony 3'!F40</f>
        <v>0</v>
      </c>
      <c r="BD78" s="135">
        <f>'04.5 - Záhony 3'!F41</f>
        <v>0</v>
      </c>
      <c r="BE78" s="4"/>
      <c r="BT78" s="136" t="s">
        <v>98</v>
      </c>
      <c r="BV78" s="136" t="s">
        <v>77</v>
      </c>
      <c r="BW78" s="136" t="s">
        <v>155</v>
      </c>
      <c r="BX78" s="136" t="s">
        <v>142</v>
      </c>
      <c r="CL78" s="136" t="s">
        <v>19</v>
      </c>
    </row>
    <row r="79" s="4" customFormat="1" ht="16.5" customHeight="1">
      <c r="A79" s="127" t="s">
        <v>85</v>
      </c>
      <c r="B79" s="66"/>
      <c r="C79" s="128"/>
      <c r="D79" s="128"/>
      <c r="E79" s="128"/>
      <c r="F79" s="129" t="s">
        <v>156</v>
      </c>
      <c r="G79" s="129"/>
      <c r="H79" s="129"/>
      <c r="I79" s="129"/>
      <c r="J79" s="129"/>
      <c r="K79" s="128"/>
      <c r="L79" s="129" t="s">
        <v>157</v>
      </c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30">
        <f>'04.6 - Záhony 4-5'!J34</f>
        <v>0</v>
      </c>
      <c r="AH79" s="128"/>
      <c r="AI79" s="128"/>
      <c r="AJ79" s="128"/>
      <c r="AK79" s="128"/>
      <c r="AL79" s="128"/>
      <c r="AM79" s="128"/>
      <c r="AN79" s="130">
        <f>SUM(AG79,AT79)</f>
        <v>0</v>
      </c>
      <c r="AO79" s="128"/>
      <c r="AP79" s="128"/>
      <c r="AQ79" s="131" t="s">
        <v>88</v>
      </c>
      <c r="AR79" s="68"/>
      <c r="AS79" s="132">
        <v>0</v>
      </c>
      <c r="AT79" s="133">
        <f>ROUND(SUM(AV79:AW79),2)</f>
        <v>0</v>
      </c>
      <c r="AU79" s="134">
        <f>'04.6 - Záhony 4-5'!P96</f>
        <v>0</v>
      </c>
      <c r="AV79" s="133">
        <f>'04.6 - Záhony 4-5'!J37</f>
        <v>0</v>
      </c>
      <c r="AW79" s="133">
        <f>'04.6 - Záhony 4-5'!J38</f>
        <v>0</v>
      </c>
      <c r="AX79" s="133">
        <f>'04.6 - Záhony 4-5'!J39</f>
        <v>0</v>
      </c>
      <c r="AY79" s="133">
        <f>'04.6 - Záhony 4-5'!J40</f>
        <v>0</v>
      </c>
      <c r="AZ79" s="133">
        <f>'04.6 - Záhony 4-5'!F37</f>
        <v>0</v>
      </c>
      <c r="BA79" s="133">
        <f>'04.6 - Záhony 4-5'!F38</f>
        <v>0</v>
      </c>
      <c r="BB79" s="133">
        <f>'04.6 - Záhony 4-5'!F39</f>
        <v>0</v>
      </c>
      <c r="BC79" s="133">
        <f>'04.6 - Záhony 4-5'!F40</f>
        <v>0</v>
      </c>
      <c r="BD79" s="135">
        <f>'04.6 - Záhony 4-5'!F41</f>
        <v>0</v>
      </c>
      <c r="BE79" s="4"/>
      <c r="BT79" s="136" t="s">
        <v>98</v>
      </c>
      <c r="BV79" s="136" t="s">
        <v>77</v>
      </c>
      <c r="BW79" s="136" t="s">
        <v>158</v>
      </c>
      <c r="BX79" s="136" t="s">
        <v>142</v>
      </c>
      <c r="CL79" s="136" t="s">
        <v>19</v>
      </c>
    </row>
    <row r="80" s="4" customFormat="1" ht="16.5" customHeight="1">
      <c r="A80" s="127" t="s">
        <v>85</v>
      </c>
      <c r="B80" s="66"/>
      <c r="C80" s="128"/>
      <c r="D80" s="128"/>
      <c r="E80" s="128"/>
      <c r="F80" s="129" t="s">
        <v>159</v>
      </c>
      <c r="G80" s="129"/>
      <c r="H80" s="129"/>
      <c r="I80" s="129"/>
      <c r="J80" s="129"/>
      <c r="K80" s="128"/>
      <c r="L80" s="129" t="s">
        <v>160</v>
      </c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30">
        <f>'04.7 - Záhony 6-7'!J34</f>
        <v>0</v>
      </c>
      <c r="AH80" s="128"/>
      <c r="AI80" s="128"/>
      <c r="AJ80" s="128"/>
      <c r="AK80" s="128"/>
      <c r="AL80" s="128"/>
      <c r="AM80" s="128"/>
      <c r="AN80" s="130">
        <f>SUM(AG80,AT80)</f>
        <v>0</v>
      </c>
      <c r="AO80" s="128"/>
      <c r="AP80" s="128"/>
      <c r="AQ80" s="131" t="s">
        <v>88</v>
      </c>
      <c r="AR80" s="68"/>
      <c r="AS80" s="132">
        <v>0</v>
      </c>
      <c r="AT80" s="133">
        <f>ROUND(SUM(AV80:AW80),2)</f>
        <v>0</v>
      </c>
      <c r="AU80" s="134">
        <f>'04.7 - Záhony 6-7'!P96</f>
        <v>0</v>
      </c>
      <c r="AV80" s="133">
        <f>'04.7 - Záhony 6-7'!J37</f>
        <v>0</v>
      </c>
      <c r="AW80" s="133">
        <f>'04.7 - Záhony 6-7'!J38</f>
        <v>0</v>
      </c>
      <c r="AX80" s="133">
        <f>'04.7 - Záhony 6-7'!J39</f>
        <v>0</v>
      </c>
      <c r="AY80" s="133">
        <f>'04.7 - Záhony 6-7'!J40</f>
        <v>0</v>
      </c>
      <c r="AZ80" s="133">
        <f>'04.7 - Záhony 6-7'!F37</f>
        <v>0</v>
      </c>
      <c r="BA80" s="133">
        <f>'04.7 - Záhony 6-7'!F38</f>
        <v>0</v>
      </c>
      <c r="BB80" s="133">
        <f>'04.7 - Záhony 6-7'!F39</f>
        <v>0</v>
      </c>
      <c r="BC80" s="133">
        <f>'04.7 - Záhony 6-7'!F40</f>
        <v>0</v>
      </c>
      <c r="BD80" s="135">
        <f>'04.7 - Záhony 6-7'!F41</f>
        <v>0</v>
      </c>
      <c r="BE80" s="4"/>
      <c r="BT80" s="136" t="s">
        <v>98</v>
      </c>
      <c r="BV80" s="136" t="s">
        <v>77</v>
      </c>
      <c r="BW80" s="136" t="s">
        <v>161</v>
      </c>
      <c r="BX80" s="136" t="s">
        <v>142</v>
      </c>
      <c r="CL80" s="136" t="s">
        <v>19</v>
      </c>
    </row>
    <row r="81" s="4" customFormat="1" ht="16.5" customHeight="1">
      <c r="A81" s="127" t="s">
        <v>85</v>
      </c>
      <c r="B81" s="66"/>
      <c r="C81" s="128"/>
      <c r="D81" s="128"/>
      <c r="E81" s="128"/>
      <c r="F81" s="129" t="s">
        <v>162</v>
      </c>
      <c r="G81" s="129"/>
      <c r="H81" s="129"/>
      <c r="I81" s="129"/>
      <c r="J81" s="129"/>
      <c r="K81" s="128"/>
      <c r="L81" s="129" t="s">
        <v>163</v>
      </c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30">
        <f>'04.8 - Záhony 8'!J34</f>
        <v>0</v>
      </c>
      <c r="AH81" s="128"/>
      <c r="AI81" s="128"/>
      <c r="AJ81" s="128"/>
      <c r="AK81" s="128"/>
      <c r="AL81" s="128"/>
      <c r="AM81" s="128"/>
      <c r="AN81" s="130">
        <f>SUM(AG81,AT81)</f>
        <v>0</v>
      </c>
      <c r="AO81" s="128"/>
      <c r="AP81" s="128"/>
      <c r="AQ81" s="131" t="s">
        <v>88</v>
      </c>
      <c r="AR81" s="68"/>
      <c r="AS81" s="132">
        <v>0</v>
      </c>
      <c r="AT81" s="133">
        <f>ROUND(SUM(AV81:AW81),2)</f>
        <v>0</v>
      </c>
      <c r="AU81" s="134">
        <f>'04.8 - Záhony 8'!P96</f>
        <v>0</v>
      </c>
      <c r="AV81" s="133">
        <f>'04.8 - Záhony 8'!J37</f>
        <v>0</v>
      </c>
      <c r="AW81" s="133">
        <f>'04.8 - Záhony 8'!J38</f>
        <v>0</v>
      </c>
      <c r="AX81" s="133">
        <f>'04.8 - Záhony 8'!J39</f>
        <v>0</v>
      </c>
      <c r="AY81" s="133">
        <f>'04.8 - Záhony 8'!J40</f>
        <v>0</v>
      </c>
      <c r="AZ81" s="133">
        <f>'04.8 - Záhony 8'!F37</f>
        <v>0</v>
      </c>
      <c r="BA81" s="133">
        <f>'04.8 - Záhony 8'!F38</f>
        <v>0</v>
      </c>
      <c r="BB81" s="133">
        <f>'04.8 - Záhony 8'!F39</f>
        <v>0</v>
      </c>
      <c r="BC81" s="133">
        <f>'04.8 - Záhony 8'!F40</f>
        <v>0</v>
      </c>
      <c r="BD81" s="135">
        <f>'04.8 - Záhony 8'!F41</f>
        <v>0</v>
      </c>
      <c r="BE81" s="4"/>
      <c r="BT81" s="136" t="s">
        <v>98</v>
      </c>
      <c r="BV81" s="136" t="s">
        <v>77</v>
      </c>
      <c r="BW81" s="136" t="s">
        <v>164</v>
      </c>
      <c r="BX81" s="136" t="s">
        <v>142</v>
      </c>
      <c r="CL81" s="136" t="s">
        <v>19</v>
      </c>
    </row>
    <row r="82" s="4" customFormat="1" ht="16.5" customHeight="1">
      <c r="A82" s="127" t="s">
        <v>85</v>
      </c>
      <c r="B82" s="66"/>
      <c r="C82" s="128"/>
      <c r="D82" s="128"/>
      <c r="E82" s="128"/>
      <c r="F82" s="129" t="s">
        <v>165</v>
      </c>
      <c r="G82" s="129"/>
      <c r="H82" s="129"/>
      <c r="I82" s="129"/>
      <c r="J82" s="129"/>
      <c r="K82" s="128"/>
      <c r="L82" s="129" t="s">
        <v>166</v>
      </c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30">
        <f>'04.9 - Záhony 9'!J34</f>
        <v>0</v>
      </c>
      <c r="AH82" s="128"/>
      <c r="AI82" s="128"/>
      <c r="AJ82" s="128"/>
      <c r="AK82" s="128"/>
      <c r="AL82" s="128"/>
      <c r="AM82" s="128"/>
      <c r="AN82" s="130">
        <f>SUM(AG82,AT82)</f>
        <v>0</v>
      </c>
      <c r="AO82" s="128"/>
      <c r="AP82" s="128"/>
      <c r="AQ82" s="131" t="s">
        <v>88</v>
      </c>
      <c r="AR82" s="68"/>
      <c r="AS82" s="132">
        <v>0</v>
      </c>
      <c r="AT82" s="133">
        <f>ROUND(SUM(AV82:AW82),2)</f>
        <v>0</v>
      </c>
      <c r="AU82" s="134">
        <f>'04.9 - Záhony 9'!P96</f>
        <v>0</v>
      </c>
      <c r="AV82" s="133">
        <f>'04.9 - Záhony 9'!J37</f>
        <v>0</v>
      </c>
      <c r="AW82" s="133">
        <f>'04.9 - Záhony 9'!J38</f>
        <v>0</v>
      </c>
      <c r="AX82" s="133">
        <f>'04.9 - Záhony 9'!J39</f>
        <v>0</v>
      </c>
      <c r="AY82" s="133">
        <f>'04.9 - Záhony 9'!J40</f>
        <v>0</v>
      </c>
      <c r="AZ82" s="133">
        <f>'04.9 - Záhony 9'!F37</f>
        <v>0</v>
      </c>
      <c r="BA82" s="133">
        <f>'04.9 - Záhony 9'!F38</f>
        <v>0</v>
      </c>
      <c r="BB82" s="133">
        <f>'04.9 - Záhony 9'!F39</f>
        <v>0</v>
      </c>
      <c r="BC82" s="133">
        <f>'04.9 - Záhony 9'!F40</f>
        <v>0</v>
      </c>
      <c r="BD82" s="135">
        <f>'04.9 - Záhony 9'!F41</f>
        <v>0</v>
      </c>
      <c r="BE82" s="4"/>
      <c r="BT82" s="136" t="s">
        <v>98</v>
      </c>
      <c r="BV82" s="136" t="s">
        <v>77</v>
      </c>
      <c r="BW82" s="136" t="s">
        <v>167</v>
      </c>
      <c r="BX82" s="136" t="s">
        <v>142</v>
      </c>
      <c r="CL82" s="136" t="s">
        <v>19</v>
      </c>
    </row>
    <row r="83" s="4" customFormat="1" ht="16.5" customHeight="1">
      <c r="A83" s="127" t="s">
        <v>85</v>
      </c>
      <c r="B83" s="66"/>
      <c r="C83" s="128"/>
      <c r="D83" s="128"/>
      <c r="E83" s="128"/>
      <c r="F83" s="129" t="s">
        <v>168</v>
      </c>
      <c r="G83" s="129"/>
      <c r="H83" s="129"/>
      <c r="I83" s="129"/>
      <c r="J83" s="129"/>
      <c r="K83" s="128"/>
      <c r="L83" s="129" t="s">
        <v>169</v>
      </c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30">
        <f>'04.10 - Záhony 10-14'!J34</f>
        <v>0</v>
      </c>
      <c r="AH83" s="128"/>
      <c r="AI83" s="128"/>
      <c r="AJ83" s="128"/>
      <c r="AK83" s="128"/>
      <c r="AL83" s="128"/>
      <c r="AM83" s="128"/>
      <c r="AN83" s="130">
        <f>SUM(AG83,AT83)</f>
        <v>0</v>
      </c>
      <c r="AO83" s="128"/>
      <c r="AP83" s="128"/>
      <c r="AQ83" s="131" t="s">
        <v>88</v>
      </c>
      <c r="AR83" s="68"/>
      <c r="AS83" s="132">
        <v>0</v>
      </c>
      <c r="AT83" s="133">
        <f>ROUND(SUM(AV83:AW83),2)</f>
        <v>0</v>
      </c>
      <c r="AU83" s="134">
        <f>'04.10 - Záhony 10-14'!P96</f>
        <v>0</v>
      </c>
      <c r="AV83" s="133">
        <f>'04.10 - Záhony 10-14'!J37</f>
        <v>0</v>
      </c>
      <c r="AW83" s="133">
        <f>'04.10 - Záhony 10-14'!J38</f>
        <v>0</v>
      </c>
      <c r="AX83" s="133">
        <f>'04.10 - Záhony 10-14'!J39</f>
        <v>0</v>
      </c>
      <c r="AY83" s="133">
        <f>'04.10 - Záhony 10-14'!J40</f>
        <v>0</v>
      </c>
      <c r="AZ83" s="133">
        <f>'04.10 - Záhony 10-14'!F37</f>
        <v>0</v>
      </c>
      <c r="BA83" s="133">
        <f>'04.10 - Záhony 10-14'!F38</f>
        <v>0</v>
      </c>
      <c r="BB83" s="133">
        <f>'04.10 - Záhony 10-14'!F39</f>
        <v>0</v>
      </c>
      <c r="BC83" s="133">
        <f>'04.10 - Záhony 10-14'!F40</f>
        <v>0</v>
      </c>
      <c r="BD83" s="135">
        <f>'04.10 - Záhony 10-14'!F41</f>
        <v>0</v>
      </c>
      <c r="BE83" s="4"/>
      <c r="BT83" s="136" t="s">
        <v>98</v>
      </c>
      <c r="BV83" s="136" t="s">
        <v>77</v>
      </c>
      <c r="BW83" s="136" t="s">
        <v>170</v>
      </c>
      <c r="BX83" s="136" t="s">
        <v>142</v>
      </c>
      <c r="CL83" s="136" t="s">
        <v>19</v>
      </c>
    </row>
    <row r="84" s="4" customFormat="1" ht="16.5" customHeight="1">
      <c r="A84" s="127" t="s">
        <v>85</v>
      </c>
      <c r="B84" s="66"/>
      <c r="C84" s="128"/>
      <c r="D84" s="128"/>
      <c r="E84" s="128"/>
      <c r="F84" s="129" t="s">
        <v>171</v>
      </c>
      <c r="G84" s="129"/>
      <c r="H84" s="129"/>
      <c r="I84" s="129"/>
      <c r="J84" s="129"/>
      <c r="K84" s="128"/>
      <c r="L84" s="129" t="s">
        <v>172</v>
      </c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30">
        <f>'04.11 - Péče o záhony'!J34</f>
        <v>0</v>
      </c>
      <c r="AH84" s="128"/>
      <c r="AI84" s="128"/>
      <c r="AJ84" s="128"/>
      <c r="AK84" s="128"/>
      <c r="AL84" s="128"/>
      <c r="AM84" s="128"/>
      <c r="AN84" s="130">
        <f>SUM(AG84,AT84)</f>
        <v>0</v>
      </c>
      <c r="AO84" s="128"/>
      <c r="AP84" s="128"/>
      <c r="AQ84" s="131" t="s">
        <v>88</v>
      </c>
      <c r="AR84" s="68"/>
      <c r="AS84" s="132">
        <v>0</v>
      </c>
      <c r="AT84" s="133">
        <f>ROUND(SUM(AV84:AW84),2)</f>
        <v>0</v>
      </c>
      <c r="AU84" s="134">
        <f>'04.11 - Péče o záhony'!P97</f>
        <v>0</v>
      </c>
      <c r="AV84" s="133">
        <f>'04.11 - Péče o záhony'!J37</f>
        <v>0</v>
      </c>
      <c r="AW84" s="133">
        <f>'04.11 - Péče o záhony'!J38</f>
        <v>0</v>
      </c>
      <c r="AX84" s="133">
        <f>'04.11 - Péče o záhony'!J39</f>
        <v>0</v>
      </c>
      <c r="AY84" s="133">
        <f>'04.11 - Péče o záhony'!J40</f>
        <v>0</v>
      </c>
      <c r="AZ84" s="133">
        <f>'04.11 - Péče o záhony'!F37</f>
        <v>0</v>
      </c>
      <c r="BA84" s="133">
        <f>'04.11 - Péče o záhony'!F38</f>
        <v>0</v>
      </c>
      <c r="BB84" s="133">
        <f>'04.11 - Péče o záhony'!F39</f>
        <v>0</v>
      </c>
      <c r="BC84" s="133">
        <f>'04.11 - Péče o záhony'!F40</f>
        <v>0</v>
      </c>
      <c r="BD84" s="135">
        <f>'04.11 - Péče o záhony'!F41</f>
        <v>0</v>
      </c>
      <c r="BE84" s="4"/>
      <c r="BT84" s="136" t="s">
        <v>98</v>
      </c>
      <c r="BV84" s="136" t="s">
        <v>77</v>
      </c>
      <c r="BW84" s="136" t="s">
        <v>173</v>
      </c>
      <c r="BX84" s="136" t="s">
        <v>142</v>
      </c>
      <c r="CL84" s="136" t="s">
        <v>19</v>
      </c>
    </row>
    <row r="85" s="4" customFormat="1" ht="16.5" customHeight="1">
      <c r="A85" s="127" t="s">
        <v>85</v>
      </c>
      <c r="B85" s="66"/>
      <c r="C85" s="128"/>
      <c r="D85" s="128"/>
      <c r="E85" s="128"/>
      <c r="F85" s="129" t="s">
        <v>174</v>
      </c>
      <c r="G85" s="129"/>
      <c r="H85" s="129"/>
      <c r="I85" s="129"/>
      <c r="J85" s="129"/>
      <c r="K85" s="128"/>
      <c r="L85" s="129" t="s">
        <v>175</v>
      </c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30">
        <f>'04.12 - Mobiliář'!J34</f>
        <v>0</v>
      </c>
      <c r="AH85" s="128"/>
      <c r="AI85" s="128"/>
      <c r="AJ85" s="128"/>
      <c r="AK85" s="128"/>
      <c r="AL85" s="128"/>
      <c r="AM85" s="128"/>
      <c r="AN85" s="130">
        <f>SUM(AG85,AT85)</f>
        <v>0</v>
      </c>
      <c r="AO85" s="128"/>
      <c r="AP85" s="128"/>
      <c r="AQ85" s="131" t="s">
        <v>88</v>
      </c>
      <c r="AR85" s="68"/>
      <c r="AS85" s="132">
        <v>0</v>
      </c>
      <c r="AT85" s="133">
        <f>ROUND(SUM(AV85:AW85),2)</f>
        <v>0</v>
      </c>
      <c r="AU85" s="134">
        <f>'04.12 - Mobiliář'!P92</f>
        <v>0</v>
      </c>
      <c r="AV85" s="133">
        <f>'04.12 - Mobiliář'!J37</f>
        <v>0</v>
      </c>
      <c r="AW85" s="133">
        <f>'04.12 - Mobiliář'!J38</f>
        <v>0</v>
      </c>
      <c r="AX85" s="133">
        <f>'04.12 - Mobiliář'!J39</f>
        <v>0</v>
      </c>
      <c r="AY85" s="133">
        <f>'04.12 - Mobiliář'!J40</f>
        <v>0</v>
      </c>
      <c r="AZ85" s="133">
        <f>'04.12 - Mobiliář'!F37</f>
        <v>0</v>
      </c>
      <c r="BA85" s="133">
        <f>'04.12 - Mobiliář'!F38</f>
        <v>0</v>
      </c>
      <c r="BB85" s="133">
        <f>'04.12 - Mobiliář'!F39</f>
        <v>0</v>
      </c>
      <c r="BC85" s="133">
        <f>'04.12 - Mobiliář'!F40</f>
        <v>0</v>
      </c>
      <c r="BD85" s="135">
        <f>'04.12 - Mobiliář'!F41</f>
        <v>0</v>
      </c>
      <c r="BE85" s="4"/>
      <c r="BT85" s="136" t="s">
        <v>98</v>
      </c>
      <c r="BV85" s="136" t="s">
        <v>77</v>
      </c>
      <c r="BW85" s="136" t="s">
        <v>176</v>
      </c>
      <c r="BX85" s="136" t="s">
        <v>142</v>
      </c>
      <c r="CL85" s="136" t="s">
        <v>19</v>
      </c>
    </row>
    <row r="86" s="7" customFormat="1" ht="16.5" customHeight="1">
      <c r="A86" s="7"/>
      <c r="B86" s="114"/>
      <c r="C86" s="115"/>
      <c r="D86" s="116" t="s">
        <v>86</v>
      </c>
      <c r="E86" s="116"/>
      <c r="F86" s="116"/>
      <c r="G86" s="116"/>
      <c r="H86" s="116"/>
      <c r="I86" s="117"/>
      <c r="J86" s="116" t="s">
        <v>177</v>
      </c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8">
        <f>ROUND(AG87+AG88+AG89+AG96+AG97,2)</f>
        <v>0</v>
      </c>
      <c r="AH86" s="117"/>
      <c r="AI86" s="117"/>
      <c r="AJ86" s="117"/>
      <c r="AK86" s="117"/>
      <c r="AL86" s="117"/>
      <c r="AM86" s="117"/>
      <c r="AN86" s="119">
        <f>SUM(AG86,AT86)</f>
        <v>0</v>
      </c>
      <c r="AO86" s="117"/>
      <c r="AP86" s="117"/>
      <c r="AQ86" s="120" t="s">
        <v>81</v>
      </c>
      <c r="AR86" s="121"/>
      <c r="AS86" s="122">
        <f>ROUND(AS87+AS88+AS89+AS96+AS97,2)</f>
        <v>0</v>
      </c>
      <c r="AT86" s="123">
        <f>ROUND(SUM(AV86:AW86),2)</f>
        <v>0</v>
      </c>
      <c r="AU86" s="124">
        <f>ROUND(AU87+AU88+AU89+AU96+AU97,5)</f>
        <v>0</v>
      </c>
      <c r="AV86" s="123">
        <f>ROUND(AZ86*L29,2)</f>
        <v>0</v>
      </c>
      <c r="AW86" s="123">
        <f>ROUND(BA86*L30,2)</f>
        <v>0</v>
      </c>
      <c r="AX86" s="123">
        <f>ROUND(BB86*L29,2)</f>
        <v>0</v>
      </c>
      <c r="AY86" s="123">
        <f>ROUND(BC86*L30,2)</f>
        <v>0</v>
      </c>
      <c r="AZ86" s="123">
        <f>ROUND(AZ87+AZ88+AZ89+AZ96+AZ97,2)</f>
        <v>0</v>
      </c>
      <c r="BA86" s="123">
        <f>ROUND(BA87+BA88+BA89+BA96+BA97,2)</f>
        <v>0</v>
      </c>
      <c r="BB86" s="123">
        <f>ROUND(BB87+BB88+BB89+BB96+BB97,2)</f>
        <v>0</v>
      </c>
      <c r="BC86" s="123">
        <f>ROUND(BC87+BC88+BC89+BC96+BC97,2)</f>
        <v>0</v>
      </c>
      <c r="BD86" s="125">
        <f>ROUND(BD87+BD88+BD89+BD96+BD97,2)</f>
        <v>0</v>
      </c>
      <c r="BE86" s="7"/>
      <c r="BS86" s="126" t="s">
        <v>74</v>
      </c>
      <c r="BT86" s="126" t="s">
        <v>82</v>
      </c>
      <c r="BU86" s="126" t="s">
        <v>76</v>
      </c>
      <c r="BV86" s="126" t="s">
        <v>77</v>
      </c>
      <c r="BW86" s="126" t="s">
        <v>178</v>
      </c>
      <c r="BX86" s="126" t="s">
        <v>5</v>
      </c>
      <c r="CL86" s="126" t="s">
        <v>19</v>
      </c>
      <c r="CM86" s="126" t="s">
        <v>84</v>
      </c>
    </row>
    <row r="87" s="4" customFormat="1" ht="23.25" customHeight="1">
      <c r="A87" s="127" t="s">
        <v>85</v>
      </c>
      <c r="B87" s="66"/>
      <c r="C87" s="128"/>
      <c r="D87" s="128"/>
      <c r="E87" s="129" t="s">
        <v>179</v>
      </c>
      <c r="F87" s="129"/>
      <c r="G87" s="129"/>
      <c r="H87" s="129"/>
      <c r="I87" s="129"/>
      <c r="J87" s="128"/>
      <c r="K87" s="129" t="s">
        <v>180</v>
      </c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30">
        <f>'05 - SO 103 - Terénní ste...'!J32</f>
        <v>0</v>
      </c>
      <c r="AH87" s="128"/>
      <c r="AI87" s="128"/>
      <c r="AJ87" s="128"/>
      <c r="AK87" s="128"/>
      <c r="AL87" s="128"/>
      <c r="AM87" s="128"/>
      <c r="AN87" s="130">
        <f>SUM(AG87,AT87)</f>
        <v>0</v>
      </c>
      <c r="AO87" s="128"/>
      <c r="AP87" s="128"/>
      <c r="AQ87" s="131" t="s">
        <v>88</v>
      </c>
      <c r="AR87" s="68"/>
      <c r="AS87" s="132">
        <v>0</v>
      </c>
      <c r="AT87" s="133">
        <f>ROUND(SUM(AV87:AW87),2)</f>
        <v>0</v>
      </c>
      <c r="AU87" s="134">
        <f>'05 - SO 103 - Terénní ste...'!P94</f>
        <v>0</v>
      </c>
      <c r="AV87" s="133">
        <f>'05 - SO 103 - Terénní ste...'!J35</f>
        <v>0</v>
      </c>
      <c r="AW87" s="133">
        <f>'05 - SO 103 - Terénní ste...'!J36</f>
        <v>0</v>
      </c>
      <c r="AX87" s="133">
        <f>'05 - SO 103 - Terénní ste...'!J37</f>
        <v>0</v>
      </c>
      <c r="AY87" s="133">
        <f>'05 - SO 103 - Terénní ste...'!J38</f>
        <v>0</v>
      </c>
      <c r="AZ87" s="133">
        <f>'05 - SO 103 - Terénní ste...'!F35</f>
        <v>0</v>
      </c>
      <c r="BA87" s="133">
        <f>'05 - SO 103 - Terénní ste...'!F36</f>
        <v>0</v>
      </c>
      <c r="BB87" s="133">
        <f>'05 - SO 103 - Terénní ste...'!F37</f>
        <v>0</v>
      </c>
      <c r="BC87" s="133">
        <f>'05 - SO 103 - Terénní ste...'!F38</f>
        <v>0</v>
      </c>
      <c r="BD87" s="135">
        <f>'05 - SO 103 - Terénní ste...'!F39</f>
        <v>0</v>
      </c>
      <c r="BE87" s="4"/>
      <c r="BT87" s="136" t="s">
        <v>84</v>
      </c>
      <c r="BV87" s="136" t="s">
        <v>77</v>
      </c>
      <c r="BW87" s="136" t="s">
        <v>181</v>
      </c>
      <c r="BX87" s="136" t="s">
        <v>178</v>
      </c>
      <c r="CL87" s="136" t="s">
        <v>19</v>
      </c>
    </row>
    <row r="88" s="4" customFormat="1" ht="16.5" customHeight="1">
      <c r="A88" s="127" t="s">
        <v>85</v>
      </c>
      <c r="B88" s="66"/>
      <c r="C88" s="128"/>
      <c r="D88" s="128"/>
      <c r="E88" s="129" t="s">
        <v>182</v>
      </c>
      <c r="F88" s="129"/>
      <c r="G88" s="129"/>
      <c r="H88" s="129"/>
      <c r="I88" s="129"/>
      <c r="J88" s="128"/>
      <c r="K88" s="129" t="s">
        <v>183</v>
      </c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30">
        <f>'06 - SO 112 - Herní prvek'!J32</f>
        <v>0</v>
      </c>
      <c r="AH88" s="128"/>
      <c r="AI88" s="128"/>
      <c r="AJ88" s="128"/>
      <c r="AK88" s="128"/>
      <c r="AL88" s="128"/>
      <c r="AM88" s="128"/>
      <c r="AN88" s="130">
        <f>SUM(AG88,AT88)</f>
        <v>0</v>
      </c>
      <c r="AO88" s="128"/>
      <c r="AP88" s="128"/>
      <c r="AQ88" s="131" t="s">
        <v>88</v>
      </c>
      <c r="AR88" s="68"/>
      <c r="AS88" s="132">
        <v>0</v>
      </c>
      <c r="AT88" s="133">
        <f>ROUND(SUM(AV88:AW88),2)</f>
        <v>0</v>
      </c>
      <c r="AU88" s="134">
        <f>'06 - SO 112 - Herní prvek'!P92</f>
        <v>0</v>
      </c>
      <c r="AV88" s="133">
        <f>'06 - SO 112 - Herní prvek'!J35</f>
        <v>0</v>
      </c>
      <c r="AW88" s="133">
        <f>'06 - SO 112 - Herní prvek'!J36</f>
        <v>0</v>
      </c>
      <c r="AX88" s="133">
        <f>'06 - SO 112 - Herní prvek'!J37</f>
        <v>0</v>
      </c>
      <c r="AY88" s="133">
        <f>'06 - SO 112 - Herní prvek'!J38</f>
        <v>0</v>
      </c>
      <c r="AZ88" s="133">
        <f>'06 - SO 112 - Herní prvek'!F35</f>
        <v>0</v>
      </c>
      <c r="BA88" s="133">
        <f>'06 - SO 112 - Herní prvek'!F36</f>
        <v>0</v>
      </c>
      <c r="BB88" s="133">
        <f>'06 - SO 112 - Herní prvek'!F37</f>
        <v>0</v>
      </c>
      <c r="BC88" s="133">
        <f>'06 - SO 112 - Herní prvek'!F38</f>
        <v>0</v>
      </c>
      <c r="BD88" s="135">
        <f>'06 - SO 112 - Herní prvek'!F39</f>
        <v>0</v>
      </c>
      <c r="BE88" s="4"/>
      <c r="BT88" s="136" t="s">
        <v>84</v>
      </c>
      <c r="BV88" s="136" t="s">
        <v>77</v>
      </c>
      <c r="BW88" s="136" t="s">
        <v>184</v>
      </c>
      <c r="BX88" s="136" t="s">
        <v>178</v>
      </c>
      <c r="CL88" s="136" t="s">
        <v>19</v>
      </c>
    </row>
    <row r="89" s="4" customFormat="1" ht="16.5" customHeight="1">
      <c r="A89" s="4"/>
      <c r="B89" s="66"/>
      <c r="C89" s="128"/>
      <c r="D89" s="128"/>
      <c r="E89" s="129" t="s">
        <v>185</v>
      </c>
      <c r="F89" s="129"/>
      <c r="G89" s="129"/>
      <c r="H89" s="129"/>
      <c r="I89" s="129"/>
      <c r="J89" s="128"/>
      <c r="K89" s="129" t="s">
        <v>186</v>
      </c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37">
        <f>ROUND(SUM(AG90:AG95),2)</f>
        <v>0</v>
      </c>
      <c r="AH89" s="128"/>
      <c r="AI89" s="128"/>
      <c r="AJ89" s="128"/>
      <c r="AK89" s="128"/>
      <c r="AL89" s="128"/>
      <c r="AM89" s="128"/>
      <c r="AN89" s="130">
        <f>SUM(AG89,AT89)</f>
        <v>0</v>
      </c>
      <c r="AO89" s="128"/>
      <c r="AP89" s="128"/>
      <c r="AQ89" s="131" t="s">
        <v>88</v>
      </c>
      <c r="AR89" s="68"/>
      <c r="AS89" s="132">
        <f>ROUND(SUM(AS90:AS95),2)</f>
        <v>0</v>
      </c>
      <c r="AT89" s="133">
        <f>ROUND(SUM(AV89:AW89),2)</f>
        <v>0</v>
      </c>
      <c r="AU89" s="134">
        <f>ROUND(SUM(AU90:AU95),5)</f>
        <v>0</v>
      </c>
      <c r="AV89" s="133">
        <f>ROUND(AZ89*L29,2)</f>
        <v>0</v>
      </c>
      <c r="AW89" s="133">
        <f>ROUND(BA89*L30,2)</f>
        <v>0</v>
      </c>
      <c r="AX89" s="133">
        <f>ROUND(BB89*L29,2)</f>
        <v>0</v>
      </c>
      <c r="AY89" s="133">
        <f>ROUND(BC89*L30,2)</f>
        <v>0</v>
      </c>
      <c r="AZ89" s="133">
        <f>ROUND(SUM(AZ90:AZ95),2)</f>
        <v>0</v>
      </c>
      <c r="BA89" s="133">
        <f>ROUND(SUM(BA90:BA95),2)</f>
        <v>0</v>
      </c>
      <c r="BB89" s="133">
        <f>ROUND(SUM(BB90:BB95),2)</f>
        <v>0</v>
      </c>
      <c r="BC89" s="133">
        <f>ROUND(SUM(BC90:BC95),2)</f>
        <v>0</v>
      </c>
      <c r="BD89" s="135">
        <f>ROUND(SUM(BD90:BD95),2)</f>
        <v>0</v>
      </c>
      <c r="BE89" s="4"/>
      <c r="BS89" s="136" t="s">
        <v>74</v>
      </c>
      <c r="BT89" s="136" t="s">
        <v>84</v>
      </c>
      <c r="BU89" s="136" t="s">
        <v>76</v>
      </c>
      <c r="BV89" s="136" t="s">
        <v>77</v>
      </c>
      <c r="BW89" s="136" t="s">
        <v>187</v>
      </c>
      <c r="BX89" s="136" t="s">
        <v>178</v>
      </c>
      <c r="CL89" s="136" t="s">
        <v>19</v>
      </c>
    </row>
    <row r="90" s="4" customFormat="1" ht="16.5" customHeight="1">
      <c r="A90" s="127" t="s">
        <v>85</v>
      </c>
      <c r="B90" s="66"/>
      <c r="C90" s="128"/>
      <c r="D90" s="128"/>
      <c r="E90" s="128"/>
      <c r="F90" s="129" t="s">
        <v>188</v>
      </c>
      <c r="G90" s="129"/>
      <c r="H90" s="129"/>
      <c r="I90" s="129"/>
      <c r="J90" s="129"/>
      <c r="K90" s="128"/>
      <c r="L90" s="129" t="s">
        <v>189</v>
      </c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30">
        <f>'07.1 - SO 113 - Přípravné...'!J34</f>
        <v>0</v>
      </c>
      <c r="AH90" s="128"/>
      <c r="AI90" s="128"/>
      <c r="AJ90" s="128"/>
      <c r="AK90" s="128"/>
      <c r="AL90" s="128"/>
      <c r="AM90" s="128"/>
      <c r="AN90" s="130">
        <f>SUM(AG90,AT90)</f>
        <v>0</v>
      </c>
      <c r="AO90" s="128"/>
      <c r="AP90" s="128"/>
      <c r="AQ90" s="131" t="s">
        <v>88</v>
      </c>
      <c r="AR90" s="68"/>
      <c r="AS90" s="132">
        <v>0</v>
      </c>
      <c r="AT90" s="133">
        <f>ROUND(SUM(AV90:AW90),2)</f>
        <v>0</v>
      </c>
      <c r="AU90" s="134">
        <f>'07.1 - SO 113 - Přípravné...'!P93</f>
        <v>0</v>
      </c>
      <c r="AV90" s="133">
        <f>'07.1 - SO 113 - Přípravné...'!J37</f>
        <v>0</v>
      </c>
      <c r="AW90" s="133">
        <f>'07.1 - SO 113 - Přípravné...'!J38</f>
        <v>0</v>
      </c>
      <c r="AX90" s="133">
        <f>'07.1 - SO 113 - Přípravné...'!J39</f>
        <v>0</v>
      </c>
      <c r="AY90" s="133">
        <f>'07.1 - SO 113 - Přípravné...'!J40</f>
        <v>0</v>
      </c>
      <c r="AZ90" s="133">
        <f>'07.1 - SO 113 - Přípravné...'!F37</f>
        <v>0</v>
      </c>
      <c r="BA90" s="133">
        <f>'07.1 - SO 113 - Přípravné...'!F38</f>
        <v>0</v>
      </c>
      <c r="BB90" s="133">
        <f>'07.1 - SO 113 - Přípravné...'!F39</f>
        <v>0</v>
      </c>
      <c r="BC90" s="133">
        <f>'07.1 - SO 113 - Přípravné...'!F40</f>
        <v>0</v>
      </c>
      <c r="BD90" s="135">
        <f>'07.1 - SO 113 - Přípravné...'!F41</f>
        <v>0</v>
      </c>
      <c r="BE90" s="4"/>
      <c r="BT90" s="136" t="s">
        <v>98</v>
      </c>
      <c r="BV90" s="136" t="s">
        <v>77</v>
      </c>
      <c r="BW90" s="136" t="s">
        <v>190</v>
      </c>
      <c r="BX90" s="136" t="s">
        <v>187</v>
      </c>
      <c r="CL90" s="136" t="s">
        <v>19</v>
      </c>
    </row>
    <row r="91" s="4" customFormat="1" ht="23.25" customHeight="1">
      <c r="A91" s="127" t="s">
        <v>85</v>
      </c>
      <c r="B91" s="66"/>
      <c r="C91" s="128"/>
      <c r="D91" s="128"/>
      <c r="E91" s="128"/>
      <c r="F91" s="129" t="s">
        <v>191</v>
      </c>
      <c r="G91" s="129"/>
      <c r="H91" s="129"/>
      <c r="I91" s="129"/>
      <c r="J91" s="129"/>
      <c r="K91" s="128"/>
      <c r="L91" s="129" t="s">
        <v>192</v>
      </c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30">
        <f>'07.2 - SO 113 A - Odpočin...'!J34</f>
        <v>0</v>
      </c>
      <c r="AH91" s="128"/>
      <c r="AI91" s="128"/>
      <c r="AJ91" s="128"/>
      <c r="AK91" s="128"/>
      <c r="AL91" s="128"/>
      <c r="AM91" s="128"/>
      <c r="AN91" s="130">
        <f>SUM(AG91,AT91)</f>
        <v>0</v>
      </c>
      <c r="AO91" s="128"/>
      <c r="AP91" s="128"/>
      <c r="AQ91" s="131" t="s">
        <v>88</v>
      </c>
      <c r="AR91" s="68"/>
      <c r="AS91" s="132">
        <v>0</v>
      </c>
      <c r="AT91" s="133">
        <f>ROUND(SUM(AV91:AW91),2)</f>
        <v>0</v>
      </c>
      <c r="AU91" s="134">
        <f>'07.2 - SO 113 A - Odpočin...'!P96</f>
        <v>0</v>
      </c>
      <c r="AV91" s="133">
        <f>'07.2 - SO 113 A - Odpočin...'!J37</f>
        <v>0</v>
      </c>
      <c r="AW91" s="133">
        <f>'07.2 - SO 113 A - Odpočin...'!J38</f>
        <v>0</v>
      </c>
      <c r="AX91" s="133">
        <f>'07.2 - SO 113 A - Odpočin...'!J39</f>
        <v>0</v>
      </c>
      <c r="AY91" s="133">
        <f>'07.2 - SO 113 A - Odpočin...'!J40</f>
        <v>0</v>
      </c>
      <c r="AZ91" s="133">
        <f>'07.2 - SO 113 A - Odpočin...'!F37</f>
        <v>0</v>
      </c>
      <c r="BA91" s="133">
        <f>'07.2 - SO 113 A - Odpočin...'!F38</f>
        <v>0</v>
      </c>
      <c r="BB91" s="133">
        <f>'07.2 - SO 113 A - Odpočin...'!F39</f>
        <v>0</v>
      </c>
      <c r="BC91" s="133">
        <f>'07.2 - SO 113 A - Odpočin...'!F40</f>
        <v>0</v>
      </c>
      <c r="BD91" s="135">
        <f>'07.2 - SO 113 A - Odpočin...'!F41</f>
        <v>0</v>
      </c>
      <c r="BE91" s="4"/>
      <c r="BT91" s="136" t="s">
        <v>98</v>
      </c>
      <c r="BV91" s="136" t="s">
        <v>77</v>
      </c>
      <c r="BW91" s="136" t="s">
        <v>193</v>
      </c>
      <c r="BX91" s="136" t="s">
        <v>187</v>
      </c>
      <c r="CL91" s="136" t="s">
        <v>19</v>
      </c>
    </row>
    <row r="92" s="4" customFormat="1" ht="23.25" customHeight="1">
      <c r="A92" s="127" t="s">
        <v>85</v>
      </c>
      <c r="B92" s="66"/>
      <c r="C92" s="128"/>
      <c r="D92" s="128"/>
      <c r="E92" s="128"/>
      <c r="F92" s="129" t="s">
        <v>194</v>
      </c>
      <c r="G92" s="129"/>
      <c r="H92" s="129"/>
      <c r="I92" s="129"/>
      <c r="J92" s="129"/>
      <c r="K92" s="128"/>
      <c r="L92" s="129" t="s">
        <v>195</v>
      </c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30">
        <f>'07.3 - SO 113 B - Odpočin...'!J34</f>
        <v>0</v>
      </c>
      <c r="AH92" s="128"/>
      <c r="AI92" s="128"/>
      <c r="AJ92" s="128"/>
      <c r="AK92" s="128"/>
      <c r="AL92" s="128"/>
      <c r="AM92" s="128"/>
      <c r="AN92" s="130">
        <f>SUM(AG92,AT92)</f>
        <v>0</v>
      </c>
      <c r="AO92" s="128"/>
      <c r="AP92" s="128"/>
      <c r="AQ92" s="131" t="s">
        <v>88</v>
      </c>
      <c r="AR92" s="68"/>
      <c r="AS92" s="132">
        <v>0</v>
      </c>
      <c r="AT92" s="133">
        <f>ROUND(SUM(AV92:AW92),2)</f>
        <v>0</v>
      </c>
      <c r="AU92" s="134">
        <f>'07.3 - SO 113 B - Odpočin...'!P96</f>
        <v>0</v>
      </c>
      <c r="AV92" s="133">
        <f>'07.3 - SO 113 B - Odpočin...'!J37</f>
        <v>0</v>
      </c>
      <c r="AW92" s="133">
        <f>'07.3 - SO 113 B - Odpočin...'!J38</f>
        <v>0</v>
      </c>
      <c r="AX92" s="133">
        <f>'07.3 - SO 113 B - Odpočin...'!J39</f>
        <v>0</v>
      </c>
      <c r="AY92" s="133">
        <f>'07.3 - SO 113 B - Odpočin...'!J40</f>
        <v>0</v>
      </c>
      <c r="AZ92" s="133">
        <f>'07.3 - SO 113 B - Odpočin...'!F37</f>
        <v>0</v>
      </c>
      <c r="BA92" s="133">
        <f>'07.3 - SO 113 B - Odpočin...'!F38</f>
        <v>0</v>
      </c>
      <c r="BB92" s="133">
        <f>'07.3 - SO 113 B - Odpočin...'!F39</f>
        <v>0</v>
      </c>
      <c r="BC92" s="133">
        <f>'07.3 - SO 113 B - Odpočin...'!F40</f>
        <v>0</v>
      </c>
      <c r="BD92" s="135">
        <f>'07.3 - SO 113 B - Odpočin...'!F41</f>
        <v>0</v>
      </c>
      <c r="BE92" s="4"/>
      <c r="BT92" s="136" t="s">
        <v>98</v>
      </c>
      <c r="BV92" s="136" t="s">
        <v>77</v>
      </c>
      <c r="BW92" s="136" t="s">
        <v>196</v>
      </c>
      <c r="BX92" s="136" t="s">
        <v>187</v>
      </c>
      <c r="CL92" s="136" t="s">
        <v>19</v>
      </c>
    </row>
    <row r="93" s="4" customFormat="1" ht="16.5" customHeight="1">
      <c r="A93" s="127" t="s">
        <v>85</v>
      </c>
      <c r="B93" s="66"/>
      <c r="C93" s="128"/>
      <c r="D93" s="128"/>
      <c r="E93" s="128"/>
      <c r="F93" s="129" t="s">
        <v>197</v>
      </c>
      <c r="G93" s="129"/>
      <c r="H93" s="129"/>
      <c r="I93" s="129"/>
      <c r="J93" s="129"/>
      <c r="K93" s="128"/>
      <c r="L93" s="129" t="s">
        <v>198</v>
      </c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30">
        <f>'07.4 - SO 113 C - Odpadko...'!J34</f>
        <v>0</v>
      </c>
      <c r="AH93" s="128"/>
      <c r="AI93" s="128"/>
      <c r="AJ93" s="128"/>
      <c r="AK93" s="128"/>
      <c r="AL93" s="128"/>
      <c r="AM93" s="128"/>
      <c r="AN93" s="130">
        <f>SUM(AG93,AT93)</f>
        <v>0</v>
      </c>
      <c r="AO93" s="128"/>
      <c r="AP93" s="128"/>
      <c r="AQ93" s="131" t="s">
        <v>88</v>
      </c>
      <c r="AR93" s="68"/>
      <c r="AS93" s="132">
        <v>0</v>
      </c>
      <c r="AT93" s="133">
        <f>ROUND(SUM(AV93:AW93),2)</f>
        <v>0</v>
      </c>
      <c r="AU93" s="134">
        <f>'07.4 - SO 113 C - Odpadko...'!P96</f>
        <v>0</v>
      </c>
      <c r="AV93" s="133">
        <f>'07.4 - SO 113 C - Odpadko...'!J37</f>
        <v>0</v>
      </c>
      <c r="AW93" s="133">
        <f>'07.4 - SO 113 C - Odpadko...'!J38</f>
        <v>0</v>
      </c>
      <c r="AX93" s="133">
        <f>'07.4 - SO 113 C - Odpadko...'!J39</f>
        <v>0</v>
      </c>
      <c r="AY93" s="133">
        <f>'07.4 - SO 113 C - Odpadko...'!J40</f>
        <v>0</v>
      </c>
      <c r="AZ93" s="133">
        <f>'07.4 - SO 113 C - Odpadko...'!F37</f>
        <v>0</v>
      </c>
      <c r="BA93" s="133">
        <f>'07.4 - SO 113 C - Odpadko...'!F38</f>
        <v>0</v>
      </c>
      <c r="BB93" s="133">
        <f>'07.4 - SO 113 C - Odpadko...'!F39</f>
        <v>0</v>
      </c>
      <c r="BC93" s="133">
        <f>'07.4 - SO 113 C - Odpadko...'!F40</f>
        <v>0</v>
      </c>
      <c r="BD93" s="135">
        <f>'07.4 - SO 113 C - Odpadko...'!F41</f>
        <v>0</v>
      </c>
      <c r="BE93" s="4"/>
      <c r="BT93" s="136" t="s">
        <v>98</v>
      </c>
      <c r="BV93" s="136" t="s">
        <v>77</v>
      </c>
      <c r="BW93" s="136" t="s">
        <v>199</v>
      </c>
      <c r="BX93" s="136" t="s">
        <v>187</v>
      </c>
      <c r="CL93" s="136" t="s">
        <v>19</v>
      </c>
    </row>
    <row r="94" s="4" customFormat="1" ht="16.5" customHeight="1">
      <c r="A94" s="127" t="s">
        <v>85</v>
      </c>
      <c r="B94" s="66"/>
      <c r="C94" s="128"/>
      <c r="D94" s="128"/>
      <c r="E94" s="128"/>
      <c r="F94" s="129" t="s">
        <v>200</v>
      </c>
      <c r="G94" s="129"/>
      <c r="H94" s="129"/>
      <c r="I94" s="129"/>
      <c r="J94" s="129"/>
      <c r="K94" s="128"/>
      <c r="L94" s="129" t="s">
        <v>201</v>
      </c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30">
        <f>'07.5 - SO 113 D - Stojan ...'!J34</f>
        <v>0</v>
      </c>
      <c r="AH94" s="128"/>
      <c r="AI94" s="128"/>
      <c r="AJ94" s="128"/>
      <c r="AK94" s="128"/>
      <c r="AL94" s="128"/>
      <c r="AM94" s="128"/>
      <c r="AN94" s="130">
        <f>SUM(AG94,AT94)</f>
        <v>0</v>
      </c>
      <c r="AO94" s="128"/>
      <c r="AP94" s="128"/>
      <c r="AQ94" s="131" t="s">
        <v>88</v>
      </c>
      <c r="AR94" s="68"/>
      <c r="AS94" s="132">
        <v>0</v>
      </c>
      <c r="AT94" s="133">
        <f>ROUND(SUM(AV94:AW94),2)</f>
        <v>0</v>
      </c>
      <c r="AU94" s="134">
        <f>'07.5 - SO 113 D - Stojan ...'!P96</f>
        <v>0</v>
      </c>
      <c r="AV94" s="133">
        <f>'07.5 - SO 113 D - Stojan ...'!J37</f>
        <v>0</v>
      </c>
      <c r="AW94" s="133">
        <f>'07.5 - SO 113 D - Stojan ...'!J38</f>
        <v>0</v>
      </c>
      <c r="AX94" s="133">
        <f>'07.5 - SO 113 D - Stojan ...'!J39</f>
        <v>0</v>
      </c>
      <c r="AY94" s="133">
        <f>'07.5 - SO 113 D - Stojan ...'!J40</f>
        <v>0</v>
      </c>
      <c r="AZ94" s="133">
        <f>'07.5 - SO 113 D - Stojan ...'!F37</f>
        <v>0</v>
      </c>
      <c r="BA94" s="133">
        <f>'07.5 - SO 113 D - Stojan ...'!F38</f>
        <v>0</v>
      </c>
      <c r="BB94" s="133">
        <f>'07.5 - SO 113 D - Stojan ...'!F39</f>
        <v>0</v>
      </c>
      <c r="BC94" s="133">
        <f>'07.5 - SO 113 D - Stojan ...'!F40</f>
        <v>0</v>
      </c>
      <c r="BD94" s="135">
        <f>'07.5 - SO 113 D - Stojan ...'!F41</f>
        <v>0</v>
      </c>
      <c r="BE94" s="4"/>
      <c r="BT94" s="136" t="s">
        <v>98</v>
      </c>
      <c r="BV94" s="136" t="s">
        <v>77</v>
      </c>
      <c r="BW94" s="136" t="s">
        <v>202</v>
      </c>
      <c r="BX94" s="136" t="s">
        <v>187</v>
      </c>
      <c r="CL94" s="136" t="s">
        <v>19</v>
      </c>
    </row>
    <row r="95" s="4" customFormat="1" ht="16.5" customHeight="1">
      <c r="A95" s="127" t="s">
        <v>85</v>
      </c>
      <c r="B95" s="66"/>
      <c r="C95" s="128"/>
      <c r="D95" s="128"/>
      <c r="E95" s="128"/>
      <c r="F95" s="129" t="s">
        <v>203</v>
      </c>
      <c r="G95" s="129"/>
      <c r="H95" s="129"/>
      <c r="I95" s="129"/>
      <c r="J95" s="129"/>
      <c r="K95" s="128"/>
      <c r="L95" s="129" t="s">
        <v>204</v>
      </c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30">
        <f>'07.6 - SO 113 E - Set stů...'!J34</f>
        <v>0</v>
      </c>
      <c r="AH95" s="128"/>
      <c r="AI95" s="128"/>
      <c r="AJ95" s="128"/>
      <c r="AK95" s="128"/>
      <c r="AL95" s="128"/>
      <c r="AM95" s="128"/>
      <c r="AN95" s="130">
        <f>SUM(AG95,AT95)</f>
        <v>0</v>
      </c>
      <c r="AO95" s="128"/>
      <c r="AP95" s="128"/>
      <c r="AQ95" s="131" t="s">
        <v>88</v>
      </c>
      <c r="AR95" s="68"/>
      <c r="AS95" s="132">
        <v>0</v>
      </c>
      <c r="AT95" s="133">
        <f>ROUND(SUM(AV95:AW95),2)</f>
        <v>0</v>
      </c>
      <c r="AU95" s="134">
        <f>'07.6 - SO 113 E - Set stů...'!P96</f>
        <v>0</v>
      </c>
      <c r="AV95" s="133">
        <f>'07.6 - SO 113 E - Set stů...'!J37</f>
        <v>0</v>
      </c>
      <c r="AW95" s="133">
        <f>'07.6 - SO 113 E - Set stů...'!J38</f>
        <v>0</v>
      </c>
      <c r="AX95" s="133">
        <f>'07.6 - SO 113 E - Set stů...'!J39</f>
        <v>0</v>
      </c>
      <c r="AY95" s="133">
        <f>'07.6 - SO 113 E - Set stů...'!J40</f>
        <v>0</v>
      </c>
      <c r="AZ95" s="133">
        <f>'07.6 - SO 113 E - Set stů...'!F37</f>
        <v>0</v>
      </c>
      <c r="BA95" s="133">
        <f>'07.6 - SO 113 E - Set stů...'!F38</f>
        <v>0</v>
      </c>
      <c r="BB95" s="133">
        <f>'07.6 - SO 113 E - Set stů...'!F39</f>
        <v>0</v>
      </c>
      <c r="BC95" s="133">
        <f>'07.6 - SO 113 E - Set stů...'!F40</f>
        <v>0</v>
      </c>
      <c r="BD95" s="135">
        <f>'07.6 - SO 113 E - Set stů...'!F41</f>
        <v>0</v>
      </c>
      <c r="BE95" s="4"/>
      <c r="BT95" s="136" t="s">
        <v>98</v>
      </c>
      <c r="BV95" s="136" t="s">
        <v>77</v>
      </c>
      <c r="BW95" s="136" t="s">
        <v>205</v>
      </c>
      <c r="BX95" s="136" t="s">
        <v>187</v>
      </c>
      <c r="CL95" s="136" t="s">
        <v>19</v>
      </c>
    </row>
    <row r="96" s="4" customFormat="1" ht="16.5" customHeight="1">
      <c r="A96" s="127" t="s">
        <v>85</v>
      </c>
      <c r="B96" s="66"/>
      <c r="C96" s="128"/>
      <c r="D96" s="128"/>
      <c r="E96" s="129" t="s">
        <v>206</v>
      </c>
      <c r="F96" s="129"/>
      <c r="G96" s="129"/>
      <c r="H96" s="129"/>
      <c r="I96" s="129"/>
      <c r="J96" s="128"/>
      <c r="K96" s="129" t="s">
        <v>207</v>
      </c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30">
        <f>'08 - SO 201 - Most M1'!J32</f>
        <v>0</v>
      </c>
      <c r="AH96" s="128"/>
      <c r="AI96" s="128"/>
      <c r="AJ96" s="128"/>
      <c r="AK96" s="128"/>
      <c r="AL96" s="128"/>
      <c r="AM96" s="128"/>
      <c r="AN96" s="130">
        <f>SUM(AG96,AT96)</f>
        <v>0</v>
      </c>
      <c r="AO96" s="128"/>
      <c r="AP96" s="128"/>
      <c r="AQ96" s="131" t="s">
        <v>88</v>
      </c>
      <c r="AR96" s="68"/>
      <c r="AS96" s="132">
        <v>0</v>
      </c>
      <c r="AT96" s="133">
        <f>ROUND(SUM(AV96:AW96),2)</f>
        <v>0</v>
      </c>
      <c r="AU96" s="134">
        <f>'08 - SO 201 - Most M1'!P94</f>
        <v>0</v>
      </c>
      <c r="AV96" s="133">
        <f>'08 - SO 201 - Most M1'!J35</f>
        <v>0</v>
      </c>
      <c r="AW96" s="133">
        <f>'08 - SO 201 - Most M1'!J36</f>
        <v>0</v>
      </c>
      <c r="AX96" s="133">
        <f>'08 - SO 201 - Most M1'!J37</f>
        <v>0</v>
      </c>
      <c r="AY96" s="133">
        <f>'08 - SO 201 - Most M1'!J38</f>
        <v>0</v>
      </c>
      <c r="AZ96" s="133">
        <f>'08 - SO 201 - Most M1'!F35</f>
        <v>0</v>
      </c>
      <c r="BA96" s="133">
        <f>'08 - SO 201 - Most M1'!F36</f>
        <v>0</v>
      </c>
      <c r="BB96" s="133">
        <f>'08 - SO 201 - Most M1'!F37</f>
        <v>0</v>
      </c>
      <c r="BC96" s="133">
        <f>'08 - SO 201 - Most M1'!F38</f>
        <v>0</v>
      </c>
      <c r="BD96" s="135">
        <f>'08 - SO 201 - Most M1'!F39</f>
        <v>0</v>
      </c>
      <c r="BE96" s="4"/>
      <c r="BT96" s="136" t="s">
        <v>84</v>
      </c>
      <c r="BV96" s="136" t="s">
        <v>77</v>
      </c>
      <c r="BW96" s="136" t="s">
        <v>208</v>
      </c>
      <c r="BX96" s="136" t="s">
        <v>178</v>
      </c>
      <c r="CL96" s="136" t="s">
        <v>19</v>
      </c>
    </row>
    <row r="97" s="4" customFormat="1" ht="16.5" customHeight="1">
      <c r="A97" s="127" t="s">
        <v>85</v>
      </c>
      <c r="B97" s="66"/>
      <c r="C97" s="128"/>
      <c r="D97" s="128"/>
      <c r="E97" s="129" t="s">
        <v>209</v>
      </c>
      <c r="F97" s="129"/>
      <c r="G97" s="129"/>
      <c r="H97" s="129"/>
      <c r="I97" s="129"/>
      <c r="J97" s="128"/>
      <c r="K97" s="129" t="s">
        <v>210</v>
      </c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30">
        <f>'09 - SO 401 - Veřejné osv...'!J32</f>
        <v>0</v>
      </c>
      <c r="AH97" s="128"/>
      <c r="AI97" s="128"/>
      <c r="AJ97" s="128"/>
      <c r="AK97" s="128"/>
      <c r="AL97" s="128"/>
      <c r="AM97" s="128"/>
      <c r="AN97" s="130">
        <f>SUM(AG97,AT97)</f>
        <v>0</v>
      </c>
      <c r="AO97" s="128"/>
      <c r="AP97" s="128"/>
      <c r="AQ97" s="131" t="s">
        <v>88</v>
      </c>
      <c r="AR97" s="68"/>
      <c r="AS97" s="132">
        <v>0</v>
      </c>
      <c r="AT97" s="133">
        <f>ROUND(SUM(AV97:AW97),2)</f>
        <v>0</v>
      </c>
      <c r="AU97" s="134">
        <f>'09 - SO 401 - Veřejné osv...'!P87</f>
        <v>0</v>
      </c>
      <c r="AV97" s="133">
        <f>'09 - SO 401 - Veřejné osv...'!J35</f>
        <v>0</v>
      </c>
      <c r="AW97" s="133">
        <f>'09 - SO 401 - Veřejné osv...'!J36</f>
        <v>0</v>
      </c>
      <c r="AX97" s="133">
        <f>'09 - SO 401 - Veřejné osv...'!J37</f>
        <v>0</v>
      </c>
      <c r="AY97" s="133">
        <f>'09 - SO 401 - Veřejné osv...'!J38</f>
        <v>0</v>
      </c>
      <c r="AZ97" s="133">
        <f>'09 - SO 401 - Veřejné osv...'!F35</f>
        <v>0</v>
      </c>
      <c r="BA97" s="133">
        <f>'09 - SO 401 - Veřejné osv...'!F36</f>
        <v>0</v>
      </c>
      <c r="BB97" s="133">
        <f>'09 - SO 401 - Veřejné osv...'!F37</f>
        <v>0</v>
      </c>
      <c r="BC97" s="133">
        <f>'09 - SO 401 - Veřejné osv...'!F38</f>
        <v>0</v>
      </c>
      <c r="BD97" s="135">
        <f>'09 - SO 401 - Veřejné osv...'!F39</f>
        <v>0</v>
      </c>
      <c r="BE97" s="4"/>
      <c r="BT97" s="136" t="s">
        <v>84</v>
      </c>
      <c r="BV97" s="136" t="s">
        <v>77</v>
      </c>
      <c r="BW97" s="136" t="s">
        <v>211</v>
      </c>
      <c r="BX97" s="136" t="s">
        <v>178</v>
      </c>
      <c r="CL97" s="136" t="s">
        <v>19</v>
      </c>
    </row>
    <row r="98" s="7" customFormat="1" ht="16.5" customHeight="1">
      <c r="A98" s="7"/>
      <c r="B98" s="114"/>
      <c r="C98" s="115"/>
      <c r="D98" s="116" t="s">
        <v>90</v>
      </c>
      <c r="E98" s="116"/>
      <c r="F98" s="116"/>
      <c r="G98" s="116"/>
      <c r="H98" s="116"/>
      <c r="I98" s="117"/>
      <c r="J98" s="116" t="s">
        <v>212</v>
      </c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8">
        <f>ROUND(SUM(AG99:AG107),2)</f>
        <v>0</v>
      </c>
      <c r="AH98" s="117"/>
      <c r="AI98" s="117"/>
      <c r="AJ98" s="117"/>
      <c r="AK98" s="117"/>
      <c r="AL98" s="117"/>
      <c r="AM98" s="117"/>
      <c r="AN98" s="119">
        <f>SUM(AG98,AT98)</f>
        <v>0</v>
      </c>
      <c r="AO98" s="117"/>
      <c r="AP98" s="117"/>
      <c r="AQ98" s="120" t="s">
        <v>81</v>
      </c>
      <c r="AR98" s="121"/>
      <c r="AS98" s="122">
        <f>ROUND(SUM(AS99:AS107),2)</f>
        <v>0</v>
      </c>
      <c r="AT98" s="123">
        <f>ROUND(SUM(AV98:AW98),2)</f>
        <v>0</v>
      </c>
      <c r="AU98" s="124">
        <f>ROUND(SUM(AU99:AU107),5)</f>
        <v>0</v>
      </c>
      <c r="AV98" s="123">
        <f>ROUND(AZ98*L29,2)</f>
        <v>0</v>
      </c>
      <c r="AW98" s="123">
        <f>ROUND(BA98*L30,2)</f>
        <v>0</v>
      </c>
      <c r="AX98" s="123">
        <f>ROUND(BB98*L29,2)</f>
        <v>0</v>
      </c>
      <c r="AY98" s="123">
        <f>ROUND(BC98*L30,2)</f>
        <v>0</v>
      </c>
      <c r="AZ98" s="123">
        <f>ROUND(SUM(AZ99:AZ107),2)</f>
        <v>0</v>
      </c>
      <c r="BA98" s="123">
        <f>ROUND(SUM(BA99:BA107),2)</f>
        <v>0</v>
      </c>
      <c r="BB98" s="123">
        <f>ROUND(SUM(BB99:BB107),2)</f>
        <v>0</v>
      </c>
      <c r="BC98" s="123">
        <f>ROUND(SUM(BC99:BC107),2)</f>
        <v>0</v>
      </c>
      <c r="BD98" s="125">
        <f>ROUND(SUM(BD99:BD107),2)</f>
        <v>0</v>
      </c>
      <c r="BE98" s="7"/>
      <c r="BS98" s="126" t="s">
        <v>74</v>
      </c>
      <c r="BT98" s="126" t="s">
        <v>82</v>
      </c>
      <c r="BU98" s="126" t="s">
        <v>76</v>
      </c>
      <c r="BV98" s="126" t="s">
        <v>77</v>
      </c>
      <c r="BW98" s="126" t="s">
        <v>213</v>
      </c>
      <c r="BX98" s="126" t="s">
        <v>5</v>
      </c>
      <c r="CL98" s="126" t="s">
        <v>19</v>
      </c>
      <c r="CM98" s="126" t="s">
        <v>84</v>
      </c>
    </row>
    <row r="99" s="4" customFormat="1" ht="16.5" customHeight="1">
      <c r="A99" s="127" t="s">
        <v>85</v>
      </c>
      <c r="B99" s="66"/>
      <c r="C99" s="128"/>
      <c r="D99" s="128"/>
      <c r="E99" s="129" t="s">
        <v>214</v>
      </c>
      <c r="F99" s="129"/>
      <c r="G99" s="129"/>
      <c r="H99" s="129"/>
      <c r="I99" s="129"/>
      <c r="J99" s="128"/>
      <c r="K99" s="129" t="s">
        <v>215</v>
      </c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30">
        <f>'10 - SO 104 - Chodník ul....'!J32</f>
        <v>0</v>
      </c>
      <c r="AH99" s="128"/>
      <c r="AI99" s="128"/>
      <c r="AJ99" s="128"/>
      <c r="AK99" s="128"/>
      <c r="AL99" s="128"/>
      <c r="AM99" s="128"/>
      <c r="AN99" s="130">
        <f>SUM(AG99,AT99)</f>
        <v>0</v>
      </c>
      <c r="AO99" s="128"/>
      <c r="AP99" s="128"/>
      <c r="AQ99" s="131" t="s">
        <v>88</v>
      </c>
      <c r="AR99" s="68"/>
      <c r="AS99" s="132">
        <v>0</v>
      </c>
      <c r="AT99" s="133">
        <f>ROUND(SUM(AV99:AW99),2)</f>
        <v>0</v>
      </c>
      <c r="AU99" s="134">
        <f>'10 - SO 104 - Chodník ul....'!P93</f>
        <v>0</v>
      </c>
      <c r="AV99" s="133">
        <f>'10 - SO 104 - Chodník ul....'!J35</f>
        <v>0</v>
      </c>
      <c r="AW99" s="133">
        <f>'10 - SO 104 - Chodník ul....'!J36</f>
        <v>0</v>
      </c>
      <c r="AX99" s="133">
        <f>'10 - SO 104 - Chodník ul....'!J37</f>
        <v>0</v>
      </c>
      <c r="AY99" s="133">
        <f>'10 - SO 104 - Chodník ul....'!J38</f>
        <v>0</v>
      </c>
      <c r="AZ99" s="133">
        <f>'10 - SO 104 - Chodník ul....'!F35</f>
        <v>0</v>
      </c>
      <c r="BA99" s="133">
        <f>'10 - SO 104 - Chodník ul....'!F36</f>
        <v>0</v>
      </c>
      <c r="BB99" s="133">
        <f>'10 - SO 104 - Chodník ul....'!F37</f>
        <v>0</v>
      </c>
      <c r="BC99" s="133">
        <f>'10 - SO 104 - Chodník ul....'!F38</f>
        <v>0</v>
      </c>
      <c r="BD99" s="135">
        <f>'10 - SO 104 - Chodník ul....'!F39</f>
        <v>0</v>
      </c>
      <c r="BE99" s="4"/>
      <c r="BT99" s="136" t="s">
        <v>84</v>
      </c>
      <c r="BV99" s="136" t="s">
        <v>77</v>
      </c>
      <c r="BW99" s="136" t="s">
        <v>216</v>
      </c>
      <c r="BX99" s="136" t="s">
        <v>213</v>
      </c>
      <c r="CL99" s="136" t="s">
        <v>19</v>
      </c>
    </row>
    <row r="100" s="4" customFormat="1" ht="16.5" customHeight="1">
      <c r="A100" s="127" t="s">
        <v>85</v>
      </c>
      <c r="B100" s="66"/>
      <c r="C100" s="128"/>
      <c r="D100" s="128"/>
      <c r="E100" s="129" t="s">
        <v>217</v>
      </c>
      <c r="F100" s="129"/>
      <c r="G100" s="129"/>
      <c r="H100" s="129"/>
      <c r="I100" s="129"/>
      <c r="J100" s="128"/>
      <c r="K100" s="129" t="s">
        <v>218</v>
      </c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30">
        <f>'11 - SO 105 - Oprava oplo...'!J32</f>
        <v>0</v>
      </c>
      <c r="AH100" s="128"/>
      <c r="AI100" s="128"/>
      <c r="AJ100" s="128"/>
      <c r="AK100" s="128"/>
      <c r="AL100" s="128"/>
      <c r="AM100" s="128"/>
      <c r="AN100" s="130">
        <f>SUM(AG100,AT100)</f>
        <v>0</v>
      </c>
      <c r="AO100" s="128"/>
      <c r="AP100" s="128"/>
      <c r="AQ100" s="131" t="s">
        <v>88</v>
      </c>
      <c r="AR100" s="68"/>
      <c r="AS100" s="132">
        <v>0</v>
      </c>
      <c r="AT100" s="133">
        <f>ROUND(SUM(AV100:AW100),2)</f>
        <v>0</v>
      </c>
      <c r="AU100" s="134">
        <f>'11 - SO 105 - Oprava oplo...'!P90</f>
        <v>0</v>
      </c>
      <c r="AV100" s="133">
        <f>'11 - SO 105 - Oprava oplo...'!J35</f>
        <v>0</v>
      </c>
      <c r="AW100" s="133">
        <f>'11 - SO 105 - Oprava oplo...'!J36</f>
        <v>0</v>
      </c>
      <c r="AX100" s="133">
        <f>'11 - SO 105 - Oprava oplo...'!J37</f>
        <v>0</v>
      </c>
      <c r="AY100" s="133">
        <f>'11 - SO 105 - Oprava oplo...'!J38</f>
        <v>0</v>
      </c>
      <c r="AZ100" s="133">
        <f>'11 - SO 105 - Oprava oplo...'!F35</f>
        <v>0</v>
      </c>
      <c r="BA100" s="133">
        <f>'11 - SO 105 - Oprava oplo...'!F36</f>
        <v>0</v>
      </c>
      <c r="BB100" s="133">
        <f>'11 - SO 105 - Oprava oplo...'!F37</f>
        <v>0</v>
      </c>
      <c r="BC100" s="133">
        <f>'11 - SO 105 - Oprava oplo...'!F38</f>
        <v>0</v>
      </c>
      <c r="BD100" s="135">
        <f>'11 - SO 105 - Oprava oplo...'!F39</f>
        <v>0</v>
      </c>
      <c r="BE100" s="4"/>
      <c r="BT100" s="136" t="s">
        <v>84</v>
      </c>
      <c r="BV100" s="136" t="s">
        <v>77</v>
      </c>
      <c r="BW100" s="136" t="s">
        <v>219</v>
      </c>
      <c r="BX100" s="136" t="s">
        <v>213</v>
      </c>
      <c r="CL100" s="136" t="s">
        <v>19</v>
      </c>
    </row>
    <row r="101" s="4" customFormat="1" ht="16.5" customHeight="1">
      <c r="A101" s="127" t="s">
        <v>85</v>
      </c>
      <c r="B101" s="66"/>
      <c r="C101" s="128"/>
      <c r="D101" s="128"/>
      <c r="E101" s="129" t="s">
        <v>220</v>
      </c>
      <c r="F101" s="129"/>
      <c r="G101" s="129"/>
      <c r="H101" s="129"/>
      <c r="I101" s="129"/>
      <c r="J101" s="128"/>
      <c r="K101" s="129" t="s">
        <v>221</v>
      </c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30">
        <f>'12 - SO 111 - Odpočinková...'!J32</f>
        <v>0</v>
      </c>
      <c r="AH101" s="128"/>
      <c r="AI101" s="128"/>
      <c r="AJ101" s="128"/>
      <c r="AK101" s="128"/>
      <c r="AL101" s="128"/>
      <c r="AM101" s="128"/>
      <c r="AN101" s="130">
        <f>SUM(AG101,AT101)</f>
        <v>0</v>
      </c>
      <c r="AO101" s="128"/>
      <c r="AP101" s="128"/>
      <c r="AQ101" s="131" t="s">
        <v>88</v>
      </c>
      <c r="AR101" s="68"/>
      <c r="AS101" s="132">
        <v>0</v>
      </c>
      <c r="AT101" s="133">
        <f>ROUND(SUM(AV101:AW101),2)</f>
        <v>0</v>
      </c>
      <c r="AU101" s="134">
        <f>'12 - SO 111 - Odpočinková...'!P93</f>
        <v>0</v>
      </c>
      <c r="AV101" s="133">
        <f>'12 - SO 111 - Odpočinková...'!J35</f>
        <v>0</v>
      </c>
      <c r="AW101" s="133">
        <f>'12 - SO 111 - Odpočinková...'!J36</f>
        <v>0</v>
      </c>
      <c r="AX101" s="133">
        <f>'12 - SO 111 - Odpočinková...'!J37</f>
        <v>0</v>
      </c>
      <c r="AY101" s="133">
        <f>'12 - SO 111 - Odpočinková...'!J38</f>
        <v>0</v>
      </c>
      <c r="AZ101" s="133">
        <f>'12 - SO 111 - Odpočinková...'!F35</f>
        <v>0</v>
      </c>
      <c r="BA101" s="133">
        <f>'12 - SO 111 - Odpočinková...'!F36</f>
        <v>0</v>
      </c>
      <c r="BB101" s="133">
        <f>'12 - SO 111 - Odpočinková...'!F37</f>
        <v>0</v>
      </c>
      <c r="BC101" s="133">
        <f>'12 - SO 111 - Odpočinková...'!F38</f>
        <v>0</v>
      </c>
      <c r="BD101" s="135">
        <f>'12 - SO 111 - Odpočinková...'!F39</f>
        <v>0</v>
      </c>
      <c r="BE101" s="4"/>
      <c r="BT101" s="136" t="s">
        <v>84</v>
      </c>
      <c r="BV101" s="136" t="s">
        <v>77</v>
      </c>
      <c r="BW101" s="136" t="s">
        <v>222</v>
      </c>
      <c r="BX101" s="136" t="s">
        <v>213</v>
      </c>
      <c r="CL101" s="136" t="s">
        <v>19</v>
      </c>
    </row>
    <row r="102" s="4" customFormat="1" ht="16.5" customHeight="1">
      <c r="A102" s="127" t="s">
        <v>85</v>
      </c>
      <c r="B102" s="66"/>
      <c r="C102" s="128"/>
      <c r="D102" s="128"/>
      <c r="E102" s="129" t="s">
        <v>223</v>
      </c>
      <c r="F102" s="129"/>
      <c r="G102" s="129"/>
      <c r="H102" s="129"/>
      <c r="I102" s="129"/>
      <c r="J102" s="128"/>
      <c r="K102" s="129" t="s">
        <v>224</v>
      </c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30">
        <f>'13 - SO 202 - Opěrná zeď'!J32</f>
        <v>0</v>
      </c>
      <c r="AH102" s="128"/>
      <c r="AI102" s="128"/>
      <c r="AJ102" s="128"/>
      <c r="AK102" s="128"/>
      <c r="AL102" s="128"/>
      <c r="AM102" s="128"/>
      <c r="AN102" s="130">
        <f>SUM(AG102,AT102)</f>
        <v>0</v>
      </c>
      <c r="AO102" s="128"/>
      <c r="AP102" s="128"/>
      <c r="AQ102" s="131" t="s">
        <v>88</v>
      </c>
      <c r="AR102" s="68"/>
      <c r="AS102" s="132">
        <v>0</v>
      </c>
      <c r="AT102" s="133">
        <f>ROUND(SUM(AV102:AW102),2)</f>
        <v>0</v>
      </c>
      <c r="AU102" s="134">
        <f>'13 - SO 202 - Opěrná zeď'!P88</f>
        <v>0</v>
      </c>
      <c r="AV102" s="133">
        <f>'13 - SO 202 - Opěrná zeď'!J35</f>
        <v>0</v>
      </c>
      <c r="AW102" s="133">
        <f>'13 - SO 202 - Opěrná zeď'!J36</f>
        <v>0</v>
      </c>
      <c r="AX102" s="133">
        <f>'13 - SO 202 - Opěrná zeď'!J37</f>
        <v>0</v>
      </c>
      <c r="AY102" s="133">
        <f>'13 - SO 202 - Opěrná zeď'!J38</f>
        <v>0</v>
      </c>
      <c r="AZ102" s="133">
        <f>'13 - SO 202 - Opěrná zeď'!F35</f>
        <v>0</v>
      </c>
      <c r="BA102" s="133">
        <f>'13 - SO 202 - Opěrná zeď'!F36</f>
        <v>0</v>
      </c>
      <c r="BB102" s="133">
        <f>'13 - SO 202 - Opěrná zeď'!F37</f>
        <v>0</v>
      </c>
      <c r="BC102" s="133">
        <f>'13 - SO 202 - Opěrná zeď'!F38</f>
        <v>0</v>
      </c>
      <c r="BD102" s="135">
        <f>'13 - SO 202 - Opěrná zeď'!F39</f>
        <v>0</v>
      </c>
      <c r="BE102" s="4"/>
      <c r="BT102" s="136" t="s">
        <v>84</v>
      </c>
      <c r="BV102" s="136" t="s">
        <v>77</v>
      </c>
      <c r="BW102" s="136" t="s">
        <v>225</v>
      </c>
      <c r="BX102" s="136" t="s">
        <v>213</v>
      </c>
      <c r="CL102" s="136" t="s">
        <v>19</v>
      </c>
    </row>
    <row r="103" s="4" customFormat="1" ht="23.25" customHeight="1">
      <c r="A103" s="127" t="s">
        <v>85</v>
      </c>
      <c r="B103" s="66"/>
      <c r="C103" s="128"/>
      <c r="D103" s="128"/>
      <c r="E103" s="129" t="s">
        <v>226</v>
      </c>
      <c r="F103" s="129"/>
      <c r="G103" s="129"/>
      <c r="H103" s="129"/>
      <c r="I103" s="129"/>
      <c r="J103" s="128"/>
      <c r="K103" s="129" t="s">
        <v>227</v>
      </c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30">
        <f>'14 - SO 301 - Rekonstrukc...'!J32</f>
        <v>0</v>
      </c>
      <c r="AH103" s="128"/>
      <c r="AI103" s="128"/>
      <c r="AJ103" s="128"/>
      <c r="AK103" s="128"/>
      <c r="AL103" s="128"/>
      <c r="AM103" s="128"/>
      <c r="AN103" s="130">
        <f>SUM(AG103,AT103)</f>
        <v>0</v>
      </c>
      <c r="AO103" s="128"/>
      <c r="AP103" s="128"/>
      <c r="AQ103" s="131" t="s">
        <v>88</v>
      </c>
      <c r="AR103" s="68"/>
      <c r="AS103" s="132">
        <v>0</v>
      </c>
      <c r="AT103" s="133">
        <f>ROUND(SUM(AV103:AW103),2)</f>
        <v>0</v>
      </c>
      <c r="AU103" s="134">
        <f>'14 - SO 301 - Rekonstrukc...'!P98</f>
        <v>0</v>
      </c>
      <c r="AV103" s="133">
        <f>'14 - SO 301 - Rekonstrukc...'!J35</f>
        <v>0</v>
      </c>
      <c r="AW103" s="133">
        <f>'14 - SO 301 - Rekonstrukc...'!J36</f>
        <v>0</v>
      </c>
      <c r="AX103" s="133">
        <f>'14 - SO 301 - Rekonstrukc...'!J37</f>
        <v>0</v>
      </c>
      <c r="AY103" s="133">
        <f>'14 - SO 301 - Rekonstrukc...'!J38</f>
        <v>0</v>
      </c>
      <c r="AZ103" s="133">
        <f>'14 - SO 301 - Rekonstrukc...'!F35</f>
        <v>0</v>
      </c>
      <c r="BA103" s="133">
        <f>'14 - SO 301 - Rekonstrukc...'!F36</f>
        <v>0</v>
      </c>
      <c r="BB103" s="133">
        <f>'14 - SO 301 - Rekonstrukc...'!F37</f>
        <v>0</v>
      </c>
      <c r="BC103" s="133">
        <f>'14 - SO 301 - Rekonstrukc...'!F38</f>
        <v>0</v>
      </c>
      <c r="BD103" s="135">
        <f>'14 - SO 301 - Rekonstrukc...'!F39</f>
        <v>0</v>
      </c>
      <c r="BE103" s="4"/>
      <c r="BT103" s="136" t="s">
        <v>84</v>
      </c>
      <c r="BV103" s="136" t="s">
        <v>77</v>
      </c>
      <c r="BW103" s="136" t="s">
        <v>228</v>
      </c>
      <c r="BX103" s="136" t="s">
        <v>213</v>
      </c>
      <c r="CL103" s="136" t="s">
        <v>19</v>
      </c>
    </row>
    <row r="104" s="4" customFormat="1" ht="16.5" customHeight="1">
      <c r="A104" s="127" t="s">
        <v>85</v>
      </c>
      <c r="B104" s="66"/>
      <c r="C104" s="128"/>
      <c r="D104" s="128"/>
      <c r="E104" s="129" t="s">
        <v>8</v>
      </c>
      <c r="F104" s="129"/>
      <c r="G104" s="129"/>
      <c r="H104" s="129"/>
      <c r="I104" s="129"/>
      <c r="J104" s="128"/>
      <c r="K104" s="129" t="s">
        <v>229</v>
      </c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30">
        <f>'15 - SO 302 - Propustek d...'!J32</f>
        <v>0</v>
      </c>
      <c r="AH104" s="128"/>
      <c r="AI104" s="128"/>
      <c r="AJ104" s="128"/>
      <c r="AK104" s="128"/>
      <c r="AL104" s="128"/>
      <c r="AM104" s="128"/>
      <c r="AN104" s="130">
        <f>SUM(AG104,AT104)</f>
        <v>0</v>
      </c>
      <c r="AO104" s="128"/>
      <c r="AP104" s="128"/>
      <c r="AQ104" s="131" t="s">
        <v>88</v>
      </c>
      <c r="AR104" s="68"/>
      <c r="AS104" s="132">
        <v>0</v>
      </c>
      <c r="AT104" s="133">
        <f>ROUND(SUM(AV104:AW104),2)</f>
        <v>0</v>
      </c>
      <c r="AU104" s="134">
        <f>'15 - SO 302 - Propustek d...'!P94</f>
        <v>0</v>
      </c>
      <c r="AV104" s="133">
        <f>'15 - SO 302 - Propustek d...'!J35</f>
        <v>0</v>
      </c>
      <c r="AW104" s="133">
        <f>'15 - SO 302 - Propustek d...'!J36</f>
        <v>0</v>
      </c>
      <c r="AX104" s="133">
        <f>'15 - SO 302 - Propustek d...'!J37</f>
        <v>0</v>
      </c>
      <c r="AY104" s="133">
        <f>'15 - SO 302 - Propustek d...'!J38</f>
        <v>0</v>
      </c>
      <c r="AZ104" s="133">
        <f>'15 - SO 302 - Propustek d...'!F35</f>
        <v>0</v>
      </c>
      <c r="BA104" s="133">
        <f>'15 - SO 302 - Propustek d...'!F36</f>
        <v>0</v>
      </c>
      <c r="BB104" s="133">
        <f>'15 - SO 302 - Propustek d...'!F37</f>
        <v>0</v>
      </c>
      <c r="BC104" s="133">
        <f>'15 - SO 302 - Propustek d...'!F38</f>
        <v>0</v>
      </c>
      <c r="BD104" s="135">
        <f>'15 - SO 302 - Propustek d...'!F39</f>
        <v>0</v>
      </c>
      <c r="BE104" s="4"/>
      <c r="BT104" s="136" t="s">
        <v>84</v>
      </c>
      <c r="BV104" s="136" t="s">
        <v>77</v>
      </c>
      <c r="BW104" s="136" t="s">
        <v>230</v>
      </c>
      <c r="BX104" s="136" t="s">
        <v>213</v>
      </c>
      <c r="CL104" s="136" t="s">
        <v>19</v>
      </c>
    </row>
    <row r="105" s="4" customFormat="1" ht="23.25" customHeight="1">
      <c r="A105" s="127" t="s">
        <v>85</v>
      </c>
      <c r="B105" s="66"/>
      <c r="C105" s="128"/>
      <c r="D105" s="128"/>
      <c r="E105" s="129" t="s">
        <v>231</v>
      </c>
      <c r="F105" s="129"/>
      <c r="G105" s="129"/>
      <c r="H105" s="129"/>
      <c r="I105" s="129"/>
      <c r="J105" s="128"/>
      <c r="K105" s="129" t="s">
        <v>232</v>
      </c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30">
        <f>'16 - SO 303 - Odvodnění p...'!J32</f>
        <v>0</v>
      </c>
      <c r="AH105" s="128"/>
      <c r="AI105" s="128"/>
      <c r="AJ105" s="128"/>
      <c r="AK105" s="128"/>
      <c r="AL105" s="128"/>
      <c r="AM105" s="128"/>
      <c r="AN105" s="130">
        <f>SUM(AG105,AT105)</f>
        <v>0</v>
      </c>
      <c r="AO105" s="128"/>
      <c r="AP105" s="128"/>
      <c r="AQ105" s="131" t="s">
        <v>88</v>
      </c>
      <c r="AR105" s="68"/>
      <c r="AS105" s="132">
        <v>0</v>
      </c>
      <c r="AT105" s="133">
        <f>ROUND(SUM(AV105:AW105),2)</f>
        <v>0</v>
      </c>
      <c r="AU105" s="134">
        <f>'16 - SO 303 - Odvodnění p...'!P97</f>
        <v>0</v>
      </c>
      <c r="AV105" s="133">
        <f>'16 - SO 303 - Odvodnění p...'!J35</f>
        <v>0</v>
      </c>
      <c r="AW105" s="133">
        <f>'16 - SO 303 - Odvodnění p...'!J36</f>
        <v>0</v>
      </c>
      <c r="AX105" s="133">
        <f>'16 - SO 303 - Odvodnění p...'!J37</f>
        <v>0</v>
      </c>
      <c r="AY105" s="133">
        <f>'16 - SO 303 - Odvodnění p...'!J38</f>
        <v>0</v>
      </c>
      <c r="AZ105" s="133">
        <f>'16 - SO 303 - Odvodnění p...'!F35</f>
        <v>0</v>
      </c>
      <c r="BA105" s="133">
        <f>'16 - SO 303 - Odvodnění p...'!F36</f>
        <v>0</v>
      </c>
      <c r="BB105" s="133">
        <f>'16 - SO 303 - Odvodnění p...'!F37</f>
        <v>0</v>
      </c>
      <c r="BC105" s="133">
        <f>'16 - SO 303 - Odvodnění p...'!F38</f>
        <v>0</v>
      </c>
      <c r="BD105" s="135">
        <f>'16 - SO 303 - Odvodnění p...'!F39</f>
        <v>0</v>
      </c>
      <c r="BE105" s="4"/>
      <c r="BT105" s="136" t="s">
        <v>84</v>
      </c>
      <c r="BV105" s="136" t="s">
        <v>77</v>
      </c>
      <c r="BW105" s="136" t="s">
        <v>233</v>
      </c>
      <c r="BX105" s="136" t="s">
        <v>213</v>
      </c>
      <c r="CL105" s="136" t="s">
        <v>19</v>
      </c>
    </row>
    <row r="106" s="4" customFormat="1" ht="16.5" customHeight="1">
      <c r="A106" s="127" t="s">
        <v>85</v>
      </c>
      <c r="B106" s="66"/>
      <c r="C106" s="128"/>
      <c r="D106" s="128"/>
      <c r="E106" s="129" t="s">
        <v>234</v>
      </c>
      <c r="F106" s="129"/>
      <c r="G106" s="129"/>
      <c r="H106" s="129"/>
      <c r="I106" s="129"/>
      <c r="J106" s="128"/>
      <c r="K106" s="129" t="s">
        <v>235</v>
      </c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30">
        <f>'17 - SO 402 - Odstranění ...'!J32</f>
        <v>0</v>
      </c>
      <c r="AH106" s="128"/>
      <c r="AI106" s="128"/>
      <c r="AJ106" s="128"/>
      <c r="AK106" s="128"/>
      <c r="AL106" s="128"/>
      <c r="AM106" s="128"/>
      <c r="AN106" s="130">
        <f>SUM(AG106,AT106)</f>
        <v>0</v>
      </c>
      <c r="AO106" s="128"/>
      <c r="AP106" s="128"/>
      <c r="AQ106" s="131" t="s">
        <v>88</v>
      </c>
      <c r="AR106" s="68"/>
      <c r="AS106" s="132">
        <v>0</v>
      </c>
      <c r="AT106" s="133">
        <f>ROUND(SUM(AV106:AW106),2)</f>
        <v>0</v>
      </c>
      <c r="AU106" s="134">
        <f>'17 - SO 402 - Odstranění ...'!P87</f>
        <v>0</v>
      </c>
      <c r="AV106" s="133">
        <f>'17 - SO 402 - Odstranění ...'!J35</f>
        <v>0</v>
      </c>
      <c r="AW106" s="133">
        <f>'17 - SO 402 - Odstranění ...'!J36</f>
        <v>0</v>
      </c>
      <c r="AX106" s="133">
        <f>'17 - SO 402 - Odstranění ...'!J37</f>
        <v>0</v>
      </c>
      <c r="AY106" s="133">
        <f>'17 - SO 402 - Odstranění ...'!J38</f>
        <v>0</v>
      </c>
      <c r="AZ106" s="133">
        <f>'17 - SO 402 - Odstranění ...'!F35</f>
        <v>0</v>
      </c>
      <c r="BA106" s="133">
        <f>'17 - SO 402 - Odstranění ...'!F36</f>
        <v>0</v>
      </c>
      <c r="BB106" s="133">
        <f>'17 - SO 402 - Odstranění ...'!F37</f>
        <v>0</v>
      </c>
      <c r="BC106" s="133">
        <f>'17 - SO 402 - Odstranění ...'!F38</f>
        <v>0</v>
      </c>
      <c r="BD106" s="135">
        <f>'17 - SO 402 - Odstranění ...'!F39</f>
        <v>0</v>
      </c>
      <c r="BE106" s="4"/>
      <c r="BT106" s="136" t="s">
        <v>84</v>
      </c>
      <c r="BV106" s="136" t="s">
        <v>77</v>
      </c>
      <c r="BW106" s="136" t="s">
        <v>236</v>
      </c>
      <c r="BX106" s="136" t="s">
        <v>213</v>
      </c>
      <c r="CL106" s="136" t="s">
        <v>19</v>
      </c>
    </row>
    <row r="107" s="4" customFormat="1" ht="16.5" customHeight="1">
      <c r="A107" s="127" t="s">
        <v>85</v>
      </c>
      <c r="B107" s="66"/>
      <c r="C107" s="128"/>
      <c r="D107" s="128"/>
      <c r="E107" s="129" t="s">
        <v>237</v>
      </c>
      <c r="F107" s="129"/>
      <c r="G107" s="129"/>
      <c r="H107" s="129"/>
      <c r="I107" s="129"/>
      <c r="J107" s="128"/>
      <c r="K107" s="129" t="s">
        <v>238</v>
      </c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30">
        <f>'18 - VRN - Vedlejší rozpo...'!J32</f>
        <v>0</v>
      </c>
      <c r="AH107" s="128"/>
      <c r="AI107" s="128"/>
      <c r="AJ107" s="128"/>
      <c r="AK107" s="128"/>
      <c r="AL107" s="128"/>
      <c r="AM107" s="128"/>
      <c r="AN107" s="130">
        <f>SUM(AG107,AT107)</f>
        <v>0</v>
      </c>
      <c r="AO107" s="128"/>
      <c r="AP107" s="128"/>
      <c r="AQ107" s="131" t="s">
        <v>88</v>
      </c>
      <c r="AR107" s="68"/>
      <c r="AS107" s="138">
        <v>0</v>
      </c>
      <c r="AT107" s="139">
        <f>ROUND(SUM(AV107:AW107),2)</f>
        <v>0</v>
      </c>
      <c r="AU107" s="140">
        <f>'18 - VRN - Vedlejší rozpo...'!P93</f>
        <v>0</v>
      </c>
      <c r="AV107" s="139">
        <f>'18 - VRN - Vedlejší rozpo...'!J35</f>
        <v>0</v>
      </c>
      <c r="AW107" s="139">
        <f>'18 - VRN - Vedlejší rozpo...'!J36</f>
        <v>0</v>
      </c>
      <c r="AX107" s="139">
        <f>'18 - VRN - Vedlejší rozpo...'!J37</f>
        <v>0</v>
      </c>
      <c r="AY107" s="139">
        <f>'18 - VRN - Vedlejší rozpo...'!J38</f>
        <v>0</v>
      </c>
      <c r="AZ107" s="139">
        <f>'18 - VRN - Vedlejší rozpo...'!F35</f>
        <v>0</v>
      </c>
      <c r="BA107" s="139">
        <f>'18 - VRN - Vedlejší rozpo...'!F36</f>
        <v>0</v>
      </c>
      <c r="BB107" s="139">
        <f>'18 - VRN - Vedlejší rozpo...'!F37</f>
        <v>0</v>
      </c>
      <c r="BC107" s="139">
        <f>'18 - VRN - Vedlejší rozpo...'!F38</f>
        <v>0</v>
      </c>
      <c r="BD107" s="141">
        <f>'18 - VRN - Vedlejší rozpo...'!F39</f>
        <v>0</v>
      </c>
      <c r="BE107" s="4"/>
      <c r="BT107" s="136" t="s">
        <v>84</v>
      </c>
      <c r="BV107" s="136" t="s">
        <v>77</v>
      </c>
      <c r="BW107" s="136" t="s">
        <v>239</v>
      </c>
      <c r="BX107" s="136" t="s">
        <v>213</v>
      </c>
      <c r="CL107" s="136" t="s">
        <v>19</v>
      </c>
    </row>
    <row r="108" s="2" customFormat="1" ht="30" customHeight="1">
      <c r="A108" s="41"/>
      <c r="B108" s="42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7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</row>
    <row r="109" s="2" customFormat="1" ht="6.96" customHeight="1">
      <c r="A109" s="41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47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</row>
  </sheetData>
  <sheetProtection sheet="1" formatColumns="0" formatRows="0" objects="1" scenarios="1" spinCount="100000" saltValue="IqmQigvyPpVXMH1WL//cW0yCYCJbMrDIpNSPCFZwSqS0TaI6X94dASZwl6GTJQJz6SLMM21zSA4tah1MirH9hg==" hashValue="m2fmBGLmf1mXqGWTBzByyYVAuuG/1yIv/Cov12L8EZGOMHycVAh/SxGvOTFeDTcATQEdcH7byVM+Qy+50BBfQQ==" algorithmName="SHA-512" password="CC35"/>
  <mergeCells count="250"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61:AM61"/>
    <mergeCell ref="AN61:AP61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N67:AP67"/>
    <mergeCell ref="AG67:AM67"/>
    <mergeCell ref="AN68:AP68"/>
    <mergeCell ref="AG68:AM68"/>
    <mergeCell ref="AG69:AM69"/>
    <mergeCell ref="AN69:AP69"/>
    <mergeCell ref="AN70:AP70"/>
    <mergeCell ref="AG70:AM70"/>
    <mergeCell ref="AG71:AM71"/>
    <mergeCell ref="AN71:AP71"/>
    <mergeCell ref="AG72:AM72"/>
    <mergeCell ref="AN72:AP72"/>
    <mergeCell ref="AG73:AM73"/>
    <mergeCell ref="AN73:AP73"/>
    <mergeCell ref="AN74:AP74"/>
    <mergeCell ref="AG74:AM74"/>
    <mergeCell ref="AN75:AP75"/>
    <mergeCell ref="AG75:AM75"/>
    <mergeCell ref="AG76:AM76"/>
    <mergeCell ref="AN76:AP76"/>
    <mergeCell ref="AG77:AM77"/>
    <mergeCell ref="AN77:AP77"/>
    <mergeCell ref="AN78:AP78"/>
    <mergeCell ref="AG78:AM78"/>
    <mergeCell ref="AN79:AP79"/>
    <mergeCell ref="AG79:AM79"/>
    <mergeCell ref="AN80:AP80"/>
    <mergeCell ref="AG80:AM80"/>
    <mergeCell ref="AN81:AP81"/>
    <mergeCell ref="AG81:AM81"/>
    <mergeCell ref="AN82:AP82"/>
    <mergeCell ref="AG82:AM82"/>
    <mergeCell ref="AN83:AP83"/>
    <mergeCell ref="AG83:AM83"/>
    <mergeCell ref="AN84:AP84"/>
    <mergeCell ref="AG84:AM84"/>
    <mergeCell ref="AN85:AP85"/>
    <mergeCell ref="AG85:AM85"/>
    <mergeCell ref="AN86:AP86"/>
    <mergeCell ref="AG86:AM86"/>
    <mergeCell ref="AN87:AP87"/>
    <mergeCell ref="AG87:AM87"/>
    <mergeCell ref="AG88:AM88"/>
    <mergeCell ref="AN88:AP88"/>
    <mergeCell ref="AG89:AM89"/>
    <mergeCell ref="AN89:AP89"/>
    <mergeCell ref="AN90:AP90"/>
    <mergeCell ref="AG90:AM90"/>
    <mergeCell ref="AN91:AP91"/>
    <mergeCell ref="AG91:AM91"/>
    <mergeCell ref="AN92:AP92"/>
    <mergeCell ref="AG92:AM92"/>
    <mergeCell ref="AN93:AP93"/>
    <mergeCell ref="AG93:AM93"/>
    <mergeCell ref="AN94:AP94"/>
    <mergeCell ref="AG94:AM94"/>
    <mergeCell ref="AN95:AP95"/>
    <mergeCell ref="AG95:AM95"/>
    <mergeCell ref="AN96:AP96"/>
    <mergeCell ref="AG96:AM96"/>
    <mergeCell ref="AG97:AM97"/>
    <mergeCell ref="AN97:AP97"/>
    <mergeCell ref="AN98:AP98"/>
    <mergeCell ref="AG98:AM98"/>
    <mergeCell ref="AN99:AP99"/>
    <mergeCell ref="AG99:AM99"/>
    <mergeCell ref="AN100:AP100"/>
    <mergeCell ref="AG100:AM100"/>
    <mergeCell ref="AN101:AP101"/>
    <mergeCell ref="AG101:AM101"/>
    <mergeCell ref="AG102:AM102"/>
    <mergeCell ref="AN102:AP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L45:AO45"/>
    <mergeCell ref="C52:G52"/>
    <mergeCell ref="I52:AF52"/>
    <mergeCell ref="J55:AF55"/>
    <mergeCell ref="D55:H55"/>
    <mergeCell ref="E56:I56"/>
    <mergeCell ref="K56:AF56"/>
    <mergeCell ref="K57:AF57"/>
    <mergeCell ref="E57:I57"/>
    <mergeCell ref="K58:AF58"/>
    <mergeCell ref="E58:I58"/>
    <mergeCell ref="F59:J59"/>
    <mergeCell ref="L59:AF59"/>
    <mergeCell ref="M60:AF60"/>
    <mergeCell ref="G60:K60"/>
    <mergeCell ref="M61:AF61"/>
    <mergeCell ref="G61:K61"/>
    <mergeCell ref="M62:AF62"/>
    <mergeCell ref="G62:K62"/>
    <mergeCell ref="G63:K63"/>
    <mergeCell ref="M63:AF63"/>
    <mergeCell ref="AM47:AN47"/>
    <mergeCell ref="AM49:AP49"/>
    <mergeCell ref="AS49:AT51"/>
    <mergeCell ref="AM50:AP50"/>
    <mergeCell ref="AN52:AP52"/>
    <mergeCell ref="AG52:AM52"/>
    <mergeCell ref="AN55:AP55"/>
    <mergeCell ref="AG55:AM55"/>
    <mergeCell ref="AN56:AP56"/>
    <mergeCell ref="AG56:AM56"/>
    <mergeCell ref="AG57:AM57"/>
    <mergeCell ref="AN57:AP57"/>
    <mergeCell ref="AG58:AM58"/>
    <mergeCell ref="AN58:AP58"/>
    <mergeCell ref="AG59:AM59"/>
    <mergeCell ref="AN59:AP59"/>
    <mergeCell ref="AN60:AP60"/>
    <mergeCell ref="AG60:AM60"/>
    <mergeCell ref="AG54:AM54"/>
    <mergeCell ref="AN54:AP54"/>
    <mergeCell ref="M64:AF64"/>
    <mergeCell ref="G64:K64"/>
    <mergeCell ref="L65:AF65"/>
    <mergeCell ref="F65:J65"/>
    <mergeCell ref="M66:AF66"/>
    <mergeCell ref="G66:K66"/>
    <mergeCell ref="M67:AF67"/>
    <mergeCell ref="G67:K67"/>
    <mergeCell ref="M68:AF68"/>
    <mergeCell ref="G68:K68"/>
    <mergeCell ref="M69:AF69"/>
    <mergeCell ref="G69:K69"/>
    <mergeCell ref="M70:AF70"/>
    <mergeCell ref="G70:K70"/>
    <mergeCell ref="M71:AF71"/>
    <mergeCell ref="G71:K71"/>
    <mergeCell ref="M72:AF72"/>
    <mergeCell ref="G72:K72"/>
    <mergeCell ref="K73:AF73"/>
    <mergeCell ref="E73:I73"/>
    <mergeCell ref="L74:AF74"/>
    <mergeCell ref="F74:J74"/>
    <mergeCell ref="F75:J75"/>
    <mergeCell ref="L75:AF75"/>
    <mergeCell ref="L76:AF76"/>
    <mergeCell ref="F76:J76"/>
    <mergeCell ref="L77:AF77"/>
    <mergeCell ref="F77:J77"/>
    <mergeCell ref="L78:AF78"/>
    <mergeCell ref="F78:J78"/>
    <mergeCell ref="L79:AF79"/>
    <mergeCell ref="F79:J79"/>
    <mergeCell ref="L80:AF80"/>
    <mergeCell ref="F80:J80"/>
    <mergeCell ref="L81:AF81"/>
    <mergeCell ref="F81:J81"/>
    <mergeCell ref="L82:AF82"/>
    <mergeCell ref="F82:J82"/>
    <mergeCell ref="F83:J83"/>
    <mergeCell ref="L83:AF83"/>
    <mergeCell ref="F84:J84"/>
    <mergeCell ref="L84:AF84"/>
    <mergeCell ref="F85:J85"/>
    <mergeCell ref="L85:AF85"/>
    <mergeCell ref="D86:H86"/>
    <mergeCell ref="J86:AF86"/>
    <mergeCell ref="E87:I87"/>
    <mergeCell ref="K87:AF87"/>
    <mergeCell ref="K88:AF88"/>
    <mergeCell ref="E88:I88"/>
    <mergeCell ref="K89:AF89"/>
    <mergeCell ref="E89:I89"/>
    <mergeCell ref="F90:J90"/>
    <mergeCell ref="L90:AF90"/>
    <mergeCell ref="F91:J91"/>
    <mergeCell ref="L91:AF91"/>
    <mergeCell ref="L92:AF92"/>
    <mergeCell ref="F92:J92"/>
    <mergeCell ref="L93:AF93"/>
    <mergeCell ref="F93:J93"/>
    <mergeCell ref="F94:J94"/>
    <mergeCell ref="L94:AF94"/>
    <mergeCell ref="F95:J95"/>
    <mergeCell ref="L95:AF95"/>
    <mergeCell ref="K96:AF96"/>
    <mergeCell ref="E96:I96"/>
    <mergeCell ref="E97:I97"/>
    <mergeCell ref="K97:AF97"/>
    <mergeCell ref="D98:H98"/>
    <mergeCell ref="J98:AF98"/>
    <mergeCell ref="E99:I99"/>
    <mergeCell ref="K99:AF99"/>
    <mergeCell ref="K100:AF100"/>
    <mergeCell ref="E100:I100"/>
    <mergeCell ref="E101:I101"/>
    <mergeCell ref="K101:AF101"/>
    <mergeCell ref="E102:I102"/>
    <mergeCell ref="K102:AF102"/>
    <mergeCell ref="K103:AF103"/>
    <mergeCell ref="E103:I103"/>
    <mergeCell ref="E104:I104"/>
    <mergeCell ref="K104:AF104"/>
    <mergeCell ref="E105:I105"/>
    <mergeCell ref="K105:AF105"/>
    <mergeCell ref="E106:I106"/>
    <mergeCell ref="K106:AF106"/>
    <mergeCell ref="E107:I107"/>
    <mergeCell ref="K107:AF107"/>
  </mergeCells>
  <hyperlinks>
    <hyperlink ref="A56" location="'01 - SO 101 - Parková cesta'!C2" display="/"/>
    <hyperlink ref="A57" location="'02 - SO 102 - Terénní stezky'!C2" display="/"/>
    <hyperlink ref="A60" location="'03.1.1 - Odstranění dřevn...'!C2" display="/"/>
    <hyperlink ref="A61" location="'03.1.2 - Odstranění pařez...'!C2" display="/"/>
    <hyperlink ref="A62" location="'03.1.3 - Ošetření dřevin'!C2" display="/"/>
    <hyperlink ref="A63" location="'03.1.4 - Kácení fáze III....'!C2" display="/"/>
    <hyperlink ref="A64" location="'03.1.5 - Odstranění pařez...'!C2" display="/"/>
    <hyperlink ref="A66" location="'03.2.1 - Ochrana stromů p...'!C2" display="/"/>
    <hyperlink ref="A67" location="'03.2.2 - Přípravné práce,...'!C2" display="/"/>
    <hyperlink ref="A68" location="'03.2.3 - Výsadba stromů'!C2" display="/"/>
    <hyperlink ref="A69" location="'03.2.4 - Povýsadbová rozv...'!C2" display="/"/>
    <hyperlink ref="A70" location="'03.2.5 - Zatravnění ploch'!C2" display="/"/>
    <hyperlink ref="A71" location="'03.2.6 - Péče o travnaté ...'!C2" display="/"/>
    <hyperlink ref="A72" location="'03.2.7 - Štěpkové plochy'!C2" display="/"/>
    <hyperlink ref="A74" location="'04.1 - Travnaté plochy'!C2" display="/"/>
    <hyperlink ref="A75" location="'04.2 - Péče o travnaté pl...'!C2" display="/"/>
    <hyperlink ref="A76" location="'04.3 - Štěpkové plochy'!C2" display="/"/>
    <hyperlink ref="A77" location="'04.4 - Záhony 1-2'!C2" display="/"/>
    <hyperlink ref="A78" location="'04.5 - Záhony 3'!C2" display="/"/>
    <hyperlink ref="A79" location="'04.6 - Záhony 4-5'!C2" display="/"/>
    <hyperlink ref="A80" location="'04.7 - Záhony 6-7'!C2" display="/"/>
    <hyperlink ref="A81" location="'04.8 - Záhony 8'!C2" display="/"/>
    <hyperlink ref="A82" location="'04.9 - Záhony 9'!C2" display="/"/>
    <hyperlink ref="A83" location="'04.10 - Záhony 10-14'!C2" display="/"/>
    <hyperlink ref="A84" location="'04.11 - Péče o záhony'!C2" display="/"/>
    <hyperlink ref="A85" location="'04.12 - Mobiliář'!C2" display="/"/>
    <hyperlink ref="A87" location="'05 - SO 103 - Terénní ste...'!C2" display="/"/>
    <hyperlink ref="A88" location="'06 - SO 112 - Herní prvek'!C2" display="/"/>
    <hyperlink ref="A90" location="'07.1 - SO 113 - Přípravné...'!C2" display="/"/>
    <hyperlink ref="A91" location="'07.2 - SO 113 A - Odpočin...'!C2" display="/"/>
    <hyperlink ref="A92" location="'07.3 - SO 113 B - Odpočin...'!C2" display="/"/>
    <hyperlink ref="A93" location="'07.4 - SO 113 C - Odpadko...'!C2" display="/"/>
    <hyperlink ref="A94" location="'07.5 - SO 113 D - Stojan ...'!C2" display="/"/>
    <hyperlink ref="A95" location="'07.6 - SO 113 E - Set stů...'!C2" display="/"/>
    <hyperlink ref="A96" location="'08 - SO 201 - Most M1'!C2" display="/"/>
    <hyperlink ref="A97" location="'09 - SO 401 - Veřejné osv...'!C2" display="/"/>
    <hyperlink ref="A99" location="'10 - SO 104 - Chodník ul....'!C2" display="/"/>
    <hyperlink ref="A100" location="'11 - SO 105 - Oprava oplo...'!C2" display="/"/>
    <hyperlink ref="A101" location="'12 - SO 111 - Odpočinková...'!C2" display="/"/>
    <hyperlink ref="A102" location="'13 - SO 202 - Opěrná zeď'!C2" display="/"/>
    <hyperlink ref="A103" location="'14 - SO 301 - Rekonstrukc...'!C2" display="/"/>
    <hyperlink ref="A104" location="'15 - SO 302 - Propustek d...'!C2" display="/"/>
    <hyperlink ref="A105" location="'16 - SO 303 - Odvodnění p...'!C2" display="/"/>
    <hyperlink ref="A106" location="'17 - SO 402 - Odstranění ...'!C2" display="/"/>
    <hyperlink ref="A107" location="'18 - VRN - Vedlejší rozpo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927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928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1147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ROUND((SUM(BE96:BE133)),  2)</f>
        <v>0</v>
      </c>
      <c r="G37" s="41"/>
      <c r="H37" s="41"/>
      <c r="I37" s="162">
        <v>0.20999999999999999</v>
      </c>
      <c r="J37" s="161">
        <f>ROUND(((SUM(BE96:BE133))*I37),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ROUND((SUM(BF96:BF133)),  2)</f>
        <v>0</v>
      </c>
      <c r="G38" s="41"/>
      <c r="H38" s="41"/>
      <c r="I38" s="162">
        <v>0.14999999999999999</v>
      </c>
      <c r="J38" s="161">
        <f>ROUND(((SUM(BF96:BF133))*I38),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ROUND((SUM(BG96:BG133)),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ROUND((SUM(BH96:BH133)),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ROUND((SUM(BI96:BI133)),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927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928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03.2.2 - Přípravné práce, založení prokořenitelného pásu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1148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1149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1150</v>
      </c>
      <c r="E70" s="246"/>
      <c r="F70" s="246"/>
      <c r="G70" s="246"/>
      <c r="H70" s="246"/>
      <c r="I70" s="246"/>
      <c r="J70" s="247">
        <f>J117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1151</v>
      </c>
      <c r="E71" s="246"/>
      <c r="F71" s="246"/>
      <c r="G71" s="246"/>
      <c r="H71" s="246"/>
      <c r="I71" s="246"/>
      <c r="J71" s="247">
        <f>J128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1152</v>
      </c>
      <c r="E72" s="246"/>
      <c r="F72" s="246"/>
      <c r="G72" s="246"/>
      <c r="H72" s="246"/>
      <c r="I72" s="246"/>
      <c r="J72" s="247">
        <f>J131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244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245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927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928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03.2.2 - Přípravné práce, založení prokořenitelného pásu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264</v>
      </c>
      <c r="D95" s="188" t="s">
        <v>60</v>
      </c>
      <c r="E95" s="188" t="s">
        <v>56</v>
      </c>
      <c r="F95" s="188" t="s">
        <v>57</v>
      </c>
      <c r="G95" s="188" t="s">
        <v>265</v>
      </c>
      <c r="H95" s="188" t="s">
        <v>266</v>
      </c>
      <c r="I95" s="188" t="s">
        <v>267</v>
      </c>
      <c r="J95" s="188" t="s">
        <v>252</v>
      </c>
      <c r="K95" s="189" t="s">
        <v>268</v>
      </c>
      <c r="L95" s="190"/>
      <c r="M95" s="95" t="s">
        <v>19</v>
      </c>
      <c r="N95" s="96" t="s">
        <v>45</v>
      </c>
      <c r="O95" s="96" t="s">
        <v>269</v>
      </c>
      <c r="P95" s="96" t="s">
        <v>270</v>
      </c>
      <c r="Q95" s="96" t="s">
        <v>271</v>
      </c>
      <c r="R95" s="96" t="s">
        <v>272</v>
      </c>
      <c r="S95" s="96" t="s">
        <v>273</v>
      </c>
      <c r="T95" s="97" t="s">
        <v>274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275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253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936</v>
      </c>
      <c r="F97" s="199" t="s">
        <v>1153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P98+P117+P128+P131</f>
        <v>0</v>
      </c>
      <c r="Q97" s="204"/>
      <c r="R97" s="205">
        <f>R98+R117+R128+R131</f>
        <v>0</v>
      </c>
      <c r="S97" s="204"/>
      <c r="T97" s="206">
        <f>T98+T117+T128+T131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277</v>
      </c>
      <c r="BK97" s="209">
        <f>BK98+BK117+BK128+BK131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942</v>
      </c>
      <c r="F98" s="249" t="s">
        <v>1154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SUM(P99:P116)</f>
        <v>0</v>
      </c>
      <c r="Q98" s="204"/>
      <c r="R98" s="205">
        <f>SUM(R99:R116)</f>
        <v>0</v>
      </c>
      <c r="S98" s="204"/>
      <c r="T98" s="206">
        <f>SUM(T99:T116)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277</v>
      </c>
      <c r="BK98" s="209">
        <f>SUM(BK99:BK116)</f>
        <v>0</v>
      </c>
    </row>
    <row r="99" s="2" customFormat="1" ht="21.75" customHeight="1">
      <c r="A99" s="41"/>
      <c r="B99" s="42"/>
      <c r="C99" s="210" t="s">
        <v>82</v>
      </c>
      <c r="D99" s="210" t="s">
        <v>278</v>
      </c>
      <c r="E99" s="211" t="s">
        <v>1155</v>
      </c>
      <c r="F99" s="212" t="s">
        <v>1156</v>
      </c>
      <c r="G99" s="213" t="s">
        <v>1131</v>
      </c>
      <c r="H99" s="214">
        <v>231.5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84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1157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1156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84</v>
      </c>
    </row>
    <row r="101" s="2" customFormat="1" ht="21.75" customHeight="1">
      <c r="A101" s="41"/>
      <c r="B101" s="42"/>
      <c r="C101" s="210" t="s">
        <v>84</v>
      </c>
      <c r="D101" s="210" t="s">
        <v>278</v>
      </c>
      <c r="E101" s="211" t="s">
        <v>1158</v>
      </c>
      <c r="F101" s="212" t="s">
        <v>1159</v>
      </c>
      <c r="G101" s="213" t="s">
        <v>1131</v>
      </c>
      <c r="H101" s="214">
        <v>231.5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278</v>
      </c>
      <c r="AU101" s="221" t="s">
        <v>84</v>
      </c>
      <c r="AY101" s="20" t="s">
        <v>277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1160</v>
      </c>
    </row>
    <row r="102" s="2" customFormat="1">
      <c r="A102" s="41"/>
      <c r="B102" s="42"/>
      <c r="C102" s="43"/>
      <c r="D102" s="223" t="s">
        <v>283</v>
      </c>
      <c r="E102" s="43"/>
      <c r="F102" s="224" t="s">
        <v>1159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283</v>
      </c>
      <c r="AU102" s="20" t="s">
        <v>84</v>
      </c>
    </row>
    <row r="103" s="2" customFormat="1" ht="16.5" customHeight="1">
      <c r="A103" s="41"/>
      <c r="B103" s="42"/>
      <c r="C103" s="210" t="s">
        <v>98</v>
      </c>
      <c r="D103" s="210" t="s">
        <v>278</v>
      </c>
      <c r="E103" s="211" t="s">
        <v>1161</v>
      </c>
      <c r="F103" s="212" t="s">
        <v>1162</v>
      </c>
      <c r="G103" s="213" t="s">
        <v>1131</v>
      </c>
      <c r="H103" s="214">
        <v>231.5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1163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1162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 ht="24.15" customHeight="1">
      <c r="A105" s="41"/>
      <c r="B105" s="42"/>
      <c r="C105" s="210" t="s">
        <v>102</v>
      </c>
      <c r="D105" s="210" t="s">
        <v>278</v>
      </c>
      <c r="E105" s="211" t="s">
        <v>1164</v>
      </c>
      <c r="F105" s="212" t="s">
        <v>1165</v>
      </c>
      <c r="G105" s="213" t="s">
        <v>1113</v>
      </c>
      <c r="H105" s="214">
        <v>85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84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1166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1165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84</v>
      </c>
    </row>
    <row r="107" s="2" customFormat="1" ht="16.5" customHeight="1">
      <c r="A107" s="41"/>
      <c r="B107" s="42"/>
      <c r="C107" s="210" t="s">
        <v>306</v>
      </c>
      <c r="D107" s="210" t="s">
        <v>278</v>
      </c>
      <c r="E107" s="211" t="s">
        <v>1167</v>
      </c>
      <c r="F107" s="212" t="s">
        <v>1168</v>
      </c>
      <c r="G107" s="213" t="s">
        <v>1113</v>
      </c>
      <c r="H107" s="214">
        <v>95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1169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1168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 ht="16.5" customHeight="1">
      <c r="A109" s="41"/>
      <c r="B109" s="42"/>
      <c r="C109" s="210" t="s">
        <v>312</v>
      </c>
      <c r="D109" s="210" t="s">
        <v>278</v>
      </c>
      <c r="E109" s="211" t="s">
        <v>102</v>
      </c>
      <c r="F109" s="212" t="s">
        <v>1170</v>
      </c>
      <c r="G109" s="213" t="s">
        <v>1131</v>
      </c>
      <c r="H109" s="214">
        <v>10.810000000000001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278</v>
      </c>
      <c r="AU109" s="221" t="s">
        <v>84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1171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1172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84</v>
      </c>
    </row>
    <row r="111" s="2" customFormat="1" ht="37.8" customHeight="1">
      <c r="A111" s="41"/>
      <c r="B111" s="42"/>
      <c r="C111" s="210" t="s">
        <v>318</v>
      </c>
      <c r="D111" s="210" t="s">
        <v>278</v>
      </c>
      <c r="E111" s="211" t="s">
        <v>306</v>
      </c>
      <c r="F111" s="212" t="s">
        <v>1173</v>
      </c>
      <c r="G111" s="213" t="s">
        <v>1131</v>
      </c>
      <c r="H111" s="214">
        <v>226.13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84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1174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1175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84</v>
      </c>
    </row>
    <row r="113" s="2" customFormat="1" ht="33" customHeight="1">
      <c r="A113" s="41"/>
      <c r="B113" s="42"/>
      <c r="C113" s="210" t="s">
        <v>329</v>
      </c>
      <c r="D113" s="210" t="s">
        <v>278</v>
      </c>
      <c r="E113" s="211" t="s">
        <v>312</v>
      </c>
      <c r="F113" s="212" t="s">
        <v>1176</v>
      </c>
      <c r="G113" s="213" t="s">
        <v>1131</v>
      </c>
      <c r="H113" s="214">
        <v>9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278</v>
      </c>
      <c r="AU113" s="221" t="s">
        <v>84</v>
      </c>
      <c r="AY113" s="20" t="s">
        <v>277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1177</v>
      </c>
    </row>
    <row r="114" s="2" customFormat="1">
      <c r="A114" s="41"/>
      <c r="B114" s="42"/>
      <c r="C114" s="43"/>
      <c r="D114" s="223" t="s">
        <v>283</v>
      </c>
      <c r="E114" s="43"/>
      <c r="F114" s="224" t="s">
        <v>1176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283</v>
      </c>
      <c r="AU114" s="20" t="s">
        <v>84</v>
      </c>
    </row>
    <row r="115" s="2" customFormat="1" ht="21.75" customHeight="1">
      <c r="A115" s="41"/>
      <c r="B115" s="42"/>
      <c r="C115" s="210" t="s">
        <v>337</v>
      </c>
      <c r="D115" s="210" t="s">
        <v>278</v>
      </c>
      <c r="E115" s="211" t="s">
        <v>318</v>
      </c>
      <c r="F115" s="212" t="s">
        <v>1178</v>
      </c>
      <c r="G115" s="213" t="s">
        <v>1051</v>
      </c>
      <c r="H115" s="214">
        <v>8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84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1179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1178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84</v>
      </c>
    </row>
    <row r="117" s="11" customFormat="1" ht="22.8" customHeight="1">
      <c r="A117" s="11"/>
      <c r="B117" s="196"/>
      <c r="C117" s="197"/>
      <c r="D117" s="198" t="s">
        <v>74</v>
      </c>
      <c r="E117" s="249" t="s">
        <v>1060</v>
      </c>
      <c r="F117" s="249" t="s">
        <v>1180</v>
      </c>
      <c r="G117" s="197"/>
      <c r="H117" s="197"/>
      <c r="I117" s="200"/>
      <c r="J117" s="250">
        <f>BK117</f>
        <v>0</v>
      </c>
      <c r="K117" s="197"/>
      <c r="L117" s="202"/>
      <c r="M117" s="203"/>
      <c r="N117" s="204"/>
      <c r="O117" s="204"/>
      <c r="P117" s="205">
        <f>SUM(P118:P127)</f>
        <v>0</v>
      </c>
      <c r="Q117" s="204"/>
      <c r="R117" s="205">
        <f>SUM(R118:R127)</f>
        <v>0</v>
      </c>
      <c r="S117" s="204"/>
      <c r="T117" s="206">
        <f>SUM(T118:T127)</f>
        <v>0</v>
      </c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R117" s="207" t="s">
        <v>82</v>
      </c>
      <c r="AT117" s="208" t="s">
        <v>74</v>
      </c>
      <c r="AU117" s="208" t="s">
        <v>82</v>
      </c>
      <c r="AY117" s="207" t="s">
        <v>277</v>
      </c>
      <c r="BK117" s="209">
        <f>SUM(BK118:BK127)</f>
        <v>0</v>
      </c>
    </row>
    <row r="118" s="2" customFormat="1" ht="16.5" customHeight="1">
      <c r="A118" s="41"/>
      <c r="B118" s="42"/>
      <c r="C118" s="210" t="s">
        <v>214</v>
      </c>
      <c r="D118" s="210" t="s">
        <v>278</v>
      </c>
      <c r="E118" s="211" t="s">
        <v>329</v>
      </c>
      <c r="F118" s="212" t="s">
        <v>1181</v>
      </c>
      <c r="G118" s="213" t="s">
        <v>1113</v>
      </c>
      <c r="H118" s="214">
        <v>95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278</v>
      </c>
      <c r="AU118" s="221" t="s">
        <v>84</v>
      </c>
      <c r="AY118" s="20" t="s">
        <v>277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1182</v>
      </c>
    </row>
    <row r="119" s="2" customFormat="1">
      <c r="A119" s="41"/>
      <c r="B119" s="42"/>
      <c r="C119" s="43"/>
      <c r="D119" s="223" t="s">
        <v>283</v>
      </c>
      <c r="E119" s="43"/>
      <c r="F119" s="224" t="s">
        <v>1181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283</v>
      </c>
      <c r="AU119" s="20" t="s">
        <v>84</v>
      </c>
    </row>
    <row r="120" s="2" customFormat="1" ht="24.15" customHeight="1">
      <c r="A120" s="41"/>
      <c r="B120" s="42"/>
      <c r="C120" s="210" t="s">
        <v>217</v>
      </c>
      <c r="D120" s="210" t="s">
        <v>278</v>
      </c>
      <c r="E120" s="211" t="s">
        <v>337</v>
      </c>
      <c r="F120" s="212" t="s">
        <v>1183</v>
      </c>
      <c r="G120" s="213" t="s">
        <v>1113</v>
      </c>
      <c r="H120" s="214">
        <v>85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278</v>
      </c>
      <c r="AU120" s="221" t="s">
        <v>84</v>
      </c>
      <c r="AY120" s="20" t="s">
        <v>277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1184</v>
      </c>
    </row>
    <row r="121" s="2" customFormat="1">
      <c r="A121" s="41"/>
      <c r="B121" s="42"/>
      <c r="C121" s="43"/>
      <c r="D121" s="223" t="s">
        <v>283</v>
      </c>
      <c r="E121" s="43"/>
      <c r="F121" s="224" t="s">
        <v>1183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283</v>
      </c>
      <c r="AU121" s="20" t="s">
        <v>84</v>
      </c>
    </row>
    <row r="122" s="2" customFormat="1" ht="16.5" customHeight="1">
      <c r="A122" s="41"/>
      <c r="B122" s="42"/>
      <c r="C122" s="210" t="s">
        <v>220</v>
      </c>
      <c r="D122" s="210" t="s">
        <v>278</v>
      </c>
      <c r="E122" s="211" t="s">
        <v>214</v>
      </c>
      <c r="F122" s="212" t="s">
        <v>1185</v>
      </c>
      <c r="G122" s="213" t="s">
        <v>1131</v>
      </c>
      <c r="H122" s="214">
        <v>11.25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84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1186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1185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84</v>
      </c>
    </row>
    <row r="124" s="2" customFormat="1" ht="24.15" customHeight="1">
      <c r="A124" s="41"/>
      <c r="B124" s="42"/>
      <c r="C124" s="210" t="s">
        <v>223</v>
      </c>
      <c r="D124" s="210" t="s">
        <v>278</v>
      </c>
      <c r="E124" s="211" t="s">
        <v>217</v>
      </c>
      <c r="F124" s="212" t="s">
        <v>1187</v>
      </c>
      <c r="G124" s="213" t="s">
        <v>1131</v>
      </c>
      <c r="H124" s="214">
        <v>226.13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278</v>
      </c>
      <c r="AU124" s="221" t="s">
        <v>84</v>
      </c>
      <c r="AY124" s="20" t="s">
        <v>277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1188</v>
      </c>
    </row>
    <row r="125" s="2" customFormat="1">
      <c r="A125" s="41"/>
      <c r="B125" s="42"/>
      <c r="C125" s="43"/>
      <c r="D125" s="223" t="s">
        <v>283</v>
      </c>
      <c r="E125" s="43"/>
      <c r="F125" s="224" t="s">
        <v>1187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283</v>
      </c>
      <c r="AU125" s="20" t="s">
        <v>84</v>
      </c>
    </row>
    <row r="126" s="2" customFormat="1" ht="24.15" customHeight="1">
      <c r="A126" s="41"/>
      <c r="B126" s="42"/>
      <c r="C126" s="210" t="s">
        <v>226</v>
      </c>
      <c r="D126" s="210" t="s">
        <v>278</v>
      </c>
      <c r="E126" s="211" t="s">
        <v>220</v>
      </c>
      <c r="F126" s="212" t="s">
        <v>1189</v>
      </c>
      <c r="G126" s="213" t="s">
        <v>1131</v>
      </c>
      <c r="H126" s="214">
        <v>9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278</v>
      </c>
      <c r="AU126" s="221" t="s">
        <v>84</v>
      </c>
      <c r="AY126" s="20" t="s">
        <v>277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1190</v>
      </c>
    </row>
    <row r="127" s="2" customFormat="1">
      <c r="A127" s="41"/>
      <c r="B127" s="42"/>
      <c r="C127" s="43"/>
      <c r="D127" s="223" t="s">
        <v>283</v>
      </c>
      <c r="E127" s="43"/>
      <c r="F127" s="224" t="s">
        <v>1189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283</v>
      </c>
      <c r="AU127" s="20" t="s">
        <v>84</v>
      </c>
    </row>
    <row r="128" s="11" customFormat="1" ht="22.8" customHeight="1">
      <c r="A128" s="11"/>
      <c r="B128" s="196"/>
      <c r="C128" s="197"/>
      <c r="D128" s="198" t="s">
        <v>74</v>
      </c>
      <c r="E128" s="249" t="s">
        <v>1191</v>
      </c>
      <c r="F128" s="249" t="s">
        <v>1192</v>
      </c>
      <c r="G128" s="197"/>
      <c r="H128" s="197"/>
      <c r="I128" s="200"/>
      <c r="J128" s="250">
        <f>BK128</f>
        <v>0</v>
      </c>
      <c r="K128" s="197"/>
      <c r="L128" s="202"/>
      <c r="M128" s="203"/>
      <c r="N128" s="204"/>
      <c r="O128" s="204"/>
      <c r="P128" s="205">
        <f>SUM(P129:P130)</f>
        <v>0</v>
      </c>
      <c r="Q128" s="204"/>
      <c r="R128" s="205">
        <f>SUM(R129:R130)</f>
        <v>0</v>
      </c>
      <c r="S128" s="204"/>
      <c r="T128" s="206">
        <f>SUM(T129:T130)</f>
        <v>0</v>
      </c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R128" s="207" t="s">
        <v>82</v>
      </c>
      <c r="AT128" s="208" t="s">
        <v>74</v>
      </c>
      <c r="AU128" s="208" t="s">
        <v>82</v>
      </c>
      <c r="AY128" s="207" t="s">
        <v>277</v>
      </c>
      <c r="BK128" s="209">
        <f>SUM(BK129:BK130)</f>
        <v>0</v>
      </c>
    </row>
    <row r="129" s="2" customFormat="1" ht="33" customHeight="1">
      <c r="A129" s="41"/>
      <c r="B129" s="42"/>
      <c r="C129" s="210" t="s">
        <v>8</v>
      </c>
      <c r="D129" s="210" t="s">
        <v>278</v>
      </c>
      <c r="E129" s="211" t="s">
        <v>223</v>
      </c>
      <c r="F129" s="212" t="s">
        <v>1193</v>
      </c>
      <c r="G129" s="213" t="s">
        <v>1194</v>
      </c>
      <c r="H129" s="214">
        <v>1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278</v>
      </c>
      <c r="AU129" s="221" t="s">
        <v>84</v>
      </c>
      <c r="AY129" s="20" t="s">
        <v>277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1195</v>
      </c>
    </row>
    <row r="130" s="2" customFormat="1">
      <c r="A130" s="41"/>
      <c r="B130" s="42"/>
      <c r="C130" s="43"/>
      <c r="D130" s="223" t="s">
        <v>283</v>
      </c>
      <c r="E130" s="43"/>
      <c r="F130" s="224" t="s">
        <v>1193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283</v>
      </c>
      <c r="AU130" s="20" t="s">
        <v>84</v>
      </c>
    </row>
    <row r="131" s="11" customFormat="1" ht="22.8" customHeight="1">
      <c r="A131" s="11"/>
      <c r="B131" s="196"/>
      <c r="C131" s="197"/>
      <c r="D131" s="198" t="s">
        <v>74</v>
      </c>
      <c r="E131" s="249" t="s">
        <v>1196</v>
      </c>
      <c r="F131" s="249" t="s">
        <v>1144</v>
      </c>
      <c r="G131" s="197"/>
      <c r="H131" s="197"/>
      <c r="I131" s="200"/>
      <c r="J131" s="250">
        <f>BK131</f>
        <v>0</v>
      </c>
      <c r="K131" s="197"/>
      <c r="L131" s="202"/>
      <c r="M131" s="203"/>
      <c r="N131" s="204"/>
      <c r="O131" s="204"/>
      <c r="P131" s="205">
        <f>SUM(P132:P133)</f>
        <v>0</v>
      </c>
      <c r="Q131" s="204"/>
      <c r="R131" s="205">
        <f>SUM(R132:R133)</f>
        <v>0</v>
      </c>
      <c r="S131" s="204"/>
      <c r="T131" s="206">
        <f>SUM(T132:T133)</f>
        <v>0</v>
      </c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R131" s="207" t="s">
        <v>82</v>
      </c>
      <c r="AT131" s="208" t="s">
        <v>74</v>
      </c>
      <c r="AU131" s="208" t="s">
        <v>82</v>
      </c>
      <c r="AY131" s="207" t="s">
        <v>277</v>
      </c>
      <c r="BK131" s="209">
        <f>SUM(BK132:BK133)</f>
        <v>0</v>
      </c>
    </row>
    <row r="132" s="2" customFormat="1" ht="16.5" customHeight="1">
      <c r="A132" s="41"/>
      <c r="B132" s="42"/>
      <c r="C132" s="210" t="s">
        <v>231</v>
      </c>
      <c r="D132" s="210" t="s">
        <v>278</v>
      </c>
      <c r="E132" s="211" t="s">
        <v>944</v>
      </c>
      <c r="F132" s="212" t="s">
        <v>1145</v>
      </c>
      <c r="G132" s="213" t="s">
        <v>940</v>
      </c>
      <c r="H132" s="214">
        <v>443.48000000000002</v>
      </c>
      <c r="I132" s="215"/>
      <c r="J132" s="216">
        <f>ROUND(I132*H132,2)</f>
        <v>0</v>
      </c>
      <c r="K132" s="212" t="s">
        <v>19</v>
      </c>
      <c r="L132" s="47"/>
      <c r="M132" s="217" t="s">
        <v>19</v>
      </c>
      <c r="N132" s="218" t="s">
        <v>46</v>
      </c>
      <c r="O132" s="87"/>
      <c r="P132" s="219">
        <f>O132*H132</f>
        <v>0</v>
      </c>
      <c r="Q132" s="219">
        <v>0</v>
      </c>
      <c r="R132" s="219">
        <f>Q132*H132</f>
        <v>0</v>
      </c>
      <c r="S132" s="219">
        <v>0</v>
      </c>
      <c r="T132" s="22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1" t="s">
        <v>102</v>
      </c>
      <c r="AT132" s="221" t="s">
        <v>278</v>
      </c>
      <c r="AU132" s="221" t="s">
        <v>84</v>
      </c>
      <c r="AY132" s="20" t="s">
        <v>277</v>
      </c>
      <c r="BE132" s="222">
        <f>IF(N132="základní",J132,0)</f>
        <v>0</v>
      </c>
      <c r="BF132" s="222">
        <f>IF(N132="snížená",J132,0)</f>
        <v>0</v>
      </c>
      <c r="BG132" s="222">
        <f>IF(N132="zákl. přenesená",J132,0)</f>
        <v>0</v>
      </c>
      <c r="BH132" s="222">
        <f>IF(N132="sníž. přenesená",J132,0)</f>
        <v>0</v>
      </c>
      <c r="BI132" s="222">
        <f>IF(N132="nulová",J132,0)</f>
        <v>0</v>
      </c>
      <c r="BJ132" s="20" t="s">
        <v>82</v>
      </c>
      <c r="BK132" s="222">
        <f>ROUND(I132*H132,2)</f>
        <v>0</v>
      </c>
      <c r="BL132" s="20" t="s">
        <v>102</v>
      </c>
      <c r="BM132" s="221" t="s">
        <v>1197</v>
      </c>
    </row>
    <row r="133" s="2" customFormat="1">
      <c r="A133" s="41"/>
      <c r="B133" s="42"/>
      <c r="C133" s="43"/>
      <c r="D133" s="223" t="s">
        <v>283</v>
      </c>
      <c r="E133" s="43"/>
      <c r="F133" s="224" t="s">
        <v>1145</v>
      </c>
      <c r="G133" s="43"/>
      <c r="H133" s="43"/>
      <c r="I133" s="225"/>
      <c r="J133" s="43"/>
      <c r="K133" s="43"/>
      <c r="L133" s="47"/>
      <c r="M133" s="239"/>
      <c r="N133" s="240"/>
      <c r="O133" s="241"/>
      <c r="P133" s="241"/>
      <c r="Q133" s="241"/>
      <c r="R133" s="241"/>
      <c r="S133" s="241"/>
      <c r="T133" s="242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283</v>
      </c>
      <c r="AU133" s="20" t="s">
        <v>84</v>
      </c>
    </row>
    <row r="134" s="2" customFormat="1" ht="6.96" customHeight="1">
      <c r="A134" s="41"/>
      <c r="B134" s="62"/>
      <c r="C134" s="63"/>
      <c r="D134" s="63"/>
      <c r="E134" s="63"/>
      <c r="F134" s="63"/>
      <c r="G134" s="63"/>
      <c r="H134" s="63"/>
      <c r="I134" s="63"/>
      <c r="J134" s="63"/>
      <c r="K134" s="63"/>
      <c r="L134" s="47"/>
      <c r="M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</row>
  </sheetData>
  <sheetProtection sheet="1" autoFilter="0" formatColumns="0" formatRows="0" objects="1" scenarios="1" spinCount="100000" saltValue="bE6G3NuER8/VngnuJ9eJJC/GzQOHJN6pMU5pggKapERBDUxQmrXtw8u3+XnXOn8v7QW/H01IQ1mmqlw+SpBkug==" hashValue="q+G9J7Kss7DVzGsiZ6wF2nzqkralLcfRuHW7maGPTTmGI6U45Dd3QknFg6elDtie0zjizpXGtyUzociZXnQs8w==" algorithmName="SHA-512" password="CC35"/>
  <autoFilter ref="C95:K13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927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928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1198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ROUND(J102,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ROUND((SUM(BE102:BE277)),  2)</f>
        <v>0</v>
      </c>
      <c r="G37" s="41"/>
      <c r="H37" s="41"/>
      <c r="I37" s="162">
        <v>0.20999999999999999</v>
      </c>
      <c r="J37" s="161">
        <f>ROUND(((SUM(BE102:BE277))*I37),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ROUND((SUM(BF102:BF277)),  2)</f>
        <v>0</v>
      </c>
      <c r="G38" s="41"/>
      <c r="H38" s="41"/>
      <c r="I38" s="162">
        <v>0.14999999999999999</v>
      </c>
      <c r="J38" s="161">
        <f>ROUND(((SUM(BF102:BF277))*I38),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ROUND((SUM(BG102:BG277)),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ROUND((SUM(BH102:BH277)),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ROUND((SUM(BI102:BI277)),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927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928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03.2.3 - Výsadba stromů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J102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1199</v>
      </c>
      <c r="E68" s="182"/>
      <c r="F68" s="182"/>
      <c r="G68" s="182"/>
      <c r="H68" s="182"/>
      <c r="I68" s="182"/>
      <c r="J68" s="183">
        <f>J103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1200</v>
      </c>
      <c r="E69" s="246"/>
      <c r="F69" s="246"/>
      <c r="G69" s="246"/>
      <c r="H69" s="246"/>
      <c r="I69" s="246"/>
      <c r="J69" s="247">
        <f>J104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1201</v>
      </c>
      <c r="E70" s="246"/>
      <c r="F70" s="246"/>
      <c r="G70" s="246"/>
      <c r="H70" s="246"/>
      <c r="I70" s="246"/>
      <c r="J70" s="247">
        <f>J133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1202</v>
      </c>
      <c r="E71" s="246"/>
      <c r="F71" s="246"/>
      <c r="G71" s="246"/>
      <c r="H71" s="246"/>
      <c r="I71" s="246"/>
      <c r="J71" s="247">
        <f>J136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1203</v>
      </c>
      <c r="E72" s="246"/>
      <c r="F72" s="246"/>
      <c r="G72" s="246"/>
      <c r="H72" s="246"/>
      <c r="I72" s="246"/>
      <c r="J72" s="247">
        <f>J155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13" customFormat="1" ht="19.92" customHeight="1">
      <c r="A73" s="13"/>
      <c r="B73" s="244"/>
      <c r="C73" s="128"/>
      <c r="D73" s="245" t="s">
        <v>1204</v>
      </c>
      <c r="E73" s="246"/>
      <c r="F73" s="246"/>
      <c r="G73" s="246"/>
      <c r="H73" s="246"/>
      <c r="I73" s="246"/>
      <c r="J73" s="247">
        <f>J184</f>
        <v>0</v>
      </c>
      <c r="K73" s="128"/>
      <c r="L73" s="248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="13" customFormat="1" ht="19.92" customHeight="1">
      <c r="A74" s="13"/>
      <c r="B74" s="244"/>
      <c r="C74" s="128"/>
      <c r="D74" s="245" t="s">
        <v>1205</v>
      </c>
      <c r="E74" s="246"/>
      <c r="F74" s="246"/>
      <c r="G74" s="246"/>
      <c r="H74" s="246"/>
      <c r="I74" s="246"/>
      <c r="J74" s="247">
        <f>J187</f>
        <v>0</v>
      </c>
      <c r="K74" s="128"/>
      <c r="L74" s="248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</row>
    <row r="75" s="13" customFormat="1" ht="19.92" customHeight="1">
      <c r="A75" s="13"/>
      <c r="B75" s="244"/>
      <c r="C75" s="128"/>
      <c r="D75" s="245" t="s">
        <v>1206</v>
      </c>
      <c r="E75" s="246"/>
      <c r="F75" s="246"/>
      <c r="G75" s="246"/>
      <c r="H75" s="246"/>
      <c r="I75" s="246"/>
      <c r="J75" s="247">
        <f>J208</f>
        <v>0</v>
      </c>
      <c r="K75" s="128"/>
      <c r="L75" s="248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="13" customFormat="1" ht="19.92" customHeight="1">
      <c r="A76" s="13"/>
      <c r="B76" s="244"/>
      <c r="C76" s="128"/>
      <c r="D76" s="245" t="s">
        <v>1207</v>
      </c>
      <c r="E76" s="246"/>
      <c r="F76" s="246"/>
      <c r="G76" s="246"/>
      <c r="H76" s="246"/>
      <c r="I76" s="246"/>
      <c r="J76" s="247">
        <f>J241</f>
        <v>0</v>
      </c>
      <c r="K76" s="128"/>
      <c r="L76" s="248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</row>
    <row r="77" s="13" customFormat="1" ht="19.92" customHeight="1">
      <c r="A77" s="13"/>
      <c r="B77" s="244"/>
      <c r="C77" s="128"/>
      <c r="D77" s="245" t="s">
        <v>1208</v>
      </c>
      <c r="E77" s="246"/>
      <c r="F77" s="246"/>
      <c r="G77" s="246"/>
      <c r="H77" s="246"/>
      <c r="I77" s="246"/>
      <c r="J77" s="247">
        <f>J252</f>
        <v>0</v>
      </c>
      <c r="K77" s="128"/>
      <c r="L77" s="248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</row>
    <row r="78" s="13" customFormat="1" ht="19.92" customHeight="1">
      <c r="A78" s="13"/>
      <c r="B78" s="244"/>
      <c r="C78" s="128"/>
      <c r="D78" s="245" t="s">
        <v>1209</v>
      </c>
      <c r="E78" s="246"/>
      <c r="F78" s="246"/>
      <c r="G78" s="246"/>
      <c r="H78" s="246"/>
      <c r="I78" s="246"/>
      <c r="J78" s="247">
        <f>J275</f>
        <v>0</v>
      </c>
      <c r="K78" s="128"/>
      <c r="L78" s="248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</row>
    <row r="79" s="2" customFormat="1" ht="21.84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4" s="2" customFormat="1" ht="6.96" customHeight="1">
      <c r="A84" s="41"/>
      <c r="B84" s="64"/>
      <c r="C84" s="65"/>
      <c r="D84" s="65"/>
      <c r="E84" s="65"/>
      <c r="F84" s="65"/>
      <c r="G84" s="65"/>
      <c r="H84" s="65"/>
      <c r="I84" s="65"/>
      <c r="J84" s="65"/>
      <c r="K84" s="65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96" customHeight="1">
      <c r="A85" s="41"/>
      <c r="B85" s="42"/>
      <c r="C85" s="26" t="s">
        <v>263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174" t="str">
        <f>E7</f>
        <v>Úprava okolí přehrady Harcov II.</v>
      </c>
      <c r="F88" s="35"/>
      <c r="G88" s="35"/>
      <c r="H88" s="35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" customFormat="1" ht="12" customHeight="1">
      <c r="B89" s="24"/>
      <c r="C89" s="35" t="s">
        <v>243</v>
      </c>
      <c r="D89" s="25"/>
      <c r="E89" s="25"/>
      <c r="F89" s="25"/>
      <c r="G89" s="25"/>
      <c r="H89" s="25"/>
      <c r="I89" s="25"/>
      <c r="J89" s="25"/>
      <c r="K89" s="25"/>
      <c r="L89" s="23"/>
    </row>
    <row r="90" s="1" customFormat="1" ht="16.5" customHeight="1">
      <c r="B90" s="24"/>
      <c r="C90" s="25"/>
      <c r="D90" s="25"/>
      <c r="E90" s="174" t="s">
        <v>244</v>
      </c>
      <c r="F90" s="25"/>
      <c r="G90" s="25"/>
      <c r="H90" s="25"/>
      <c r="I90" s="25"/>
      <c r="J90" s="25"/>
      <c r="K90" s="25"/>
      <c r="L90" s="23"/>
    </row>
    <row r="91" s="1" customFormat="1" ht="12" customHeight="1">
      <c r="B91" s="24"/>
      <c r="C91" s="35" t="s">
        <v>245</v>
      </c>
      <c r="D91" s="25"/>
      <c r="E91" s="25"/>
      <c r="F91" s="25"/>
      <c r="G91" s="25"/>
      <c r="H91" s="25"/>
      <c r="I91" s="25"/>
      <c r="J91" s="25"/>
      <c r="K91" s="25"/>
      <c r="L91" s="23"/>
    </row>
    <row r="92" s="2" customFormat="1" ht="16.5" customHeight="1">
      <c r="A92" s="41"/>
      <c r="B92" s="42"/>
      <c r="C92" s="43"/>
      <c r="D92" s="43"/>
      <c r="E92" s="243" t="s">
        <v>927</v>
      </c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928</v>
      </c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72" t="str">
        <f>E13</f>
        <v>03.2.3 - Výsadba stromů</v>
      </c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2" customHeight="1">
      <c r="A96" s="41"/>
      <c r="B96" s="42"/>
      <c r="C96" s="35" t="s">
        <v>21</v>
      </c>
      <c r="D96" s="43"/>
      <c r="E96" s="43"/>
      <c r="F96" s="30" t="str">
        <f>F16</f>
        <v>Liberec</v>
      </c>
      <c r="G96" s="43"/>
      <c r="H96" s="43"/>
      <c r="I96" s="35" t="s">
        <v>23</v>
      </c>
      <c r="J96" s="75" t="str">
        <f>IF(J16="","",J16)</f>
        <v>10. 12. 2025</v>
      </c>
      <c r="K96" s="43"/>
      <c r="L96" s="149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9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5.15" customHeight="1">
      <c r="A98" s="41"/>
      <c r="B98" s="42"/>
      <c r="C98" s="35" t="s">
        <v>25</v>
      </c>
      <c r="D98" s="43"/>
      <c r="E98" s="43"/>
      <c r="F98" s="30" t="str">
        <f>E19</f>
        <v>Statutární město Liberec</v>
      </c>
      <c r="G98" s="43"/>
      <c r="H98" s="43"/>
      <c r="I98" s="35" t="s">
        <v>33</v>
      </c>
      <c r="J98" s="39" t="str">
        <f>E25</f>
        <v>Miriam Janů, DiS</v>
      </c>
      <c r="K98" s="43"/>
      <c r="L98" s="149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31</v>
      </c>
      <c r="D99" s="43"/>
      <c r="E99" s="43"/>
      <c r="F99" s="30" t="str">
        <f>IF(E22="","",E22)</f>
        <v>Vyplň údaj</v>
      </c>
      <c r="G99" s="43"/>
      <c r="H99" s="43"/>
      <c r="I99" s="35" t="s">
        <v>38</v>
      </c>
      <c r="J99" s="39" t="str">
        <f>E28</f>
        <v>Miriam Janů, DiS</v>
      </c>
      <c r="K99" s="43"/>
      <c r="L99" s="149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0.32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49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10" customFormat="1" ht="29.28" customHeight="1">
      <c r="A101" s="185"/>
      <c r="B101" s="186"/>
      <c r="C101" s="187" t="s">
        <v>264</v>
      </c>
      <c r="D101" s="188" t="s">
        <v>60</v>
      </c>
      <c r="E101" s="188" t="s">
        <v>56</v>
      </c>
      <c r="F101" s="188" t="s">
        <v>57</v>
      </c>
      <c r="G101" s="188" t="s">
        <v>265</v>
      </c>
      <c r="H101" s="188" t="s">
        <v>266</v>
      </c>
      <c r="I101" s="188" t="s">
        <v>267</v>
      </c>
      <c r="J101" s="188" t="s">
        <v>252</v>
      </c>
      <c r="K101" s="189" t="s">
        <v>268</v>
      </c>
      <c r="L101" s="190"/>
      <c r="M101" s="95" t="s">
        <v>19</v>
      </c>
      <c r="N101" s="96" t="s">
        <v>45</v>
      </c>
      <c r="O101" s="96" t="s">
        <v>269</v>
      </c>
      <c r="P101" s="96" t="s">
        <v>270</v>
      </c>
      <c r="Q101" s="96" t="s">
        <v>271</v>
      </c>
      <c r="R101" s="96" t="s">
        <v>272</v>
      </c>
      <c r="S101" s="96" t="s">
        <v>273</v>
      </c>
      <c r="T101" s="97" t="s">
        <v>274</v>
      </c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85"/>
    </row>
    <row r="102" s="2" customFormat="1" ht="22.8" customHeight="1">
      <c r="A102" s="41"/>
      <c r="B102" s="42"/>
      <c r="C102" s="102" t="s">
        <v>275</v>
      </c>
      <c r="D102" s="43"/>
      <c r="E102" s="43"/>
      <c r="F102" s="43"/>
      <c r="G102" s="43"/>
      <c r="H102" s="43"/>
      <c r="I102" s="43"/>
      <c r="J102" s="191">
        <f>BK102</f>
        <v>0</v>
      </c>
      <c r="K102" s="43"/>
      <c r="L102" s="47"/>
      <c r="M102" s="98"/>
      <c r="N102" s="192"/>
      <c r="O102" s="99"/>
      <c r="P102" s="193">
        <f>P103</f>
        <v>0</v>
      </c>
      <c r="Q102" s="99"/>
      <c r="R102" s="193">
        <f>R103</f>
        <v>0</v>
      </c>
      <c r="S102" s="99"/>
      <c r="T102" s="194">
        <f>T103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74</v>
      </c>
      <c r="AU102" s="20" t="s">
        <v>253</v>
      </c>
      <c r="BK102" s="195">
        <f>BK103</f>
        <v>0</v>
      </c>
    </row>
    <row r="103" s="11" customFormat="1" ht="25.92" customHeight="1">
      <c r="A103" s="11"/>
      <c r="B103" s="196"/>
      <c r="C103" s="197"/>
      <c r="D103" s="198" t="s">
        <v>74</v>
      </c>
      <c r="E103" s="199" t="s">
        <v>936</v>
      </c>
      <c r="F103" s="199" t="s">
        <v>126</v>
      </c>
      <c r="G103" s="197"/>
      <c r="H103" s="197"/>
      <c r="I103" s="200"/>
      <c r="J103" s="201">
        <f>BK103</f>
        <v>0</v>
      </c>
      <c r="K103" s="197"/>
      <c r="L103" s="202"/>
      <c r="M103" s="203"/>
      <c r="N103" s="204"/>
      <c r="O103" s="204"/>
      <c r="P103" s="205">
        <f>P104+P133+P136+P155+P184+P187+P208+P241+P252+P275</f>
        <v>0</v>
      </c>
      <c r="Q103" s="204"/>
      <c r="R103" s="205">
        <f>R104+R133+R136+R155+R184+R187+R208+R241+R252+R275</f>
        <v>0</v>
      </c>
      <c r="S103" s="204"/>
      <c r="T103" s="206">
        <f>T104+T133+T136+T155+T184+T187+T208+T241+T252+T275</f>
        <v>0</v>
      </c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R103" s="207" t="s">
        <v>82</v>
      </c>
      <c r="AT103" s="208" t="s">
        <v>74</v>
      </c>
      <c r="AU103" s="208" t="s">
        <v>75</v>
      </c>
      <c r="AY103" s="207" t="s">
        <v>277</v>
      </c>
      <c r="BK103" s="209">
        <f>BK104+BK133+BK136+BK155+BK184+BK187+BK208+BK241+BK252+BK275</f>
        <v>0</v>
      </c>
    </row>
    <row r="104" s="11" customFormat="1" ht="22.8" customHeight="1">
      <c r="A104" s="11"/>
      <c r="B104" s="196"/>
      <c r="C104" s="197"/>
      <c r="D104" s="198" t="s">
        <v>74</v>
      </c>
      <c r="E104" s="249" t="s">
        <v>942</v>
      </c>
      <c r="F104" s="249" t="s">
        <v>1210</v>
      </c>
      <c r="G104" s="197"/>
      <c r="H104" s="197"/>
      <c r="I104" s="200"/>
      <c r="J104" s="250">
        <f>BK104</f>
        <v>0</v>
      </c>
      <c r="K104" s="197"/>
      <c r="L104" s="202"/>
      <c r="M104" s="203"/>
      <c r="N104" s="204"/>
      <c r="O104" s="204"/>
      <c r="P104" s="205">
        <f>SUM(P105:P132)</f>
        <v>0</v>
      </c>
      <c r="Q104" s="204"/>
      <c r="R104" s="205">
        <f>SUM(R105:R132)</f>
        <v>0</v>
      </c>
      <c r="S104" s="204"/>
      <c r="T104" s="206">
        <f>SUM(T105:T132)</f>
        <v>0</v>
      </c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R104" s="207" t="s">
        <v>82</v>
      </c>
      <c r="AT104" s="208" t="s">
        <v>74</v>
      </c>
      <c r="AU104" s="208" t="s">
        <v>82</v>
      </c>
      <c r="AY104" s="207" t="s">
        <v>277</v>
      </c>
      <c r="BK104" s="209">
        <f>SUM(BK105:BK132)</f>
        <v>0</v>
      </c>
    </row>
    <row r="105" s="2" customFormat="1" ht="16.5" customHeight="1">
      <c r="A105" s="41"/>
      <c r="B105" s="42"/>
      <c r="C105" s="210" t="s">
        <v>82</v>
      </c>
      <c r="D105" s="210" t="s">
        <v>278</v>
      </c>
      <c r="E105" s="211" t="s">
        <v>1211</v>
      </c>
      <c r="F105" s="212" t="s">
        <v>1212</v>
      </c>
      <c r="G105" s="213" t="s">
        <v>1051</v>
      </c>
      <c r="H105" s="214">
        <v>8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84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1213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1212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84</v>
      </c>
    </row>
    <row r="107" s="2" customFormat="1" ht="16.5" customHeight="1">
      <c r="A107" s="41"/>
      <c r="B107" s="42"/>
      <c r="C107" s="210" t="s">
        <v>84</v>
      </c>
      <c r="D107" s="210" t="s">
        <v>278</v>
      </c>
      <c r="E107" s="211" t="s">
        <v>1214</v>
      </c>
      <c r="F107" s="212" t="s">
        <v>1215</v>
      </c>
      <c r="G107" s="213" t="s">
        <v>1051</v>
      </c>
      <c r="H107" s="214">
        <v>8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1216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1215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 ht="24.15" customHeight="1">
      <c r="A109" s="41"/>
      <c r="B109" s="42"/>
      <c r="C109" s="210" t="s">
        <v>98</v>
      </c>
      <c r="D109" s="210" t="s">
        <v>278</v>
      </c>
      <c r="E109" s="211" t="s">
        <v>1217</v>
      </c>
      <c r="F109" s="212" t="s">
        <v>1218</v>
      </c>
      <c r="G109" s="213" t="s">
        <v>1051</v>
      </c>
      <c r="H109" s="214">
        <v>8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278</v>
      </c>
      <c r="AU109" s="221" t="s">
        <v>84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1219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1218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84</v>
      </c>
    </row>
    <row r="111" s="2" customFormat="1" ht="24.15" customHeight="1">
      <c r="A111" s="41"/>
      <c r="B111" s="42"/>
      <c r="C111" s="210" t="s">
        <v>102</v>
      </c>
      <c r="D111" s="210" t="s">
        <v>278</v>
      </c>
      <c r="E111" s="211" t="s">
        <v>1220</v>
      </c>
      <c r="F111" s="212" t="s">
        <v>1221</v>
      </c>
      <c r="G111" s="213" t="s">
        <v>1051</v>
      </c>
      <c r="H111" s="214">
        <v>8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84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1222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1221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84</v>
      </c>
    </row>
    <row r="113" s="2" customFormat="1" ht="24.15" customHeight="1">
      <c r="A113" s="41"/>
      <c r="B113" s="42"/>
      <c r="C113" s="210" t="s">
        <v>306</v>
      </c>
      <c r="D113" s="210" t="s">
        <v>278</v>
      </c>
      <c r="E113" s="211" t="s">
        <v>1223</v>
      </c>
      <c r="F113" s="212" t="s">
        <v>1224</v>
      </c>
      <c r="G113" s="213" t="s">
        <v>1051</v>
      </c>
      <c r="H113" s="214">
        <v>8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278</v>
      </c>
      <c r="AU113" s="221" t="s">
        <v>84</v>
      </c>
      <c r="AY113" s="20" t="s">
        <v>277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1225</v>
      </c>
    </row>
    <row r="114" s="2" customFormat="1">
      <c r="A114" s="41"/>
      <c r="B114" s="42"/>
      <c r="C114" s="43"/>
      <c r="D114" s="223" t="s">
        <v>283</v>
      </c>
      <c r="E114" s="43"/>
      <c r="F114" s="224" t="s">
        <v>1224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283</v>
      </c>
      <c r="AU114" s="20" t="s">
        <v>84</v>
      </c>
    </row>
    <row r="115" s="2" customFormat="1" ht="24.15" customHeight="1">
      <c r="A115" s="41"/>
      <c r="B115" s="42"/>
      <c r="C115" s="210" t="s">
        <v>312</v>
      </c>
      <c r="D115" s="210" t="s">
        <v>278</v>
      </c>
      <c r="E115" s="211" t="s">
        <v>1226</v>
      </c>
      <c r="F115" s="212" t="s">
        <v>1227</v>
      </c>
      <c r="G115" s="213" t="s">
        <v>1051</v>
      </c>
      <c r="H115" s="214">
        <v>8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84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1228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1227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84</v>
      </c>
    </row>
    <row r="117" s="2" customFormat="1" ht="16.5" customHeight="1">
      <c r="A117" s="41"/>
      <c r="B117" s="42"/>
      <c r="C117" s="210" t="s">
        <v>318</v>
      </c>
      <c r="D117" s="210" t="s">
        <v>278</v>
      </c>
      <c r="E117" s="211" t="s">
        <v>1229</v>
      </c>
      <c r="F117" s="212" t="s">
        <v>1230</v>
      </c>
      <c r="G117" s="213" t="s">
        <v>1051</v>
      </c>
      <c r="H117" s="214">
        <v>8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278</v>
      </c>
      <c r="AU117" s="221" t="s">
        <v>84</v>
      </c>
      <c r="AY117" s="20" t="s">
        <v>277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1231</v>
      </c>
    </row>
    <row r="118" s="2" customFormat="1">
      <c r="A118" s="41"/>
      <c r="B118" s="42"/>
      <c r="C118" s="43"/>
      <c r="D118" s="223" t="s">
        <v>283</v>
      </c>
      <c r="E118" s="43"/>
      <c r="F118" s="224" t="s">
        <v>1230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283</v>
      </c>
      <c r="AU118" s="20" t="s">
        <v>84</v>
      </c>
    </row>
    <row r="119" s="2" customFormat="1" ht="24.15" customHeight="1">
      <c r="A119" s="41"/>
      <c r="B119" s="42"/>
      <c r="C119" s="210" t="s">
        <v>329</v>
      </c>
      <c r="D119" s="210" t="s">
        <v>278</v>
      </c>
      <c r="E119" s="211" t="s">
        <v>1232</v>
      </c>
      <c r="F119" s="212" t="s">
        <v>1233</v>
      </c>
      <c r="G119" s="213" t="s">
        <v>1051</v>
      </c>
      <c r="H119" s="214">
        <v>8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278</v>
      </c>
      <c r="AU119" s="221" t="s">
        <v>84</v>
      </c>
      <c r="AY119" s="20" t="s">
        <v>277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1234</v>
      </c>
    </row>
    <row r="120" s="2" customFormat="1">
      <c r="A120" s="41"/>
      <c r="B120" s="42"/>
      <c r="C120" s="43"/>
      <c r="D120" s="223" t="s">
        <v>283</v>
      </c>
      <c r="E120" s="43"/>
      <c r="F120" s="224" t="s">
        <v>1235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283</v>
      </c>
      <c r="AU120" s="20" t="s">
        <v>84</v>
      </c>
    </row>
    <row r="121" s="2" customFormat="1" ht="24.15" customHeight="1">
      <c r="A121" s="41"/>
      <c r="B121" s="42"/>
      <c r="C121" s="210" t="s">
        <v>337</v>
      </c>
      <c r="D121" s="210" t="s">
        <v>278</v>
      </c>
      <c r="E121" s="211" t="s">
        <v>1236</v>
      </c>
      <c r="F121" s="212" t="s">
        <v>1237</v>
      </c>
      <c r="G121" s="213" t="s">
        <v>1041</v>
      </c>
      <c r="H121" s="214">
        <v>12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278</v>
      </c>
      <c r="AU121" s="221" t="s">
        <v>84</v>
      </c>
      <c r="AY121" s="20" t="s">
        <v>277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1238</v>
      </c>
    </row>
    <row r="122" s="2" customFormat="1">
      <c r="A122" s="41"/>
      <c r="B122" s="42"/>
      <c r="C122" s="43"/>
      <c r="D122" s="223" t="s">
        <v>283</v>
      </c>
      <c r="E122" s="43"/>
      <c r="F122" s="224" t="s">
        <v>1237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283</v>
      </c>
      <c r="AU122" s="20" t="s">
        <v>84</v>
      </c>
    </row>
    <row r="123" s="2" customFormat="1" ht="16.5" customHeight="1">
      <c r="A123" s="41"/>
      <c r="B123" s="42"/>
      <c r="C123" s="210" t="s">
        <v>214</v>
      </c>
      <c r="D123" s="210" t="s">
        <v>278</v>
      </c>
      <c r="E123" s="211" t="s">
        <v>1129</v>
      </c>
      <c r="F123" s="212" t="s">
        <v>1239</v>
      </c>
      <c r="G123" s="213" t="s">
        <v>1131</v>
      </c>
      <c r="H123" s="214">
        <v>0.80000000000000004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278</v>
      </c>
      <c r="AU123" s="221" t="s">
        <v>84</v>
      </c>
      <c r="AY123" s="20" t="s">
        <v>277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1240</v>
      </c>
    </row>
    <row r="124" s="2" customFormat="1">
      <c r="A124" s="41"/>
      <c r="B124" s="42"/>
      <c r="C124" s="43"/>
      <c r="D124" s="223" t="s">
        <v>283</v>
      </c>
      <c r="E124" s="43"/>
      <c r="F124" s="224" t="s">
        <v>1241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283</v>
      </c>
      <c r="AU124" s="20" t="s">
        <v>84</v>
      </c>
    </row>
    <row r="125" s="2" customFormat="1" ht="16.5" customHeight="1">
      <c r="A125" s="41"/>
      <c r="B125" s="42"/>
      <c r="C125" s="210" t="s">
        <v>217</v>
      </c>
      <c r="D125" s="210" t="s">
        <v>278</v>
      </c>
      <c r="E125" s="211" t="s">
        <v>1134</v>
      </c>
      <c r="F125" s="212" t="s">
        <v>1135</v>
      </c>
      <c r="G125" s="213" t="s">
        <v>1131</v>
      </c>
      <c r="H125" s="214">
        <v>0.80000000000000004</v>
      </c>
      <c r="I125" s="215"/>
      <c r="J125" s="216">
        <f>ROUND(I125*H125,2)</f>
        <v>0</v>
      </c>
      <c r="K125" s="212" t="s">
        <v>19</v>
      </c>
      <c r="L125" s="47"/>
      <c r="M125" s="217" t="s">
        <v>19</v>
      </c>
      <c r="N125" s="218" t="s">
        <v>46</v>
      </c>
      <c r="O125" s="87"/>
      <c r="P125" s="219">
        <f>O125*H125</f>
        <v>0</v>
      </c>
      <c r="Q125" s="219">
        <v>0</v>
      </c>
      <c r="R125" s="219">
        <f>Q125*H125</f>
        <v>0</v>
      </c>
      <c r="S125" s="219">
        <v>0</v>
      </c>
      <c r="T125" s="22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1" t="s">
        <v>102</v>
      </c>
      <c r="AT125" s="221" t="s">
        <v>278</v>
      </c>
      <c r="AU125" s="221" t="s">
        <v>84</v>
      </c>
      <c r="AY125" s="20" t="s">
        <v>277</v>
      </c>
      <c r="BE125" s="222">
        <f>IF(N125="základní",J125,0)</f>
        <v>0</v>
      </c>
      <c r="BF125" s="222">
        <f>IF(N125="snížená",J125,0)</f>
        <v>0</v>
      </c>
      <c r="BG125" s="222">
        <f>IF(N125="zákl. přenesená",J125,0)</f>
        <v>0</v>
      </c>
      <c r="BH125" s="222">
        <f>IF(N125="sníž. přenesená",J125,0)</f>
        <v>0</v>
      </c>
      <c r="BI125" s="222">
        <f>IF(N125="nulová",J125,0)</f>
        <v>0</v>
      </c>
      <c r="BJ125" s="20" t="s">
        <v>82</v>
      </c>
      <c r="BK125" s="222">
        <f>ROUND(I125*H125,2)</f>
        <v>0</v>
      </c>
      <c r="BL125" s="20" t="s">
        <v>102</v>
      </c>
      <c r="BM125" s="221" t="s">
        <v>1242</v>
      </c>
    </row>
    <row r="126" s="2" customFormat="1">
      <c r="A126" s="41"/>
      <c r="B126" s="42"/>
      <c r="C126" s="43"/>
      <c r="D126" s="223" t="s">
        <v>283</v>
      </c>
      <c r="E126" s="43"/>
      <c r="F126" s="224" t="s">
        <v>1135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283</v>
      </c>
      <c r="AU126" s="20" t="s">
        <v>84</v>
      </c>
    </row>
    <row r="127" s="2" customFormat="1" ht="16.5" customHeight="1">
      <c r="A127" s="41"/>
      <c r="B127" s="42"/>
      <c r="C127" s="210" t="s">
        <v>220</v>
      </c>
      <c r="D127" s="210" t="s">
        <v>278</v>
      </c>
      <c r="E127" s="211" t="s">
        <v>1137</v>
      </c>
      <c r="F127" s="212" t="s">
        <v>1138</v>
      </c>
      <c r="G127" s="213" t="s">
        <v>1131</v>
      </c>
      <c r="H127" s="214">
        <v>0.80000000000000004</v>
      </c>
      <c r="I127" s="215"/>
      <c r="J127" s="216">
        <f>ROUND(I127*H127,2)</f>
        <v>0</v>
      </c>
      <c r="K127" s="212" t="s">
        <v>19</v>
      </c>
      <c r="L127" s="47"/>
      <c r="M127" s="217" t="s">
        <v>19</v>
      </c>
      <c r="N127" s="218" t="s">
        <v>46</v>
      </c>
      <c r="O127" s="87"/>
      <c r="P127" s="219">
        <f>O127*H127</f>
        <v>0</v>
      </c>
      <c r="Q127" s="219">
        <v>0</v>
      </c>
      <c r="R127" s="219">
        <f>Q127*H127</f>
        <v>0</v>
      </c>
      <c r="S127" s="219">
        <v>0</v>
      </c>
      <c r="T127" s="22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1" t="s">
        <v>102</v>
      </c>
      <c r="AT127" s="221" t="s">
        <v>278</v>
      </c>
      <c r="AU127" s="221" t="s">
        <v>84</v>
      </c>
      <c r="AY127" s="20" t="s">
        <v>277</v>
      </c>
      <c r="BE127" s="222">
        <f>IF(N127="základní",J127,0)</f>
        <v>0</v>
      </c>
      <c r="BF127" s="222">
        <f>IF(N127="snížená",J127,0)</f>
        <v>0</v>
      </c>
      <c r="BG127" s="222">
        <f>IF(N127="zákl. přenesená",J127,0)</f>
        <v>0</v>
      </c>
      <c r="BH127" s="222">
        <f>IF(N127="sníž. přenesená",J127,0)</f>
        <v>0</v>
      </c>
      <c r="BI127" s="222">
        <f>IF(N127="nulová",J127,0)</f>
        <v>0</v>
      </c>
      <c r="BJ127" s="20" t="s">
        <v>82</v>
      </c>
      <c r="BK127" s="222">
        <f>ROUND(I127*H127,2)</f>
        <v>0</v>
      </c>
      <c r="BL127" s="20" t="s">
        <v>102</v>
      </c>
      <c r="BM127" s="221" t="s">
        <v>1243</v>
      </c>
    </row>
    <row r="128" s="2" customFormat="1">
      <c r="A128" s="41"/>
      <c r="B128" s="42"/>
      <c r="C128" s="43"/>
      <c r="D128" s="223" t="s">
        <v>283</v>
      </c>
      <c r="E128" s="43"/>
      <c r="F128" s="224" t="s">
        <v>1138</v>
      </c>
      <c r="G128" s="43"/>
      <c r="H128" s="43"/>
      <c r="I128" s="225"/>
      <c r="J128" s="43"/>
      <c r="K128" s="43"/>
      <c r="L128" s="47"/>
      <c r="M128" s="226"/>
      <c r="N128" s="22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283</v>
      </c>
      <c r="AU128" s="20" t="s">
        <v>84</v>
      </c>
    </row>
    <row r="129" s="2" customFormat="1" ht="16.5" customHeight="1">
      <c r="A129" s="41"/>
      <c r="B129" s="42"/>
      <c r="C129" s="210" t="s">
        <v>223</v>
      </c>
      <c r="D129" s="210" t="s">
        <v>278</v>
      </c>
      <c r="E129" s="211" t="s">
        <v>1244</v>
      </c>
      <c r="F129" s="212" t="s">
        <v>1245</v>
      </c>
      <c r="G129" s="213" t="s">
        <v>940</v>
      </c>
      <c r="H129" s="214">
        <v>4.4000000000000004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278</v>
      </c>
      <c r="AU129" s="221" t="s">
        <v>84</v>
      </c>
      <c r="AY129" s="20" t="s">
        <v>277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1246</v>
      </c>
    </row>
    <row r="130" s="2" customFormat="1">
      <c r="A130" s="41"/>
      <c r="B130" s="42"/>
      <c r="C130" s="43"/>
      <c r="D130" s="223" t="s">
        <v>283</v>
      </c>
      <c r="E130" s="43"/>
      <c r="F130" s="224" t="s">
        <v>1247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283</v>
      </c>
      <c r="AU130" s="20" t="s">
        <v>84</v>
      </c>
    </row>
    <row r="131" s="2" customFormat="1" ht="16.5" customHeight="1">
      <c r="A131" s="41"/>
      <c r="B131" s="42"/>
      <c r="C131" s="210" t="s">
        <v>226</v>
      </c>
      <c r="D131" s="210" t="s">
        <v>278</v>
      </c>
      <c r="E131" s="211" t="s">
        <v>1248</v>
      </c>
      <c r="F131" s="212" t="s">
        <v>1249</v>
      </c>
      <c r="G131" s="213" t="s">
        <v>940</v>
      </c>
      <c r="H131" s="214">
        <v>1.52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278</v>
      </c>
      <c r="AU131" s="221" t="s">
        <v>84</v>
      </c>
      <c r="AY131" s="20" t="s">
        <v>277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1250</v>
      </c>
    </row>
    <row r="132" s="2" customFormat="1">
      <c r="A132" s="41"/>
      <c r="B132" s="42"/>
      <c r="C132" s="43"/>
      <c r="D132" s="223" t="s">
        <v>283</v>
      </c>
      <c r="E132" s="43"/>
      <c r="F132" s="224" t="s">
        <v>1251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283</v>
      </c>
      <c r="AU132" s="20" t="s">
        <v>84</v>
      </c>
    </row>
    <row r="133" s="11" customFormat="1" ht="22.8" customHeight="1">
      <c r="A133" s="11"/>
      <c r="B133" s="196"/>
      <c r="C133" s="197"/>
      <c r="D133" s="198" t="s">
        <v>74</v>
      </c>
      <c r="E133" s="249" t="s">
        <v>1060</v>
      </c>
      <c r="F133" s="249" t="s">
        <v>1252</v>
      </c>
      <c r="G133" s="197"/>
      <c r="H133" s="197"/>
      <c r="I133" s="200"/>
      <c r="J133" s="250">
        <f>BK133</f>
        <v>0</v>
      </c>
      <c r="K133" s="197"/>
      <c r="L133" s="202"/>
      <c r="M133" s="203"/>
      <c r="N133" s="204"/>
      <c r="O133" s="204"/>
      <c r="P133" s="205">
        <f>SUM(P134:P135)</f>
        <v>0</v>
      </c>
      <c r="Q133" s="204"/>
      <c r="R133" s="205">
        <f>SUM(R134:R135)</f>
        <v>0</v>
      </c>
      <c r="S133" s="204"/>
      <c r="T133" s="206">
        <f>SUM(T134:T135)</f>
        <v>0</v>
      </c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R133" s="207" t="s">
        <v>82</v>
      </c>
      <c r="AT133" s="208" t="s">
        <v>74</v>
      </c>
      <c r="AU133" s="208" t="s">
        <v>82</v>
      </c>
      <c r="AY133" s="207" t="s">
        <v>277</v>
      </c>
      <c r="BK133" s="209">
        <f>SUM(BK134:BK135)</f>
        <v>0</v>
      </c>
    </row>
    <row r="134" s="2" customFormat="1" ht="16.5" customHeight="1">
      <c r="A134" s="41"/>
      <c r="B134" s="42"/>
      <c r="C134" s="210" t="s">
        <v>8</v>
      </c>
      <c r="D134" s="210" t="s">
        <v>278</v>
      </c>
      <c r="E134" s="211" t="s">
        <v>226</v>
      </c>
      <c r="F134" s="212" t="s">
        <v>1253</v>
      </c>
      <c r="G134" s="213" t="s">
        <v>1051</v>
      </c>
      <c r="H134" s="214">
        <v>8</v>
      </c>
      <c r="I134" s="215"/>
      <c r="J134" s="216">
        <f>ROUND(I134*H134,2)</f>
        <v>0</v>
      </c>
      <c r="K134" s="212" t="s">
        <v>19</v>
      </c>
      <c r="L134" s="47"/>
      <c r="M134" s="217" t="s">
        <v>19</v>
      </c>
      <c r="N134" s="218" t="s">
        <v>46</v>
      </c>
      <c r="O134" s="87"/>
      <c r="P134" s="219">
        <f>O134*H134</f>
        <v>0</v>
      </c>
      <c r="Q134" s="219">
        <v>0</v>
      </c>
      <c r="R134" s="219">
        <f>Q134*H134</f>
        <v>0</v>
      </c>
      <c r="S134" s="219">
        <v>0</v>
      </c>
      <c r="T134" s="22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1" t="s">
        <v>102</v>
      </c>
      <c r="AT134" s="221" t="s">
        <v>278</v>
      </c>
      <c r="AU134" s="221" t="s">
        <v>84</v>
      </c>
      <c r="AY134" s="20" t="s">
        <v>277</v>
      </c>
      <c r="BE134" s="222">
        <f>IF(N134="základní",J134,0)</f>
        <v>0</v>
      </c>
      <c r="BF134" s="222">
        <f>IF(N134="snížená",J134,0)</f>
        <v>0</v>
      </c>
      <c r="BG134" s="222">
        <f>IF(N134="zákl. přenesená",J134,0)</f>
        <v>0</v>
      </c>
      <c r="BH134" s="222">
        <f>IF(N134="sníž. přenesená",J134,0)</f>
        <v>0</v>
      </c>
      <c r="BI134" s="222">
        <f>IF(N134="nulová",J134,0)</f>
        <v>0</v>
      </c>
      <c r="BJ134" s="20" t="s">
        <v>82</v>
      </c>
      <c r="BK134" s="222">
        <f>ROUND(I134*H134,2)</f>
        <v>0</v>
      </c>
      <c r="BL134" s="20" t="s">
        <v>102</v>
      </c>
      <c r="BM134" s="221" t="s">
        <v>1254</v>
      </c>
    </row>
    <row r="135" s="2" customFormat="1">
      <c r="A135" s="41"/>
      <c r="B135" s="42"/>
      <c r="C135" s="43"/>
      <c r="D135" s="223" t="s">
        <v>283</v>
      </c>
      <c r="E135" s="43"/>
      <c r="F135" s="224" t="s">
        <v>1255</v>
      </c>
      <c r="G135" s="43"/>
      <c r="H135" s="43"/>
      <c r="I135" s="225"/>
      <c r="J135" s="43"/>
      <c r="K135" s="43"/>
      <c r="L135" s="47"/>
      <c r="M135" s="226"/>
      <c r="N135" s="22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283</v>
      </c>
      <c r="AU135" s="20" t="s">
        <v>84</v>
      </c>
    </row>
    <row r="136" s="11" customFormat="1" ht="22.8" customHeight="1">
      <c r="A136" s="11"/>
      <c r="B136" s="196"/>
      <c r="C136" s="197"/>
      <c r="D136" s="198" t="s">
        <v>74</v>
      </c>
      <c r="E136" s="249" t="s">
        <v>1191</v>
      </c>
      <c r="F136" s="249" t="s">
        <v>1256</v>
      </c>
      <c r="G136" s="197"/>
      <c r="H136" s="197"/>
      <c r="I136" s="200"/>
      <c r="J136" s="250">
        <f>BK136</f>
        <v>0</v>
      </c>
      <c r="K136" s="197"/>
      <c r="L136" s="202"/>
      <c r="M136" s="203"/>
      <c r="N136" s="204"/>
      <c r="O136" s="204"/>
      <c r="P136" s="205">
        <f>SUM(P137:P154)</f>
        <v>0</v>
      </c>
      <c r="Q136" s="204"/>
      <c r="R136" s="205">
        <f>SUM(R137:R154)</f>
        <v>0</v>
      </c>
      <c r="S136" s="204"/>
      <c r="T136" s="206">
        <f>SUM(T137:T154)</f>
        <v>0</v>
      </c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R136" s="207" t="s">
        <v>82</v>
      </c>
      <c r="AT136" s="208" t="s">
        <v>74</v>
      </c>
      <c r="AU136" s="208" t="s">
        <v>82</v>
      </c>
      <c r="AY136" s="207" t="s">
        <v>277</v>
      </c>
      <c r="BK136" s="209">
        <f>SUM(BK137:BK154)</f>
        <v>0</v>
      </c>
    </row>
    <row r="137" s="2" customFormat="1" ht="16.5" customHeight="1">
      <c r="A137" s="41"/>
      <c r="B137" s="42"/>
      <c r="C137" s="210" t="s">
        <v>231</v>
      </c>
      <c r="D137" s="210" t="s">
        <v>278</v>
      </c>
      <c r="E137" s="211" t="s">
        <v>8</v>
      </c>
      <c r="F137" s="212" t="s">
        <v>1257</v>
      </c>
      <c r="G137" s="213" t="s">
        <v>1051</v>
      </c>
      <c r="H137" s="214">
        <v>8</v>
      </c>
      <c r="I137" s="215"/>
      <c r="J137" s="216">
        <f>ROUND(I137*H137,2)</f>
        <v>0</v>
      </c>
      <c r="K137" s="212" t="s">
        <v>19</v>
      </c>
      <c r="L137" s="47"/>
      <c r="M137" s="217" t="s">
        <v>19</v>
      </c>
      <c r="N137" s="218" t="s">
        <v>46</v>
      </c>
      <c r="O137" s="87"/>
      <c r="P137" s="219">
        <f>O137*H137</f>
        <v>0</v>
      </c>
      <c r="Q137" s="219">
        <v>0</v>
      </c>
      <c r="R137" s="219">
        <f>Q137*H137</f>
        <v>0</v>
      </c>
      <c r="S137" s="219">
        <v>0</v>
      </c>
      <c r="T137" s="22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1" t="s">
        <v>102</v>
      </c>
      <c r="AT137" s="221" t="s">
        <v>278</v>
      </c>
      <c r="AU137" s="221" t="s">
        <v>84</v>
      </c>
      <c r="AY137" s="20" t="s">
        <v>277</v>
      </c>
      <c r="BE137" s="222">
        <f>IF(N137="základní",J137,0)</f>
        <v>0</v>
      </c>
      <c r="BF137" s="222">
        <f>IF(N137="snížená",J137,0)</f>
        <v>0</v>
      </c>
      <c r="BG137" s="222">
        <f>IF(N137="zákl. přenesená",J137,0)</f>
        <v>0</v>
      </c>
      <c r="BH137" s="222">
        <f>IF(N137="sníž. přenesená",J137,0)</f>
        <v>0</v>
      </c>
      <c r="BI137" s="222">
        <f>IF(N137="nulová",J137,0)</f>
        <v>0</v>
      </c>
      <c r="BJ137" s="20" t="s">
        <v>82</v>
      </c>
      <c r="BK137" s="222">
        <f>ROUND(I137*H137,2)</f>
        <v>0</v>
      </c>
      <c r="BL137" s="20" t="s">
        <v>102</v>
      </c>
      <c r="BM137" s="221" t="s">
        <v>1258</v>
      </c>
    </row>
    <row r="138" s="2" customFormat="1">
      <c r="A138" s="41"/>
      <c r="B138" s="42"/>
      <c r="C138" s="43"/>
      <c r="D138" s="223" t="s">
        <v>283</v>
      </c>
      <c r="E138" s="43"/>
      <c r="F138" s="224" t="s">
        <v>1257</v>
      </c>
      <c r="G138" s="43"/>
      <c r="H138" s="43"/>
      <c r="I138" s="225"/>
      <c r="J138" s="43"/>
      <c r="K138" s="43"/>
      <c r="L138" s="47"/>
      <c r="M138" s="226"/>
      <c r="N138" s="22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283</v>
      </c>
      <c r="AU138" s="20" t="s">
        <v>84</v>
      </c>
    </row>
    <row r="139" s="2" customFormat="1" ht="16.5" customHeight="1">
      <c r="A139" s="41"/>
      <c r="B139" s="42"/>
      <c r="C139" s="210" t="s">
        <v>234</v>
      </c>
      <c r="D139" s="210" t="s">
        <v>278</v>
      </c>
      <c r="E139" s="211" t="s">
        <v>1259</v>
      </c>
      <c r="F139" s="212" t="s">
        <v>1260</v>
      </c>
      <c r="G139" s="213" t="s">
        <v>1051</v>
      </c>
      <c r="H139" s="214">
        <v>8</v>
      </c>
      <c r="I139" s="215"/>
      <c r="J139" s="216">
        <f>ROUND(I139*H139,2)</f>
        <v>0</v>
      </c>
      <c r="K139" s="212" t="s">
        <v>19</v>
      </c>
      <c r="L139" s="47"/>
      <c r="M139" s="217" t="s">
        <v>19</v>
      </c>
      <c r="N139" s="218" t="s">
        <v>46</v>
      </c>
      <c r="O139" s="87"/>
      <c r="P139" s="219">
        <f>O139*H139</f>
        <v>0</v>
      </c>
      <c r="Q139" s="219">
        <v>0</v>
      </c>
      <c r="R139" s="219">
        <f>Q139*H139</f>
        <v>0</v>
      </c>
      <c r="S139" s="219">
        <v>0</v>
      </c>
      <c r="T139" s="22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1" t="s">
        <v>102</v>
      </c>
      <c r="AT139" s="221" t="s">
        <v>278</v>
      </c>
      <c r="AU139" s="221" t="s">
        <v>84</v>
      </c>
      <c r="AY139" s="20" t="s">
        <v>277</v>
      </c>
      <c r="BE139" s="222">
        <f>IF(N139="základní",J139,0)</f>
        <v>0</v>
      </c>
      <c r="BF139" s="222">
        <f>IF(N139="snížená",J139,0)</f>
        <v>0</v>
      </c>
      <c r="BG139" s="222">
        <f>IF(N139="zákl. přenesená",J139,0)</f>
        <v>0</v>
      </c>
      <c r="BH139" s="222">
        <f>IF(N139="sníž. přenesená",J139,0)</f>
        <v>0</v>
      </c>
      <c r="BI139" s="222">
        <f>IF(N139="nulová",J139,0)</f>
        <v>0</v>
      </c>
      <c r="BJ139" s="20" t="s">
        <v>82</v>
      </c>
      <c r="BK139" s="222">
        <f>ROUND(I139*H139,2)</f>
        <v>0</v>
      </c>
      <c r="BL139" s="20" t="s">
        <v>102</v>
      </c>
      <c r="BM139" s="221" t="s">
        <v>1261</v>
      </c>
    </row>
    <row r="140" s="2" customFormat="1">
      <c r="A140" s="41"/>
      <c r="B140" s="42"/>
      <c r="C140" s="43"/>
      <c r="D140" s="223" t="s">
        <v>283</v>
      </c>
      <c r="E140" s="43"/>
      <c r="F140" s="224" t="s">
        <v>1260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283</v>
      </c>
      <c r="AU140" s="20" t="s">
        <v>84</v>
      </c>
    </row>
    <row r="141" s="2" customFormat="1" ht="16.5" customHeight="1">
      <c r="A141" s="41"/>
      <c r="B141" s="42"/>
      <c r="C141" s="210" t="s">
        <v>237</v>
      </c>
      <c r="D141" s="210" t="s">
        <v>278</v>
      </c>
      <c r="E141" s="211" t="s">
        <v>231</v>
      </c>
      <c r="F141" s="212" t="s">
        <v>1262</v>
      </c>
      <c r="G141" s="213" t="s">
        <v>1263</v>
      </c>
      <c r="H141" s="214">
        <v>12</v>
      </c>
      <c r="I141" s="215"/>
      <c r="J141" s="216">
        <f>ROUND(I141*H141,2)</f>
        <v>0</v>
      </c>
      <c r="K141" s="212" t="s">
        <v>19</v>
      </c>
      <c r="L141" s="47"/>
      <c r="M141" s="217" t="s">
        <v>19</v>
      </c>
      <c r="N141" s="218" t="s">
        <v>46</v>
      </c>
      <c r="O141" s="87"/>
      <c r="P141" s="219">
        <f>O141*H141</f>
        <v>0</v>
      </c>
      <c r="Q141" s="219">
        <v>0</v>
      </c>
      <c r="R141" s="219">
        <f>Q141*H141</f>
        <v>0</v>
      </c>
      <c r="S141" s="219">
        <v>0</v>
      </c>
      <c r="T141" s="22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1" t="s">
        <v>102</v>
      </c>
      <c r="AT141" s="221" t="s">
        <v>278</v>
      </c>
      <c r="AU141" s="221" t="s">
        <v>84</v>
      </c>
      <c r="AY141" s="20" t="s">
        <v>277</v>
      </c>
      <c r="BE141" s="222">
        <f>IF(N141="základní",J141,0)</f>
        <v>0</v>
      </c>
      <c r="BF141" s="222">
        <f>IF(N141="snížená",J141,0)</f>
        <v>0</v>
      </c>
      <c r="BG141" s="222">
        <f>IF(N141="zákl. přenesená",J141,0)</f>
        <v>0</v>
      </c>
      <c r="BH141" s="222">
        <f>IF(N141="sníž. přenesená",J141,0)</f>
        <v>0</v>
      </c>
      <c r="BI141" s="222">
        <f>IF(N141="nulová",J141,0)</f>
        <v>0</v>
      </c>
      <c r="BJ141" s="20" t="s">
        <v>82</v>
      </c>
      <c r="BK141" s="222">
        <f>ROUND(I141*H141,2)</f>
        <v>0</v>
      </c>
      <c r="BL141" s="20" t="s">
        <v>102</v>
      </c>
      <c r="BM141" s="221" t="s">
        <v>1264</v>
      </c>
    </row>
    <row r="142" s="2" customFormat="1">
      <c r="A142" s="41"/>
      <c r="B142" s="42"/>
      <c r="C142" s="43"/>
      <c r="D142" s="223" t="s">
        <v>283</v>
      </c>
      <c r="E142" s="43"/>
      <c r="F142" s="224" t="s">
        <v>1262</v>
      </c>
      <c r="G142" s="43"/>
      <c r="H142" s="43"/>
      <c r="I142" s="225"/>
      <c r="J142" s="43"/>
      <c r="K142" s="43"/>
      <c r="L142" s="47"/>
      <c r="M142" s="226"/>
      <c r="N142" s="22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283</v>
      </c>
      <c r="AU142" s="20" t="s">
        <v>84</v>
      </c>
    </row>
    <row r="143" s="2" customFormat="1" ht="16.5" customHeight="1">
      <c r="A143" s="41"/>
      <c r="B143" s="42"/>
      <c r="C143" s="210" t="s">
        <v>418</v>
      </c>
      <c r="D143" s="210" t="s">
        <v>278</v>
      </c>
      <c r="E143" s="211" t="s">
        <v>234</v>
      </c>
      <c r="F143" s="212" t="s">
        <v>1265</v>
      </c>
      <c r="G143" s="213" t="s">
        <v>1263</v>
      </c>
      <c r="H143" s="214">
        <v>1.2</v>
      </c>
      <c r="I143" s="215"/>
      <c r="J143" s="216">
        <f>ROUND(I143*H143,2)</f>
        <v>0</v>
      </c>
      <c r="K143" s="212" t="s">
        <v>19</v>
      </c>
      <c r="L143" s="47"/>
      <c r="M143" s="217" t="s">
        <v>19</v>
      </c>
      <c r="N143" s="218" t="s">
        <v>46</v>
      </c>
      <c r="O143" s="87"/>
      <c r="P143" s="219">
        <f>O143*H143</f>
        <v>0</v>
      </c>
      <c r="Q143" s="219">
        <v>0</v>
      </c>
      <c r="R143" s="219">
        <f>Q143*H143</f>
        <v>0</v>
      </c>
      <c r="S143" s="219">
        <v>0</v>
      </c>
      <c r="T143" s="22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1" t="s">
        <v>102</v>
      </c>
      <c r="AT143" s="221" t="s">
        <v>278</v>
      </c>
      <c r="AU143" s="221" t="s">
        <v>84</v>
      </c>
      <c r="AY143" s="20" t="s">
        <v>277</v>
      </c>
      <c r="BE143" s="222">
        <f>IF(N143="základní",J143,0)</f>
        <v>0</v>
      </c>
      <c r="BF143" s="222">
        <f>IF(N143="snížená",J143,0)</f>
        <v>0</v>
      </c>
      <c r="BG143" s="222">
        <f>IF(N143="zákl. přenesená",J143,0)</f>
        <v>0</v>
      </c>
      <c r="BH143" s="222">
        <f>IF(N143="sníž. přenesená",J143,0)</f>
        <v>0</v>
      </c>
      <c r="BI143" s="222">
        <f>IF(N143="nulová",J143,0)</f>
        <v>0</v>
      </c>
      <c r="BJ143" s="20" t="s">
        <v>82</v>
      </c>
      <c r="BK143" s="222">
        <f>ROUND(I143*H143,2)</f>
        <v>0</v>
      </c>
      <c r="BL143" s="20" t="s">
        <v>102</v>
      </c>
      <c r="BM143" s="221" t="s">
        <v>1266</v>
      </c>
    </row>
    <row r="144" s="2" customFormat="1">
      <c r="A144" s="41"/>
      <c r="B144" s="42"/>
      <c r="C144" s="43"/>
      <c r="D144" s="223" t="s">
        <v>283</v>
      </c>
      <c r="E144" s="43"/>
      <c r="F144" s="224" t="s">
        <v>1265</v>
      </c>
      <c r="G144" s="43"/>
      <c r="H144" s="43"/>
      <c r="I144" s="225"/>
      <c r="J144" s="43"/>
      <c r="K144" s="43"/>
      <c r="L144" s="47"/>
      <c r="M144" s="226"/>
      <c r="N144" s="22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283</v>
      </c>
      <c r="AU144" s="20" t="s">
        <v>84</v>
      </c>
    </row>
    <row r="145" s="2" customFormat="1" ht="21.75" customHeight="1">
      <c r="A145" s="41"/>
      <c r="B145" s="42"/>
      <c r="C145" s="210" t="s">
        <v>429</v>
      </c>
      <c r="D145" s="210" t="s">
        <v>278</v>
      </c>
      <c r="E145" s="211" t="s">
        <v>237</v>
      </c>
      <c r="F145" s="212" t="s">
        <v>1267</v>
      </c>
      <c r="G145" s="213" t="s">
        <v>1268</v>
      </c>
      <c r="H145" s="214">
        <v>0.59999999999999998</v>
      </c>
      <c r="I145" s="215"/>
      <c r="J145" s="216">
        <f>ROUND(I145*H145,2)</f>
        <v>0</v>
      </c>
      <c r="K145" s="212" t="s">
        <v>19</v>
      </c>
      <c r="L145" s="47"/>
      <c r="M145" s="217" t="s">
        <v>19</v>
      </c>
      <c r="N145" s="218" t="s">
        <v>46</v>
      </c>
      <c r="O145" s="87"/>
      <c r="P145" s="219">
        <f>O145*H145</f>
        <v>0</v>
      </c>
      <c r="Q145" s="219">
        <v>0</v>
      </c>
      <c r="R145" s="219">
        <f>Q145*H145</f>
        <v>0</v>
      </c>
      <c r="S145" s="219">
        <v>0</v>
      </c>
      <c r="T145" s="220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1" t="s">
        <v>102</v>
      </c>
      <c r="AT145" s="221" t="s">
        <v>278</v>
      </c>
      <c r="AU145" s="221" t="s">
        <v>84</v>
      </c>
      <c r="AY145" s="20" t="s">
        <v>277</v>
      </c>
      <c r="BE145" s="222">
        <f>IF(N145="základní",J145,0)</f>
        <v>0</v>
      </c>
      <c r="BF145" s="222">
        <f>IF(N145="snížená",J145,0)</f>
        <v>0</v>
      </c>
      <c r="BG145" s="222">
        <f>IF(N145="zákl. přenesená",J145,0)</f>
        <v>0</v>
      </c>
      <c r="BH145" s="222">
        <f>IF(N145="sníž. přenesená",J145,0)</f>
        <v>0</v>
      </c>
      <c r="BI145" s="222">
        <f>IF(N145="nulová",J145,0)</f>
        <v>0</v>
      </c>
      <c r="BJ145" s="20" t="s">
        <v>82</v>
      </c>
      <c r="BK145" s="222">
        <f>ROUND(I145*H145,2)</f>
        <v>0</v>
      </c>
      <c r="BL145" s="20" t="s">
        <v>102</v>
      </c>
      <c r="BM145" s="221" t="s">
        <v>1269</v>
      </c>
    </row>
    <row r="146" s="2" customFormat="1">
      <c r="A146" s="41"/>
      <c r="B146" s="42"/>
      <c r="C146" s="43"/>
      <c r="D146" s="223" t="s">
        <v>283</v>
      </c>
      <c r="E146" s="43"/>
      <c r="F146" s="224" t="s">
        <v>1267</v>
      </c>
      <c r="G146" s="43"/>
      <c r="H146" s="43"/>
      <c r="I146" s="225"/>
      <c r="J146" s="43"/>
      <c r="K146" s="43"/>
      <c r="L146" s="47"/>
      <c r="M146" s="226"/>
      <c r="N146" s="22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283</v>
      </c>
      <c r="AU146" s="20" t="s">
        <v>84</v>
      </c>
    </row>
    <row r="147" s="2" customFormat="1" ht="21.75" customHeight="1">
      <c r="A147" s="41"/>
      <c r="B147" s="42"/>
      <c r="C147" s="210" t="s">
        <v>7</v>
      </c>
      <c r="D147" s="210" t="s">
        <v>278</v>
      </c>
      <c r="E147" s="211" t="s">
        <v>418</v>
      </c>
      <c r="F147" s="212" t="s">
        <v>1270</v>
      </c>
      <c r="G147" s="213" t="s">
        <v>1263</v>
      </c>
      <c r="H147" s="214">
        <v>3.3999999999999999</v>
      </c>
      <c r="I147" s="215"/>
      <c r="J147" s="216">
        <f>ROUND(I147*H147,2)</f>
        <v>0</v>
      </c>
      <c r="K147" s="212" t="s">
        <v>19</v>
      </c>
      <c r="L147" s="47"/>
      <c r="M147" s="217" t="s">
        <v>19</v>
      </c>
      <c r="N147" s="218" t="s">
        <v>46</v>
      </c>
      <c r="O147" s="87"/>
      <c r="P147" s="219">
        <f>O147*H147</f>
        <v>0</v>
      </c>
      <c r="Q147" s="219">
        <v>0</v>
      </c>
      <c r="R147" s="219">
        <f>Q147*H147</f>
        <v>0</v>
      </c>
      <c r="S147" s="219">
        <v>0</v>
      </c>
      <c r="T147" s="22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1" t="s">
        <v>102</v>
      </c>
      <c r="AT147" s="221" t="s">
        <v>278</v>
      </c>
      <c r="AU147" s="221" t="s">
        <v>84</v>
      </c>
      <c r="AY147" s="20" t="s">
        <v>277</v>
      </c>
      <c r="BE147" s="222">
        <f>IF(N147="základní",J147,0)</f>
        <v>0</v>
      </c>
      <c r="BF147" s="222">
        <f>IF(N147="snížená",J147,0)</f>
        <v>0</v>
      </c>
      <c r="BG147" s="222">
        <f>IF(N147="zákl. přenesená",J147,0)</f>
        <v>0</v>
      </c>
      <c r="BH147" s="222">
        <f>IF(N147="sníž. přenesená",J147,0)</f>
        <v>0</v>
      </c>
      <c r="BI147" s="222">
        <f>IF(N147="nulová",J147,0)</f>
        <v>0</v>
      </c>
      <c r="BJ147" s="20" t="s">
        <v>82</v>
      </c>
      <c r="BK147" s="222">
        <f>ROUND(I147*H147,2)</f>
        <v>0</v>
      </c>
      <c r="BL147" s="20" t="s">
        <v>102</v>
      </c>
      <c r="BM147" s="221" t="s">
        <v>1271</v>
      </c>
    </row>
    <row r="148" s="2" customFormat="1">
      <c r="A148" s="41"/>
      <c r="B148" s="42"/>
      <c r="C148" s="43"/>
      <c r="D148" s="223" t="s">
        <v>283</v>
      </c>
      <c r="E148" s="43"/>
      <c r="F148" s="224" t="s">
        <v>1270</v>
      </c>
      <c r="G148" s="43"/>
      <c r="H148" s="43"/>
      <c r="I148" s="225"/>
      <c r="J148" s="43"/>
      <c r="K148" s="43"/>
      <c r="L148" s="47"/>
      <c r="M148" s="226"/>
      <c r="N148" s="22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283</v>
      </c>
      <c r="AU148" s="20" t="s">
        <v>84</v>
      </c>
    </row>
    <row r="149" s="2" customFormat="1" ht="24.15" customHeight="1">
      <c r="A149" s="41"/>
      <c r="B149" s="42"/>
      <c r="C149" s="210" t="s">
        <v>446</v>
      </c>
      <c r="D149" s="210" t="s">
        <v>278</v>
      </c>
      <c r="E149" s="211" t="s">
        <v>429</v>
      </c>
      <c r="F149" s="212" t="s">
        <v>1272</v>
      </c>
      <c r="G149" s="213" t="s">
        <v>940</v>
      </c>
      <c r="H149" s="214">
        <v>1.51</v>
      </c>
      <c r="I149" s="215"/>
      <c r="J149" s="216">
        <f>ROUND(I149*H149,2)</f>
        <v>0</v>
      </c>
      <c r="K149" s="212" t="s">
        <v>19</v>
      </c>
      <c r="L149" s="47"/>
      <c r="M149" s="217" t="s">
        <v>19</v>
      </c>
      <c r="N149" s="218" t="s">
        <v>46</v>
      </c>
      <c r="O149" s="87"/>
      <c r="P149" s="219">
        <f>O149*H149</f>
        <v>0</v>
      </c>
      <c r="Q149" s="219">
        <v>0</v>
      </c>
      <c r="R149" s="219">
        <f>Q149*H149</f>
        <v>0</v>
      </c>
      <c r="S149" s="219">
        <v>0</v>
      </c>
      <c r="T149" s="220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1" t="s">
        <v>102</v>
      </c>
      <c r="AT149" s="221" t="s">
        <v>278</v>
      </c>
      <c r="AU149" s="221" t="s">
        <v>84</v>
      </c>
      <c r="AY149" s="20" t="s">
        <v>277</v>
      </c>
      <c r="BE149" s="222">
        <f>IF(N149="základní",J149,0)</f>
        <v>0</v>
      </c>
      <c r="BF149" s="222">
        <f>IF(N149="snížená",J149,0)</f>
        <v>0</v>
      </c>
      <c r="BG149" s="222">
        <f>IF(N149="zákl. přenesená",J149,0)</f>
        <v>0</v>
      </c>
      <c r="BH149" s="222">
        <f>IF(N149="sníž. přenesená",J149,0)</f>
        <v>0</v>
      </c>
      <c r="BI149" s="222">
        <f>IF(N149="nulová",J149,0)</f>
        <v>0</v>
      </c>
      <c r="BJ149" s="20" t="s">
        <v>82</v>
      </c>
      <c r="BK149" s="222">
        <f>ROUND(I149*H149,2)</f>
        <v>0</v>
      </c>
      <c r="BL149" s="20" t="s">
        <v>102</v>
      </c>
      <c r="BM149" s="221" t="s">
        <v>1273</v>
      </c>
    </row>
    <row r="150" s="2" customFormat="1">
      <c r="A150" s="41"/>
      <c r="B150" s="42"/>
      <c r="C150" s="43"/>
      <c r="D150" s="223" t="s">
        <v>283</v>
      </c>
      <c r="E150" s="43"/>
      <c r="F150" s="224" t="s">
        <v>1272</v>
      </c>
      <c r="G150" s="43"/>
      <c r="H150" s="43"/>
      <c r="I150" s="225"/>
      <c r="J150" s="43"/>
      <c r="K150" s="43"/>
      <c r="L150" s="47"/>
      <c r="M150" s="226"/>
      <c r="N150" s="22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283</v>
      </c>
      <c r="AU150" s="20" t="s">
        <v>84</v>
      </c>
    </row>
    <row r="151" s="2" customFormat="1" ht="16.5" customHeight="1">
      <c r="A151" s="41"/>
      <c r="B151" s="42"/>
      <c r="C151" s="210" t="s">
        <v>452</v>
      </c>
      <c r="D151" s="210" t="s">
        <v>278</v>
      </c>
      <c r="E151" s="211" t="s">
        <v>7</v>
      </c>
      <c r="F151" s="212" t="s">
        <v>1274</v>
      </c>
      <c r="G151" s="213" t="s">
        <v>1051</v>
      </c>
      <c r="H151" s="214">
        <v>8</v>
      </c>
      <c r="I151" s="215"/>
      <c r="J151" s="216">
        <f>ROUND(I151*H151,2)</f>
        <v>0</v>
      </c>
      <c r="K151" s="212" t="s">
        <v>19</v>
      </c>
      <c r="L151" s="47"/>
      <c r="M151" s="217" t="s">
        <v>19</v>
      </c>
      <c r="N151" s="218" t="s">
        <v>46</v>
      </c>
      <c r="O151" s="87"/>
      <c r="P151" s="219">
        <f>O151*H151</f>
        <v>0</v>
      </c>
      <c r="Q151" s="219">
        <v>0</v>
      </c>
      <c r="R151" s="219">
        <f>Q151*H151</f>
        <v>0</v>
      </c>
      <c r="S151" s="219">
        <v>0</v>
      </c>
      <c r="T151" s="220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1" t="s">
        <v>102</v>
      </c>
      <c r="AT151" s="221" t="s">
        <v>278</v>
      </c>
      <c r="AU151" s="221" t="s">
        <v>84</v>
      </c>
      <c r="AY151" s="20" t="s">
        <v>277</v>
      </c>
      <c r="BE151" s="222">
        <f>IF(N151="základní",J151,0)</f>
        <v>0</v>
      </c>
      <c r="BF151" s="222">
        <f>IF(N151="snížená",J151,0)</f>
        <v>0</v>
      </c>
      <c r="BG151" s="222">
        <f>IF(N151="zákl. přenesená",J151,0)</f>
        <v>0</v>
      </c>
      <c r="BH151" s="222">
        <f>IF(N151="sníž. přenesená",J151,0)</f>
        <v>0</v>
      </c>
      <c r="BI151" s="222">
        <f>IF(N151="nulová",J151,0)</f>
        <v>0</v>
      </c>
      <c r="BJ151" s="20" t="s">
        <v>82</v>
      </c>
      <c r="BK151" s="222">
        <f>ROUND(I151*H151,2)</f>
        <v>0</v>
      </c>
      <c r="BL151" s="20" t="s">
        <v>102</v>
      </c>
      <c r="BM151" s="221" t="s">
        <v>1275</v>
      </c>
    </row>
    <row r="152" s="2" customFormat="1">
      <c r="A152" s="41"/>
      <c r="B152" s="42"/>
      <c r="C152" s="43"/>
      <c r="D152" s="223" t="s">
        <v>283</v>
      </c>
      <c r="E152" s="43"/>
      <c r="F152" s="224" t="s">
        <v>1274</v>
      </c>
      <c r="G152" s="43"/>
      <c r="H152" s="43"/>
      <c r="I152" s="225"/>
      <c r="J152" s="43"/>
      <c r="K152" s="43"/>
      <c r="L152" s="47"/>
      <c r="M152" s="226"/>
      <c r="N152" s="22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283</v>
      </c>
      <c r="AU152" s="20" t="s">
        <v>84</v>
      </c>
    </row>
    <row r="153" s="2" customFormat="1" ht="16.5" customHeight="1">
      <c r="A153" s="41"/>
      <c r="B153" s="42"/>
      <c r="C153" s="210" t="s">
        <v>456</v>
      </c>
      <c r="D153" s="210" t="s">
        <v>278</v>
      </c>
      <c r="E153" s="211" t="s">
        <v>446</v>
      </c>
      <c r="F153" s="212" t="s">
        <v>1276</v>
      </c>
      <c r="G153" s="213" t="s">
        <v>1131</v>
      </c>
      <c r="H153" s="214">
        <v>0.82399999999999995</v>
      </c>
      <c r="I153" s="215"/>
      <c r="J153" s="216">
        <f>ROUND(I153*H153,2)</f>
        <v>0</v>
      </c>
      <c r="K153" s="212" t="s">
        <v>19</v>
      </c>
      <c r="L153" s="47"/>
      <c r="M153" s="217" t="s">
        <v>19</v>
      </c>
      <c r="N153" s="218" t="s">
        <v>46</v>
      </c>
      <c r="O153" s="87"/>
      <c r="P153" s="219">
        <f>O153*H153</f>
        <v>0</v>
      </c>
      <c r="Q153" s="219">
        <v>0</v>
      </c>
      <c r="R153" s="219">
        <f>Q153*H153</f>
        <v>0</v>
      </c>
      <c r="S153" s="219">
        <v>0</v>
      </c>
      <c r="T153" s="22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1" t="s">
        <v>102</v>
      </c>
      <c r="AT153" s="221" t="s">
        <v>278</v>
      </c>
      <c r="AU153" s="221" t="s">
        <v>84</v>
      </c>
      <c r="AY153" s="20" t="s">
        <v>277</v>
      </c>
      <c r="BE153" s="222">
        <f>IF(N153="základní",J153,0)</f>
        <v>0</v>
      </c>
      <c r="BF153" s="222">
        <f>IF(N153="snížená",J153,0)</f>
        <v>0</v>
      </c>
      <c r="BG153" s="222">
        <f>IF(N153="zákl. přenesená",J153,0)</f>
        <v>0</v>
      </c>
      <c r="BH153" s="222">
        <f>IF(N153="sníž. přenesená",J153,0)</f>
        <v>0</v>
      </c>
      <c r="BI153" s="222">
        <f>IF(N153="nulová",J153,0)</f>
        <v>0</v>
      </c>
      <c r="BJ153" s="20" t="s">
        <v>82</v>
      </c>
      <c r="BK153" s="222">
        <f>ROUND(I153*H153,2)</f>
        <v>0</v>
      </c>
      <c r="BL153" s="20" t="s">
        <v>102</v>
      </c>
      <c r="BM153" s="221" t="s">
        <v>1277</v>
      </c>
    </row>
    <row r="154" s="2" customFormat="1">
      <c r="A154" s="41"/>
      <c r="B154" s="42"/>
      <c r="C154" s="43"/>
      <c r="D154" s="223" t="s">
        <v>283</v>
      </c>
      <c r="E154" s="43"/>
      <c r="F154" s="224" t="s">
        <v>1276</v>
      </c>
      <c r="G154" s="43"/>
      <c r="H154" s="43"/>
      <c r="I154" s="225"/>
      <c r="J154" s="43"/>
      <c r="K154" s="43"/>
      <c r="L154" s="47"/>
      <c r="M154" s="226"/>
      <c r="N154" s="22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283</v>
      </c>
      <c r="AU154" s="20" t="s">
        <v>84</v>
      </c>
    </row>
    <row r="155" s="11" customFormat="1" ht="22.8" customHeight="1">
      <c r="A155" s="11"/>
      <c r="B155" s="196"/>
      <c r="C155" s="197"/>
      <c r="D155" s="198" t="s">
        <v>74</v>
      </c>
      <c r="E155" s="249" t="s">
        <v>1196</v>
      </c>
      <c r="F155" s="249" t="s">
        <v>1278</v>
      </c>
      <c r="G155" s="197"/>
      <c r="H155" s="197"/>
      <c r="I155" s="200"/>
      <c r="J155" s="250">
        <f>BK155</f>
        <v>0</v>
      </c>
      <c r="K155" s="197"/>
      <c r="L155" s="202"/>
      <c r="M155" s="203"/>
      <c r="N155" s="204"/>
      <c r="O155" s="204"/>
      <c r="P155" s="205">
        <f>SUM(P156:P183)</f>
        <v>0</v>
      </c>
      <c r="Q155" s="204"/>
      <c r="R155" s="205">
        <f>SUM(R156:R183)</f>
        <v>0</v>
      </c>
      <c r="S155" s="204"/>
      <c r="T155" s="206">
        <f>SUM(T156:T183)</f>
        <v>0</v>
      </c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R155" s="207" t="s">
        <v>82</v>
      </c>
      <c r="AT155" s="208" t="s">
        <v>74</v>
      </c>
      <c r="AU155" s="208" t="s">
        <v>82</v>
      </c>
      <c r="AY155" s="207" t="s">
        <v>277</v>
      </c>
      <c r="BK155" s="209">
        <f>SUM(BK156:BK183)</f>
        <v>0</v>
      </c>
    </row>
    <row r="156" s="2" customFormat="1" ht="16.5" customHeight="1">
      <c r="A156" s="41"/>
      <c r="B156" s="42"/>
      <c r="C156" s="210" t="s">
        <v>465</v>
      </c>
      <c r="D156" s="210" t="s">
        <v>278</v>
      </c>
      <c r="E156" s="211" t="s">
        <v>1211</v>
      </c>
      <c r="F156" s="212" t="s">
        <v>1212</v>
      </c>
      <c r="G156" s="213" t="s">
        <v>1051</v>
      </c>
      <c r="H156" s="214">
        <v>1</v>
      </c>
      <c r="I156" s="215"/>
      <c r="J156" s="216">
        <f>ROUND(I156*H156,2)</f>
        <v>0</v>
      </c>
      <c r="K156" s="212" t="s">
        <v>19</v>
      </c>
      <c r="L156" s="47"/>
      <c r="M156" s="217" t="s">
        <v>19</v>
      </c>
      <c r="N156" s="218" t="s">
        <v>46</v>
      </c>
      <c r="O156" s="87"/>
      <c r="P156" s="219">
        <f>O156*H156</f>
        <v>0</v>
      </c>
      <c r="Q156" s="219">
        <v>0</v>
      </c>
      <c r="R156" s="219">
        <f>Q156*H156</f>
        <v>0</v>
      </c>
      <c r="S156" s="219">
        <v>0</v>
      </c>
      <c r="T156" s="220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1" t="s">
        <v>102</v>
      </c>
      <c r="AT156" s="221" t="s">
        <v>278</v>
      </c>
      <c r="AU156" s="221" t="s">
        <v>84</v>
      </c>
      <c r="AY156" s="20" t="s">
        <v>277</v>
      </c>
      <c r="BE156" s="222">
        <f>IF(N156="základní",J156,0)</f>
        <v>0</v>
      </c>
      <c r="BF156" s="222">
        <f>IF(N156="snížená",J156,0)</f>
        <v>0</v>
      </c>
      <c r="BG156" s="222">
        <f>IF(N156="zákl. přenesená",J156,0)</f>
        <v>0</v>
      </c>
      <c r="BH156" s="222">
        <f>IF(N156="sníž. přenesená",J156,0)</f>
        <v>0</v>
      </c>
      <c r="BI156" s="222">
        <f>IF(N156="nulová",J156,0)</f>
        <v>0</v>
      </c>
      <c r="BJ156" s="20" t="s">
        <v>82</v>
      </c>
      <c r="BK156" s="222">
        <f>ROUND(I156*H156,2)</f>
        <v>0</v>
      </c>
      <c r="BL156" s="20" t="s">
        <v>102</v>
      </c>
      <c r="BM156" s="221" t="s">
        <v>1279</v>
      </c>
    </row>
    <row r="157" s="2" customFormat="1">
      <c r="A157" s="41"/>
      <c r="B157" s="42"/>
      <c r="C157" s="43"/>
      <c r="D157" s="223" t="s">
        <v>283</v>
      </c>
      <c r="E157" s="43"/>
      <c r="F157" s="224" t="s">
        <v>1212</v>
      </c>
      <c r="G157" s="43"/>
      <c r="H157" s="43"/>
      <c r="I157" s="225"/>
      <c r="J157" s="43"/>
      <c r="K157" s="43"/>
      <c r="L157" s="47"/>
      <c r="M157" s="226"/>
      <c r="N157" s="22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283</v>
      </c>
      <c r="AU157" s="20" t="s">
        <v>84</v>
      </c>
    </row>
    <row r="158" s="2" customFormat="1" ht="21.75" customHeight="1">
      <c r="A158" s="41"/>
      <c r="B158" s="42"/>
      <c r="C158" s="210" t="s">
        <v>472</v>
      </c>
      <c r="D158" s="210" t="s">
        <v>278</v>
      </c>
      <c r="E158" s="211" t="s">
        <v>1280</v>
      </c>
      <c r="F158" s="212" t="s">
        <v>1281</v>
      </c>
      <c r="G158" s="213" t="s">
        <v>1051</v>
      </c>
      <c r="H158" s="214">
        <v>1</v>
      </c>
      <c r="I158" s="215"/>
      <c r="J158" s="216">
        <f>ROUND(I158*H158,2)</f>
        <v>0</v>
      </c>
      <c r="K158" s="212" t="s">
        <v>19</v>
      </c>
      <c r="L158" s="47"/>
      <c r="M158" s="217" t="s">
        <v>19</v>
      </c>
      <c r="N158" s="218" t="s">
        <v>46</v>
      </c>
      <c r="O158" s="87"/>
      <c r="P158" s="219">
        <f>O158*H158</f>
        <v>0</v>
      </c>
      <c r="Q158" s="219">
        <v>0</v>
      </c>
      <c r="R158" s="219">
        <f>Q158*H158</f>
        <v>0</v>
      </c>
      <c r="S158" s="219">
        <v>0</v>
      </c>
      <c r="T158" s="220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1" t="s">
        <v>102</v>
      </c>
      <c r="AT158" s="221" t="s">
        <v>278</v>
      </c>
      <c r="AU158" s="221" t="s">
        <v>84</v>
      </c>
      <c r="AY158" s="20" t="s">
        <v>277</v>
      </c>
      <c r="BE158" s="222">
        <f>IF(N158="základní",J158,0)</f>
        <v>0</v>
      </c>
      <c r="BF158" s="222">
        <f>IF(N158="snížená",J158,0)</f>
        <v>0</v>
      </c>
      <c r="BG158" s="222">
        <f>IF(N158="zákl. přenesená",J158,0)</f>
        <v>0</v>
      </c>
      <c r="BH158" s="222">
        <f>IF(N158="sníž. přenesená",J158,0)</f>
        <v>0</v>
      </c>
      <c r="BI158" s="222">
        <f>IF(N158="nulová",J158,0)</f>
        <v>0</v>
      </c>
      <c r="BJ158" s="20" t="s">
        <v>82</v>
      </c>
      <c r="BK158" s="222">
        <f>ROUND(I158*H158,2)</f>
        <v>0</v>
      </c>
      <c r="BL158" s="20" t="s">
        <v>102</v>
      </c>
      <c r="BM158" s="221" t="s">
        <v>1282</v>
      </c>
    </row>
    <row r="159" s="2" customFormat="1">
      <c r="A159" s="41"/>
      <c r="B159" s="42"/>
      <c r="C159" s="43"/>
      <c r="D159" s="223" t="s">
        <v>283</v>
      </c>
      <c r="E159" s="43"/>
      <c r="F159" s="224" t="s">
        <v>1281</v>
      </c>
      <c r="G159" s="43"/>
      <c r="H159" s="43"/>
      <c r="I159" s="225"/>
      <c r="J159" s="43"/>
      <c r="K159" s="43"/>
      <c r="L159" s="47"/>
      <c r="M159" s="226"/>
      <c r="N159" s="22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283</v>
      </c>
      <c r="AU159" s="20" t="s">
        <v>84</v>
      </c>
    </row>
    <row r="160" s="2" customFormat="1" ht="16.5" customHeight="1">
      <c r="A160" s="41"/>
      <c r="B160" s="42"/>
      <c r="C160" s="210" t="s">
        <v>479</v>
      </c>
      <c r="D160" s="210" t="s">
        <v>278</v>
      </c>
      <c r="E160" s="211" t="s">
        <v>1214</v>
      </c>
      <c r="F160" s="212" t="s">
        <v>1215</v>
      </c>
      <c r="G160" s="213" t="s">
        <v>1051</v>
      </c>
      <c r="H160" s="214">
        <v>1</v>
      </c>
      <c r="I160" s="215"/>
      <c r="J160" s="216">
        <f>ROUND(I160*H160,2)</f>
        <v>0</v>
      </c>
      <c r="K160" s="212" t="s">
        <v>19</v>
      </c>
      <c r="L160" s="47"/>
      <c r="M160" s="217" t="s">
        <v>19</v>
      </c>
      <c r="N160" s="218" t="s">
        <v>46</v>
      </c>
      <c r="O160" s="87"/>
      <c r="P160" s="219">
        <f>O160*H160</f>
        <v>0</v>
      </c>
      <c r="Q160" s="219">
        <v>0</v>
      </c>
      <c r="R160" s="219">
        <f>Q160*H160</f>
        <v>0</v>
      </c>
      <c r="S160" s="219">
        <v>0</v>
      </c>
      <c r="T160" s="220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1" t="s">
        <v>102</v>
      </c>
      <c r="AT160" s="221" t="s">
        <v>278</v>
      </c>
      <c r="AU160" s="221" t="s">
        <v>84</v>
      </c>
      <c r="AY160" s="20" t="s">
        <v>277</v>
      </c>
      <c r="BE160" s="222">
        <f>IF(N160="základní",J160,0)</f>
        <v>0</v>
      </c>
      <c r="BF160" s="222">
        <f>IF(N160="snížená",J160,0)</f>
        <v>0</v>
      </c>
      <c r="BG160" s="222">
        <f>IF(N160="zákl. přenesená",J160,0)</f>
        <v>0</v>
      </c>
      <c r="BH160" s="222">
        <f>IF(N160="sníž. přenesená",J160,0)</f>
        <v>0</v>
      </c>
      <c r="BI160" s="222">
        <f>IF(N160="nulová",J160,0)</f>
        <v>0</v>
      </c>
      <c r="BJ160" s="20" t="s">
        <v>82</v>
      </c>
      <c r="BK160" s="222">
        <f>ROUND(I160*H160,2)</f>
        <v>0</v>
      </c>
      <c r="BL160" s="20" t="s">
        <v>102</v>
      </c>
      <c r="BM160" s="221" t="s">
        <v>1283</v>
      </c>
    </row>
    <row r="161" s="2" customFormat="1">
      <c r="A161" s="41"/>
      <c r="B161" s="42"/>
      <c r="C161" s="43"/>
      <c r="D161" s="223" t="s">
        <v>283</v>
      </c>
      <c r="E161" s="43"/>
      <c r="F161" s="224" t="s">
        <v>1215</v>
      </c>
      <c r="G161" s="43"/>
      <c r="H161" s="43"/>
      <c r="I161" s="225"/>
      <c r="J161" s="43"/>
      <c r="K161" s="43"/>
      <c r="L161" s="47"/>
      <c r="M161" s="226"/>
      <c r="N161" s="22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283</v>
      </c>
      <c r="AU161" s="20" t="s">
        <v>84</v>
      </c>
    </row>
    <row r="162" s="2" customFormat="1" ht="21.75" customHeight="1">
      <c r="A162" s="41"/>
      <c r="B162" s="42"/>
      <c r="C162" s="210" t="s">
        <v>484</v>
      </c>
      <c r="D162" s="210" t="s">
        <v>278</v>
      </c>
      <c r="E162" s="211" t="s">
        <v>1284</v>
      </c>
      <c r="F162" s="212" t="s">
        <v>1285</v>
      </c>
      <c r="G162" s="213" t="s">
        <v>1051</v>
      </c>
      <c r="H162" s="214">
        <v>1</v>
      </c>
      <c r="I162" s="215"/>
      <c r="J162" s="216">
        <f>ROUND(I162*H162,2)</f>
        <v>0</v>
      </c>
      <c r="K162" s="212" t="s">
        <v>19</v>
      </c>
      <c r="L162" s="47"/>
      <c r="M162" s="217" t="s">
        <v>19</v>
      </c>
      <c r="N162" s="218" t="s">
        <v>46</v>
      </c>
      <c r="O162" s="87"/>
      <c r="P162" s="219">
        <f>O162*H162</f>
        <v>0</v>
      </c>
      <c r="Q162" s="219">
        <v>0</v>
      </c>
      <c r="R162" s="219">
        <f>Q162*H162</f>
        <v>0</v>
      </c>
      <c r="S162" s="219">
        <v>0</v>
      </c>
      <c r="T162" s="220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1" t="s">
        <v>102</v>
      </c>
      <c r="AT162" s="221" t="s">
        <v>278</v>
      </c>
      <c r="AU162" s="221" t="s">
        <v>84</v>
      </c>
      <c r="AY162" s="20" t="s">
        <v>277</v>
      </c>
      <c r="BE162" s="222">
        <f>IF(N162="základní",J162,0)</f>
        <v>0</v>
      </c>
      <c r="BF162" s="222">
        <f>IF(N162="snížená",J162,0)</f>
        <v>0</v>
      </c>
      <c r="BG162" s="222">
        <f>IF(N162="zákl. přenesená",J162,0)</f>
        <v>0</v>
      </c>
      <c r="BH162" s="222">
        <f>IF(N162="sníž. přenesená",J162,0)</f>
        <v>0</v>
      </c>
      <c r="BI162" s="222">
        <f>IF(N162="nulová",J162,0)</f>
        <v>0</v>
      </c>
      <c r="BJ162" s="20" t="s">
        <v>82</v>
      </c>
      <c r="BK162" s="222">
        <f>ROUND(I162*H162,2)</f>
        <v>0</v>
      </c>
      <c r="BL162" s="20" t="s">
        <v>102</v>
      </c>
      <c r="BM162" s="221" t="s">
        <v>1286</v>
      </c>
    </row>
    <row r="163" s="2" customFormat="1">
      <c r="A163" s="41"/>
      <c r="B163" s="42"/>
      <c r="C163" s="43"/>
      <c r="D163" s="223" t="s">
        <v>283</v>
      </c>
      <c r="E163" s="43"/>
      <c r="F163" s="224" t="s">
        <v>1285</v>
      </c>
      <c r="G163" s="43"/>
      <c r="H163" s="43"/>
      <c r="I163" s="225"/>
      <c r="J163" s="43"/>
      <c r="K163" s="43"/>
      <c r="L163" s="47"/>
      <c r="M163" s="226"/>
      <c r="N163" s="22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283</v>
      </c>
      <c r="AU163" s="20" t="s">
        <v>84</v>
      </c>
    </row>
    <row r="164" s="2" customFormat="1" ht="24.15" customHeight="1">
      <c r="A164" s="41"/>
      <c r="B164" s="42"/>
      <c r="C164" s="210" t="s">
        <v>488</v>
      </c>
      <c r="D164" s="210" t="s">
        <v>278</v>
      </c>
      <c r="E164" s="211" t="s">
        <v>1223</v>
      </c>
      <c r="F164" s="212" t="s">
        <v>1224</v>
      </c>
      <c r="G164" s="213" t="s">
        <v>1051</v>
      </c>
      <c r="H164" s="214">
        <v>1</v>
      </c>
      <c r="I164" s="215"/>
      <c r="J164" s="216">
        <f>ROUND(I164*H164,2)</f>
        <v>0</v>
      </c>
      <c r="K164" s="212" t="s">
        <v>19</v>
      </c>
      <c r="L164" s="47"/>
      <c r="M164" s="217" t="s">
        <v>19</v>
      </c>
      <c r="N164" s="218" t="s">
        <v>46</v>
      </c>
      <c r="O164" s="87"/>
      <c r="P164" s="219">
        <f>O164*H164</f>
        <v>0</v>
      </c>
      <c r="Q164" s="219">
        <v>0</v>
      </c>
      <c r="R164" s="219">
        <f>Q164*H164</f>
        <v>0</v>
      </c>
      <c r="S164" s="219">
        <v>0</v>
      </c>
      <c r="T164" s="220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1" t="s">
        <v>102</v>
      </c>
      <c r="AT164" s="221" t="s">
        <v>278</v>
      </c>
      <c r="AU164" s="221" t="s">
        <v>84</v>
      </c>
      <c r="AY164" s="20" t="s">
        <v>277</v>
      </c>
      <c r="BE164" s="222">
        <f>IF(N164="základní",J164,0)</f>
        <v>0</v>
      </c>
      <c r="BF164" s="222">
        <f>IF(N164="snížená",J164,0)</f>
        <v>0</v>
      </c>
      <c r="BG164" s="222">
        <f>IF(N164="zákl. přenesená",J164,0)</f>
        <v>0</v>
      </c>
      <c r="BH164" s="222">
        <f>IF(N164="sníž. přenesená",J164,0)</f>
        <v>0</v>
      </c>
      <c r="BI164" s="222">
        <f>IF(N164="nulová",J164,0)</f>
        <v>0</v>
      </c>
      <c r="BJ164" s="20" t="s">
        <v>82</v>
      </c>
      <c r="BK164" s="222">
        <f>ROUND(I164*H164,2)</f>
        <v>0</v>
      </c>
      <c r="BL164" s="20" t="s">
        <v>102</v>
      </c>
      <c r="BM164" s="221" t="s">
        <v>1287</v>
      </c>
    </row>
    <row r="165" s="2" customFormat="1">
      <c r="A165" s="41"/>
      <c r="B165" s="42"/>
      <c r="C165" s="43"/>
      <c r="D165" s="223" t="s">
        <v>283</v>
      </c>
      <c r="E165" s="43"/>
      <c r="F165" s="224" t="s">
        <v>1224</v>
      </c>
      <c r="G165" s="43"/>
      <c r="H165" s="43"/>
      <c r="I165" s="225"/>
      <c r="J165" s="43"/>
      <c r="K165" s="43"/>
      <c r="L165" s="47"/>
      <c r="M165" s="226"/>
      <c r="N165" s="22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283</v>
      </c>
      <c r="AU165" s="20" t="s">
        <v>84</v>
      </c>
    </row>
    <row r="166" s="2" customFormat="1" ht="24.15" customHeight="1">
      <c r="A166" s="41"/>
      <c r="B166" s="42"/>
      <c r="C166" s="210" t="s">
        <v>494</v>
      </c>
      <c r="D166" s="210" t="s">
        <v>278</v>
      </c>
      <c r="E166" s="211" t="s">
        <v>1226</v>
      </c>
      <c r="F166" s="212" t="s">
        <v>1227</v>
      </c>
      <c r="G166" s="213" t="s">
        <v>1051</v>
      </c>
      <c r="H166" s="214">
        <v>1</v>
      </c>
      <c r="I166" s="215"/>
      <c r="J166" s="216">
        <f>ROUND(I166*H166,2)</f>
        <v>0</v>
      </c>
      <c r="K166" s="212" t="s">
        <v>19</v>
      </c>
      <c r="L166" s="47"/>
      <c r="M166" s="217" t="s">
        <v>19</v>
      </c>
      <c r="N166" s="218" t="s">
        <v>46</v>
      </c>
      <c r="O166" s="87"/>
      <c r="P166" s="219">
        <f>O166*H166</f>
        <v>0</v>
      </c>
      <c r="Q166" s="219">
        <v>0</v>
      </c>
      <c r="R166" s="219">
        <f>Q166*H166</f>
        <v>0</v>
      </c>
      <c r="S166" s="219">
        <v>0</v>
      </c>
      <c r="T166" s="220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1" t="s">
        <v>102</v>
      </c>
      <c r="AT166" s="221" t="s">
        <v>278</v>
      </c>
      <c r="AU166" s="221" t="s">
        <v>84</v>
      </c>
      <c r="AY166" s="20" t="s">
        <v>277</v>
      </c>
      <c r="BE166" s="222">
        <f>IF(N166="základní",J166,0)</f>
        <v>0</v>
      </c>
      <c r="BF166" s="222">
        <f>IF(N166="snížená",J166,0)</f>
        <v>0</v>
      </c>
      <c r="BG166" s="222">
        <f>IF(N166="zákl. přenesená",J166,0)</f>
        <v>0</v>
      </c>
      <c r="BH166" s="222">
        <f>IF(N166="sníž. přenesená",J166,0)</f>
        <v>0</v>
      </c>
      <c r="BI166" s="222">
        <f>IF(N166="nulová",J166,0)</f>
        <v>0</v>
      </c>
      <c r="BJ166" s="20" t="s">
        <v>82</v>
      </c>
      <c r="BK166" s="222">
        <f>ROUND(I166*H166,2)</f>
        <v>0</v>
      </c>
      <c r="BL166" s="20" t="s">
        <v>102</v>
      </c>
      <c r="BM166" s="221" t="s">
        <v>1288</v>
      </c>
    </row>
    <row r="167" s="2" customFormat="1">
      <c r="A167" s="41"/>
      <c r="B167" s="42"/>
      <c r="C167" s="43"/>
      <c r="D167" s="223" t="s">
        <v>283</v>
      </c>
      <c r="E167" s="43"/>
      <c r="F167" s="224" t="s">
        <v>1227</v>
      </c>
      <c r="G167" s="43"/>
      <c r="H167" s="43"/>
      <c r="I167" s="225"/>
      <c r="J167" s="43"/>
      <c r="K167" s="43"/>
      <c r="L167" s="47"/>
      <c r="M167" s="226"/>
      <c r="N167" s="22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283</v>
      </c>
      <c r="AU167" s="20" t="s">
        <v>84</v>
      </c>
    </row>
    <row r="168" s="2" customFormat="1" ht="16.5" customHeight="1">
      <c r="A168" s="41"/>
      <c r="B168" s="42"/>
      <c r="C168" s="210" t="s">
        <v>498</v>
      </c>
      <c r="D168" s="210" t="s">
        <v>278</v>
      </c>
      <c r="E168" s="211" t="s">
        <v>1289</v>
      </c>
      <c r="F168" s="212" t="s">
        <v>1230</v>
      </c>
      <c r="G168" s="213" t="s">
        <v>1051</v>
      </c>
      <c r="H168" s="214">
        <v>1</v>
      </c>
      <c r="I168" s="215"/>
      <c r="J168" s="216">
        <f>ROUND(I168*H168,2)</f>
        <v>0</v>
      </c>
      <c r="K168" s="212" t="s">
        <v>19</v>
      </c>
      <c r="L168" s="47"/>
      <c r="M168" s="217" t="s">
        <v>19</v>
      </c>
      <c r="N168" s="218" t="s">
        <v>46</v>
      </c>
      <c r="O168" s="87"/>
      <c r="P168" s="219">
        <f>O168*H168</f>
        <v>0</v>
      </c>
      <c r="Q168" s="219">
        <v>0</v>
      </c>
      <c r="R168" s="219">
        <f>Q168*H168</f>
        <v>0</v>
      </c>
      <c r="S168" s="219">
        <v>0</v>
      </c>
      <c r="T168" s="220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1" t="s">
        <v>102</v>
      </c>
      <c r="AT168" s="221" t="s">
        <v>278</v>
      </c>
      <c r="AU168" s="221" t="s">
        <v>84</v>
      </c>
      <c r="AY168" s="20" t="s">
        <v>277</v>
      </c>
      <c r="BE168" s="222">
        <f>IF(N168="základní",J168,0)</f>
        <v>0</v>
      </c>
      <c r="BF168" s="222">
        <f>IF(N168="snížená",J168,0)</f>
        <v>0</v>
      </c>
      <c r="BG168" s="222">
        <f>IF(N168="zákl. přenesená",J168,0)</f>
        <v>0</v>
      </c>
      <c r="BH168" s="222">
        <f>IF(N168="sníž. přenesená",J168,0)</f>
        <v>0</v>
      </c>
      <c r="BI168" s="222">
        <f>IF(N168="nulová",J168,0)</f>
        <v>0</v>
      </c>
      <c r="BJ168" s="20" t="s">
        <v>82</v>
      </c>
      <c r="BK168" s="222">
        <f>ROUND(I168*H168,2)</f>
        <v>0</v>
      </c>
      <c r="BL168" s="20" t="s">
        <v>102</v>
      </c>
      <c r="BM168" s="221" t="s">
        <v>1290</v>
      </c>
    </row>
    <row r="169" s="2" customFormat="1">
      <c r="A169" s="41"/>
      <c r="B169" s="42"/>
      <c r="C169" s="43"/>
      <c r="D169" s="223" t="s">
        <v>283</v>
      </c>
      <c r="E169" s="43"/>
      <c r="F169" s="224" t="s">
        <v>1230</v>
      </c>
      <c r="G169" s="43"/>
      <c r="H169" s="43"/>
      <c r="I169" s="225"/>
      <c r="J169" s="43"/>
      <c r="K169" s="43"/>
      <c r="L169" s="47"/>
      <c r="M169" s="226"/>
      <c r="N169" s="22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283</v>
      </c>
      <c r="AU169" s="20" t="s">
        <v>84</v>
      </c>
    </row>
    <row r="170" s="2" customFormat="1" ht="24.15" customHeight="1">
      <c r="A170" s="41"/>
      <c r="B170" s="42"/>
      <c r="C170" s="210" t="s">
        <v>507</v>
      </c>
      <c r="D170" s="210" t="s">
        <v>278</v>
      </c>
      <c r="E170" s="211" t="s">
        <v>1232</v>
      </c>
      <c r="F170" s="212" t="s">
        <v>1233</v>
      </c>
      <c r="G170" s="213" t="s">
        <v>1051</v>
      </c>
      <c r="H170" s="214">
        <v>1</v>
      </c>
      <c r="I170" s="215"/>
      <c r="J170" s="216">
        <f>ROUND(I170*H170,2)</f>
        <v>0</v>
      </c>
      <c r="K170" s="212" t="s">
        <v>19</v>
      </c>
      <c r="L170" s="47"/>
      <c r="M170" s="217" t="s">
        <v>19</v>
      </c>
      <c r="N170" s="218" t="s">
        <v>46</v>
      </c>
      <c r="O170" s="87"/>
      <c r="P170" s="219">
        <f>O170*H170</f>
        <v>0</v>
      </c>
      <c r="Q170" s="219">
        <v>0</v>
      </c>
      <c r="R170" s="219">
        <f>Q170*H170</f>
        <v>0</v>
      </c>
      <c r="S170" s="219">
        <v>0</v>
      </c>
      <c r="T170" s="220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1" t="s">
        <v>102</v>
      </c>
      <c r="AT170" s="221" t="s">
        <v>278</v>
      </c>
      <c r="AU170" s="221" t="s">
        <v>84</v>
      </c>
      <c r="AY170" s="20" t="s">
        <v>277</v>
      </c>
      <c r="BE170" s="222">
        <f>IF(N170="základní",J170,0)</f>
        <v>0</v>
      </c>
      <c r="BF170" s="222">
        <f>IF(N170="snížená",J170,0)</f>
        <v>0</v>
      </c>
      <c r="BG170" s="222">
        <f>IF(N170="zákl. přenesená",J170,0)</f>
        <v>0</v>
      </c>
      <c r="BH170" s="222">
        <f>IF(N170="sníž. přenesená",J170,0)</f>
        <v>0</v>
      </c>
      <c r="BI170" s="222">
        <f>IF(N170="nulová",J170,0)</f>
        <v>0</v>
      </c>
      <c r="BJ170" s="20" t="s">
        <v>82</v>
      </c>
      <c r="BK170" s="222">
        <f>ROUND(I170*H170,2)</f>
        <v>0</v>
      </c>
      <c r="BL170" s="20" t="s">
        <v>102</v>
      </c>
      <c r="BM170" s="221" t="s">
        <v>1291</v>
      </c>
    </row>
    <row r="171" s="2" customFormat="1">
      <c r="A171" s="41"/>
      <c r="B171" s="42"/>
      <c r="C171" s="43"/>
      <c r="D171" s="223" t="s">
        <v>283</v>
      </c>
      <c r="E171" s="43"/>
      <c r="F171" s="224" t="s">
        <v>1235</v>
      </c>
      <c r="G171" s="43"/>
      <c r="H171" s="43"/>
      <c r="I171" s="225"/>
      <c r="J171" s="43"/>
      <c r="K171" s="43"/>
      <c r="L171" s="47"/>
      <c r="M171" s="226"/>
      <c r="N171" s="22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283</v>
      </c>
      <c r="AU171" s="20" t="s">
        <v>84</v>
      </c>
    </row>
    <row r="172" s="2" customFormat="1" ht="16.5" customHeight="1">
      <c r="A172" s="41"/>
      <c r="B172" s="42"/>
      <c r="C172" s="210" t="s">
        <v>518</v>
      </c>
      <c r="D172" s="210" t="s">
        <v>278</v>
      </c>
      <c r="E172" s="211" t="s">
        <v>1292</v>
      </c>
      <c r="F172" s="212" t="s">
        <v>1293</v>
      </c>
      <c r="G172" s="213" t="s">
        <v>1041</v>
      </c>
      <c r="H172" s="214">
        <v>0.80000000000000004</v>
      </c>
      <c r="I172" s="215"/>
      <c r="J172" s="216">
        <f>ROUND(I172*H172,2)</f>
        <v>0</v>
      </c>
      <c r="K172" s="212" t="s">
        <v>19</v>
      </c>
      <c r="L172" s="47"/>
      <c r="M172" s="217" t="s">
        <v>19</v>
      </c>
      <c r="N172" s="218" t="s">
        <v>46</v>
      </c>
      <c r="O172" s="87"/>
      <c r="P172" s="219">
        <f>O172*H172</f>
        <v>0</v>
      </c>
      <c r="Q172" s="219">
        <v>0</v>
      </c>
      <c r="R172" s="219">
        <f>Q172*H172</f>
        <v>0</v>
      </c>
      <c r="S172" s="219">
        <v>0</v>
      </c>
      <c r="T172" s="220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1" t="s">
        <v>102</v>
      </c>
      <c r="AT172" s="221" t="s">
        <v>278</v>
      </c>
      <c r="AU172" s="221" t="s">
        <v>84</v>
      </c>
      <c r="AY172" s="20" t="s">
        <v>277</v>
      </c>
      <c r="BE172" s="222">
        <f>IF(N172="základní",J172,0)</f>
        <v>0</v>
      </c>
      <c r="BF172" s="222">
        <f>IF(N172="snížená",J172,0)</f>
        <v>0</v>
      </c>
      <c r="BG172" s="222">
        <f>IF(N172="zákl. přenesená",J172,0)</f>
        <v>0</v>
      </c>
      <c r="BH172" s="222">
        <f>IF(N172="sníž. přenesená",J172,0)</f>
        <v>0</v>
      </c>
      <c r="BI172" s="222">
        <f>IF(N172="nulová",J172,0)</f>
        <v>0</v>
      </c>
      <c r="BJ172" s="20" t="s">
        <v>82</v>
      </c>
      <c r="BK172" s="222">
        <f>ROUND(I172*H172,2)</f>
        <v>0</v>
      </c>
      <c r="BL172" s="20" t="s">
        <v>102</v>
      </c>
      <c r="BM172" s="221" t="s">
        <v>1294</v>
      </c>
    </row>
    <row r="173" s="2" customFormat="1">
      <c r="A173" s="41"/>
      <c r="B173" s="42"/>
      <c r="C173" s="43"/>
      <c r="D173" s="223" t="s">
        <v>283</v>
      </c>
      <c r="E173" s="43"/>
      <c r="F173" s="224" t="s">
        <v>1293</v>
      </c>
      <c r="G173" s="43"/>
      <c r="H173" s="43"/>
      <c r="I173" s="225"/>
      <c r="J173" s="43"/>
      <c r="K173" s="43"/>
      <c r="L173" s="47"/>
      <c r="M173" s="226"/>
      <c r="N173" s="22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283</v>
      </c>
      <c r="AU173" s="20" t="s">
        <v>84</v>
      </c>
    </row>
    <row r="174" s="2" customFormat="1" ht="16.5" customHeight="1">
      <c r="A174" s="41"/>
      <c r="B174" s="42"/>
      <c r="C174" s="210" t="s">
        <v>527</v>
      </c>
      <c r="D174" s="210" t="s">
        <v>278</v>
      </c>
      <c r="E174" s="211" t="s">
        <v>1129</v>
      </c>
      <c r="F174" s="212" t="s">
        <v>1239</v>
      </c>
      <c r="G174" s="213" t="s">
        <v>1131</v>
      </c>
      <c r="H174" s="214">
        <v>0.10000000000000001</v>
      </c>
      <c r="I174" s="215"/>
      <c r="J174" s="216">
        <f>ROUND(I174*H174,2)</f>
        <v>0</v>
      </c>
      <c r="K174" s="212" t="s">
        <v>19</v>
      </c>
      <c r="L174" s="47"/>
      <c r="M174" s="217" t="s">
        <v>19</v>
      </c>
      <c r="N174" s="218" t="s">
        <v>46</v>
      </c>
      <c r="O174" s="87"/>
      <c r="P174" s="219">
        <f>O174*H174</f>
        <v>0</v>
      </c>
      <c r="Q174" s="219">
        <v>0</v>
      </c>
      <c r="R174" s="219">
        <f>Q174*H174</f>
        <v>0</v>
      </c>
      <c r="S174" s="219">
        <v>0</v>
      </c>
      <c r="T174" s="220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1" t="s">
        <v>102</v>
      </c>
      <c r="AT174" s="221" t="s">
        <v>278</v>
      </c>
      <c r="AU174" s="221" t="s">
        <v>84</v>
      </c>
      <c r="AY174" s="20" t="s">
        <v>277</v>
      </c>
      <c r="BE174" s="222">
        <f>IF(N174="základní",J174,0)</f>
        <v>0</v>
      </c>
      <c r="BF174" s="222">
        <f>IF(N174="snížená",J174,0)</f>
        <v>0</v>
      </c>
      <c r="BG174" s="222">
        <f>IF(N174="zákl. přenesená",J174,0)</f>
        <v>0</v>
      </c>
      <c r="BH174" s="222">
        <f>IF(N174="sníž. přenesená",J174,0)</f>
        <v>0</v>
      </c>
      <c r="BI174" s="222">
        <f>IF(N174="nulová",J174,0)</f>
        <v>0</v>
      </c>
      <c r="BJ174" s="20" t="s">
        <v>82</v>
      </c>
      <c r="BK174" s="222">
        <f>ROUND(I174*H174,2)</f>
        <v>0</v>
      </c>
      <c r="BL174" s="20" t="s">
        <v>102</v>
      </c>
      <c r="BM174" s="221" t="s">
        <v>1295</v>
      </c>
    </row>
    <row r="175" s="2" customFormat="1">
      <c r="A175" s="41"/>
      <c r="B175" s="42"/>
      <c r="C175" s="43"/>
      <c r="D175" s="223" t="s">
        <v>283</v>
      </c>
      <c r="E175" s="43"/>
      <c r="F175" s="224" t="s">
        <v>1241</v>
      </c>
      <c r="G175" s="43"/>
      <c r="H175" s="43"/>
      <c r="I175" s="225"/>
      <c r="J175" s="43"/>
      <c r="K175" s="43"/>
      <c r="L175" s="47"/>
      <c r="M175" s="226"/>
      <c r="N175" s="22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283</v>
      </c>
      <c r="AU175" s="20" t="s">
        <v>84</v>
      </c>
    </row>
    <row r="176" s="2" customFormat="1" ht="16.5" customHeight="1">
      <c r="A176" s="41"/>
      <c r="B176" s="42"/>
      <c r="C176" s="210" t="s">
        <v>536</v>
      </c>
      <c r="D176" s="210" t="s">
        <v>278</v>
      </c>
      <c r="E176" s="211" t="s">
        <v>1134</v>
      </c>
      <c r="F176" s="212" t="s">
        <v>1135</v>
      </c>
      <c r="G176" s="213" t="s">
        <v>1131</v>
      </c>
      <c r="H176" s="214">
        <v>0.10000000000000001</v>
      </c>
      <c r="I176" s="215"/>
      <c r="J176" s="216">
        <f>ROUND(I176*H176,2)</f>
        <v>0</v>
      </c>
      <c r="K176" s="212" t="s">
        <v>19</v>
      </c>
      <c r="L176" s="47"/>
      <c r="M176" s="217" t="s">
        <v>19</v>
      </c>
      <c r="N176" s="218" t="s">
        <v>46</v>
      </c>
      <c r="O176" s="87"/>
      <c r="P176" s="219">
        <f>O176*H176</f>
        <v>0</v>
      </c>
      <c r="Q176" s="219">
        <v>0</v>
      </c>
      <c r="R176" s="219">
        <f>Q176*H176</f>
        <v>0</v>
      </c>
      <c r="S176" s="219">
        <v>0</v>
      </c>
      <c r="T176" s="220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1" t="s">
        <v>102</v>
      </c>
      <c r="AT176" s="221" t="s">
        <v>278</v>
      </c>
      <c r="AU176" s="221" t="s">
        <v>84</v>
      </c>
      <c r="AY176" s="20" t="s">
        <v>277</v>
      </c>
      <c r="BE176" s="222">
        <f>IF(N176="základní",J176,0)</f>
        <v>0</v>
      </c>
      <c r="BF176" s="222">
        <f>IF(N176="snížená",J176,0)</f>
        <v>0</v>
      </c>
      <c r="BG176" s="222">
        <f>IF(N176="zákl. přenesená",J176,0)</f>
        <v>0</v>
      </c>
      <c r="BH176" s="222">
        <f>IF(N176="sníž. přenesená",J176,0)</f>
        <v>0</v>
      </c>
      <c r="BI176" s="222">
        <f>IF(N176="nulová",J176,0)</f>
        <v>0</v>
      </c>
      <c r="BJ176" s="20" t="s">
        <v>82</v>
      </c>
      <c r="BK176" s="222">
        <f>ROUND(I176*H176,2)</f>
        <v>0</v>
      </c>
      <c r="BL176" s="20" t="s">
        <v>102</v>
      </c>
      <c r="BM176" s="221" t="s">
        <v>1296</v>
      </c>
    </row>
    <row r="177" s="2" customFormat="1">
      <c r="A177" s="41"/>
      <c r="B177" s="42"/>
      <c r="C177" s="43"/>
      <c r="D177" s="223" t="s">
        <v>283</v>
      </c>
      <c r="E177" s="43"/>
      <c r="F177" s="224" t="s">
        <v>1135</v>
      </c>
      <c r="G177" s="43"/>
      <c r="H177" s="43"/>
      <c r="I177" s="225"/>
      <c r="J177" s="43"/>
      <c r="K177" s="43"/>
      <c r="L177" s="47"/>
      <c r="M177" s="226"/>
      <c r="N177" s="22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283</v>
      </c>
      <c r="AU177" s="20" t="s">
        <v>84</v>
      </c>
    </row>
    <row r="178" s="2" customFormat="1" ht="16.5" customHeight="1">
      <c r="A178" s="41"/>
      <c r="B178" s="42"/>
      <c r="C178" s="210" t="s">
        <v>544</v>
      </c>
      <c r="D178" s="210" t="s">
        <v>278</v>
      </c>
      <c r="E178" s="211" t="s">
        <v>1297</v>
      </c>
      <c r="F178" s="212" t="s">
        <v>1298</v>
      </c>
      <c r="G178" s="213" t="s">
        <v>1131</v>
      </c>
      <c r="H178" s="214">
        <v>0.10000000000000001</v>
      </c>
      <c r="I178" s="215"/>
      <c r="J178" s="216">
        <f>ROUND(I178*H178,2)</f>
        <v>0</v>
      </c>
      <c r="K178" s="212" t="s">
        <v>19</v>
      </c>
      <c r="L178" s="47"/>
      <c r="M178" s="217" t="s">
        <v>19</v>
      </c>
      <c r="N178" s="218" t="s">
        <v>46</v>
      </c>
      <c r="O178" s="87"/>
      <c r="P178" s="219">
        <f>O178*H178</f>
        <v>0</v>
      </c>
      <c r="Q178" s="219">
        <v>0</v>
      </c>
      <c r="R178" s="219">
        <f>Q178*H178</f>
        <v>0</v>
      </c>
      <c r="S178" s="219">
        <v>0</v>
      </c>
      <c r="T178" s="220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1" t="s">
        <v>102</v>
      </c>
      <c r="AT178" s="221" t="s">
        <v>278</v>
      </c>
      <c r="AU178" s="221" t="s">
        <v>84</v>
      </c>
      <c r="AY178" s="20" t="s">
        <v>277</v>
      </c>
      <c r="BE178" s="222">
        <f>IF(N178="základní",J178,0)</f>
        <v>0</v>
      </c>
      <c r="BF178" s="222">
        <f>IF(N178="snížená",J178,0)</f>
        <v>0</v>
      </c>
      <c r="BG178" s="222">
        <f>IF(N178="zákl. přenesená",J178,0)</f>
        <v>0</v>
      </c>
      <c r="BH178" s="222">
        <f>IF(N178="sníž. přenesená",J178,0)</f>
        <v>0</v>
      </c>
      <c r="BI178" s="222">
        <f>IF(N178="nulová",J178,0)</f>
        <v>0</v>
      </c>
      <c r="BJ178" s="20" t="s">
        <v>82</v>
      </c>
      <c r="BK178" s="222">
        <f>ROUND(I178*H178,2)</f>
        <v>0</v>
      </c>
      <c r="BL178" s="20" t="s">
        <v>102</v>
      </c>
      <c r="BM178" s="221" t="s">
        <v>1299</v>
      </c>
    </row>
    <row r="179" s="2" customFormat="1">
      <c r="A179" s="41"/>
      <c r="B179" s="42"/>
      <c r="C179" s="43"/>
      <c r="D179" s="223" t="s">
        <v>283</v>
      </c>
      <c r="E179" s="43"/>
      <c r="F179" s="224" t="s">
        <v>1298</v>
      </c>
      <c r="G179" s="43"/>
      <c r="H179" s="43"/>
      <c r="I179" s="225"/>
      <c r="J179" s="43"/>
      <c r="K179" s="43"/>
      <c r="L179" s="47"/>
      <c r="M179" s="226"/>
      <c r="N179" s="22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283</v>
      </c>
      <c r="AU179" s="20" t="s">
        <v>84</v>
      </c>
    </row>
    <row r="180" s="2" customFormat="1" ht="16.5" customHeight="1">
      <c r="A180" s="41"/>
      <c r="B180" s="42"/>
      <c r="C180" s="210" t="s">
        <v>551</v>
      </c>
      <c r="D180" s="210" t="s">
        <v>278</v>
      </c>
      <c r="E180" s="211" t="s">
        <v>1244</v>
      </c>
      <c r="F180" s="212" t="s">
        <v>1245</v>
      </c>
      <c r="G180" s="213" t="s">
        <v>940</v>
      </c>
      <c r="H180" s="214">
        <v>0.55000000000000004</v>
      </c>
      <c r="I180" s="215"/>
      <c r="J180" s="216">
        <f>ROUND(I180*H180,2)</f>
        <v>0</v>
      </c>
      <c r="K180" s="212" t="s">
        <v>19</v>
      </c>
      <c r="L180" s="47"/>
      <c r="M180" s="217" t="s">
        <v>19</v>
      </c>
      <c r="N180" s="218" t="s">
        <v>46</v>
      </c>
      <c r="O180" s="87"/>
      <c r="P180" s="219">
        <f>O180*H180</f>
        <v>0</v>
      </c>
      <c r="Q180" s="219">
        <v>0</v>
      </c>
      <c r="R180" s="219">
        <f>Q180*H180</f>
        <v>0</v>
      </c>
      <c r="S180" s="219">
        <v>0</v>
      </c>
      <c r="T180" s="220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1" t="s">
        <v>102</v>
      </c>
      <c r="AT180" s="221" t="s">
        <v>278</v>
      </c>
      <c r="AU180" s="221" t="s">
        <v>84</v>
      </c>
      <c r="AY180" s="20" t="s">
        <v>277</v>
      </c>
      <c r="BE180" s="222">
        <f>IF(N180="základní",J180,0)</f>
        <v>0</v>
      </c>
      <c r="BF180" s="222">
        <f>IF(N180="snížená",J180,0)</f>
        <v>0</v>
      </c>
      <c r="BG180" s="222">
        <f>IF(N180="zákl. přenesená",J180,0)</f>
        <v>0</v>
      </c>
      <c r="BH180" s="222">
        <f>IF(N180="sníž. přenesená",J180,0)</f>
        <v>0</v>
      </c>
      <c r="BI180" s="222">
        <f>IF(N180="nulová",J180,0)</f>
        <v>0</v>
      </c>
      <c r="BJ180" s="20" t="s">
        <v>82</v>
      </c>
      <c r="BK180" s="222">
        <f>ROUND(I180*H180,2)</f>
        <v>0</v>
      </c>
      <c r="BL180" s="20" t="s">
        <v>102</v>
      </c>
      <c r="BM180" s="221" t="s">
        <v>1300</v>
      </c>
    </row>
    <row r="181" s="2" customFormat="1">
      <c r="A181" s="41"/>
      <c r="B181" s="42"/>
      <c r="C181" s="43"/>
      <c r="D181" s="223" t="s">
        <v>283</v>
      </c>
      <c r="E181" s="43"/>
      <c r="F181" s="224" t="s">
        <v>1247</v>
      </c>
      <c r="G181" s="43"/>
      <c r="H181" s="43"/>
      <c r="I181" s="225"/>
      <c r="J181" s="43"/>
      <c r="K181" s="43"/>
      <c r="L181" s="47"/>
      <c r="M181" s="226"/>
      <c r="N181" s="22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283</v>
      </c>
      <c r="AU181" s="20" t="s">
        <v>84</v>
      </c>
    </row>
    <row r="182" s="2" customFormat="1" ht="16.5" customHeight="1">
      <c r="A182" s="41"/>
      <c r="B182" s="42"/>
      <c r="C182" s="210" t="s">
        <v>558</v>
      </c>
      <c r="D182" s="210" t="s">
        <v>278</v>
      </c>
      <c r="E182" s="211" t="s">
        <v>1248</v>
      </c>
      <c r="F182" s="212" t="s">
        <v>1249</v>
      </c>
      <c r="G182" s="213" t="s">
        <v>940</v>
      </c>
      <c r="H182" s="214">
        <v>0.58999999999999997</v>
      </c>
      <c r="I182" s="215"/>
      <c r="J182" s="216">
        <f>ROUND(I182*H182,2)</f>
        <v>0</v>
      </c>
      <c r="K182" s="212" t="s">
        <v>19</v>
      </c>
      <c r="L182" s="47"/>
      <c r="M182" s="217" t="s">
        <v>19</v>
      </c>
      <c r="N182" s="218" t="s">
        <v>46</v>
      </c>
      <c r="O182" s="87"/>
      <c r="P182" s="219">
        <f>O182*H182</f>
        <v>0</v>
      </c>
      <c r="Q182" s="219">
        <v>0</v>
      </c>
      <c r="R182" s="219">
        <f>Q182*H182</f>
        <v>0</v>
      </c>
      <c r="S182" s="219">
        <v>0</v>
      </c>
      <c r="T182" s="220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1" t="s">
        <v>102</v>
      </c>
      <c r="AT182" s="221" t="s">
        <v>278</v>
      </c>
      <c r="AU182" s="221" t="s">
        <v>84</v>
      </c>
      <c r="AY182" s="20" t="s">
        <v>277</v>
      </c>
      <c r="BE182" s="222">
        <f>IF(N182="základní",J182,0)</f>
        <v>0</v>
      </c>
      <c r="BF182" s="222">
        <f>IF(N182="snížená",J182,0)</f>
        <v>0</v>
      </c>
      <c r="BG182" s="222">
        <f>IF(N182="zákl. přenesená",J182,0)</f>
        <v>0</v>
      </c>
      <c r="BH182" s="222">
        <f>IF(N182="sníž. přenesená",J182,0)</f>
        <v>0</v>
      </c>
      <c r="BI182" s="222">
        <f>IF(N182="nulová",J182,0)</f>
        <v>0</v>
      </c>
      <c r="BJ182" s="20" t="s">
        <v>82</v>
      </c>
      <c r="BK182" s="222">
        <f>ROUND(I182*H182,2)</f>
        <v>0</v>
      </c>
      <c r="BL182" s="20" t="s">
        <v>102</v>
      </c>
      <c r="BM182" s="221" t="s">
        <v>1301</v>
      </c>
    </row>
    <row r="183" s="2" customFormat="1">
      <c r="A183" s="41"/>
      <c r="B183" s="42"/>
      <c r="C183" s="43"/>
      <c r="D183" s="223" t="s">
        <v>283</v>
      </c>
      <c r="E183" s="43"/>
      <c r="F183" s="224" t="s">
        <v>1251</v>
      </c>
      <c r="G183" s="43"/>
      <c r="H183" s="43"/>
      <c r="I183" s="225"/>
      <c r="J183" s="43"/>
      <c r="K183" s="43"/>
      <c r="L183" s="47"/>
      <c r="M183" s="226"/>
      <c r="N183" s="22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283</v>
      </c>
      <c r="AU183" s="20" t="s">
        <v>84</v>
      </c>
    </row>
    <row r="184" s="11" customFormat="1" ht="22.8" customHeight="1">
      <c r="A184" s="11"/>
      <c r="B184" s="196"/>
      <c r="C184" s="197"/>
      <c r="D184" s="198" t="s">
        <v>74</v>
      </c>
      <c r="E184" s="249" t="s">
        <v>1302</v>
      </c>
      <c r="F184" s="249" t="s">
        <v>1252</v>
      </c>
      <c r="G184" s="197"/>
      <c r="H184" s="197"/>
      <c r="I184" s="200"/>
      <c r="J184" s="250">
        <f>BK184</f>
        <v>0</v>
      </c>
      <c r="K184" s="197"/>
      <c r="L184" s="202"/>
      <c r="M184" s="203"/>
      <c r="N184" s="204"/>
      <c r="O184" s="204"/>
      <c r="P184" s="205">
        <f>SUM(P185:P186)</f>
        <v>0</v>
      </c>
      <c r="Q184" s="204"/>
      <c r="R184" s="205">
        <f>SUM(R185:R186)</f>
        <v>0</v>
      </c>
      <c r="S184" s="204"/>
      <c r="T184" s="206">
        <f>SUM(T185:T186)</f>
        <v>0</v>
      </c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R184" s="207" t="s">
        <v>82</v>
      </c>
      <c r="AT184" s="208" t="s">
        <v>74</v>
      </c>
      <c r="AU184" s="208" t="s">
        <v>82</v>
      </c>
      <c r="AY184" s="207" t="s">
        <v>277</v>
      </c>
      <c r="BK184" s="209">
        <f>SUM(BK185:BK186)</f>
        <v>0</v>
      </c>
    </row>
    <row r="185" s="2" customFormat="1" ht="16.5" customHeight="1">
      <c r="A185" s="41"/>
      <c r="B185" s="42"/>
      <c r="C185" s="210" t="s">
        <v>568</v>
      </c>
      <c r="D185" s="210" t="s">
        <v>278</v>
      </c>
      <c r="E185" s="211" t="s">
        <v>452</v>
      </c>
      <c r="F185" s="212" t="s">
        <v>1303</v>
      </c>
      <c r="G185" s="213" t="s">
        <v>1051</v>
      </c>
      <c r="H185" s="214">
        <v>1</v>
      </c>
      <c r="I185" s="215"/>
      <c r="J185" s="216">
        <f>ROUND(I185*H185,2)</f>
        <v>0</v>
      </c>
      <c r="K185" s="212" t="s">
        <v>19</v>
      </c>
      <c r="L185" s="47"/>
      <c r="M185" s="217" t="s">
        <v>19</v>
      </c>
      <c r="N185" s="218" t="s">
        <v>46</v>
      </c>
      <c r="O185" s="87"/>
      <c r="P185" s="219">
        <f>O185*H185</f>
        <v>0</v>
      </c>
      <c r="Q185" s="219">
        <v>0</v>
      </c>
      <c r="R185" s="219">
        <f>Q185*H185</f>
        <v>0</v>
      </c>
      <c r="S185" s="219">
        <v>0</v>
      </c>
      <c r="T185" s="220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1" t="s">
        <v>102</v>
      </c>
      <c r="AT185" s="221" t="s">
        <v>278</v>
      </c>
      <c r="AU185" s="221" t="s">
        <v>84</v>
      </c>
      <c r="AY185" s="20" t="s">
        <v>277</v>
      </c>
      <c r="BE185" s="222">
        <f>IF(N185="základní",J185,0)</f>
        <v>0</v>
      </c>
      <c r="BF185" s="222">
        <f>IF(N185="snížená",J185,0)</f>
        <v>0</v>
      </c>
      <c r="BG185" s="222">
        <f>IF(N185="zákl. přenesená",J185,0)</f>
        <v>0</v>
      </c>
      <c r="BH185" s="222">
        <f>IF(N185="sníž. přenesená",J185,0)</f>
        <v>0</v>
      </c>
      <c r="BI185" s="222">
        <f>IF(N185="nulová",J185,0)</f>
        <v>0</v>
      </c>
      <c r="BJ185" s="20" t="s">
        <v>82</v>
      </c>
      <c r="BK185" s="222">
        <f>ROUND(I185*H185,2)</f>
        <v>0</v>
      </c>
      <c r="BL185" s="20" t="s">
        <v>102</v>
      </c>
      <c r="BM185" s="221" t="s">
        <v>1304</v>
      </c>
    </row>
    <row r="186" s="2" customFormat="1">
      <c r="A186" s="41"/>
      <c r="B186" s="42"/>
      <c r="C186" s="43"/>
      <c r="D186" s="223" t="s">
        <v>283</v>
      </c>
      <c r="E186" s="43"/>
      <c r="F186" s="224" t="s">
        <v>1303</v>
      </c>
      <c r="G186" s="43"/>
      <c r="H186" s="43"/>
      <c r="I186" s="225"/>
      <c r="J186" s="43"/>
      <c r="K186" s="43"/>
      <c r="L186" s="47"/>
      <c r="M186" s="226"/>
      <c r="N186" s="22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283</v>
      </c>
      <c r="AU186" s="20" t="s">
        <v>84</v>
      </c>
    </row>
    <row r="187" s="11" customFormat="1" ht="22.8" customHeight="1">
      <c r="A187" s="11"/>
      <c r="B187" s="196"/>
      <c r="C187" s="197"/>
      <c r="D187" s="198" t="s">
        <v>74</v>
      </c>
      <c r="E187" s="249" t="s">
        <v>1305</v>
      </c>
      <c r="F187" s="249" t="s">
        <v>1256</v>
      </c>
      <c r="G187" s="197"/>
      <c r="H187" s="197"/>
      <c r="I187" s="200"/>
      <c r="J187" s="250">
        <f>BK187</f>
        <v>0</v>
      </c>
      <c r="K187" s="197"/>
      <c r="L187" s="202"/>
      <c r="M187" s="203"/>
      <c r="N187" s="204"/>
      <c r="O187" s="204"/>
      <c r="P187" s="205">
        <f>SUM(P188:P207)</f>
        <v>0</v>
      </c>
      <c r="Q187" s="204"/>
      <c r="R187" s="205">
        <f>SUM(R188:R207)</f>
        <v>0</v>
      </c>
      <c r="S187" s="204"/>
      <c r="T187" s="206">
        <f>SUM(T188:T207)</f>
        <v>0</v>
      </c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R187" s="207" t="s">
        <v>82</v>
      </c>
      <c r="AT187" s="208" t="s">
        <v>74</v>
      </c>
      <c r="AU187" s="208" t="s">
        <v>82</v>
      </c>
      <c r="AY187" s="207" t="s">
        <v>277</v>
      </c>
      <c r="BK187" s="209">
        <f>SUM(BK188:BK207)</f>
        <v>0</v>
      </c>
    </row>
    <row r="188" s="2" customFormat="1" ht="16.5" customHeight="1">
      <c r="A188" s="41"/>
      <c r="B188" s="42"/>
      <c r="C188" s="210" t="s">
        <v>580</v>
      </c>
      <c r="D188" s="210" t="s">
        <v>278</v>
      </c>
      <c r="E188" s="211" t="s">
        <v>456</v>
      </c>
      <c r="F188" s="212" t="s">
        <v>1306</v>
      </c>
      <c r="G188" s="213" t="s">
        <v>1051</v>
      </c>
      <c r="H188" s="214">
        <v>1</v>
      </c>
      <c r="I188" s="215"/>
      <c r="J188" s="216">
        <f>ROUND(I188*H188,2)</f>
        <v>0</v>
      </c>
      <c r="K188" s="212" t="s">
        <v>19</v>
      </c>
      <c r="L188" s="47"/>
      <c r="M188" s="217" t="s">
        <v>19</v>
      </c>
      <c r="N188" s="218" t="s">
        <v>46</v>
      </c>
      <c r="O188" s="87"/>
      <c r="P188" s="219">
        <f>O188*H188</f>
        <v>0</v>
      </c>
      <c r="Q188" s="219">
        <v>0</v>
      </c>
      <c r="R188" s="219">
        <f>Q188*H188</f>
        <v>0</v>
      </c>
      <c r="S188" s="219">
        <v>0</v>
      </c>
      <c r="T188" s="220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1" t="s">
        <v>102</v>
      </c>
      <c r="AT188" s="221" t="s">
        <v>278</v>
      </c>
      <c r="AU188" s="221" t="s">
        <v>84</v>
      </c>
      <c r="AY188" s="20" t="s">
        <v>277</v>
      </c>
      <c r="BE188" s="222">
        <f>IF(N188="základní",J188,0)</f>
        <v>0</v>
      </c>
      <c r="BF188" s="222">
        <f>IF(N188="snížená",J188,0)</f>
        <v>0</v>
      </c>
      <c r="BG188" s="222">
        <f>IF(N188="zákl. přenesená",J188,0)</f>
        <v>0</v>
      </c>
      <c r="BH188" s="222">
        <f>IF(N188="sníž. přenesená",J188,0)</f>
        <v>0</v>
      </c>
      <c r="BI188" s="222">
        <f>IF(N188="nulová",J188,0)</f>
        <v>0</v>
      </c>
      <c r="BJ188" s="20" t="s">
        <v>82</v>
      </c>
      <c r="BK188" s="222">
        <f>ROUND(I188*H188,2)</f>
        <v>0</v>
      </c>
      <c r="BL188" s="20" t="s">
        <v>102</v>
      </c>
      <c r="BM188" s="221" t="s">
        <v>1307</v>
      </c>
    </row>
    <row r="189" s="2" customFormat="1">
      <c r="A189" s="41"/>
      <c r="B189" s="42"/>
      <c r="C189" s="43"/>
      <c r="D189" s="223" t="s">
        <v>283</v>
      </c>
      <c r="E189" s="43"/>
      <c r="F189" s="224" t="s">
        <v>1306</v>
      </c>
      <c r="G189" s="43"/>
      <c r="H189" s="43"/>
      <c r="I189" s="225"/>
      <c r="J189" s="43"/>
      <c r="K189" s="43"/>
      <c r="L189" s="47"/>
      <c r="M189" s="226"/>
      <c r="N189" s="22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283</v>
      </c>
      <c r="AU189" s="20" t="s">
        <v>84</v>
      </c>
    </row>
    <row r="190" s="2" customFormat="1" ht="16.5" customHeight="1">
      <c r="A190" s="41"/>
      <c r="B190" s="42"/>
      <c r="C190" s="210" t="s">
        <v>586</v>
      </c>
      <c r="D190" s="210" t="s">
        <v>278</v>
      </c>
      <c r="E190" s="211" t="s">
        <v>465</v>
      </c>
      <c r="F190" s="212" t="s">
        <v>1308</v>
      </c>
      <c r="G190" s="213" t="s">
        <v>940</v>
      </c>
      <c r="H190" s="214">
        <v>0.47999999999999998</v>
      </c>
      <c r="I190" s="215"/>
      <c r="J190" s="216">
        <f>ROUND(I190*H190,2)</f>
        <v>0</v>
      </c>
      <c r="K190" s="212" t="s">
        <v>19</v>
      </c>
      <c r="L190" s="47"/>
      <c r="M190" s="217" t="s">
        <v>19</v>
      </c>
      <c r="N190" s="218" t="s">
        <v>46</v>
      </c>
      <c r="O190" s="87"/>
      <c r="P190" s="219">
        <f>O190*H190</f>
        <v>0</v>
      </c>
      <c r="Q190" s="219">
        <v>0</v>
      </c>
      <c r="R190" s="219">
        <f>Q190*H190</f>
        <v>0</v>
      </c>
      <c r="S190" s="219">
        <v>0</v>
      </c>
      <c r="T190" s="220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1" t="s">
        <v>102</v>
      </c>
      <c r="AT190" s="221" t="s">
        <v>278</v>
      </c>
      <c r="AU190" s="221" t="s">
        <v>84</v>
      </c>
      <c r="AY190" s="20" t="s">
        <v>277</v>
      </c>
      <c r="BE190" s="222">
        <f>IF(N190="základní",J190,0)</f>
        <v>0</v>
      </c>
      <c r="BF190" s="222">
        <f>IF(N190="snížená",J190,0)</f>
        <v>0</v>
      </c>
      <c r="BG190" s="222">
        <f>IF(N190="zákl. přenesená",J190,0)</f>
        <v>0</v>
      </c>
      <c r="BH190" s="222">
        <f>IF(N190="sníž. přenesená",J190,0)</f>
        <v>0</v>
      </c>
      <c r="BI190" s="222">
        <f>IF(N190="nulová",J190,0)</f>
        <v>0</v>
      </c>
      <c r="BJ190" s="20" t="s">
        <v>82</v>
      </c>
      <c r="BK190" s="222">
        <f>ROUND(I190*H190,2)</f>
        <v>0</v>
      </c>
      <c r="BL190" s="20" t="s">
        <v>102</v>
      </c>
      <c r="BM190" s="221" t="s">
        <v>1309</v>
      </c>
    </row>
    <row r="191" s="2" customFormat="1">
      <c r="A191" s="41"/>
      <c r="B191" s="42"/>
      <c r="C191" s="43"/>
      <c r="D191" s="223" t="s">
        <v>283</v>
      </c>
      <c r="E191" s="43"/>
      <c r="F191" s="224" t="s">
        <v>1308</v>
      </c>
      <c r="G191" s="43"/>
      <c r="H191" s="43"/>
      <c r="I191" s="225"/>
      <c r="J191" s="43"/>
      <c r="K191" s="43"/>
      <c r="L191" s="47"/>
      <c r="M191" s="226"/>
      <c r="N191" s="22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283</v>
      </c>
      <c r="AU191" s="20" t="s">
        <v>84</v>
      </c>
    </row>
    <row r="192" s="2" customFormat="1" ht="16.5" customHeight="1">
      <c r="A192" s="41"/>
      <c r="B192" s="42"/>
      <c r="C192" s="210" t="s">
        <v>592</v>
      </c>
      <c r="D192" s="210" t="s">
        <v>278</v>
      </c>
      <c r="E192" s="211" t="s">
        <v>472</v>
      </c>
      <c r="F192" s="212" t="s">
        <v>1310</v>
      </c>
      <c r="G192" s="213" t="s">
        <v>1194</v>
      </c>
      <c r="H192" s="214">
        <v>1</v>
      </c>
      <c r="I192" s="215"/>
      <c r="J192" s="216">
        <f>ROUND(I192*H192,2)</f>
        <v>0</v>
      </c>
      <c r="K192" s="212" t="s">
        <v>19</v>
      </c>
      <c r="L192" s="47"/>
      <c r="M192" s="217" t="s">
        <v>19</v>
      </c>
      <c r="N192" s="218" t="s">
        <v>46</v>
      </c>
      <c r="O192" s="87"/>
      <c r="P192" s="219">
        <f>O192*H192</f>
        <v>0</v>
      </c>
      <c r="Q192" s="219">
        <v>0</v>
      </c>
      <c r="R192" s="219">
        <f>Q192*H192</f>
        <v>0</v>
      </c>
      <c r="S192" s="219">
        <v>0</v>
      </c>
      <c r="T192" s="220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1" t="s">
        <v>102</v>
      </c>
      <c r="AT192" s="221" t="s">
        <v>278</v>
      </c>
      <c r="AU192" s="221" t="s">
        <v>84</v>
      </c>
      <c r="AY192" s="20" t="s">
        <v>277</v>
      </c>
      <c r="BE192" s="222">
        <f>IF(N192="základní",J192,0)</f>
        <v>0</v>
      </c>
      <c r="BF192" s="222">
        <f>IF(N192="snížená",J192,0)</f>
        <v>0</v>
      </c>
      <c r="BG192" s="222">
        <f>IF(N192="zákl. přenesená",J192,0)</f>
        <v>0</v>
      </c>
      <c r="BH192" s="222">
        <f>IF(N192="sníž. přenesená",J192,0)</f>
        <v>0</v>
      </c>
      <c r="BI192" s="222">
        <f>IF(N192="nulová",J192,0)</f>
        <v>0</v>
      </c>
      <c r="BJ192" s="20" t="s">
        <v>82</v>
      </c>
      <c r="BK192" s="222">
        <f>ROUND(I192*H192,2)</f>
        <v>0</v>
      </c>
      <c r="BL192" s="20" t="s">
        <v>102</v>
      </c>
      <c r="BM192" s="221" t="s">
        <v>1311</v>
      </c>
    </row>
    <row r="193" s="2" customFormat="1">
      <c r="A193" s="41"/>
      <c r="B193" s="42"/>
      <c r="C193" s="43"/>
      <c r="D193" s="223" t="s">
        <v>283</v>
      </c>
      <c r="E193" s="43"/>
      <c r="F193" s="224" t="s">
        <v>1310</v>
      </c>
      <c r="G193" s="43"/>
      <c r="H193" s="43"/>
      <c r="I193" s="225"/>
      <c r="J193" s="43"/>
      <c r="K193" s="43"/>
      <c r="L193" s="47"/>
      <c r="M193" s="226"/>
      <c r="N193" s="22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283</v>
      </c>
      <c r="AU193" s="20" t="s">
        <v>84</v>
      </c>
    </row>
    <row r="194" s="2" customFormat="1" ht="16.5" customHeight="1">
      <c r="A194" s="41"/>
      <c r="B194" s="42"/>
      <c r="C194" s="210" t="s">
        <v>599</v>
      </c>
      <c r="D194" s="210" t="s">
        <v>278</v>
      </c>
      <c r="E194" s="211" t="s">
        <v>479</v>
      </c>
      <c r="F194" s="212" t="s">
        <v>1262</v>
      </c>
      <c r="G194" s="213" t="s">
        <v>1263</v>
      </c>
      <c r="H194" s="214">
        <v>1.5</v>
      </c>
      <c r="I194" s="215"/>
      <c r="J194" s="216">
        <f>ROUND(I194*H194,2)</f>
        <v>0</v>
      </c>
      <c r="K194" s="212" t="s">
        <v>19</v>
      </c>
      <c r="L194" s="47"/>
      <c r="M194" s="217" t="s">
        <v>19</v>
      </c>
      <c r="N194" s="218" t="s">
        <v>46</v>
      </c>
      <c r="O194" s="87"/>
      <c r="P194" s="219">
        <f>O194*H194</f>
        <v>0</v>
      </c>
      <c r="Q194" s="219">
        <v>0</v>
      </c>
      <c r="R194" s="219">
        <f>Q194*H194</f>
        <v>0</v>
      </c>
      <c r="S194" s="219">
        <v>0</v>
      </c>
      <c r="T194" s="220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1" t="s">
        <v>102</v>
      </c>
      <c r="AT194" s="221" t="s">
        <v>278</v>
      </c>
      <c r="AU194" s="221" t="s">
        <v>84</v>
      </c>
      <c r="AY194" s="20" t="s">
        <v>277</v>
      </c>
      <c r="BE194" s="222">
        <f>IF(N194="základní",J194,0)</f>
        <v>0</v>
      </c>
      <c r="BF194" s="222">
        <f>IF(N194="snížená",J194,0)</f>
        <v>0</v>
      </c>
      <c r="BG194" s="222">
        <f>IF(N194="zákl. přenesená",J194,0)</f>
        <v>0</v>
      </c>
      <c r="BH194" s="222">
        <f>IF(N194="sníž. přenesená",J194,0)</f>
        <v>0</v>
      </c>
      <c r="BI194" s="222">
        <f>IF(N194="nulová",J194,0)</f>
        <v>0</v>
      </c>
      <c r="BJ194" s="20" t="s">
        <v>82</v>
      </c>
      <c r="BK194" s="222">
        <f>ROUND(I194*H194,2)</f>
        <v>0</v>
      </c>
      <c r="BL194" s="20" t="s">
        <v>102</v>
      </c>
      <c r="BM194" s="221" t="s">
        <v>1312</v>
      </c>
    </row>
    <row r="195" s="2" customFormat="1">
      <c r="A195" s="41"/>
      <c r="B195" s="42"/>
      <c r="C195" s="43"/>
      <c r="D195" s="223" t="s">
        <v>283</v>
      </c>
      <c r="E195" s="43"/>
      <c r="F195" s="224" t="s">
        <v>1262</v>
      </c>
      <c r="G195" s="43"/>
      <c r="H195" s="43"/>
      <c r="I195" s="225"/>
      <c r="J195" s="43"/>
      <c r="K195" s="43"/>
      <c r="L195" s="47"/>
      <c r="M195" s="226"/>
      <c r="N195" s="22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283</v>
      </c>
      <c r="AU195" s="20" t="s">
        <v>84</v>
      </c>
    </row>
    <row r="196" s="2" customFormat="1" ht="16.5" customHeight="1">
      <c r="A196" s="41"/>
      <c r="B196" s="42"/>
      <c r="C196" s="210" t="s">
        <v>606</v>
      </c>
      <c r="D196" s="210" t="s">
        <v>278</v>
      </c>
      <c r="E196" s="211" t="s">
        <v>484</v>
      </c>
      <c r="F196" s="212" t="s">
        <v>1265</v>
      </c>
      <c r="G196" s="213" t="s">
        <v>1263</v>
      </c>
      <c r="H196" s="214">
        <v>0.14999999999999999</v>
      </c>
      <c r="I196" s="215"/>
      <c r="J196" s="216">
        <f>ROUND(I196*H196,2)</f>
        <v>0</v>
      </c>
      <c r="K196" s="212" t="s">
        <v>19</v>
      </c>
      <c r="L196" s="47"/>
      <c r="M196" s="217" t="s">
        <v>19</v>
      </c>
      <c r="N196" s="218" t="s">
        <v>46</v>
      </c>
      <c r="O196" s="87"/>
      <c r="P196" s="219">
        <f>O196*H196</f>
        <v>0</v>
      </c>
      <c r="Q196" s="219">
        <v>0</v>
      </c>
      <c r="R196" s="219">
        <f>Q196*H196</f>
        <v>0</v>
      </c>
      <c r="S196" s="219">
        <v>0</v>
      </c>
      <c r="T196" s="220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1" t="s">
        <v>102</v>
      </c>
      <c r="AT196" s="221" t="s">
        <v>278</v>
      </c>
      <c r="AU196" s="221" t="s">
        <v>84</v>
      </c>
      <c r="AY196" s="20" t="s">
        <v>277</v>
      </c>
      <c r="BE196" s="222">
        <f>IF(N196="základní",J196,0)</f>
        <v>0</v>
      </c>
      <c r="BF196" s="222">
        <f>IF(N196="snížená",J196,0)</f>
        <v>0</v>
      </c>
      <c r="BG196" s="222">
        <f>IF(N196="zákl. přenesená",J196,0)</f>
        <v>0</v>
      </c>
      <c r="BH196" s="222">
        <f>IF(N196="sníž. přenesená",J196,0)</f>
        <v>0</v>
      </c>
      <c r="BI196" s="222">
        <f>IF(N196="nulová",J196,0)</f>
        <v>0</v>
      </c>
      <c r="BJ196" s="20" t="s">
        <v>82</v>
      </c>
      <c r="BK196" s="222">
        <f>ROUND(I196*H196,2)</f>
        <v>0</v>
      </c>
      <c r="BL196" s="20" t="s">
        <v>102</v>
      </c>
      <c r="BM196" s="221" t="s">
        <v>1313</v>
      </c>
    </row>
    <row r="197" s="2" customFormat="1">
      <c r="A197" s="41"/>
      <c r="B197" s="42"/>
      <c r="C197" s="43"/>
      <c r="D197" s="223" t="s">
        <v>283</v>
      </c>
      <c r="E197" s="43"/>
      <c r="F197" s="224" t="s">
        <v>1265</v>
      </c>
      <c r="G197" s="43"/>
      <c r="H197" s="43"/>
      <c r="I197" s="225"/>
      <c r="J197" s="43"/>
      <c r="K197" s="43"/>
      <c r="L197" s="47"/>
      <c r="M197" s="226"/>
      <c r="N197" s="22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283</v>
      </c>
      <c r="AU197" s="20" t="s">
        <v>84</v>
      </c>
    </row>
    <row r="198" s="2" customFormat="1" ht="21.75" customHeight="1">
      <c r="A198" s="41"/>
      <c r="B198" s="42"/>
      <c r="C198" s="210" t="s">
        <v>611</v>
      </c>
      <c r="D198" s="210" t="s">
        <v>278</v>
      </c>
      <c r="E198" s="211" t="s">
        <v>488</v>
      </c>
      <c r="F198" s="212" t="s">
        <v>1267</v>
      </c>
      <c r="G198" s="213" t="s">
        <v>1268</v>
      </c>
      <c r="H198" s="214">
        <v>0.080000000000000002</v>
      </c>
      <c r="I198" s="215"/>
      <c r="J198" s="216">
        <f>ROUND(I198*H198,2)</f>
        <v>0</v>
      </c>
      <c r="K198" s="212" t="s">
        <v>19</v>
      </c>
      <c r="L198" s="47"/>
      <c r="M198" s="217" t="s">
        <v>19</v>
      </c>
      <c r="N198" s="218" t="s">
        <v>46</v>
      </c>
      <c r="O198" s="87"/>
      <c r="P198" s="219">
        <f>O198*H198</f>
        <v>0</v>
      </c>
      <c r="Q198" s="219">
        <v>0</v>
      </c>
      <c r="R198" s="219">
        <f>Q198*H198</f>
        <v>0</v>
      </c>
      <c r="S198" s="219">
        <v>0</v>
      </c>
      <c r="T198" s="220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1" t="s">
        <v>102</v>
      </c>
      <c r="AT198" s="221" t="s">
        <v>278</v>
      </c>
      <c r="AU198" s="221" t="s">
        <v>84</v>
      </c>
      <c r="AY198" s="20" t="s">
        <v>277</v>
      </c>
      <c r="BE198" s="222">
        <f>IF(N198="základní",J198,0)</f>
        <v>0</v>
      </c>
      <c r="BF198" s="222">
        <f>IF(N198="snížená",J198,0)</f>
        <v>0</v>
      </c>
      <c r="BG198" s="222">
        <f>IF(N198="zákl. přenesená",J198,0)</f>
        <v>0</v>
      </c>
      <c r="BH198" s="222">
        <f>IF(N198="sníž. přenesená",J198,0)</f>
        <v>0</v>
      </c>
      <c r="BI198" s="222">
        <f>IF(N198="nulová",J198,0)</f>
        <v>0</v>
      </c>
      <c r="BJ198" s="20" t="s">
        <v>82</v>
      </c>
      <c r="BK198" s="222">
        <f>ROUND(I198*H198,2)</f>
        <v>0</v>
      </c>
      <c r="BL198" s="20" t="s">
        <v>102</v>
      </c>
      <c r="BM198" s="221" t="s">
        <v>1314</v>
      </c>
    </row>
    <row r="199" s="2" customFormat="1">
      <c r="A199" s="41"/>
      <c r="B199" s="42"/>
      <c r="C199" s="43"/>
      <c r="D199" s="223" t="s">
        <v>283</v>
      </c>
      <c r="E199" s="43"/>
      <c r="F199" s="224" t="s">
        <v>1267</v>
      </c>
      <c r="G199" s="43"/>
      <c r="H199" s="43"/>
      <c r="I199" s="225"/>
      <c r="J199" s="43"/>
      <c r="K199" s="43"/>
      <c r="L199" s="47"/>
      <c r="M199" s="226"/>
      <c r="N199" s="22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283</v>
      </c>
      <c r="AU199" s="20" t="s">
        <v>84</v>
      </c>
    </row>
    <row r="200" s="2" customFormat="1" ht="21.75" customHeight="1">
      <c r="A200" s="41"/>
      <c r="B200" s="42"/>
      <c r="C200" s="210" t="s">
        <v>618</v>
      </c>
      <c r="D200" s="210" t="s">
        <v>278</v>
      </c>
      <c r="E200" s="211" t="s">
        <v>494</v>
      </c>
      <c r="F200" s="212" t="s">
        <v>1270</v>
      </c>
      <c r="G200" s="213" t="s">
        <v>1263</v>
      </c>
      <c r="H200" s="214">
        <v>0.42999999999999999</v>
      </c>
      <c r="I200" s="215"/>
      <c r="J200" s="216">
        <f>ROUND(I200*H200,2)</f>
        <v>0</v>
      </c>
      <c r="K200" s="212" t="s">
        <v>19</v>
      </c>
      <c r="L200" s="47"/>
      <c r="M200" s="217" t="s">
        <v>19</v>
      </c>
      <c r="N200" s="218" t="s">
        <v>46</v>
      </c>
      <c r="O200" s="87"/>
      <c r="P200" s="219">
        <f>O200*H200</f>
        <v>0</v>
      </c>
      <c r="Q200" s="219">
        <v>0</v>
      </c>
      <c r="R200" s="219">
        <f>Q200*H200</f>
        <v>0</v>
      </c>
      <c r="S200" s="219">
        <v>0</v>
      </c>
      <c r="T200" s="220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1" t="s">
        <v>102</v>
      </c>
      <c r="AT200" s="221" t="s">
        <v>278</v>
      </c>
      <c r="AU200" s="221" t="s">
        <v>84</v>
      </c>
      <c r="AY200" s="20" t="s">
        <v>277</v>
      </c>
      <c r="BE200" s="222">
        <f>IF(N200="základní",J200,0)</f>
        <v>0</v>
      </c>
      <c r="BF200" s="222">
        <f>IF(N200="snížená",J200,0)</f>
        <v>0</v>
      </c>
      <c r="BG200" s="222">
        <f>IF(N200="zákl. přenesená",J200,0)</f>
        <v>0</v>
      </c>
      <c r="BH200" s="222">
        <f>IF(N200="sníž. přenesená",J200,0)</f>
        <v>0</v>
      </c>
      <c r="BI200" s="222">
        <f>IF(N200="nulová",J200,0)</f>
        <v>0</v>
      </c>
      <c r="BJ200" s="20" t="s">
        <v>82</v>
      </c>
      <c r="BK200" s="222">
        <f>ROUND(I200*H200,2)</f>
        <v>0</v>
      </c>
      <c r="BL200" s="20" t="s">
        <v>102</v>
      </c>
      <c r="BM200" s="221" t="s">
        <v>1315</v>
      </c>
    </row>
    <row r="201" s="2" customFormat="1">
      <c r="A201" s="41"/>
      <c r="B201" s="42"/>
      <c r="C201" s="43"/>
      <c r="D201" s="223" t="s">
        <v>283</v>
      </c>
      <c r="E201" s="43"/>
      <c r="F201" s="224" t="s">
        <v>1270</v>
      </c>
      <c r="G201" s="43"/>
      <c r="H201" s="43"/>
      <c r="I201" s="225"/>
      <c r="J201" s="43"/>
      <c r="K201" s="43"/>
      <c r="L201" s="47"/>
      <c r="M201" s="226"/>
      <c r="N201" s="22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283</v>
      </c>
      <c r="AU201" s="20" t="s">
        <v>84</v>
      </c>
    </row>
    <row r="202" s="2" customFormat="1" ht="16.5" customHeight="1">
      <c r="A202" s="41"/>
      <c r="B202" s="42"/>
      <c r="C202" s="210" t="s">
        <v>626</v>
      </c>
      <c r="D202" s="210" t="s">
        <v>278</v>
      </c>
      <c r="E202" s="211" t="s">
        <v>498</v>
      </c>
      <c r="F202" s="212" t="s">
        <v>1316</v>
      </c>
      <c r="G202" s="213" t="s">
        <v>940</v>
      </c>
      <c r="H202" s="214">
        <v>0.11</v>
      </c>
      <c r="I202" s="215"/>
      <c r="J202" s="216">
        <f>ROUND(I202*H202,2)</f>
        <v>0</v>
      </c>
      <c r="K202" s="212" t="s">
        <v>19</v>
      </c>
      <c r="L202" s="47"/>
      <c r="M202" s="217" t="s">
        <v>19</v>
      </c>
      <c r="N202" s="218" t="s">
        <v>46</v>
      </c>
      <c r="O202" s="87"/>
      <c r="P202" s="219">
        <f>O202*H202</f>
        <v>0</v>
      </c>
      <c r="Q202" s="219">
        <v>0</v>
      </c>
      <c r="R202" s="219">
        <f>Q202*H202</f>
        <v>0</v>
      </c>
      <c r="S202" s="219">
        <v>0</v>
      </c>
      <c r="T202" s="220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1" t="s">
        <v>102</v>
      </c>
      <c r="AT202" s="221" t="s">
        <v>278</v>
      </c>
      <c r="AU202" s="221" t="s">
        <v>84</v>
      </c>
      <c r="AY202" s="20" t="s">
        <v>277</v>
      </c>
      <c r="BE202" s="222">
        <f>IF(N202="základní",J202,0)</f>
        <v>0</v>
      </c>
      <c r="BF202" s="222">
        <f>IF(N202="snížená",J202,0)</f>
        <v>0</v>
      </c>
      <c r="BG202" s="222">
        <f>IF(N202="zákl. přenesená",J202,0)</f>
        <v>0</v>
      </c>
      <c r="BH202" s="222">
        <f>IF(N202="sníž. přenesená",J202,0)</f>
        <v>0</v>
      </c>
      <c r="BI202" s="222">
        <f>IF(N202="nulová",J202,0)</f>
        <v>0</v>
      </c>
      <c r="BJ202" s="20" t="s">
        <v>82</v>
      </c>
      <c r="BK202" s="222">
        <f>ROUND(I202*H202,2)</f>
        <v>0</v>
      </c>
      <c r="BL202" s="20" t="s">
        <v>102</v>
      </c>
      <c r="BM202" s="221" t="s">
        <v>1317</v>
      </c>
    </row>
    <row r="203" s="2" customFormat="1">
      <c r="A203" s="41"/>
      <c r="B203" s="42"/>
      <c r="C203" s="43"/>
      <c r="D203" s="223" t="s">
        <v>283</v>
      </c>
      <c r="E203" s="43"/>
      <c r="F203" s="224" t="s">
        <v>1316</v>
      </c>
      <c r="G203" s="43"/>
      <c r="H203" s="43"/>
      <c r="I203" s="225"/>
      <c r="J203" s="43"/>
      <c r="K203" s="43"/>
      <c r="L203" s="47"/>
      <c r="M203" s="226"/>
      <c r="N203" s="22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283</v>
      </c>
      <c r="AU203" s="20" t="s">
        <v>84</v>
      </c>
    </row>
    <row r="204" s="2" customFormat="1" ht="16.5" customHeight="1">
      <c r="A204" s="41"/>
      <c r="B204" s="42"/>
      <c r="C204" s="210" t="s">
        <v>633</v>
      </c>
      <c r="D204" s="210" t="s">
        <v>278</v>
      </c>
      <c r="E204" s="211" t="s">
        <v>507</v>
      </c>
      <c r="F204" s="212" t="s">
        <v>1318</v>
      </c>
      <c r="G204" s="213" t="s">
        <v>1051</v>
      </c>
      <c r="H204" s="214">
        <v>1</v>
      </c>
      <c r="I204" s="215"/>
      <c r="J204" s="216">
        <f>ROUND(I204*H204,2)</f>
        <v>0</v>
      </c>
      <c r="K204" s="212" t="s">
        <v>19</v>
      </c>
      <c r="L204" s="47"/>
      <c r="M204" s="217" t="s">
        <v>19</v>
      </c>
      <c r="N204" s="218" t="s">
        <v>46</v>
      </c>
      <c r="O204" s="87"/>
      <c r="P204" s="219">
        <f>O204*H204</f>
        <v>0</v>
      </c>
      <c r="Q204" s="219">
        <v>0</v>
      </c>
      <c r="R204" s="219">
        <f>Q204*H204</f>
        <v>0</v>
      </c>
      <c r="S204" s="219">
        <v>0</v>
      </c>
      <c r="T204" s="220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1" t="s">
        <v>102</v>
      </c>
      <c r="AT204" s="221" t="s">
        <v>278</v>
      </c>
      <c r="AU204" s="221" t="s">
        <v>84</v>
      </c>
      <c r="AY204" s="20" t="s">
        <v>277</v>
      </c>
      <c r="BE204" s="222">
        <f>IF(N204="základní",J204,0)</f>
        <v>0</v>
      </c>
      <c r="BF204" s="222">
        <f>IF(N204="snížená",J204,0)</f>
        <v>0</v>
      </c>
      <c r="BG204" s="222">
        <f>IF(N204="zákl. přenesená",J204,0)</f>
        <v>0</v>
      </c>
      <c r="BH204" s="222">
        <f>IF(N204="sníž. přenesená",J204,0)</f>
        <v>0</v>
      </c>
      <c r="BI204" s="222">
        <f>IF(N204="nulová",J204,0)</f>
        <v>0</v>
      </c>
      <c r="BJ204" s="20" t="s">
        <v>82</v>
      </c>
      <c r="BK204" s="222">
        <f>ROUND(I204*H204,2)</f>
        <v>0</v>
      </c>
      <c r="BL204" s="20" t="s">
        <v>102</v>
      </c>
      <c r="BM204" s="221" t="s">
        <v>1319</v>
      </c>
    </row>
    <row r="205" s="2" customFormat="1">
      <c r="A205" s="41"/>
      <c r="B205" s="42"/>
      <c r="C205" s="43"/>
      <c r="D205" s="223" t="s">
        <v>283</v>
      </c>
      <c r="E205" s="43"/>
      <c r="F205" s="224" t="s">
        <v>1318</v>
      </c>
      <c r="G205" s="43"/>
      <c r="H205" s="43"/>
      <c r="I205" s="225"/>
      <c r="J205" s="43"/>
      <c r="K205" s="43"/>
      <c r="L205" s="47"/>
      <c r="M205" s="226"/>
      <c r="N205" s="22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283</v>
      </c>
      <c r="AU205" s="20" t="s">
        <v>84</v>
      </c>
    </row>
    <row r="206" s="2" customFormat="1" ht="16.5" customHeight="1">
      <c r="A206" s="41"/>
      <c r="B206" s="42"/>
      <c r="C206" s="210" t="s">
        <v>639</v>
      </c>
      <c r="D206" s="210" t="s">
        <v>278</v>
      </c>
      <c r="E206" s="211" t="s">
        <v>518</v>
      </c>
      <c r="F206" s="212" t="s">
        <v>1276</v>
      </c>
      <c r="G206" s="213" t="s">
        <v>1131</v>
      </c>
      <c r="H206" s="214">
        <v>0.10000000000000001</v>
      </c>
      <c r="I206" s="215"/>
      <c r="J206" s="216">
        <f>ROUND(I206*H206,2)</f>
        <v>0</v>
      </c>
      <c r="K206" s="212" t="s">
        <v>19</v>
      </c>
      <c r="L206" s="47"/>
      <c r="M206" s="217" t="s">
        <v>19</v>
      </c>
      <c r="N206" s="218" t="s">
        <v>46</v>
      </c>
      <c r="O206" s="87"/>
      <c r="P206" s="219">
        <f>O206*H206</f>
        <v>0</v>
      </c>
      <c r="Q206" s="219">
        <v>0</v>
      </c>
      <c r="R206" s="219">
        <f>Q206*H206</f>
        <v>0</v>
      </c>
      <c r="S206" s="219">
        <v>0</v>
      </c>
      <c r="T206" s="220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1" t="s">
        <v>102</v>
      </c>
      <c r="AT206" s="221" t="s">
        <v>278</v>
      </c>
      <c r="AU206" s="221" t="s">
        <v>84</v>
      </c>
      <c r="AY206" s="20" t="s">
        <v>277</v>
      </c>
      <c r="BE206" s="222">
        <f>IF(N206="základní",J206,0)</f>
        <v>0</v>
      </c>
      <c r="BF206" s="222">
        <f>IF(N206="snížená",J206,0)</f>
        <v>0</v>
      </c>
      <c r="BG206" s="222">
        <f>IF(N206="zákl. přenesená",J206,0)</f>
        <v>0</v>
      </c>
      <c r="BH206" s="222">
        <f>IF(N206="sníž. přenesená",J206,0)</f>
        <v>0</v>
      </c>
      <c r="BI206" s="222">
        <f>IF(N206="nulová",J206,0)</f>
        <v>0</v>
      </c>
      <c r="BJ206" s="20" t="s">
        <v>82</v>
      </c>
      <c r="BK206" s="222">
        <f>ROUND(I206*H206,2)</f>
        <v>0</v>
      </c>
      <c r="BL206" s="20" t="s">
        <v>102</v>
      </c>
      <c r="BM206" s="221" t="s">
        <v>1320</v>
      </c>
    </row>
    <row r="207" s="2" customFormat="1">
      <c r="A207" s="41"/>
      <c r="B207" s="42"/>
      <c r="C207" s="43"/>
      <c r="D207" s="223" t="s">
        <v>283</v>
      </c>
      <c r="E207" s="43"/>
      <c r="F207" s="224" t="s">
        <v>1276</v>
      </c>
      <c r="G207" s="43"/>
      <c r="H207" s="43"/>
      <c r="I207" s="225"/>
      <c r="J207" s="43"/>
      <c r="K207" s="43"/>
      <c r="L207" s="47"/>
      <c r="M207" s="226"/>
      <c r="N207" s="227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283</v>
      </c>
      <c r="AU207" s="20" t="s">
        <v>84</v>
      </c>
    </row>
    <row r="208" s="11" customFormat="1" ht="22.8" customHeight="1">
      <c r="A208" s="11"/>
      <c r="B208" s="196"/>
      <c r="C208" s="197"/>
      <c r="D208" s="198" t="s">
        <v>74</v>
      </c>
      <c r="E208" s="249" t="s">
        <v>1321</v>
      </c>
      <c r="F208" s="249" t="s">
        <v>1322</v>
      </c>
      <c r="G208" s="197"/>
      <c r="H208" s="197"/>
      <c r="I208" s="200"/>
      <c r="J208" s="250">
        <f>BK208</f>
        <v>0</v>
      </c>
      <c r="K208" s="197"/>
      <c r="L208" s="202"/>
      <c r="M208" s="203"/>
      <c r="N208" s="204"/>
      <c r="O208" s="204"/>
      <c r="P208" s="205">
        <f>SUM(P209:P240)</f>
        <v>0</v>
      </c>
      <c r="Q208" s="204"/>
      <c r="R208" s="205">
        <f>SUM(R209:R240)</f>
        <v>0</v>
      </c>
      <c r="S208" s="204"/>
      <c r="T208" s="206">
        <f>SUM(T209:T240)</f>
        <v>0</v>
      </c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R208" s="207" t="s">
        <v>82</v>
      </c>
      <c r="AT208" s="208" t="s">
        <v>74</v>
      </c>
      <c r="AU208" s="208" t="s">
        <v>82</v>
      </c>
      <c r="AY208" s="207" t="s">
        <v>277</v>
      </c>
      <c r="BK208" s="209">
        <f>SUM(BK209:BK240)</f>
        <v>0</v>
      </c>
    </row>
    <row r="209" s="2" customFormat="1" ht="21.75" customHeight="1">
      <c r="A209" s="41"/>
      <c r="B209" s="42"/>
      <c r="C209" s="210" t="s">
        <v>648</v>
      </c>
      <c r="D209" s="210" t="s">
        <v>278</v>
      </c>
      <c r="E209" s="211" t="s">
        <v>1280</v>
      </c>
      <c r="F209" s="212" t="s">
        <v>1281</v>
      </c>
      <c r="G209" s="213" t="s">
        <v>1051</v>
      </c>
      <c r="H209" s="214">
        <v>18</v>
      </c>
      <c r="I209" s="215"/>
      <c r="J209" s="216">
        <f>ROUND(I209*H209,2)</f>
        <v>0</v>
      </c>
      <c r="K209" s="212" t="s">
        <v>19</v>
      </c>
      <c r="L209" s="47"/>
      <c r="M209" s="217" t="s">
        <v>19</v>
      </c>
      <c r="N209" s="218" t="s">
        <v>46</v>
      </c>
      <c r="O209" s="87"/>
      <c r="P209" s="219">
        <f>O209*H209</f>
        <v>0</v>
      </c>
      <c r="Q209" s="219">
        <v>0</v>
      </c>
      <c r="R209" s="219">
        <f>Q209*H209</f>
        <v>0</v>
      </c>
      <c r="S209" s="219">
        <v>0</v>
      </c>
      <c r="T209" s="220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1" t="s">
        <v>102</v>
      </c>
      <c r="AT209" s="221" t="s">
        <v>278</v>
      </c>
      <c r="AU209" s="221" t="s">
        <v>84</v>
      </c>
      <c r="AY209" s="20" t="s">
        <v>277</v>
      </c>
      <c r="BE209" s="222">
        <f>IF(N209="základní",J209,0)</f>
        <v>0</v>
      </c>
      <c r="BF209" s="222">
        <f>IF(N209="snížená",J209,0)</f>
        <v>0</v>
      </c>
      <c r="BG209" s="222">
        <f>IF(N209="zákl. přenesená",J209,0)</f>
        <v>0</v>
      </c>
      <c r="BH209" s="222">
        <f>IF(N209="sníž. přenesená",J209,0)</f>
        <v>0</v>
      </c>
      <c r="BI209" s="222">
        <f>IF(N209="nulová",J209,0)</f>
        <v>0</v>
      </c>
      <c r="BJ209" s="20" t="s">
        <v>82</v>
      </c>
      <c r="BK209" s="222">
        <f>ROUND(I209*H209,2)</f>
        <v>0</v>
      </c>
      <c r="BL209" s="20" t="s">
        <v>102</v>
      </c>
      <c r="BM209" s="221" t="s">
        <v>1323</v>
      </c>
    </row>
    <row r="210" s="2" customFormat="1">
      <c r="A210" s="41"/>
      <c r="B210" s="42"/>
      <c r="C210" s="43"/>
      <c r="D210" s="223" t="s">
        <v>283</v>
      </c>
      <c r="E210" s="43"/>
      <c r="F210" s="224" t="s">
        <v>1281</v>
      </c>
      <c r="G210" s="43"/>
      <c r="H210" s="43"/>
      <c r="I210" s="225"/>
      <c r="J210" s="43"/>
      <c r="K210" s="43"/>
      <c r="L210" s="47"/>
      <c r="M210" s="226"/>
      <c r="N210" s="22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283</v>
      </c>
      <c r="AU210" s="20" t="s">
        <v>84</v>
      </c>
    </row>
    <row r="211" s="2" customFormat="1" ht="21.75" customHeight="1">
      <c r="A211" s="41"/>
      <c r="B211" s="42"/>
      <c r="C211" s="210" t="s">
        <v>655</v>
      </c>
      <c r="D211" s="210" t="s">
        <v>278</v>
      </c>
      <c r="E211" s="211" t="s">
        <v>1324</v>
      </c>
      <c r="F211" s="212" t="s">
        <v>1325</v>
      </c>
      <c r="G211" s="213" t="s">
        <v>1051</v>
      </c>
      <c r="H211" s="214">
        <v>1</v>
      </c>
      <c r="I211" s="215"/>
      <c r="J211" s="216">
        <f>ROUND(I211*H211,2)</f>
        <v>0</v>
      </c>
      <c r="K211" s="212" t="s">
        <v>19</v>
      </c>
      <c r="L211" s="47"/>
      <c r="M211" s="217" t="s">
        <v>19</v>
      </c>
      <c r="N211" s="218" t="s">
        <v>46</v>
      </c>
      <c r="O211" s="87"/>
      <c r="P211" s="219">
        <f>O211*H211</f>
        <v>0</v>
      </c>
      <c r="Q211" s="219">
        <v>0</v>
      </c>
      <c r="R211" s="219">
        <f>Q211*H211</f>
        <v>0</v>
      </c>
      <c r="S211" s="219">
        <v>0</v>
      </c>
      <c r="T211" s="220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1" t="s">
        <v>102</v>
      </c>
      <c r="AT211" s="221" t="s">
        <v>278</v>
      </c>
      <c r="AU211" s="221" t="s">
        <v>84</v>
      </c>
      <c r="AY211" s="20" t="s">
        <v>277</v>
      </c>
      <c r="BE211" s="222">
        <f>IF(N211="základní",J211,0)</f>
        <v>0</v>
      </c>
      <c r="BF211" s="222">
        <f>IF(N211="snížená",J211,0)</f>
        <v>0</v>
      </c>
      <c r="BG211" s="222">
        <f>IF(N211="zákl. přenesená",J211,0)</f>
        <v>0</v>
      </c>
      <c r="BH211" s="222">
        <f>IF(N211="sníž. přenesená",J211,0)</f>
        <v>0</v>
      </c>
      <c r="BI211" s="222">
        <f>IF(N211="nulová",J211,0)</f>
        <v>0</v>
      </c>
      <c r="BJ211" s="20" t="s">
        <v>82</v>
      </c>
      <c r="BK211" s="222">
        <f>ROUND(I211*H211,2)</f>
        <v>0</v>
      </c>
      <c r="BL211" s="20" t="s">
        <v>102</v>
      </c>
      <c r="BM211" s="221" t="s">
        <v>1326</v>
      </c>
    </row>
    <row r="212" s="2" customFormat="1">
      <c r="A212" s="41"/>
      <c r="B212" s="42"/>
      <c r="C212" s="43"/>
      <c r="D212" s="223" t="s">
        <v>283</v>
      </c>
      <c r="E212" s="43"/>
      <c r="F212" s="224" t="s">
        <v>1325</v>
      </c>
      <c r="G212" s="43"/>
      <c r="H212" s="43"/>
      <c r="I212" s="225"/>
      <c r="J212" s="43"/>
      <c r="K212" s="43"/>
      <c r="L212" s="47"/>
      <c r="M212" s="226"/>
      <c r="N212" s="22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283</v>
      </c>
      <c r="AU212" s="20" t="s">
        <v>84</v>
      </c>
    </row>
    <row r="213" s="2" customFormat="1" ht="16.5" customHeight="1">
      <c r="A213" s="41"/>
      <c r="B213" s="42"/>
      <c r="C213" s="210" t="s">
        <v>662</v>
      </c>
      <c r="D213" s="210" t="s">
        <v>278</v>
      </c>
      <c r="E213" s="211" t="s">
        <v>1211</v>
      </c>
      <c r="F213" s="212" t="s">
        <v>1212</v>
      </c>
      <c r="G213" s="213" t="s">
        <v>1051</v>
      </c>
      <c r="H213" s="214">
        <v>19</v>
      </c>
      <c r="I213" s="215"/>
      <c r="J213" s="216">
        <f>ROUND(I213*H213,2)</f>
        <v>0</v>
      </c>
      <c r="K213" s="212" t="s">
        <v>19</v>
      </c>
      <c r="L213" s="47"/>
      <c r="M213" s="217" t="s">
        <v>19</v>
      </c>
      <c r="N213" s="218" t="s">
        <v>46</v>
      </c>
      <c r="O213" s="87"/>
      <c r="P213" s="219">
        <f>O213*H213</f>
        <v>0</v>
      </c>
      <c r="Q213" s="219">
        <v>0</v>
      </c>
      <c r="R213" s="219">
        <f>Q213*H213</f>
        <v>0</v>
      </c>
      <c r="S213" s="219">
        <v>0</v>
      </c>
      <c r="T213" s="220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1" t="s">
        <v>102</v>
      </c>
      <c r="AT213" s="221" t="s">
        <v>278</v>
      </c>
      <c r="AU213" s="221" t="s">
        <v>84</v>
      </c>
      <c r="AY213" s="20" t="s">
        <v>277</v>
      </c>
      <c r="BE213" s="222">
        <f>IF(N213="základní",J213,0)</f>
        <v>0</v>
      </c>
      <c r="BF213" s="222">
        <f>IF(N213="snížená",J213,0)</f>
        <v>0</v>
      </c>
      <c r="BG213" s="222">
        <f>IF(N213="zákl. přenesená",J213,0)</f>
        <v>0</v>
      </c>
      <c r="BH213" s="222">
        <f>IF(N213="sníž. přenesená",J213,0)</f>
        <v>0</v>
      </c>
      <c r="BI213" s="222">
        <f>IF(N213="nulová",J213,0)</f>
        <v>0</v>
      </c>
      <c r="BJ213" s="20" t="s">
        <v>82</v>
      </c>
      <c r="BK213" s="222">
        <f>ROUND(I213*H213,2)</f>
        <v>0</v>
      </c>
      <c r="BL213" s="20" t="s">
        <v>102</v>
      </c>
      <c r="BM213" s="221" t="s">
        <v>1327</v>
      </c>
    </row>
    <row r="214" s="2" customFormat="1">
      <c r="A214" s="41"/>
      <c r="B214" s="42"/>
      <c r="C214" s="43"/>
      <c r="D214" s="223" t="s">
        <v>283</v>
      </c>
      <c r="E214" s="43"/>
      <c r="F214" s="224" t="s">
        <v>1212</v>
      </c>
      <c r="G214" s="43"/>
      <c r="H214" s="43"/>
      <c r="I214" s="225"/>
      <c r="J214" s="43"/>
      <c r="K214" s="43"/>
      <c r="L214" s="47"/>
      <c r="M214" s="226"/>
      <c r="N214" s="227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283</v>
      </c>
      <c r="AU214" s="20" t="s">
        <v>84</v>
      </c>
    </row>
    <row r="215" s="2" customFormat="1" ht="16.5" customHeight="1">
      <c r="A215" s="41"/>
      <c r="B215" s="42"/>
      <c r="C215" s="210" t="s">
        <v>672</v>
      </c>
      <c r="D215" s="210" t="s">
        <v>278</v>
      </c>
      <c r="E215" s="211" t="s">
        <v>1214</v>
      </c>
      <c r="F215" s="212" t="s">
        <v>1215</v>
      </c>
      <c r="G215" s="213" t="s">
        <v>1051</v>
      </c>
      <c r="H215" s="214">
        <v>18</v>
      </c>
      <c r="I215" s="215"/>
      <c r="J215" s="216">
        <f>ROUND(I215*H215,2)</f>
        <v>0</v>
      </c>
      <c r="K215" s="212" t="s">
        <v>19</v>
      </c>
      <c r="L215" s="47"/>
      <c r="M215" s="217" t="s">
        <v>19</v>
      </c>
      <c r="N215" s="218" t="s">
        <v>46</v>
      </c>
      <c r="O215" s="87"/>
      <c r="P215" s="219">
        <f>O215*H215</f>
        <v>0</v>
      </c>
      <c r="Q215" s="219">
        <v>0</v>
      </c>
      <c r="R215" s="219">
        <f>Q215*H215</f>
        <v>0</v>
      </c>
      <c r="S215" s="219">
        <v>0</v>
      </c>
      <c r="T215" s="220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1" t="s">
        <v>102</v>
      </c>
      <c r="AT215" s="221" t="s">
        <v>278</v>
      </c>
      <c r="AU215" s="221" t="s">
        <v>84</v>
      </c>
      <c r="AY215" s="20" t="s">
        <v>277</v>
      </c>
      <c r="BE215" s="222">
        <f>IF(N215="základní",J215,0)</f>
        <v>0</v>
      </c>
      <c r="BF215" s="222">
        <f>IF(N215="snížená",J215,0)</f>
        <v>0</v>
      </c>
      <c r="BG215" s="222">
        <f>IF(N215="zákl. přenesená",J215,0)</f>
        <v>0</v>
      </c>
      <c r="BH215" s="222">
        <f>IF(N215="sníž. přenesená",J215,0)</f>
        <v>0</v>
      </c>
      <c r="BI215" s="222">
        <f>IF(N215="nulová",J215,0)</f>
        <v>0</v>
      </c>
      <c r="BJ215" s="20" t="s">
        <v>82</v>
      </c>
      <c r="BK215" s="222">
        <f>ROUND(I215*H215,2)</f>
        <v>0</v>
      </c>
      <c r="BL215" s="20" t="s">
        <v>102</v>
      </c>
      <c r="BM215" s="221" t="s">
        <v>1328</v>
      </c>
    </row>
    <row r="216" s="2" customFormat="1">
      <c r="A216" s="41"/>
      <c r="B216" s="42"/>
      <c r="C216" s="43"/>
      <c r="D216" s="223" t="s">
        <v>283</v>
      </c>
      <c r="E216" s="43"/>
      <c r="F216" s="224" t="s">
        <v>1215</v>
      </c>
      <c r="G216" s="43"/>
      <c r="H216" s="43"/>
      <c r="I216" s="225"/>
      <c r="J216" s="43"/>
      <c r="K216" s="43"/>
      <c r="L216" s="47"/>
      <c r="M216" s="226"/>
      <c r="N216" s="22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283</v>
      </c>
      <c r="AU216" s="20" t="s">
        <v>84</v>
      </c>
    </row>
    <row r="217" s="2" customFormat="1" ht="16.5" customHeight="1">
      <c r="A217" s="41"/>
      <c r="B217" s="42"/>
      <c r="C217" s="210" t="s">
        <v>679</v>
      </c>
      <c r="D217" s="210" t="s">
        <v>278</v>
      </c>
      <c r="E217" s="211" t="s">
        <v>1329</v>
      </c>
      <c r="F217" s="212" t="s">
        <v>1215</v>
      </c>
      <c r="G217" s="213" t="s">
        <v>1051</v>
      </c>
      <c r="H217" s="214">
        <v>1</v>
      </c>
      <c r="I217" s="215"/>
      <c r="J217" s="216">
        <f>ROUND(I217*H217,2)</f>
        <v>0</v>
      </c>
      <c r="K217" s="212" t="s">
        <v>19</v>
      </c>
      <c r="L217" s="47"/>
      <c r="M217" s="217" t="s">
        <v>19</v>
      </c>
      <c r="N217" s="218" t="s">
        <v>46</v>
      </c>
      <c r="O217" s="87"/>
      <c r="P217" s="219">
        <f>O217*H217</f>
        <v>0</v>
      </c>
      <c r="Q217" s="219">
        <v>0</v>
      </c>
      <c r="R217" s="219">
        <f>Q217*H217</f>
        <v>0</v>
      </c>
      <c r="S217" s="219">
        <v>0</v>
      </c>
      <c r="T217" s="220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1" t="s">
        <v>102</v>
      </c>
      <c r="AT217" s="221" t="s">
        <v>278</v>
      </c>
      <c r="AU217" s="221" t="s">
        <v>84</v>
      </c>
      <c r="AY217" s="20" t="s">
        <v>277</v>
      </c>
      <c r="BE217" s="222">
        <f>IF(N217="základní",J217,0)</f>
        <v>0</v>
      </c>
      <c r="BF217" s="222">
        <f>IF(N217="snížená",J217,0)</f>
        <v>0</v>
      </c>
      <c r="BG217" s="222">
        <f>IF(N217="zákl. přenesená",J217,0)</f>
        <v>0</v>
      </c>
      <c r="BH217" s="222">
        <f>IF(N217="sníž. přenesená",J217,0)</f>
        <v>0</v>
      </c>
      <c r="BI217" s="222">
        <f>IF(N217="nulová",J217,0)</f>
        <v>0</v>
      </c>
      <c r="BJ217" s="20" t="s">
        <v>82</v>
      </c>
      <c r="BK217" s="222">
        <f>ROUND(I217*H217,2)</f>
        <v>0</v>
      </c>
      <c r="BL217" s="20" t="s">
        <v>102</v>
      </c>
      <c r="BM217" s="221" t="s">
        <v>1330</v>
      </c>
    </row>
    <row r="218" s="2" customFormat="1">
      <c r="A218" s="41"/>
      <c r="B218" s="42"/>
      <c r="C218" s="43"/>
      <c r="D218" s="223" t="s">
        <v>283</v>
      </c>
      <c r="E218" s="43"/>
      <c r="F218" s="224" t="s">
        <v>1215</v>
      </c>
      <c r="G218" s="43"/>
      <c r="H218" s="43"/>
      <c r="I218" s="225"/>
      <c r="J218" s="43"/>
      <c r="K218" s="43"/>
      <c r="L218" s="47"/>
      <c r="M218" s="226"/>
      <c r="N218" s="22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283</v>
      </c>
      <c r="AU218" s="20" t="s">
        <v>84</v>
      </c>
    </row>
    <row r="219" s="2" customFormat="1" ht="21.75" customHeight="1">
      <c r="A219" s="41"/>
      <c r="B219" s="42"/>
      <c r="C219" s="210" t="s">
        <v>687</v>
      </c>
      <c r="D219" s="210" t="s">
        <v>278</v>
      </c>
      <c r="E219" s="211" t="s">
        <v>1331</v>
      </c>
      <c r="F219" s="212" t="s">
        <v>1332</v>
      </c>
      <c r="G219" s="213" t="s">
        <v>1051</v>
      </c>
      <c r="H219" s="214">
        <v>19</v>
      </c>
      <c r="I219" s="215"/>
      <c r="J219" s="216">
        <f>ROUND(I219*H219,2)</f>
        <v>0</v>
      </c>
      <c r="K219" s="212" t="s">
        <v>19</v>
      </c>
      <c r="L219" s="47"/>
      <c r="M219" s="217" t="s">
        <v>19</v>
      </c>
      <c r="N219" s="218" t="s">
        <v>46</v>
      </c>
      <c r="O219" s="87"/>
      <c r="P219" s="219">
        <f>O219*H219</f>
        <v>0</v>
      </c>
      <c r="Q219" s="219">
        <v>0</v>
      </c>
      <c r="R219" s="219">
        <f>Q219*H219</f>
        <v>0</v>
      </c>
      <c r="S219" s="219">
        <v>0</v>
      </c>
      <c r="T219" s="220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1" t="s">
        <v>102</v>
      </c>
      <c r="AT219" s="221" t="s">
        <v>278</v>
      </c>
      <c r="AU219" s="221" t="s">
        <v>84</v>
      </c>
      <c r="AY219" s="20" t="s">
        <v>277</v>
      </c>
      <c r="BE219" s="222">
        <f>IF(N219="základní",J219,0)</f>
        <v>0</v>
      </c>
      <c r="BF219" s="222">
        <f>IF(N219="snížená",J219,0)</f>
        <v>0</v>
      </c>
      <c r="BG219" s="222">
        <f>IF(N219="zákl. přenesená",J219,0)</f>
        <v>0</v>
      </c>
      <c r="BH219" s="222">
        <f>IF(N219="sníž. přenesená",J219,0)</f>
        <v>0</v>
      </c>
      <c r="BI219" s="222">
        <f>IF(N219="nulová",J219,0)</f>
        <v>0</v>
      </c>
      <c r="BJ219" s="20" t="s">
        <v>82</v>
      </c>
      <c r="BK219" s="222">
        <f>ROUND(I219*H219,2)</f>
        <v>0</v>
      </c>
      <c r="BL219" s="20" t="s">
        <v>102</v>
      </c>
      <c r="BM219" s="221" t="s">
        <v>1333</v>
      </c>
    </row>
    <row r="220" s="2" customFormat="1">
      <c r="A220" s="41"/>
      <c r="B220" s="42"/>
      <c r="C220" s="43"/>
      <c r="D220" s="223" t="s">
        <v>283</v>
      </c>
      <c r="E220" s="43"/>
      <c r="F220" s="224" t="s">
        <v>1332</v>
      </c>
      <c r="G220" s="43"/>
      <c r="H220" s="43"/>
      <c r="I220" s="225"/>
      <c r="J220" s="43"/>
      <c r="K220" s="43"/>
      <c r="L220" s="47"/>
      <c r="M220" s="226"/>
      <c r="N220" s="22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283</v>
      </c>
      <c r="AU220" s="20" t="s">
        <v>84</v>
      </c>
    </row>
    <row r="221" s="2" customFormat="1" ht="24.15" customHeight="1">
      <c r="A221" s="41"/>
      <c r="B221" s="42"/>
      <c r="C221" s="210" t="s">
        <v>695</v>
      </c>
      <c r="D221" s="210" t="s">
        <v>278</v>
      </c>
      <c r="E221" s="211" t="s">
        <v>1223</v>
      </c>
      <c r="F221" s="212" t="s">
        <v>1224</v>
      </c>
      <c r="G221" s="213" t="s">
        <v>1051</v>
      </c>
      <c r="H221" s="214">
        <v>19</v>
      </c>
      <c r="I221" s="215"/>
      <c r="J221" s="216">
        <f>ROUND(I221*H221,2)</f>
        <v>0</v>
      </c>
      <c r="K221" s="212" t="s">
        <v>19</v>
      </c>
      <c r="L221" s="47"/>
      <c r="M221" s="217" t="s">
        <v>19</v>
      </c>
      <c r="N221" s="218" t="s">
        <v>46</v>
      </c>
      <c r="O221" s="87"/>
      <c r="P221" s="219">
        <f>O221*H221</f>
        <v>0</v>
      </c>
      <c r="Q221" s="219">
        <v>0</v>
      </c>
      <c r="R221" s="219">
        <f>Q221*H221</f>
        <v>0</v>
      </c>
      <c r="S221" s="219">
        <v>0</v>
      </c>
      <c r="T221" s="220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1" t="s">
        <v>102</v>
      </c>
      <c r="AT221" s="221" t="s">
        <v>278</v>
      </c>
      <c r="AU221" s="221" t="s">
        <v>84</v>
      </c>
      <c r="AY221" s="20" t="s">
        <v>277</v>
      </c>
      <c r="BE221" s="222">
        <f>IF(N221="základní",J221,0)</f>
        <v>0</v>
      </c>
      <c r="BF221" s="222">
        <f>IF(N221="snížená",J221,0)</f>
        <v>0</v>
      </c>
      <c r="BG221" s="222">
        <f>IF(N221="zákl. přenesená",J221,0)</f>
        <v>0</v>
      </c>
      <c r="BH221" s="222">
        <f>IF(N221="sníž. přenesená",J221,0)</f>
        <v>0</v>
      </c>
      <c r="BI221" s="222">
        <f>IF(N221="nulová",J221,0)</f>
        <v>0</v>
      </c>
      <c r="BJ221" s="20" t="s">
        <v>82</v>
      </c>
      <c r="BK221" s="222">
        <f>ROUND(I221*H221,2)</f>
        <v>0</v>
      </c>
      <c r="BL221" s="20" t="s">
        <v>102</v>
      </c>
      <c r="BM221" s="221" t="s">
        <v>1334</v>
      </c>
    </row>
    <row r="222" s="2" customFormat="1">
      <c r="A222" s="41"/>
      <c r="B222" s="42"/>
      <c r="C222" s="43"/>
      <c r="D222" s="223" t="s">
        <v>283</v>
      </c>
      <c r="E222" s="43"/>
      <c r="F222" s="224" t="s">
        <v>1224</v>
      </c>
      <c r="G222" s="43"/>
      <c r="H222" s="43"/>
      <c r="I222" s="225"/>
      <c r="J222" s="43"/>
      <c r="K222" s="43"/>
      <c r="L222" s="47"/>
      <c r="M222" s="226"/>
      <c r="N222" s="22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283</v>
      </c>
      <c r="AU222" s="20" t="s">
        <v>84</v>
      </c>
    </row>
    <row r="223" s="2" customFormat="1" ht="24.15" customHeight="1">
      <c r="A223" s="41"/>
      <c r="B223" s="42"/>
      <c r="C223" s="210" t="s">
        <v>702</v>
      </c>
      <c r="D223" s="210" t="s">
        <v>278</v>
      </c>
      <c r="E223" s="211" t="s">
        <v>1226</v>
      </c>
      <c r="F223" s="212" t="s">
        <v>1227</v>
      </c>
      <c r="G223" s="213" t="s">
        <v>1051</v>
      </c>
      <c r="H223" s="214">
        <v>19</v>
      </c>
      <c r="I223" s="215"/>
      <c r="J223" s="216">
        <f>ROUND(I223*H223,2)</f>
        <v>0</v>
      </c>
      <c r="K223" s="212" t="s">
        <v>19</v>
      </c>
      <c r="L223" s="47"/>
      <c r="M223" s="217" t="s">
        <v>19</v>
      </c>
      <c r="N223" s="218" t="s">
        <v>46</v>
      </c>
      <c r="O223" s="87"/>
      <c r="P223" s="219">
        <f>O223*H223</f>
        <v>0</v>
      </c>
      <c r="Q223" s="219">
        <v>0</v>
      </c>
      <c r="R223" s="219">
        <f>Q223*H223</f>
        <v>0</v>
      </c>
      <c r="S223" s="219">
        <v>0</v>
      </c>
      <c r="T223" s="220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1" t="s">
        <v>102</v>
      </c>
      <c r="AT223" s="221" t="s">
        <v>278</v>
      </c>
      <c r="AU223" s="221" t="s">
        <v>84</v>
      </c>
      <c r="AY223" s="20" t="s">
        <v>277</v>
      </c>
      <c r="BE223" s="222">
        <f>IF(N223="základní",J223,0)</f>
        <v>0</v>
      </c>
      <c r="BF223" s="222">
        <f>IF(N223="snížená",J223,0)</f>
        <v>0</v>
      </c>
      <c r="BG223" s="222">
        <f>IF(N223="zákl. přenesená",J223,0)</f>
        <v>0</v>
      </c>
      <c r="BH223" s="222">
        <f>IF(N223="sníž. přenesená",J223,0)</f>
        <v>0</v>
      </c>
      <c r="BI223" s="222">
        <f>IF(N223="nulová",J223,0)</f>
        <v>0</v>
      </c>
      <c r="BJ223" s="20" t="s">
        <v>82</v>
      </c>
      <c r="BK223" s="222">
        <f>ROUND(I223*H223,2)</f>
        <v>0</v>
      </c>
      <c r="BL223" s="20" t="s">
        <v>102</v>
      </c>
      <c r="BM223" s="221" t="s">
        <v>1335</v>
      </c>
    </row>
    <row r="224" s="2" customFormat="1">
      <c r="A224" s="41"/>
      <c r="B224" s="42"/>
      <c r="C224" s="43"/>
      <c r="D224" s="223" t="s">
        <v>283</v>
      </c>
      <c r="E224" s="43"/>
      <c r="F224" s="224" t="s">
        <v>1227</v>
      </c>
      <c r="G224" s="43"/>
      <c r="H224" s="43"/>
      <c r="I224" s="225"/>
      <c r="J224" s="43"/>
      <c r="K224" s="43"/>
      <c r="L224" s="47"/>
      <c r="M224" s="226"/>
      <c r="N224" s="22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283</v>
      </c>
      <c r="AU224" s="20" t="s">
        <v>84</v>
      </c>
    </row>
    <row r="225" s="2" customFormat="1" ht="16.5" customHeight="1">
      <c r="A225" s="41"/>
      <c r="B225" s="42"/>
      <c r="C225" s="210" t="s">
        <v>708</v>
      </c>
      <c r="D225" s="210" t="s">
        <v>278</v>
      </c>
      <c r="E225" s="211" t="s">
        <v>1289</v>
      </c>
      <c r="F225" s="212" t="s">
        <v>1230</v>
      </c>
      <c r="G225" s="213" t="s">
        <v>1051</v>
      </c>
      <c r="H225" s="214">
        <v>19</v>
      </c>
      <c r="I225" s="215"/>
      <c r="J225" s="216">
        <f>ROUND(I225*H225,2)</f>
        <v>0</v>
      </c>
      <c r="K225" s="212" t="s">
        <v>19</v>
      </c>
      <c r="L225" s="47"/>
      <c r="M225" s="217" t="s">
        <v>19</v>
      </c>
      <c r="N225" s="218" t="s">
        <v>46</v>
      </c>
      <c r="O225" s="87"/>
      <c r="P225" s="219">
        <f>O225*H225</f>
        <v>0</v>
      </c>
      <c r="Q225" s="219">
        <v>0</v>
      </c>
      <c r="R225" s="219">
        <f>Q225*H225</f>
        <v>0</v>
      </c>
      <c r="S225" s="219">
        <v>0</v>
      </c>
      <c r="T225" s="220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1" t="s">
        <v>102</v>
      </c>
      <c r="AT225" s="221" t="s">
        <v>278</v>
      </c>
      <c r="AU225" s="221" t="s">
        <v>84</v>
      </c>
      <c r="AY225" s="20" t="s">
        <v>277</v>
      </c>
      <c r="BE225" s="222">
        <f>IF(N225="základní",J225,0)</f>
        <v>0</v>
      </c>
      <c r="BF225" s="222">
        <f>IF(N225="snížená",J225,0)</f>
        <v>0</v>
      </c>
      <c r="BG225" s="222">
        <f>IF(N225="zákl. přenesená",J225,0)</f>
        <v>0</v>
      </c>
      <c r="BH225" s="222">
        <f>IF(N225="sníž. přenesená",J225,0)</f>
        <v>0</v>
      </c>
      <c r="BI225" s="222">
        <f>IF(N225="nulová",J225,0)</f>
        <v>0</v>
      </c>
      <c r="BJ225" s="20" t="s">
        <v>82</v>
      </c>
      <c r="BK225" s="222">
        <f>ROUND(I225*H225,2)</f>
        <v>0</v>
      </c>
      <c r="BL225" s="20" t="s">
        <v>102</v>
      </c>
      <c r="BM225" s="221" t="s">
        <v>1336</v>
      </c>
    </row>
    <row r="226" s="2" customFormat="1">
      <c r="A226" s="41"/>
      <c r="B226" s="42"/>
      <c r="C226" s="43"/>
      <c r="D226" s="223" t="s">
        <v>283</v>
      </c>
      <c r="E226" s="43"/>
      <c r="F226" s="224" t="s">
        <v>1230</v>
      </c>
      <c r="G226" s="43"/>
      <c r="H226" s="43"/>
      <c r="I226" s="225"/>
      <c r="J226" s="43"/>
      <c r="K226" s="43"/>
      <c r="L226" s="47"/>
      <c r="M226" s="226"/>
      <c r="N226" s="22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283</v>
      </c>
      <c r="AU226" s="20" t="s">
        <v>84</v>
      </c>
    </row>
    <row r="227" s="2" customFormat="1" ht="24.15" customHeight="1">
      <c r="A227" s="41"/>
      <c r="B227" s="42"/>
      <c r="C227" s="210" t="s">
        <v>715</v>
      </c>
      <c r="D227" s="210" t="s">
        <v>278</v>
      </c>
      <c r="E227" s="211" t="s">
        <v>1232</v>
      </c>
      <c r="F227" s="212" t="s">
        <v>1233</v>
      </c>
      <c r="G227" s="213" t="s">
        <v>1051</v>
      </c>
      <c r="H227" s="214">
        <v>19</v>
      </c>
      <c r="I227" s="215"/>
      <c r="J227" s="216">
        <f>ROUND(I227*H227,2)</f>
        <v>0</v>
      </c>
      <c r="K227" s="212" t="s">
        <v>19</v>
      </c>
      <c r="L227" s="47"/>
      <c r="M227" s="217" t="s">
        <v>19</v>
      </c>
      <c r="N227" s="218" t="s">
        <v>46</v>
      </c>
      <c r="O227" s="87"/>
      <c r="P227" s="219">
        <f>O227*H227</f>
        <v>0</v>
      </c>
      <c r="Q227" s="219">
        <v>0</v>
      </c>
      <c r="R227" s="219">
        <f>Q227*H227</f>
        <v>0</v>
      </c>
      <c r="S227" s="219">
        <v>0</v>
      </c>
      <c r="T227" s="220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1" t="s">
        <v>102</v>
      </c>
      <c r="AT227" s="221" t="s">
        <v>278</v>
      </c>
      <c r="AU227" s="221" t="s">
        <v>84</v>
      </c>
      <c r="AY227" s="20" t="s">
        <v>277</v>
      </c>
      <c r="BE227" s="222">
        <f>IF(N227="základní",J227,0)</f>
        <v>0</v>
      </c>
      <c r="BF227" s="222">
        <f>IF(N227="snížená",J227,0)</f>
        <v>0</v>
      </c>
      <c r="BG227" s="222">
        <f>IF(N227="zákl. přenesená",J227,0)</f>
        <v>0</v>
      </c>
      <c r="BH227" s="222">
        <f>IF(N227="sníž. přenesená",J227,0)</f>
        <v>0</v>
      </c>
      <c r="BI227" s="222">
        <f>IF(N227="nulová",J227,0)</f>
        <v>0</v>
      </c>
      <c r="BJ227" s="20" t="s">
        <v>82</v>
      </c>
      <c r="BK227" s="222">
        <f>ROUND(I227*H227,2)</f>
        <v>0</v>
      </c>
      <c r="BL227" s="20" t="s">
        <v>102</v>
      </c>
      <c r="BM227" s="221" t="s">
        <v>1337</v>
      </c>
    </row>
    <row r="228" s="2" customFormat="1">
      <c r="A228" s="41"/>
      <c r="B228" s="42"/>
      <c r="C228" s="43"/>
      <c r="D228" s="223" t="s">
        <v>283</v>
      </c>
      <c r="E228" s="43"/>
      <c r="F228" s="224" t="s">
        <v>1235</v>
      </c>
      <c r="G228" s="43"/>
      <c r="H228" s="43"/>
      <c r="I228" s="225"/>
      <c r="J228" s="43"/>
      <c r="K228" s="43"/>
      <c r="L228" s="47"/>
      <c r="M228" s="226"/>
      <c r="N228" s="227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283</v>
      </c>
      <c r="AU228" s="20" t="s">
        <v>84</v>
      </c>
    </row>
    <row r="229" s="2" customFormat="1" ht="16.5" customHeight="1">
      <c r="A229" s="41"/>
      <c r="B229" s="42"/>
      <c r="C229" s="210" t="s">
        <v>723</v>
      </c>
      <c r="D229" s="210" t="s">
        <v>278</v>
      </c>
      <c r="E229" s="211" t="s">
        <v>1338</v>
      </c>
      <c r="F229" s="212" t="s">
        <v>1339</v>
      </c>
      <c r="G229" s="213" t="s">
        <v>1041</v>
      </c>
      <c r="H229" s="214">
        <v>15.199999999999999</v>
      </c>
      <c r="I229" s="215"/>
      <c r="J229" s="216">
        <f>ROUND(I229*H229,2)</f>
        <v>0</v>
      </c>
      <c r="K229" s="212" t="s">
        <v>19</v>
      </c>
      <c r="L229" s="47"/>
      <c r="M229" s="217" t="s">
        <v>19</v>
      </c>
      <c r="N229" s="218" t="s">
        <v>46</v>
      </c>
      <c r="O229" s="87"/>
      <c r="P229" s="219">
        <f>O229*H229</f>
        <v>0</v>
      </c>
      <c r="Q229" s="219">
        <v>0</v>
      </c>
      <c r="R229" s="219">
        <f>Q229*H229</f>
        <v>0</v>
      </c>
      <c r="S229" s="219">
        <v>0</v>
      </c>
      <c r="T229" s="220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1" t="s">
        <v>102</v>
      </c>
      <c r="AT229" s="221" t="s">
        <v>278</v>
      </c>
      <c r="AU229" s="221" t="s">
        <v>84</v>
      </c>
      <c r="AY229" s="20" t="s">
        <v>277</v>
      </c>
      <c r="BE229" s="222">
        <f>IF(N229="základní",J229,0)</f>
        <v>0</v>
      </c>
      <c r="BF229" s="222">
        <f>IF(N229="snížená",J229,0)</f>
        <v>0</v>
      </c>
      <c r="BG229" s="222">
        <f>IF(N229="zákl. přenesená",J229,0)</f>
        <v>0</v>
      </c>
      <c r="BH229" s="222">
        <f>IF(N229="sníž. přenesená",J229,0)</f>
        <v>0</v>
      </c>
      <c r="BI229" s="222">
        <f>IF(N229="nulová",J229,0)</f>
        <v>0</v>
      </c>
      <c r="BJ229" s="20" t="s">
        <v>82</v>
      </c>
      <c r="BK229" s="222">
        <f>ROUND(I229*H229,2)</f>
        <v>0</v>
      </c>
      <c r="BL229" s="20" t="s">
        <v>102</v>
      </c>
      <c r="BM229" s="221" t="s">
        <v>1340</v>
      </c>
    </row>
    <row r="230" s="2" customFormat="1">
      <c r="A230" s="41"/>
      <c r="B230" s="42"/>
      <c r="C230" s="43"/>
      <c r="D230" s="223" t="s">
        <v>283</v>
      </c>
      <c r="E230" s="43"/>
      <c r="F230" s="224" t="s">
        <v>1339</v>
      </c>
      <c r="G230" s="43"/>
      <c r="H230" s="43"/>
      <c r="I230" s="225"/>
      <c r="J230" s="43"/>
      <c r="K230" s="43"/>
      <c r="L230" s="47"/>
      <c r="M230" s="226"/>
      <c r="N230" s="22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283</v>
      </c>
      <c r="AU230" s="20" t="s">
        <v>84</v>
      </c>
    </row>
    <row r="231" s="2" customFormat="1" ht="16.5" customHeight="1">
      <c r="A231" s="41"/>
      <c r="B231" s="42"/>
      <c r="C231" s="210" t="s">
        <v>728</v>
      </c>
      <c r="D231" s="210" t="s">
        <v>278</v>
      </c>
      <c r="E231" s="211" t="s">
        <v>1129</v>
      </c>
      <c r="F231" s="212" t="s">
        <v>1239</v>
      </c>
      <c r="G231" s="213" t="s">
        <v>1131</v>
      </c>
      <c r="H231" s="214">
        <v>1.8999999999999999</v>
      </c>
      <c r="I231" s="215"/>
      <c r="J231" s="216">
        <f>ROUND(I231*H231,2)</f>
        <v>0</v>
      </c>
      <c r="K231" s="212" t="s">
        <v>19</v>
      </c>
      <c r="L231" s="47"/>
      <c r="M231" s="217" t="s">
        <v>19</v>
      </c>
      <c r="N231" s="218" t="s">
        <v>46</v>
      </c>
      <c r="O231" s="87"/>
      <c r="P231" s="219">
        <f>O231*H231</f>
        <v>0</v>
      </c>
      <c r="Q231" s="219">
        <v>0</v>
      </c>
      <c r="R231" s="219">
        <f>Q231*H231</f>
        <v>0</v>
      </c>
      <c r="S231" s="219">
        <v>0</v>
      </c>
      <c r="T231" s="220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1" t="s">
        <v>102</v>
      </c>
      <c r="AT231" s="221" t="s">
        <v>278</v>
      </c>
      <c r="AU231" s="221" t="s">
        <v>84</v>
      </c>
      <c r="AY231" s="20" t="s">
        <v>277</v>
      </c>
      <c r="BE231" s="222">
        <f>IF(N231="základní",J231,0)</f>
        <v>0</v>
      </c>
      <c r="BF231" s="222">
        <f>IF(N231="snížená",J231,0)</f>
        <v>0</v>
      </c>
      <c r="BG231" s="222">
        <f>IF(N231="zákl. přenesená",J231,0)</f>
        <v>0</v>
      </c>
      <c r="BH231" s="222">
        <f>IF(N231="sníž. přenesená",J231,0)</f>
        <v>0</v>
      </c>
      <c r="BI231" s="222">
        <f>IF(N231="nulová",J231,0)</f>
        <v>0</v>
      </c>
      <c r="BJ231" s="20" t="s">
        <v>82</v>
      </c>
      <c r="BK231" s="222">
        <f>ROUND(I231*H231,2)</f>
        <v>0</v>
      </c>
      <c r="BL231" s="20" t="s">
        <v>102</v>
      </c>
      <c r="BM231" s="221" t="s">
        <v>1341</v>
      </c>
    </row>
    <row r="232" s="2" customFormat="1">
      <c r="A232" s="41"/>
      <c r="B232" s="42"/>
      <c r="C232" s="43"/>
      <c r="D232" s="223" t="s">
        <v>283</v>
      </c>
      <c r="E232" s="43"/>
      <c r="F232" s="224" t="s">
        <v>1241</v>
      </c>
      <c r="G232" s="43"/>
      <c r="H232" s="43"/>
      <c r="I232" s="225"/>
      <c r="J232" s="43"/>
      <c r="K232" s="43"/>
      <c r="L232" s="47"/>
      <c r="M232" s="226"/>
      <c r="N232" s="22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283</v>
      </c>
      <c r="AU232" s="20" t="s">
        <v>84</v>
      </c>
    </row>
    <row r="233" s="2" customFormat="1" ht="16.5" customHeight="1">
      <c r="A233" s="41"/>
      <c r="B233" s="42"/>
      <c r="C233" s="210" t="s">
        <v>733</v>
      </c>
      <c r="D233" s="210" t="s">
        <v>278</v>
      </c>
      <c r="E233" s="211" t="s">
        <v>1134</v>
      </c>
      <c r="F233" s="212" t="s">
        <v>1135</v>
      </c>
      <c r="G233" s="213" t="s">
        <v>1131</v>
      </c>
      <c r="H233" s="214">
        <v>1.8999999999999999</v>
      </c>
      <c r="I233" s="215"/>
      <c r="J233" s="216">
        <f>ROUND(I233*H233,2)</f>
        <v>0</v>
      </c>
      <c r="K233" s="212" t="s">
        <v>19</v>
      </c>
      <c r="L233" s="47"/>
      <c r="M233" s="217" t="s">
        <v>19</v>
      </c>
      <c r="N233" s="218" t="s">
        <v>46</v>
      </c>
      <c r="O233" s="87"/>
      <c r="P233" s="219">
        <f>O233*H233</f>
        <v>0</v>
      </c>
      <c r="Q233" s="219">
        <v>0</v>
      </c>
      <c r="R233" s="219">
        <f>Q233*H233</f>
        <v>0</v>
      </c>
      <c r="S233" s="219">
        <v>0</v>
      </c>
      <c r="T233" s="220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1" t="s">
        <v>102</v>
      </c>
      <c r="AT233" s="221" t="s">
        <v>278</v>
      </c>
      <c r="AU233" s="221" t="s">
        <v>84</v>
      </c>
      <c r="AY233" s="20" t="s">
        <v>277</v>
      </c>
      <c r="BE233" s="222">
        <f>IF(N233="základní",J233,0)</f>
        <v>0</v>
      </c>
      <c r="BF233" s="222">
        <f>IF(N233="snížená",J233,0)</f>
        <v>0</v>
      </c>
      <c r="BG233" s="222">
        <f>IF(N233="zákl. přenesená",J233,0)</f>
        <v>0</v>
      </c>
      <c r="BH233" s="222">
        <f>IF(N233="sníž. přenesená",J233,0)</f>
        <v>0</v>
      </c>
      <c r="BI233" s="222">
        <f>IF(N233="nulová",J233,0)</f>
        <v>0</v>
      </c>
      <c r="BJ233" s="20" t="s">
        <v>82</v>
      </c>
      <c r="BK233" s="222">
        <f>ROUND(I233*H233,2)</f>
        <v>0</v>
      </c>
      <c r="BL233" s="20" t="s">
        <v>102</v>
      </c>
      <c r="BM233" s="221" t="s">
        <v>1342</v>
      </c>
    </row>
    <row r="234" s="2" customFormat="1">
      <c r="A234" s="41"/>
      <c r="B234" s="42"/>
      <c r="C234" s="43"/>
      <c r="D234" s="223" t="s">
        <v>283</v>
      </c>
      <c r="E234" s="43"/>
      <c r="F234" s="224" t="s">
        <v>1135</v>
      </c>
      <c r="G234" s="43"/>
      <c r="H234" s="43"/>
      <c r="I234" s="225"/>
      <c r="J234" s="43"/>
      <c r="K234" s="43"/>
      <c r="L234" s="47"/>
      <c r="M234" s="226"/>
      <c r="N234" s="22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283</v>
      </c>
      <c r="AU234" s="20" t="s">
        <v>84</v>
      </c>
    </row>
    <row r="235" s="2" customFormat="1" ht="16.5" customHeight="1">
      <c r="A235" s="41"/>
      <c r="B235" s="42"/>
      <c r="C235" s="210" t="s">
        <v>738</v>
      </c>
      <c r="D235" s="210" t="s">
        <v>278</v>
      </c>
      <c r="E235" s="211" t="s">
        <v>1137</v>
      </c>
      <c r="F235" s="212" t="s">
        <v>1138</v>
      </c>
      <c r="G235" s="213" t="s">
        <v>1131</v>
      </c>
      <c r="H235" s="214">
        <v>1.8999999999999999</v>
      </c>
      <c r="I235" s="215"/>
      <c r="J235" s="216">
        <f>ROUND(I235*H235,2)</f>
        <v>0</v>
      </c>
      <c r="K235" s="212" t="s">
        <v>19</v>
      </c>
      <c r="L235" s="47"/>
      <c r="M235" s="217" t="s">
        <v>19</v>
      </c>
      <c r="N235" s="218" t="s">
        <v>46</v>
      </c>
      <c r="O235" s="87"/>
      <c r="P235" s="219">
        <f>O235*H235</f>
        <v>0</v>
      </c>
      <c r="Q235" s="219">
        <v>0</v>
      </c>
      <c r="R235" s="219">
        <f>Q235*H235</f>
        <v>0</v>
      </c>
      <c r="S235" s="219">
        <v>0</v>
      </c>
      <c r="T235" s="220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1" t="s">
        <v>102</v>
      </c>
      <c r="AT235" s="221" t="s">
        <v>278</v>
      </c>
      <c r="AU235" s="221" t="s">
        <v>84</v>
      </c>
      <c r="AY235" s="20" t="s">
        <v>277</v>
      </c>
      <c r="BE235" s="222">
        <f>IF(N235="základní",J235,0)</f>
        <v>0</v>
      </c>
      <c r="BF235" s="222">
        <f>IF(N235="snížená",J235,0)</f>
        <v>0</v>
      </c>
      <c r="BG235" s="222">
        <f>IF(N235="zákl. přenesená",J235,0)</f>
        <v>0</v>
      </c>
      <c r="BH235" s="222">
        <f>IF(N235="sníž. přenesená",J235,0)</f>
        <v>0</v>
      </c>
      <c r="BI235" s="222">
        <f>IF(N235="nulová",J235,0)</f>
        <v>0</v>
      </c>
      <c r="BJ235" s="20" t="s">
        <v>82</v>
      </c>
      <c r="BK235" s="222">
        <f>ROUND(I235*H235,2)</f>
        <v>0</v>
      </c>
      <c r="BL235" s="20" t="s">
        <v>102</v>
      </c>
      <c r="BM235" s="221" t="s">
        <v>1343</v>
      </c>
    </row>
    <row r="236" s="2" customFormat="1">
      <c r="A236" s="41"/>
      <c r="B236" s="42"/>
      <c r="C236" s="43"/>
      <c r="D236" s="223" t="s">
        <v>283</v>
      </c>
      <c r="E236" s="43"/>
      <c r="F236" s="224" t="s">
        <v>1138</v>
      </c>
      <c r="G236" s="43"/>
      <c r="H236" s="43"/>
      <c r="I236" s="225"/>
      <c r="J236" s="43"/>
      <c r="K236" s="43"/>
      <c r="L236" s="47"/>
      <c r="M236" s="226"/>
      <c r="N236" s="227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283</v>
      </c>
      <c r="AU236" s="20" t="s">
        <v>84</v>
      </c>
    </row>
    <row r="237" s="2" customFormat="1" ht="16.5" customHeight="1">
      <c r="A237" s="41"/>
      <c r="B237" s="42"/>
      <c r="C237" s="210" t="s">
        <v>742</v>
      </c>
      <c r="D237" s="210" t="s">
        <v>278</v>
      </c>
      <c r="E237" s="211" t="s">
        <v>1244</v>
      </c>
      <c r="F237" s="212" t="s">
        <v>1245</v>
      </c>
      <c r="G237" s="213" t="s">
        <v>940</v>
      </c>
      <c r="H237" s="214">
        <v>10.9</v>
      </c>
      <c r="I237" s="215"/>
      <c r="J237" s="216">
        <f>ROUND(I237*H237,2)</f>
        <v>0</v>
      </c>
      <c r="K237" s="212" t="s">
        <v>19</v>
      </c>
      <c r="L237" s="47"/>
      <c r="M237" s="217" t="s">
        <v>19</v>
      </c>
      <c r="N237" s="218" t="s">
        <v>46</v>
      </c>
      <c r="O237" s="87"/>
      <c r="P237" s="219">
        <f>O237*H237</f>
        <v>0</v>
      </c>
      <c r="Q237" s="219">
        <v>0</v>
      </c>
      <c r="R237" s="219">
        <f>Q237*H237</f>
        <v>0</v>
      </c>
      <c r="S237" s="219">
        <v>0</v>
      </c>
      <c r="T237" s="220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1" t="s">
        <v>102</v>
      </c>
      <c r="AT237" s="221" t="s">
        <v>278</v>
      </c>
      <c r="AU237" s="221" t="s">
        <v>84</v>
      </c>
      <c r="AY237" s="20" t="s">
        <v>277</v>
      </c>
      <c r="BE237" s="222">
        <f>IF(N237="základní",J237,0)</f>
        <v>0</v>
      </c>
      <c r="BF237" s="222">
        <f>IF(N237="snížená",J237,0)</f>
        <v>0</v>
      </c>
      <c r="BG237" s="222">
        <f>IF(N237="zákl. přenesená",J237,0)</f>
        <v>0</v>
      </c>
      <c r="BH237" s="222">
        <f>IF(N237="sníž. přenesená",J237,0)</f>
        <v>0</v>
      </c>
      <c r="BI237" s="222">
        <f>IF(N237="nulová",J237,0)</f>
        <v>0</v>
      </c>
      <c r="BJ237" s="20" t="s">
        <v>82</v>
      </c>
      <c r="BK237" s="222">
        <f>ROUND(I237*H237,2)</f>
        <v>0</v>
      </c>
      <c r="BL237" s="20" t="s">
        <v>102</v>
      </c>
      <c r="BM237" s="221" t="s">
        <v>1344</v>
      </c>
    </row>
    <row r="238" s="2" customFormat="1">
      <c r="A238" s="41"/>
      <c r="B238" s="42"/>
      <c r="C238" s="43"/>
      <c r="D238" s="223" t="s">
        <v>283</v>
      </c>
      <c r="E238" s="43"/>
      <c r="F238" s="224" t="s">
        <v>1247</v>
      </c>
      <c r="G238" s="43"/>
      <c r="H238" s="43"/>
      <c r="I238" s="225"/>
      <c r="J238" s="43"/>
      <c r="K238" s="43"/>
      <c r="L238" s="47"/>
      <c r="M238" s="226"/>
      <c r="N238" s="227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283</v>
      </c>
      <c r="AU238" s="20" t="s">
        <v>84</v>
      </c>
    </row>
    <row r="239" s="2" customFormat="1" ht="16.5" customHeight="1">
      <c r="A239" s="41"/>
      <c r="B239" s="42"/>
      <c r="C239" s="210" t="s">
        <v>747</v>
      </c>
      <c r="D239" s="210" t="s">
        <v>278</v>
      </c>
      <c r="E239" s="211" t="s">
        <v>1248</v>
      </c>
      <c r="F239" s="212" t="s">
        <v>1249</v>
      </c>
      <c r="G239" s="213" t="s">
        <v>940</v>
      </c>
      <c r="H239" s="214">
        <v>9.5</v>
      </c>
      <c r="I239" s="215"/>
      <c r="J239" s="216">
        <f>ROUND(I239*H239,2)</f>
        <v>0</v>
      </c>
      <c r="K239" s="212" t="s">
        <v>19</v>
      </c>
      <c r="L239" s="47"/>
      <c r="M239" s="217" t="s">
        <v>19</v>
      </c>
      <c r="N239" s="218" t="s">
        <v>46</v>
      </c>
      <c r="O239" s="87"/>
      <c r="P239" s="219">
        <f>O239*H239</f>
        <v>0</v>
      </c>
      <c r="Q239" s="219">
        <v>0</v>
      </c>
      <c r="R239" s="219">
        <f>Q239*H239</f>
        <v>0</v>
      </c>
      <c r="S239" s="219">
        <v>0</v>
      </c>
      <c r="T239" s="220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1" t="s">
        <v>102</v>
      </c>
      <c r="AT239" s="221" t="s">
        <v>278</v>
      </c>
      <c r="AU239" s="221" t="s">
        <v>84</v>
      </c>
      <c r="AY239" s="20" t="s">
        <v>277</v>
      </c>
      <c r="BE239" s="222">
        <f>IF(N239="základní",J239,0)</f>
        <v>0</v>
      </c>
      <c r="BF239" s="222">
        <f>IF(N239="snížená",J239,0)</f>
        <v>0</v>
      </c>
      <c r="BG239" s="222">
        <f>IF(N239="zákl. přenesená",J239,0)</f>
        <v>0</v>
      </c>
      <c r="BH239" s="222">
        <f>IF(N239="sníž. přenesená",J239,0)</f>
        <v>0</v>
      </c>
      <c r="BI239" s="222">
        <f>IF(N239="nulová",J239,0)</f>
        <v>0</v>
      </c>
      <c r="BJ239" s="20" t="s">
        <v>82</v>
      </c>
      <c r="BK239" s="222">
        <f>ROUND(I239*H239,2)</f>
        <v>0</v>
      </c>
      <c r="BL239" s="20" t="s">
        <v>102</v>
      </c>
      <c r="BM239" s="221" t="s">
        <v>1345</v>
      </c>
    </row>
    <row r="240" s="2" customFormat="1">
      <c r="A240" s="41"/>
      <c r="B240" s="42"/>
      <c r="C240" s="43"/>
      <c r="D240" s="223" t="s">
        <v>283</v>
      </c>
      <c r="E240" s="43"/>
      <c r="F240" s="224" t="s">
        <v>1251</v>
      </c>
      <c r="G240" s="43"/>
      <c r="H240" s="43"/>
      <c r="I240" s="225"/>
      <c r="J240" s="43"/>
      <c r="K240" s="43"/>
      <c r="L240" s="47"/>
      <c r="M240" s="226"/>
      <c r="N240" s="227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283</v>
      </c>
      <c r="AU240" s="20" t="s">
        <v>84</v>
      </c>
    </row>
    <row r="241" s="11" customFormat="1" ht="22.8" customHeight="1">
      <c r="A241" s="11"/>
      <c r="B241" s="196"/>
      <c r="C241" s="197"/>
      <c r="D241" s="198" t="s">
        <v>74</v>
      </c>
      <c r="E241" s="249" t="s">
        <v>1346</v>
      </c>
      <c r="F241" s="249" t="s">
        <v>1252</v>
      </c>
      <c r="G241" s="197"/>
      <c r="H241" s="197"/>
      <c r="I241" s="200"/>
      <c r="J241" s="250">
        <f>BK241</f>
        <v>0</v>
      </c>
      <c r="K241" s="197"/>
      <c r="L241" s="202"/>
      <c r="M241" s="203"/>
      <c r="N241" s="204"/>
      <c r="O241" s="204"/>
      <c r="P241" s="205">
        <f>SUM(P242:P251)</f>
        <v>0</v>
      </c>
      <c r="Q241" s="204"/>
      <c r="R241" s="205">
        <f>SUM(R242:R251)</f>
        <v>0</v>
      </c>
      <c r="S241" s="204"/>
      <c r="T241" s="206">
        <f>SUM(T242:T251)</f>
        <v>0</v>
      </c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R241" s="207" t="s">
        <v>82</v>
      </c>
      <c r="AT241" s="208" t="s">
        <v>74</v>
      </c>
      <c r="AU241" s="208" t="s">
        <v>82</v>
      </c>
      <c r="AY241" s="207" t="s">
        <v>277</v>
      </c>
      <c r="BK241" s="209">
        <f>SUM(BK242:BK251)</f>
        <v>0</v>
      </c>
    </row>
    <row r="242" s="2" customFormat="1" ht="16.5" customHeight="1">
      <c r="A242" s="41"/>
      <c r="B242" s="42"/>
      <c r="C242" s="210" t="s">
        <v>757</v>
      </c>
      <c r="D242" s="210" t="s">
        <v>278</v>
      </c>
      <c r="E242" s="211" t="s">
        <v>527</v>
      </c>
      <c r="F242" s="212" t="s">
        <v>1347</v>
      </c>
      <c r="G242" s="213" t="s">
        <v>1051</v>
      </c>
      <c r="H242" s="214">
        <v>1</v>
      </c>
      <c r="I242" s="215"/>
      <c r="J242" s="216">
        <f>ROUND(I242*H242,2)</f>
        <v>0</v>
      </c>
      <c r="K242" s="212" t="s">
        <v>19</v>
      </c>
      <c r="L242" s="47"/>
      <c r="M242" s="217" t="s">
        <v>19</v>
      </c>
      <c r="N242" s="218" t="s">
        <v>46</v>
      </c>
      <c r="O242" s="87"/>
      <c r="P242" s="219">
        <f>O242*H242</f>
        <v>0</v>
      </c>
      <c r="Q242" s="219">
        <v>0</v>
      </c>
      <c r="R242" s="219">
        <f>Q242*H242</f>
        <v>0</v>
      </c>
      <c r="S242" s="219">
        <v>0</v>
      </c>
      <c r="T242" s="220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1" t="s">
        <v>102</v>
      </c>
      <c r="AT242" s="221" t="s">
        <v>278</v>
      </c>
      <c r="AU242" s="221" t="s">
        <v>84</v>
      </c>
      <c r="AY242" s="20" t="s">
        <v>277</v>
      </c>
      <c r="BE242" s="222">
        <f>IF(N242="základní",J242,0)</f>
        <v>0</v>
      </c>
      <c r="BF242" s="222">
        <f>IF(N242="snížená",J242,0)</f>
        <v>0</v>
      </c>
      <c r="BG242" s="222">
        <f>IF(N242="zákl. přenesená",J242,0)</f>
        <v>0</v>
      </c>
      <c r="BH242" s="222">
        <f>IF(N242="sníž. přenesená",J242,0)</f>
        <v>0</v>
      </c>
      <c r="BI242" s="222">
        <f>IF(N242="nulová",J242,0)</f>
        <v>0</v>
      </c>
      <c r="BJ242" s="20" t="s">
        <v>82</v>
      </c>
      <c r="BK242" s="222">
        <f>ROUND(I242*H242,2)</f>
        <v>0</v>
      </c>
      <c r="BL242" s="20" t="s">
        <v>102</v>
      </c>
      <c r="BM242" s="221" t="s">
        <v>1348</v>
      </c>
    </row>
    <row r="243" s="2" customFormat="1">
      <c r="A243" s="41"/>
      <c r="B243" s="42"/>
      <c r="C243" s="43"/>
      <c r="D243" s="223" t="s">
        <v>283</v>
      </c>
      <c r="E243" s="43"/>
      <c r="F243" s="224" t="s">
        <v>1347</v>
      </c>
      <c r="G243" s="43"/>
      <c r="H243" s="43"/>
      <c r="I243" s="225"/>
      <c r="J243" s="43"/>
      <c r="K243" s="43"/>
      <c r="L243" s="47"/>
      <c r="M243" s="226"/>
      <c r="N243" s="227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283</v>
      </c>
      <c r="AU243" s="20" t="s">
        <v>84</v>
      </c>
    </row>
    <row r="244" s="2" customFormat="1" ht="16.5" customHeight="1">
      <c r="A244" s="41"/>
      <c r="B244" s="42"/>
      <c r="C244" s="210" t="s">
        <v>767</v>
      </c>
      <c r="D244" s="210" t="s">
        <v>278</v>
      </c>
      <c r="E244" s="211" t="s">
        <v>536</v>
      </c>
      <c r="F244" s="212" t="s">
        <v>1349</v>
      </c>
      <c r="G244" s="213" t="s">
        <v>1051</v>
      </c>
      <c r="H244" s="214">
        <v>13</v>
      </c>
      <c r="I244" s="215"/>
      <c r="J244" s="216">
        <f>ROUND(I244*H244,2)</f>
        <v>0</v>
      </c>
      <c r="K244" s="212" t="s">
        <v>19</v>
      </c>
      <c r="L244" s="47"/>
      <c r="M244" s="217" t="s">
        <v>19</v>
      </c>
      <c r="N244" s="218" t="s">
        <v>46</v>
      </c>
      <c r="O244" s="87"/>
      <c r="P244" s="219">
        <f>O244*H244</f>
        <v>0</v>
      </c>
      <c r="Q244" s="219">
        <v>0</v>
      </c>
      <c r="R244" s="219">
        <f>Q244*H244</f>
        <v>0</v>
      </c>
      <c r="S244" s="219">
        <v>0</v>
      </c>
      <c r="T244" s="220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1" t="s">
        <v>102</v>
      </c>
      <c r="AT244" s="221" t="s">
        <v>278</v>
      </c>
      <c r="AU244" s="221" t="s">
        <v>84</v>
      </c>
      <c r="AY244" s="20" t="s">
        <v>277</v>
      </c>
      <c r="BE244" s="222">
        <f>IF(N244="základní",J244,0)</f>
        <v>0</v>
      </c>
      <c r="BF244" s="222">
        <f>IF(N244="snížená",J244,0)</f>
        <v>0</v>
      </c>
      <c r="BG244" s="222">
        <f>IF(N244="zákl. přenesená",J244,0)</f>
        <v>0</v>
      </c>
      <c r="BH244" s="222">
        <f>IF(N244="sníž. přenesená",J244,0)</f>
        <v>0</v>
      </c>
      <c r="BI244" s="222">
        <f>IF(N244="nulová",J244,0)</f>
        <v>0</v>
      </c>
      <c r="BJ244" s="20" t="s">
        <v>82</v>
      </c>
      <c r="BK244" s="222">
        <f>ROUND(I244*H244,2)</f>
        <v>0</v>
      </c>
      <c r="BL244" s="20" t="s">
        <v>102</v>
      </c>
      <c r="BM244" s="221" t="s">
        <v>1350</v>
      </c>
    </row>
    <row r="245" s="2" customFormat="1">
      <c r="A245" s="41"/>
      <c r="B245" s="42"/>
      <c r="C245" s="43"/>
      <c r="D245" s="223" t="s">
        <v>283</v>
      </c>
      <c r="E245" s="43"/>
      <c r="F245" s="224" t="s">
        <v>1349</v>
      </c>
      <c r="G245" s="43"/>
      <c r="H245" s="43"/>
      <c r="I245" s="225"/>
      <c r="J245" s="43"/>
      <c r="K245" s="43"/>
      <c r="L245" s="47"/>
      <c r="M245" s="226"/>
      <c r="N245" s="22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283</v>
      </c>
      <c r="AU245" s="20" t="s">
        <v>84</v>
      </c>
    </row>
    <row r="246" s="2" customFormat="1" ht="16.5" customHeight="1">
      <c r="A246" s="41"/>
      <c r="B246" s="42"/>
      <c r="C246" s="210" t="s">
        <v>776</v>
      </c>
      <c r="D246" s="210" t="s">
        <v>278</v>
      </c>
      <c r="E246" s="211" t="s">
        <v>544</v>
      </c>
      <c r="F246" s="212" t="s">
        <v>1351</v>
      </c>
      <c r="G246" s="213" t="s">
        <v>1051</v>
      </c>
      <c r="H246" s="214">
        <v>1</v>
      </c>
      <c r="I246" s="215"/>
      <c r="J246" s="216">
        <f>ROUND(I246*H246,2)</f>
        <v>0</v>
      </c>
      <c r="K246" s="212" t="s">
        <v>19</v>
      </c>
      <c r="L246" s="47"/>
      <c r="M246" s="217" t="s">
        <v>19</v>
      </c>
      <c r="N246" s="218" t="s">
        <v>46</v>
      </c>
      <c r="O246" s="87"/>
      <c r="P246" s="219">
        <f>O246*H246</f>
        <v>0</v>
      </c>
      <c r="Q246" s="219">
        <v>0</v>
      </c>
      <c r="R246" s="219">
        <f>Q246*H246</f>
        <v>0</v>
      </c>
      <c r="S246" s="219">
        <v>0</v>
      </c>
      <c r="T246" s="220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1" t="s">
        <v>102</v>
      </c>
      <c r="AT246" s="221" t="s">
        <v>278</v>
      </c>
      <c r="AU246" s="221" t="s">
        <v>84</v>
      </c>
      <c r="AY246" s="20" t="s">
        <v>277</v>
      </c>
      <c r="BE246" s="222">
        <f>IF(N246="základní",J246,0)</f>
        <v>0</v>
      </c>
      <c r="BF246" s="222">
        <f>IF(N246="snížená",J246,0)</f>
        <v>0</v>
      </c>
      <c r="BG246" s="222">
        <f>IF(N246="zákl. přenesená",J246,0)</f>
        <v>0</v>
      </c>
      <c r="BH246" s="222">
        <f>IF(N246="sníž. přenesená",J246,0)</f>
        <v>0</v>
      </c>
      <c r="BI246" s="222">
        <f>IF(N246="nulová",J246,0)</f>
        <v>0</v>
      </c>
      <c r="BJ246" s="20" t="s">
        <v>82</v>
      </c>
      <c r="BK246" s="222">
        <f>ROUND(I246*H246,2)</f>
        <v>0</v>
      </c>
      <c r="BL246" s="20" t="s">
        <v>102</v>
      </c>
      <c r="BM246" s="221" t="s">
        <v>1352</v>
      </c>
    </row>
    <row r="247" s="2" customFormat="1">
      <c r="A247" s="41"/>
      <c r="B247" s="42"/>
      <c r="C247" s="43"/>
      <c r="D247" s="223" t="s">
        <v>283</v>
      </c>
      <c r="E247" s="43"/>
      <c r="F247" s="224" t="s">
        <v>1351</v>
      </c>
      <c r="G247" s="43"/>
      <c r="H247" s="43"/>
      <c r="I247" s="225"/>
      <c r="J247" s="43"/>
      <c r="K247" s="43"/>
      <c r="L247" s="47"/>
      <c r="M247" s="226"/>
      <c r="N247" s="227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283</v>
      </c>
      <c r="AU247" s="20" t="s">
        <v>84</v>
      </c>
    </row>
    <row r="248" s="2" customFormat="1" ht="16.5" customHeight="1">
      <c r="A248" s="41"/>
      <c r="B248" s="42"/>
      <c r="C248" s="210" t="s">
        <v>781</v>
      </c>
      <c r="D248" s="210" t="s">
        <v>278</v>
      </c>
      <c r="E248" s="211" t="s">
        <v>1353</v>
      </c>
      <c r="F248" s="212" t="s">
        <v>1354</v>
      </c>
      <c r="G248" s="213" t="s">
        <v>1051</v>
      </c>
      <c r="H248" s="214">
        <v>1</v>
      </c>
      <c r="I248" s="215"/>
      <c r="J248" s="216">
        <f>ROUND(I248*H248,2)</f>
        <v>0</v>
      </c>
      <c r="K248" s="212" t="s">
        <v>19</v>
      </c>
      <c r="L248" s="47"/>
      <c r="M248" s="217" t="s">
        <v>19</v>
      </c>
      <c r="N248" s="218" t="s">
        <v>46</v>
      </c>
      <c r="O248" s="87"/>
      <c r="P248" s="219">
        <f>O248*H248</f>
        <v>0</v>
      </c>
      <c r="Q248" s="219">
        <v>0</v>
      </c>
      <c r="R248" s="219">
        <f>Q248*H248</f>
        <v>0</v>
      </c>
      <c r="S248" s="219">
        <v>0</v>
      </c>
      <c r="T248" s="220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1" t="s">
        <v>102</v>
      </c>
      <c r="AT248" s="221" t="s">
        <v>278</v>
      </c>
      <c r="AU248" s="221" t="s">
        <v>84</v>
      </c>
      <c r="AY248" s="20" t="s">
        <v>277</v>
      </c>
      <c r="BE248" s="222">
        <f>IF(N248="základní",J248,0)</f>
        <v>0</v>
      </c>
      <c r="BF248" s="222">
        <f>IF(N248="snížená",J248,0)</f>
        <v>0</v>
      </c>
      <c r="BG248" s="222">
        <f>IF(N248="zákl. přenesená",J248,0)</f>
        <v>0</v>
      </c>
      <c r="BH248" s="222">
        <f>IF(N248="sníž. přenesená",J248,0)</f>
        <v>0</v>
      </c>
      <c r="BI248" s="222">
        <f>IF(N248="nulová",J248,0)</f>
        <v>0</v>
      </c>
      <c r="BJ248" s="20" t="s">
        <v>82</v>
      </c>
      <c r="BK248" s="222">
        <f>ROUND(I248*H248,2)</f>
        <v>0</v>
      </c>
      <c r="BL248" s="20" t="s">
        <v>102</v>
      </c>
      <c r="BM248" s="221" t="s">
        <v>1355</v>
      </c>
    </row>
    <row r="249" s="2" customFormat="1">
      <c r="A249" s="41"/>
      <c r="B249" s="42"/>
      <c r="C249" s="43"/>
      <c r="D249" s="223" t="s">
        <v>283</v>
      </c>
      <c r="E249" s="43"/>
      <c r="F249" s="224" t="s">
        <v>1354</v>
      </c>
      <c r="G249" s="43"/>
      <c r="H249" s="43"/>
      <c r="I249" s="225"/>
      <c r="J249" s="43"/>
      <c r="K249" s="43"/>
      <c r="L249" s="47"/>
      <c r="M249" s="226"/>
      <c r="N249" s="227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283</v>
      </c>
      <c r="AU249" s="20" t="s">
        <v>84</v>
      </c>
    </row>
    <row r="250" s="2" customFormat="1" ht="16.5" customHeight="1">
      <c r="A250" s="41"/>
      <c r="B250" s="42"/>
      <c r="C250" s="210" t="s">
        <v>786</v>
      </c>
      <c r="D250" s="210" t="s">
        <v>278</v>
      </c>
      <c r="E250" s="211" t="s">
        <v>1356</v>
      </c>
      <c r="F250" s="212" t="s">
        <v>1357</v>
      </c>
      <c r="G250" s="213" t="s">
        <v>1051</v>
      </c>
      <c r="H250" s="214">
        <v>3</v>
      </c>
      <c r="I250" s="215"/>
      <c r="J250" s="216">
        <f>ROUND(I250*H250,2)</f>
        <v>0</v>
      </c>
      <c r="K250" s="212" t="s">
        <v>19</v>
      </c>
      <c r="L250" s="47"/>
      <c r="M250" s="217" t="s">
        <v>19</v>
      </c>
      <c r="N250" s="218" t="s">
        <v>46</v>
      </c>
      <c r="O250" s="87"/>
      <c r="P250" s="219">
        <f>O250*H250</f>
        <v>0</v>
      </c>
      <c r="Q250" s="219">
        <v>0</v>
      </c>
      <c r="R250" s="219">
        <f>Q250*H250</f>
        <v>0</v>
      </c>
      <c r="S250" s="219">
        <v>0</v>
      </c>
      <c r="T250" s="220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1" t="s">
        <v>102</v>
      </c>
      <c r="AT250" s="221" t="s">
        <v>278</v>
      </c>
      <c r="AU250" s="221" t="s">
        <v>84</v>
      </c>
      <c r="AY250" s="20" t="s">
        <v>277</v>
      </c>
      <c r="BE250" s="222">
        <f>IF(N250="základní",J250,0)</f>
        <v>0</v>
      </c>
      <c r="BF250" s="222">
        <f>IF(N250="snížená",J250,0)</f>
        <v>0</v>
      </c>
      <c r="BG250" s="222">
        <f>IF(N250="zákl. přenesená",J250,0)</f>
        <v>0</v>
      </c>
      <c r="BH250" s="222">
        <f>IF(N250="sníž. přenesená",J250,0)</f>
        <v>0</v>
      </c>
      <c r="BI250" s="222">
        <f>IF(N250="nulová",J250,0)</f>
        <v>0</v>
      </c>
      <c r="BJ250" s="20" t="s">
        <v>82</v>
      </c>
      <c r="BK250" s="222">
        <f>ROUND(I250*H250,2)</f>
        <v>0</v>
      </c>
      <c r="BL250" s="20" t="s">
        <v>102</v>
      </c>
      <c r="BM250" s="221" t="s">
        <v>1358</v>
      </c>
    </row>
    <row r="251" s="2" customFormat="1">
      <c r="A251" s="41"/>
      <c r="B251" s="42"/>
      <c r="C251" s="43"/>
      <c r="D251" s="223" t="s">
        <v>283</v>
      </c>
      <c r="E251" s="43"/>
      <c r="F251" s="224" t="s">
        <v>1357</v>
      </c>
      <c r="G251" s="43"/>
      <c r="H251" s="43"/>
      <c r="I251" s="225"/>
      <c r="J251" s="43"/>
      <c r="K251" s="43"/>
      <c r="L251" s="47"/>
      <c r="M251" s="226"/>
      <c r="N251" s="227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283</v>
      </c>
      <c r="AU251" s="20" t="s">
        <v>84</v>
      </c>
    </row>
    <row r="252" s="11" customFormat="1" ht="22.8" customHeight="1">
      <c r="A252" s="11"/>
      <c r="B252" s="196"/>
      <c r="C252" s="197"/>
      <c r="D252" s="198" t="s">
        <v>74</v>
      </c>
      <c r="E252" s="249" t="s">
        <v>1359</v>
      </c>
      <c r="F252" s="249" t="s">
        <v>1256</v>
      </c>
      <c r="G252" s="197"/>
      <c r="H252" s="197"/>
      <c r="I252" s="200"/>
      <c r="J252" s="250">
        <f>BK252</f>
        <v>0</v>
      </c>
      <c r="K252" s="197"/>
      <c r="L252" s="202"/>
      <c r="M252" s="203"/>
      <c r="N252" s="204"/>
      <c r="O252" s="204"/>
      <c r="P252" s="205">
        <f>SUM(P253:P274)</f>
        <v>0</v>
      </c>
      <c r="Q252" s="204"/>
      <c r="R252" s="205">
        <f>SUM(R253:R274)</f>
        <v>0</v>
      </c>
      <c r="S252" s="204"/>
      <c r="T252" s="206">
        <f>SUM(T253:T274)</f>
        <v>0</v>
      </c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R252" s="207" t="s">
        <v>82</v>
      </c>
      <c r="AT252" s="208" t="s">
        <v>74</v>
      </c>
      <c r="AU252" s="208" t="s">
        <v>82</v>
      </c>
      <c r="AY252" s="207" t="s">
        <v>277</v>
      </c>
      <c r="BK252" s="209">
        <f>SUM(BK253:BK274)</f>
        <v>0</v>
      </c>
    </row>
    <row r="253" s="2" customFormat="1" ht="16.5" customHeight="1">
      <c r="A253" s="41"/>
      <c r="B253" s="42"/>
      <c r="C253" s="210" t="s">
        <v>1360</v>
      </c>
      <c r="D253" s="210" t="s">
        <v>278</v>
      </c>
      <c r="E253" s="211" t="s">
        <v>551</v>
      </c>
      <c r="F253" s="212" t="s">
        <v>1306</v>
      </c>
      <c r="G253" s="213" t="s">
        <v>1051</v>
      </c>
      <c r="H253" s="214">
        <v>57</v>
      </c>
      <c r="I253" s="215"/>
      <c r="J253" s="216">
        <f>ROUND(I253*H253,2)</f>
        <v>0</v>
      </c>
      <c r="K253" s="212" t="s">
        <v>19</v>
      </c>
      <c r="L253" s="47"/>
      <c r="M253" s="217" t="s">
        <v>19</v>
      </c>
      <c r="N253" s="218" t="s">
        <v>46</v>
      </c>
      <c r="O253" s="87"/>
      <c r="P253" s="219">
        <f>O253*H253</f>
        <v>0</v>
      </c>
      <c r="Q253" s="219">
        <v>0</v>
      </c>
      <c r="R253" s="219">
        <f>Q253*H253</f>
        <v>0</v>
      </c>
      <c r="S253" s="219">
        <v>0</v>
      </c>
      <c r="T253" s="220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1" t="s">
        <v>102</v>
      </c>
      <c r="AT253" s="221" t="s">
        <v>278</v>
      </c>
      <c r="AU253" s="221" t="s">
        <v>84</v>
      </c>
      <c r="AY253" s="20" t="s">
        <v>277</v>
      </c>
      <c r="BE253" s="222">
        <f>IF(N253="základní",J253,0)</f>
        <v>0</v>
      </c>
      <c r="BF253" s="222">
        <f>IF(N253="snížená",J253,0)</f>
        <v>0</v>
      </c>
      <c r="BG253" s="222">
        <f>IF(N253="zákl. přenesená",J253,0)</f>
        <v>0</v>
      </c>
      <c r="BH253" s="222">
        <f>IF(N253="sníž. přenesená",J253,0)</f>
        <v>0</v>
      </c>
      <c r="BI253" s="222">
        <f>IF(N253="nulová",J253,0)</f>
        <v>0</v>
      </c>
      <c r="BJ253" s="20" t="s">
        <v>82</v>
      </c>
      <c r="BK253" s="222">
        <f>ROUND(I253*H253,2)</f>
        <v>0</v>
      </c>
      <c r="BL253" s="20" t="s">
        <v>102</v>
      </c>
      <c r="BM253" s="221" t="s">
        <v>1361</v>
      </c>
    </row>
    <row r="254" s="2" customFormat="1">
      <c r="A254" s="41"/>
      <c r="B254" s="42"/>
      <c r="C254" s="43"/>
      <c r="D254" s="223" t="s">
        <v>283</v>
      </c>
      <c r="E254" s="43"/>
      <c r="F254" s="224" t="s">
        <v>1306</v>
      </c>
      <c r="G254" s="43"/>
      <c r="H254" s="43"/>
      <c r="I254" s="225"/>
      <c r="J254" s="43"/>
      <c r="K254" s="43"/>
      <c r="L254" s="47"/>
      <c r="M254" s="226"/>
      <c r="N254" s="227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283</v>
      </c>
      <c r="AU254" s="20" t="s">
        <v>84</v>
      </c>
    </row>
    <row r="255" s="2" customFormat="1" ht="16.5" customHeight="1">
      <c r="A255" s="41"/>
      <c r="B255" s="42"/>
      <c r="C255" s="210" t="s">
        <v>1362</v>
      </c>
      <c r="D255" s="210" t="s">
        <v>278</v>
      </c>
      <c r="E255" s="211" t="s">
        <v>558</v>
      </c>
      <c r="F255" s="212" t="s">
        <v>1363</v>
      </c>
      <c r="G255" s="213" t="s">
        <v>1051</v>
      </c>
      <c r="H255" s="214">
        <v>228</v>
      </c>
      <c r="I255" s="215"/>
      <c r="J255" s="216">
        <f>ROUND(I255*H255,2)</f>
        <v>0</v>
      </c>
      <c r="K255" s="212" t="s">
        <v>19</v>
      </c>
      <c r="L255" s="47"/>
      <c r="M255" s="217" t="s">
        <v>19</v>
      </c>
      <c r="N255" s="218" t="s">
        <v>46</v>
      </c>
      <c r="O255" s="87"/>
      <c r="P255" s="219">
        <f>O255*H255</f>
        <v>0</v>
      </c>
      <c r="Q255" s="219">
        <v>0</v>
      </c>
      <c r="R255" s="219">
        <f>Q255*H255</f>
        <v>0</v>
      </c>
      <c r="S255" s="219">
        <v>0</v>
      </c>
      <c r="T255" s="220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1" t="s">
        <v>102</v>
      </c>
      <c r="AT255" s="221" t="s">
        <v>278</v>
      </c>
      <c r="AU255" s="221" t="s">
        <v>84</v>
      </c>
      <c r="AY255" s="20" t="s">
        <v>277</v>
      </c>
      <c r="BE255" s="222">
        <f>IF(N255="základní",J255,0)</f>
        <v>0</v>
      </c>
      <c r="BF255" s="222">
        <f>IF(N255="snížená",J255,0)</f>
        <v>0</v>
      </c>
      <c r="BG255" s="222">
        <f>IF(N255="zákl. přenesená",J255,0)</f>
        <v>0</v>
      </c>
      <c r="BH255" s="222">
        <f>IF(N255="sníž. přenesená",J255,0)</f>
        <v>0</v>
      </c>
      <c r="BI255" s="222">
        <f>IF(N255="nulová",J255,0)</f>
        <v>0</v>
      </c>
      <c r="BJ255" s="20" t="s">
        <v>82</v>
      </c>
      <c r="BK255" s="222">
        <f>ROUND(I255*H255,2)</f>
        <v>0</v>
      </c>
      <c r="BL255" s="20" t="s">
        <v>102</v>
      </c>
      <c r="BM255" s="221" t="s">
        <v>1364</v>
      </c>
    </row>
    <row r="256" s="2" customFormat="1">
      <c r="A256" s="41"/>
      <c r="B256" s="42"/>
      <c r="C256" s="43"/>
      <c r="D256" s="223" t="s">
        <v>283</v>
      </c>
      <c r="E256" s="43"/>
      <c r="F256" s="224" t="s">
        <v>1363</v>
      </c>
      <c r="G256" s="43"/>
      <c r="H256" s="43"/>
      <c r="I256" s="225"/>
      <c r="J256" s="43"/>
      <c r="K256" s="43"/>
      <c r="L256" s="47"/>
      <c r="M256" s="226"/>
      <c r="N256" s="227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283</v>
      </c>
      <c r="AU256" s="20" t="s">
        <v>84</v>
      </c>
    </row>
    <row r="257" s="2" customFormat="1" ht="16.5" customHeight="1">
      <c r="A257" s="41"/>
      <c r="B257" s="42"/>
      <c r="C257" s="210" t="s">
        <v>1365</v>
      </c>
      <c r="D257" s="210" t="s">
        <v>278</v>
      </c>
      <c r="E257" s="211" t="s">
        <v>568</v>
      </c>
      <c r="F257" s="212" t="s">
        <v>1310</v>
      </c>
      <c r="G257" s="213" t="s">
        <v>1194</v>
      </c>
      <c r="H257" s="214">
        <v>19</v>
      </c>
      <c r="I257" s="215"/>
      <c r="J257" s="216">
        <f>ROUND(I257*H257,2)</f>
        <v>0</v>
      </c>
      <c r="K257" s="212" t="s">
        <v>19</v>
      </c>
      <c r="L257" s="47"/>
      <c r="M257" s="217" t="s">
        <v>19</v>
      </c>
      <c r="N257" s="218" t="s">
        <v>46</v>
      </c>
      <c r="O257" s="87"/>
      <c r="P257" s="219">
        <f>O257*H257</f>
        <v>0</v>
      </c>
      <c r="Q257" s="219">
        <v>0</v>
      </c>
      <c r="R257" s="219">
        <f>Q257*H257</f>
        <v>0</v>
      </c>
      <c r="S257" s="219">
        <v>0</v>
      </c>
      <c r="T257" s="220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1" t="s">
        <v>102</v>
      </c>
      <c r="AT257" s="221" t="s">
        <v>278</v>
      </c>
      <c r="AU257" s="221" t="s">
        <v>84</v>
      </c>
      <c r="AY257" s="20" t="s">
        <v>277</v>
      </c>
      <c r="BE257" s="222">
        <f>IF(N257="základní",J257,0)</f>
        <v>0</v>
      </c>
      <c r="BF257" s="222">
        <f>IF(N257="snížená",J257,0)</f>
        <v>0</v>
      </c>
      <c r="BG257" s="222">
        <f>IF(N257="zákl. přenesená",J257,0)</f>
        <v>0</v>
      </c>
      <c r="BH257" s="222">
        <f>IF(N257="sníž. přenesená",J257,0)</f>
        <v>0</v>
      </c>
      <c r="BI257" s="222">
        <f>IF(N257="nulová",J257,0)</f>
        <v>0</v>
      </c>
      <c r="BJ257" s="20" t="s">
        <v>82</v>
      </c>
      <c r="BK257" s="222">
        <f>ROUND(I257*H257,2)</f>
        <v>0</v>
      </c>
      <c r="BL257" s="20" t="s">
        <v>102</v>
      </c>
      <c r="BM257" s="221" t="s">
        <v>1366</v>
      </c>
    </row>
    <row r="258" s="2" customFormat="1">
      <c r="A258" s="41"/>
      <c r="B258" s="42"/>
      <c r="C258" s="43"/>
      <c r="D258" s="223" t="s">
        <v>283</v>
      </c>
      <c r="E258" s="43"/>
      <c r="F258" s="224" t="s">
        <v>1310</v>
      </c>
      <c r="G258" s="43"/>
      <c r="H258" s="43"/>
      <c r="I258" s="225"/>
      <c r="J258" s="43"/>
      <c r="K258" s="43"/>
      <c r="L258" s="47"/>
      <c r="M258" s="226"/>
      <c r="N258" s="22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283</v>
      </c>
      <c r="AU258" s="20" t="s">
        <v>84</v>
      </c>
    </row>
    <row r="259" s="2" customFormat="1" ht="16.5" customHeight="1">
      <c r="A259" s="41"/>
      <c r="B259" s="42"/>
      <c r="C259" s="210" t="s">
        <v>1367</v>
      </c>
      <c r="D259" s="210" t="s">
        <v>278</v>
      </c>
      <c r="E259" s="211" t="s">
        <v>580</v>
      </c>
      <c r="F259" s="212" t="s">
        <v>1262</v>
      </c>
      <c r="G259" s="213" t="s">
        <v>1263</v>
      </c>
      <c r="H259" s="214">
        <v>28.5</v>
      </c>
      <c r="I259" s="215"/>
      <c r="J259" s="216">
        <f>ROUND(I259*H259,2)</f>
        <v>0</v>
      </c>
      <c r="K259" s="212" t="s">
        <v>19</v>
      </c>
      <c r="L259" s="47"/>
      <c r="M259" s="217" t="s">
        <v>19</v>
      </c>
      <c r="N259" s="218" t="s">
        <v>46</v>
      </c>
      <c r="O259" s="87"/>
      <c r="P259" s="219">
        <f>O259*H259</f>
        <v>0</v>
      </c>
      <c r="Q259" s="219">
        <v>0</v>
      </c>
      <c r="R259" s="219">
        <f>Q259*H259</f>
        <v>0</v>
      </c>
      <c r="S259" s="219">
        <v>0</v>
      </c>
      <c r="T259" s="220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1" t="s">
        <v>102</v>
      </c>
      <c r="AT259" s="221" t="s">
        <v>278</v>
      </c>
      <c r="AU259" s="221" t="s">
        <v>84</v>
      </c>
      <c r="AY259" s="20" t="s">
        <v>277</v>
      </c>
      <c r="BE259" s="222">
        <f>IF(N259="základní",J259,0)</f>
        <v>0</v>
      </c>
      <c r="BF259" s="222">
        <f>IF(N259="snížená",J259,0)</f>
        <v>0</v>
      </c>
      <c r="BG259" s="222">
        <f>IF(N259="zákl. přenesená",J259,0)</f>
        <v>0</v>
      </c>
      <c r="BH259" s="222">
        <f>IF(N259="sníž. přenesená",J259,0)</f>
        <v>0</v>
      </c>
      <c r="BI259" s="222">
        <f>IF(N259="nulová",J259,0)</f>
        <v>0</v>
      </c>
      <c r="BJ259" s="20" t="s">
        <v>82</v>
      </c>
      <c r="BK259" s="222">
        <f>ROUND(I259*H259,2)</f>
        <v>0</v>
      </c>
      <c r="BL259" s="20" t="s">
        <v>102</v>
      </c>
      <c r="BM259" s="221" t="s">
        <v>1368</v>
      </c>
    </row>
    <row r="260" s="2" customFormat="1">
      <c r="A260" s="41"/>
      <c r="B260" s="42"/>
      <c r="C260" s="43"/>
      <c r="D260" s="223" t="s">
        <v>283</v>
      </c>
      <c r="E260" s="43"/>
      <c r="F260" s="224" t="s">
        <v>1262</v>
      </c>
      <c r="G260" s="43"/>
      <c r="H260" s="43"/>
      <c r="I260" s="225"/>
      <c r="J260" s="43"/>
      <c r="K260" s="43"/>
      <c r="L260" s="47"/>
      <c r="M260" s="226"/>
      <c r="N260" s="227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283</v>
      </c>
      <c r="AU260" s="20" t="s">
        <v>84</v>
      </c>
    </row>
    <row r="261" s="2" customFormat="1" ht="16.5" customHeight="1">
      <c r="A261" s="41"/>
      <c r="B261" s="42"/>
      <c r="C261" s="210" t="s">
        <v>1369</v>
      </c>
      <c r="D261" s="210" t="s">
        <v>278</v>
      </c>
      <c r="E261" s="211" t="s">
        <v>586</v>
      </c>
      <c r="F261" s="212" t="s">
        <v>1265</v>
      </c>
      <c r="G261" s="213" t="s">
        <v>1263</v>
      </c>
      <c r="H261" s="214">
        <v>2.8500000000000001</v>
      </c>
      <c r="I261" s="215"/>
      <c r="J261" s="216">
        <f>ROUND(I261*H261,2)</f>
        <v>0</v>
      </c>
      <c r="K261" s="212" t="s">
        <v>19</v>
      </c>
      <c r="L261" s="47"/>
      <c r="M261" s="217" t="s">
        <v>19</v>
      </c>
      <c r="N261" s="218" t="s">
        <v>46</v>
      </c>
      <c r="O261" s="87"/>
      <c r="P261" s="219">
        <f>O261*H261</f>
        <v>0</v>
      </c>
      <c r="Q261" s="219">
        <v>0</v>
      </c>
      <c r="R261" s="219">
        <f>Q261*H261</f>
        <v>0</v>
      </c>
      <c r="S261" s="219">
        <v>0</v>
      </c>
      <c r="T261" s="220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1" t="s">
        <v>102</v>
      </c>
      <c r="AT261" s="221" t="s">
        <v>278</v>
      </c>
      <c r="AU261" s="221" t="s">
        <v>84</v>
      </c>
      <c r="AY261" s="20" t="s">
        <v>277</v>
      </c>
      <c r="BE261" s="222">
        <f>IF(N261="základní",J261,0)</f>
        <v>0</v>
      </c>
      <c r="BF261" s="222">
        <f>IF(N261="snížená",J261,0)</f>
        <v>0</v>
      </c>
      <c r="BG261" s="222">
        <f>IF(N261="zákl. přenesená",J261,0)</f>
        <v>0</v>
      </c>
      <c r="BH261" s="222">
        <f>IF(N261="sníž. přenesená",J261,0)</f>
        <v>0</v>
      </c>
      <c r="BI261" s="222">
        <f>IF(N261="nulová",J261,0)</f>
        <v>0</v>
      </c>
      <c r="BJ261" s="20" t="s">
        <v>82</v>
      </c>
      <c r="BK261" s="222">
        <f>ROUND(I261*H261,2)</f>
        <v>0</v>
      </c>
      <c r="BL261" s="20" t="s">
        <v>102</v>
      </c>
      <c r="BM261" s="221" t="s">
        <v>1370</v>
      </c>
    </row>
    <row r="262" s="2" customFormat="1">
      <c r="A262" s="41"/>
      <c r="B262" s="42"/>
      <c r="C262" s="43"/>
      <c r="D262" s="223" t="s">
        <v>283</v>
      </c>
      <c r="E262" s="43"/>
      <c r="F262" s="224" t="s">
        <v>1265</v>
      </c>
      <c r="G262" s="43"/>
      <c r="H262" s="43"/>
      <c r="I262" s="225"/>
      <c r="J262" s="43"/>
      <c r="K262" s="43"/>
      <c r="L262" s="47"/>
      <c r="M262" s="226"/>
      <c r="N262" s="227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283</v>
      </c>
      <c r="AU262" s="20" t="s">
        <v>84</v>
      </c>
    </row>
    <row r="263" s="2" customFormat="1" ht="21.75" customHeight="1">
      <c r="A263" s="41"/>
      <c r="B263" s="42"/>
      <c r="C263" s="210" t="s">
        <v>1371</v>
      </c>
      <c r="D263" s="210" t="s">
        <v>278</v>
      </c>
      <c r="E263" s="211" t="s">
        <v>592</v>
      </c>
      <c r="F263" s="212" t="s">
        <v>1267</v>
      </c>
      <c r="G263" s="213" t="s">
        <v>1268</v>
      </c>
      <c r="H263" s="214">
        <v>1.52</v>
      </c>
      <c r="I263" s="215"/>
      <c r="J263" s="216">
        <f>ROUND(I263*H263,2)</f>
        <v>0</v>
      </c>
      <c r="K263" s="212" t="s">
        <v>19</v>
      </c>
      <c r="L263" s="47"/>
      <c r="M263" s="217" t="s">
        <v>19</v>
      </c>
      <c r="N263" s="218" t="s">
        <v>46</v>
      </c>
      <c r="O263" s="87"/>
      <c r="P263" s="219">
        <f>O263*H263</f>
        <v>0</v>
      </c>
      <c r="Q263" s="219">
        <v>0</v>
      </c>
      <c r="R263" s="219">
        <f>Q263*H263</f>
        <v>0</v>
      </c>
      <c r="S263" s="219">
        <v>0</v>
      </c>
      <c r="T263" s="220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1" t="s">
        <v>102</v>
      </c>
      <c r="AT263" s="221" t="s">
        <v>278</v>
      </c>
      <c r="AU263" s="221" t="s">
        <v>84</v>
      </c>
      <c r="AY263" s="20" t="s">
        <v>277</v>
      </c>
      <c r="BE263" s="222">
        <f>IF(N263="základní",J263,0)</f>
        <v>0</v>
      </c>
      <c r="BF263" s="222">
        <f>IF(N263="snížená",J263,0)</f>
        <v>0</v>
      </c>
      <c r="BG263" s="222">
        <f>IF(N263="zákl. přenesená",J263,0)</f>
        <v>0</v>
      </c>
      <c r="BH263" s="222">
        <f>IF(N263="sníž. přenesená",J263,0)</f>
        <v>0</v>
      </c>
      <c r="BI263" s="222">
        <f>IF(N263="nulová",J263,0)</f>
        <v>0</v>
      </c>
      <c r="BJ263" s="20" t="s">
        <v>82</v>
      </c>
      <c r="BK263" s="222">
        <f>ROUND(I263*H263,2)</f>
        <v>0</v>
      </c>
      <c r="BL263" s="20" t="s">
        <v>102</v>
      </c>
      <c r="BM263" s="221" t="s">
        <v>1372</v>
      </c>
    </row>
    <row r="264" s="2" customFormat="1">
      <c r="A264" s="41"/>
      <c r="B264" s="42"/>
      <c r="C264" s="43"/>
      <c r="D264" s="223" t="s">
        <v>283</v>
      </c>
      <c r="E264" s="43"/>
      <c r="F264" s="224" t="s">
        <v>1267</v>
      </c>
      <c r="G264" s="43"/>
      <c r="H264" s="43"/>
      <c r="I264" s="225"/>
      <c r="J264" s="43"/>
      <c r="K264" s="43"/>
      <c r="L264" s="47"/>
      <c r="M264" s="226"/>
      <c r="N264" s="227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283</v>
      </c>
      <c r="AU264" s="20" t="s">
        <v>84</v>
      </c>
    </row>
    <row r="265" s="2" customFormat="1" ht="21.75" customHeight="1">
      <c r="A265" s="41"/>
      <c r="B265" s="42"/>
      <c r="C265" s="210" t="s">
        <v>1373</v>
      </c>
      <c r="D265" s="210" t="s">
        <v>278</v>
      </c>
      <c r="E265" s="211" t="s">
        <v>599</v>
      </c>
      <c r="F265" s="212" t="s">
        <v>1270</v>
      </c>
      <c r="G265" s="213" t="s">
        <v>1263</v>
      </c>
      <c r="H265" s="214">
        <v>8.1699999999999999</v>
      </c>
      <c r="I265" s="215"/>
      <c r="J265" s="216">
        <f>ROUND(I265*H265,2)</f>
        <v>0</v>
      </c>
      <c r="K265" s="212" t="s">
        <v>19</v>
      </c>
      <c r="L265" s="47"/>
      <c r="M265" s="217" t="s">
        <v>19</v>
      </c>
      <c r="N265" s="218" t="s">
        <v>46</v>
      </c>
      <c r="O265" s="87"/>
      <c r="P265" s="219">
        <f>O265*H265</f>
        <v>0</v>
      </c>
      <c r="Q265" s="219">
        <v>0</v>
      </c>
      <c r="R265" s="219">
        <f>Q265*H265</f>
        <v>0</v>
      </c>
      <c r="S265" s="219">
        <v>0</v>
      </c>
      <c r="T265" s="220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1" t="s">
        <v>102</v>
      </c>
      <c r="AT265" s="221" t="s">
        <v>278</v>
      </c>
      <c r="AU265" s="221" t="s">
        <v>84</v>
      </c>
      <c r="AY265" s="20" t="s">
        <v>277</v>
      </c>
      <c r="BE265" s="222">
        <f>IF(N265="základní",J265,0)</f>
        <v>0</v>
      </c>
      <c r="BF265" s="222">
        <f>IF(N265="snížená",J265,0)</f>
        <v>0</v>
      </c>
      <c r="BG265" s="222">
        <f>IF(N265="zákl. přenesená",J265,0)</f>
        <v>0</v>
      </c>
      <c r="BH265" s="222">
        <f>IF(N265="sníž. přenesená",J265,0)</f>
        <v>0</v>
      </c>
      <c r="BI265" s="222">
        <f>IF(N265="nulová",J265,0)</f>
        <v>0</v>
      </c>
      <c r="BJ265" s="20" t="s">
        <v>82</v>
      </c>
      <c r="BK265" s="222">
        <f>ROUND(I265*H265,2)</f>
        <v>0</v>
      </c>
      <c r="BL265" s="20" t="s">
        <v>102</v>
      </c>
      <c r="BM265" s="221" t="s">
        <v>1374</v>
      </c>
    </row>
    <row r="266" s="2" customFormat="1">
      <c r="A266" s="41"/>
      <c r="B266" s="42"/>
      <c r="C266" s="43"/>
      <c r="D266" s="223" t="s">
        <v>283</v>
      </c>
      <c r="E266" s="43"/>
      <c r="F266" s="224" t="s">
        <v>1270</v>
      </c>
      <c r="G266" s="43"/>
      <c r="H266" s="43"/>
      <c r="I266" s="225"/>
      <c r="J266" s="43"/>
      <c r="K266" s="43"/>
      <c r="L266" s="47"/>
      <c r="M266" s="226"/>
      <c r="N266" s="227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283</v>
      </c>
      <c r="AU266" s="20" t="s">
        <v>84</v>
      </c>
    </row>
    <row r="267" s="2" customFormat="1" ht="16.5" customHeight="1">
      <c r="A267" s="41"/>
      <c r="B267" s="42"/>
      <c r="C267" s="210" t="s">
        <v>1375</v>
      </c>
      <c r="D267" s="210" t="s">
        <v>278</v>
      </c>
      <c r="E267" s="211" t="s">
        <v>606</v>
      </c>
      <c r="F267" s="212" t="s">
        <v>1308</v>
      </c>
      <c r="G267" s="213" t="s">
        <v>940</v>
      </c>
      <c r="H267" s="214">
        <v>9.1199999999999992</v>
      </c>
      <c r="I267" s="215"/>
      <c r="J267" s="216">
        <f>ROUND(I267*H267,2)</f>
        <v>0</v>
      </c>
      <c r="K267" s="212" t="s">
        <v>19</v>
      </c>
      <c r="L267" s="47"/>
      <c r="M267" s="217" t="s">
        <v>19</v>
      </c>
      <c r="N267" s="218" t="s">
        <v>46</v>
      </c>
      <c r="O267" s="87"/>
      <c r="P267" s="219">
        <f>O267*H267</f>
        <v>0</v>
      </c>
      <c r="Q267" s="219">
        <v>0</v>
      </c>
      <c r="R267" s="219">
        <f>Q267*H267</f>
        <v>0</v>
      </c>
      <c r="S267" s="219">
        <v>0</v>
      </c>
      <c r="T267" s="220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1" t="s">
        <v>102</v>
      </c>
      <c r="AT267" s="221" t="s">
        <v>278</v>
      </c>
      <c r="AU267" s="221" t="s">
        <v>84</v>
      </c>
      <c r="AY267" s="20" t="s">
        <v>277</v>
      </c>
      <c r="BE267" s="222">
        <f>IF(N267="základní",J267,0)</f>
        <v>0</v>
      </c>
      <c r="BF267" s="222">
        <f>IF(N267="snížená",J267,0)</f>
        <v>0</v>
      </c>
      <c r="BG267" s="222">
        <f>IF(N267="zákl. přenesená",J267,0)</f>
        <v>0</v>
      </c>
      <c r="BH267" s="222">
        <f>IF(N267="sníž. přenesená",J267,0)</f>
        <v>0</v>
      </c>
      <c r="BI267" s="222">
        <f>IF(N267="nulová",J267,0)</f>
        <v>0</v>
      </c>
      <c r="BJ267" s="20" t="s">
        <v>82</v>
      </c>
      <c r="BK267" s="222">
        <f>ROUND(I267*H267,2)</f>
        <v>0</v>
      </c>
      <c r="BL267" s="20" t="s">
        <v>102</v>
      </c>
      <c r="BM267" s="221" t="s">
        <v>1376</v>
      </c>
    </row>
    <row r="268" s="2" customFormat="1">
      <c r="A268" s="41"/>
      <c r="B268" s="42"/>
      <c r="C268" s="43"/>
      <c r="D268" s="223" t="s">
        <v>283</v>
      </c>
      <c r="E268" s="43"/>
      <c r="F268" s="224" t="s">
        <v>1308</v>
      </c>
      <c r="G268" s="43"/>
      <c r="H268" s="43"/>
      <c r="I268" s="225"/>
      <c r="J268" s="43"/>
      <c r="K268" s="43"/>
      <c r="L268" s="47"/>
      <c r="M268" s="226"/>
      <c r="N268" s="227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283</v>
      </c>
      <c r="AU268" s="20" t="s">
        <v>84</v>
      </c>
    </row>
    <row r="269" s="2" customFormat="1" ht="16.5" customHeight="1">
      <c r="A269" s="41"/>
      <c r="B269" s="42"/>
      <c r="C269" s="210" t="s">
        <v>1377</v>
      </c>
      <c r="D269" s="210" t="s">
        <v>278</v>
      </c>
      <c r="E269" s="211" t="s">
        <v>611</v>
      </c>
      <c r="F269" s="212" t="s">
        <v>1378</v>
      </c>
      <c r="G269" s="213" t="s">
        <v>1131</v>
      </c>
      <c r="H269" s="214">
        <v>1.1399999999999999</v>
      </c>
      <c r="I269" s="215"/>
      <c r="J269" s="216">
        <f>ROUND(I269*H269,2)</f>
        <v>0</v>
      </c>
      <c r="K269" s="212" t="s">
        <v>19</v>
      </c>
      <c r="L269" s="47"/>
      <c r="M269" s="217" t="s">
        <v>19</v>
      </c>
      <c r="N269" s="218" t="s">
        <v>46</v>
      </c>
      <c r="O269" s="87"/>
      <c r="P269" s="219">
        <f>O269*H269</f>
        <v>0</v>
      </c>
      <c r="Q269" s="219">
        <v>0</v>
      </c>
      <c r="R269" s="219">
        <f>Q269*H269</f>
        <v>0</v>
      </c>
      <c r="S269" s="219">
        <v>0</v>
      </c>
      <c r="T269" s="220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1" t="s">
        <v>102</v>
      </c>
      <c r="AT269" s="221" t="s">
        <v>278</v>
      </c>
      <c r="AU269" s="221" t="s">
        <v>84</v>
      </c>
      <c r="AY269" s="20" t="s">
        <v>277</v>
      </c>
      <c r="BE269" s="222">
        <f>IF(N269="základní",J269,0)</f>
        <v>0</v>
      </c>
      <c r="BF269" s="222">
        <f>IF(N269="snížená",J269,0)</f>
        <v>0</v>
      </c>
      <c r="BG269" s="222">
        <f>IF(N269="zákl. přenesená",J269,0)</f>
        <v>0</v>
      </c>
      <c r="BH269" s="222">
        <f>IF(N269="sníž. přenesená",J269,0)</f>
        <v>0</v>
      </c>
      <c r="BI269" s="222">
        <f>IF(N269="nulová",J269,0)</f>
        <v>0</v>
      </c>
      <c r="BJ269" s="20" t="s">
        <v>82</v>
      </c>
      <c r="BK269" s="222">
        <f>ROUND(I269*H269,2)</f>
        <v>0</v>
      </c>
      <c r="BL269" s="20" t="s">
        <v>102</v>
      </c>
      <c r="BM269" s="221" t="s">
        <v>1379</v>
      </c>
    </row>
    <row r="270" s="2" customFormat="1">
      <c r="A270" s="41"/>
      <c r="B270" s="42"/>
      <c r="C270" s="43"/>
      <c r="D270" s="223" t="s">
        <v>283</v>
      </c>
      <c r="E270" s="43"/>
      <c r="F270" s="224" t="s">
        <v>1378</v>
      </c>
      <c r="G270" s="43"/>
      <c r="H270" s="43"/>
      <c r="I270" s="225"/>
      <c r="J270" s="43"/>
      <c r="K270" s="43"/>
      <c r="L270" s="47"/>
      <c r="M270" s="226"/>
      <c r="N270" s="227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283</v>
      </c>
      <c r="AU270" s="20" t="s">
        <v>84</v>
      </c>
    </row>
    <row r="271" s="2" customFormat="1" ht="16.5" customHeight="1">
      <c r="A271" s="41"/>
      <c r="B271" s="42"/>
      <c r="C271" s="210" t="s">
        <v>1380</v>
      </c>
      <c r="D271" s="210" t="s">
        <v>278</v>
      </c>
      <c r="E271" s="211" t="s">
        <v>618</v>
      </c>
      <c r="F271" s="212" t="s">
        <v>1318</v>
      </c>
      <c r="G271" s="213" t="s">
        <v>1051</v>
      </c>
      <c r="H271" s="214">
        <v>19</v>
      </c>
      <c r="I271" s="215"/>
      <c r="J271" s="216">
        <f>ROUND(I271*H271,2)</f>
        <v>0</v>
      </c>
      <c r="K271" s="212" t="s">
        <v>19</v>
      </c>
      <c r="L271" s="47"/>
      <c r="M271" s="217" t="s">
        <v>19</v>
      </c>
      <c r="N271" s="218" t="s">
        <v>46</v>
      </c>
      <c r="O271" s="87"/>
      <c r="P271" s="219">
        <f>O271*H271</f>
        <v>0</v>
      </c>
      <c r="Q271" s="219">
        <v>0</v>
      </c>
      <c r="R271" s="219">
        <f>Q271*H271</f>
        <v>0</v>
      </c>
      <c r="S271" s="219">
        <v>0</v>
      </c>
      <c r="T271" s="220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1" t="s">
        <v>102</v>
      </c>
      <c r="AT271" s="221" t="s">
        <v>278</v>
      </c>
      <c r="AU271" s="221" t="s">
        <v>84</v>
      </c>
      <c r="AY271" s="20" t="s">
        <v>277</v>
      </c>
      <c r="BE271" s="222">
        <f>IF(N271="základní",J271,0)</f>
        <v>0</v>
      </c>
      <c r="BF271" s="222">
        <f>IF(N271="snížená",J271,0)</f>
        <v>0</v>
      </c>
      <c r="BG271" s="222">
        <f>IF(N271="zákl. přenesená",J271,0)</f>
        <v>0</v>
      </c>
      <c r="BH271" s="222">
        <f>IF(N271="sníž. přenesená",J271,0)</f>
        <v>0</v>
      </c>
      <c r="BI271" s="222">
        <f>IF(N271="nulová",J271,0)</f>
        <v>0</v>
      </c>
      <c r="BJ271" s="20" t="s">
        <v>82</v>
      </c>
      <c r="BK271" s="222">
        <f>ROUND(I271*H271,2)</f>
        <v>0</v>
      </c>
      <c r="BL271" s="20" t="s">
        <v>102</v>
      </c>
      <c r="BM271" s="221" t="s">
        <v>1381</v>
      </c>
    </row>
    <row r="272" s="2" customFormat="1">
      <c r="A272" s="41"/>
      <c r="B272" s="42"/>
      <c r="C272" s="43"/>
      <c r="D272" s="223" t="s">
        <v>283</v>
      </c>
      <c r="E272" s="43"/>
      <c r="F272" s="224" t="s">
        <v>1318</v>
      </c>
      <c r="G272" s="43"/>
      <c r="H272" s="43"/>
      <c r="I272" s="225"/>
      <c r="J272" s="43"/>
      <c r="K272" s="43"/>
      <c r="L272" s="47"/>
      <c r="M272" s="226"/>
      <c r="N272" s="227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283</v>
      </c>
      <c r="AU272" s="20" t="s">
        <v>84</v>
      </c>
    </row>
    <row r="273" s="2" customFormat="1" ht="16.5" customHeight="1">
      <c r="A273" s="41"/>
      <c r="B273" s="42"/>
      <c r="C273" s="210" t="s">
        <v>1382</v>
      </c>
      <c r="D273" s="210" t="s">
        <v>278</v>
      </c>
      <c r="E273" s="211" t="s">
        <v>626</v>
      </c>
      <c r="F273" s="212" t="s">
        <v>1276</v>
      </c>
      <c r="G273" s="213" t="s">
        <v>1131</v>
      </c>
      <c r="H273" s="214">
        <v>1.96</v>
      </c>
      <c r="I273" s="215"/>
      <c r="J273" s="216">
        <f>ROUND(I273*H273,2)</f>
        <v>0</v>
      </c>
      <c r="K273" s="212" t="s">
        <v>19</v>
      </c>
      <c r="L273" s="47"/>
      <c r="M273" s="217" t="s">
        <v>19</v>
      </c>
      <c r="N273" s="218" t="s">
        <v>46</v>
      </c>
      <c r="O273" s="87"/>
      <c r="P273" s="219">
        <f>O273*H273</f>
        <v>0</v>
      </c>
      <c r="Q273" s="219">
        <v>0</v>
      </c>
      <c r="R273" s="219">
        <f>Q273*H273</f>
        <v>0</v>
      </c>
      <c r="S273" s="219">
        <v>0</v>
      </c>
      <c r="T273" s="220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1" t="s">
        <v>102</v>
      </c>
      <c r="AT273" s="221" t="s">
        <v>278</v>
      </c>
      <c r="AU273" s="221" t="s">
        <v>84</v>
      </c>
      <c r="AY273" s="20" t="s">
        <v>277</v>
      </c>
      <c r="BE273" s="222">
        <f>IF(N273="základní",J273,0)</f>
        <v>0</v>
      </c>
      <c r="BF273" s="222">
        <f>IF(N273="snížená",J273,0)</f>
        <v>0</v>
      </c>
      <c r="BG273" s="222">
        <f>IF(N273="zákl. přenesená",J273,0)</f>
        <v>0</v>
      </c>
      <c r="BH273" s="222">
        <f>IF(N273="sníž. přenesená",J273,0)</f>
        <v>0</v>
      </c>
      <c r="BI273" s="222">
        <f>IF(N273="nulová",J273,0)</f>
        <v>0</v>
      </c>
      <c r="BJ273" s="20" t="s">
        <v>82</v>
      </c>
      <c r="BK273" s="222">
        <f>ROUND(I273*H273,2)</f>
        <v>0</v>
      </c>
      <c r="BL273" s="20" t="s">
        <v>102</v>
      </c>
      <c r="BM273" s="221" t="s">
        <v>1383</v>
      </c>
    </row>
    <row r="274" s="2" customFormat="1">
      <c r="A274" s="41"/>
      <c r="B274" s="42"/>
      <c r="C274" s="43"/>
      <c r="D274" s="223" t="s">
        <v>283</v>
      </c>
      <c r="E274" s="43"/>
      <c r="F274" s="224" t="s">
        <v>1276</v>
      </c>
      <c r="G274" s="43"/>
      <c r="H274" s="43"/>
      <c r="I274" s="225"/>
      <c r="J274" s="43"/>
      <c r="K274" s="43"/>
      <c r="L274" s="47"/>
      <c r="M274" s="226"/>
      <c r="N274" s="227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283</v>
      </c>
      <c r="AU274" s="20" t="s">
        <v>84</v>
      </c>
    </row>
    <row r="275" s="11" customFormat="1" ht="22.8" customHeight="1">
      <c r="A275" s="11"/>
      <c r="B275" s="196"/>
      <c r="C275" s="197"/>
      <c r="D275" s="198" t="s">
        <v>74</v>
      </c>
      <c r="E275" s="249" t="s">
        <v>822</v>
      </c>
      <c r="F275" s="249" t="s">
        <v>1144</v>
      </c>
      <c r="G275" s="197"/>
      <c r="H275" s="197"/>
      <c r="I275" s="200"/>
      <c r="J275" s="250">
        <f>BK275</f>
        <v>0</v>
      </c>
      <c r="K275" s="197"/>
      <c r="L275" s="202"/>
      <c r="M275" s="203"/>
      <c r="N275" s="204"/>
      <c r="O275" s="204"/>
      <c r="P275" s="205">
        <f>SUM(P276:P277)</f>
        <v>0</v>
      </c>
      <c r="Q275" s="204"/>
      <c r="R275" s="205">
        <f>SUM(R276:R277)</f>
        <v>0</v>
      </c>
      <c r="S275" s="204"/>
      <c r="T275" s="206">
        <f>SUM(T276:T277)</f>
        <v>0</v>
      </c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R275" s="207" t="s">
        <v>82</v>
      </c>
      <c r="AT275" s="208" t="s">
        <v>74</v>
      </c>
      <c r="AU275" s="208" t="s">
        <v>82</v>
      </c>
      <c r="AY275" s="207" t="s">
        <v>277</v>
      </c>
      <c r="BK275" s="209">
        <f>SUM(BK276:BK277)</f>
        <v>0</v>
      </c>
    </row>
    <row r="276" s="2" customFormat="1" ht="16.5" customHeight="1">
      <c r="A276" s="41"/>
      <c r="B276" s="42"/>
      <c r="C276" s="210" t="s">
        <v>1384</v>
      </c>
      <c r="D276" s="210" t="s">
        <v>278</v>
      </c>
      <c r="E276" s="211" t="s">
        <v>944</v>
      </c>
      <c r="F276" s="212" t="s">
        <v>1145</v>
      </c>
      <c r="G276" s="213" t="s">
        <v>940</v>
      </c>
      <c r="H276" s="214">
        <v>29.5</v>
      </c>
      <c r="I276" s="215"/>
      <c r="J276" s="216">
        <f>ROUND(I276*H276,2)</f>
        <v>0</v>
      </c>
      <c r="K276" s="212" t="s">
        <v>19</v>
      </c>
      <c r="L276" s="47"/>
      <c r="M276" s="217" t="s">
        <v>19</v>
      </c>
      <c r="N276" s="218" t="s">
        <v>46</v>
      </c>
      <c r="O276" s="87"/>
      <c r="P276" s="219">
        <f>O276*H276</f>
        <v>0</v>
      </c>
      <c r="Q276" s="219">
        <v>0</v>
      </c>
      <c r="R276" s="219">
        <f>Q276*H276</f>
        <v>0</v>
      </c>
      <c r="S276" s="219">
        <v>0</v>
      </c>
      <c r="T276" s="220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1" t="s">
        <v>102</v>
      </c>
      <c r="AT276" s="221" t="s">
        <v>278</v>
      </c>
      <c r="AU276" s="221" t="s">
        <v>84</v>
      </c>
      <c r="AY276" s="20" t="s">
        <v>277</v>
      </c>
      <c r="BE276" s="222">
        <f>IF(N276="základní",J276,0)</f>
        <v>0</v>
      </c>
      <c r="BF276" s="222">
        <f>IF(N276="snížená",J276,0)</f>
        <v>0</v>
      </c>
      <c r="BG276" s="222">
        <f>IF(N276="zákl. přenesená",J276,0)</f>
        <v>0</v>
      </c>
      <c r="BH276" s="222">
        <f>IF(N276="sníž. přenesená",J276,0)</f>
        <v>0</v>
      </c>
      <c r="BI276" s="222">
        <f>IF(N276="nulová",J276,0)</f>
        <v>0</v>
      </c>
      <c r="BJ276" s="20" t="s">
        <v>82</v>
      </c>
      <c r="BK276" s="222">
        <f>ROUND(I276*H276,2)</f>
        <v>0</v>
      </c>
      <c r="BL276" s="20" t="s">
        <v>102</v>
      </c>
      <c r="BM276" s="221" t="s">
        <v>1385</v>
      </c>
    </row>
    <row r="277" s="2" customFormat="1">
      <c r="A277" s="41"/>
      <c r="B277" s="42"/>
      <c r="C277" s="43"/>
      <c r="D277" s="223" t="s">
        <v>283</v>
      </c>
      <c r="E277" s="43"/>
      <c r="F277" s="224" t="s">
        <v>1145</v>
      </c>
      <c r="G277" s="43"/>
      <c r="H277" s="43"/>
      <c r="I277" s="225"/>
      <c r="J277" s="43"/>
      <c r="K277" s="43"/>
      <c r="L277" s="47"/>
      <c r="M277" s="239"/>
      <c r="N277" s="240"/>
      <c r="O277" s="241"/>
      <c r="P277" s="241"/>
      <c r="Q277" s="241"/>
      <c r="R277" s="241"/>
      <c r="S277" s="241"/>
      <c r="T277" s="242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283</v>
      </c>
      <c r="AU277" s="20" t="s">
        <v>84</v>
      </c>
    </row>
    <row r="278" s="2" customFormat="1" ht="6.96" customHeight="1">
      <c r="A278" s="41"/>
      <c r="B278" s="62"/>
      <c r="C278" s="63"/>
      <c r="D278" s="63"/>
      <c r="E278" s="63"/>
      <c r="F278" s="63"/>
      <c r="G278" s="63"/>
      <c r="H278" s="63"/>
      <c r="I278" s="63"/>
      <c r="J278" s="63"/>
      <c r="K278" s="63"/>
      <c r="L278" s="47"/>
      <c r="M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</row>
  </sheetData>
  <sheetProtection sheet="1" autoFilter="0" formatColumns="0" formatRows="0" objects="1" scenarios="1" spinCount="100000" saltValue="AlFQDXYJJLb6rWuMhXJvDl1Va2pLyHpgioxb31KrWI3dF5I/eV7bPpfv7Jxg9laCQBCBuka65LzKyvIQ0Lswyw==" hashValue="9aFxqCbWdo5L5nhDDrQFuODLpGyoxT+7zo/GRZtXnwjHlhio2pKgIK+Fy6S01+oZ5iXHgs2g9U6aopihaQZFaA==" algorithmName="SHA-512" password="CC35"/>
  <autoFilter ref="C101:K27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8:H88"/>
    <mergeCell ref="E92:H92"/>
    <mergeCell ref="E90:H90"/>
    <mergeCell ref="E94:H9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927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928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1386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ROUND(J102,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ROUND((SUM(BE102:BE313)),  2)</f>
        <v>0</v>
      </c>
      <c r="G37" s="41"/>
      <c r="H37" s="41"/>
      <c r="I37" s="162">
        <v>0.20999999999999999</v>
      </c>
      <c r="J37" s="161">
        <f>ROUND(((SUM(BE102:BE313))*I37),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ROUND((SUM(BF102:BF313)),  2)</f>
        <v>0</v>
      </c>
      <c r="G38" s="41"/>
      <c r="H38" s="41"/>
      <c r="I38" s="162">
        <v>0.14999999999999999</v>
      </c>
      <c r="J38" s="161">
        <f>ROUND(((SUM(BF102:BF313))*I38),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ROUND((SUM(BG102:BG313)),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ROUND((SUM(BH102:BH313)),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ROUND((SUM(BI102:BI313)),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927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928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03.2.4 - Povýsadbová rozvojová péče o stromy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J102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1387</v>
      </c>
      <c r="E68" s="182"/>
      <c r="F68" s="182"/>
      <c r="G68" s="182"/>
      <c r="H68" s="182"/>
      <c r="I68" s="182"/>
      <c r="J68" s="183">
        <f>J103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1388</v>
      </c>
      <c r="E69" s="246"/>
      <c r="F69" s="246"/>
      <c r="G69" s="246"/>
      <c r="H69" s="246"/>
      <c r="I69" s="246"/>
      <c r="J69" s="247">
        <f>J104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1389</v>
      </c>
      <c r="E70" s="246"/>
      <c r="F70" s="246"/>
      <c r="G70" s="246"/>
      <c r="H70" s="246"/>
      <c r="I70" s="246"/>
      <c r="J70" s="247">
        <f>J127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1390</v>
      </c>
      <c r="E71" s="246"/>
      <c r="F71" s="246"/>
      <c r="G71" s="246"/>
      <c r="H71" s="246"/>
      <c r="I71" s="246"/>
      <c r="J71" s="247">
        <f>J150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1391</v>
      </c>
      <c r="E72" s="246"/>
      <c r="F72" s="246"/>
      <c r="G72" s="246"/>
      <c r="H72" s="246"/>
      <c r="I72" s="246"/>
      <c r="J72" s="247">
        <f>J173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13" customFormat="1" ht="19.92" customHeight="1">
      <c r="A73" s="13"/>
      <c r="B73" s="244"/>
      <c r="C73" s="128"/>
      <c r="D73" s="245" t="s">
        <v>1392</v>
      </c>
      <c r="E73" s="246"/>
      <c r="F73" s="246"/>
      <c r="G73" s="246"/>
      <c r="H73" s="246"/>
      <c r="I73" s="246"/>
      <c r="J73" s="247">
        <f>J196</f>
        <v>0</v>
      </c>
      <c r="K73" s="128"/>
      <c r="L73" s="248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="13" customFormat="1" ht="19.92" customHeight="1">
      <c r="A74" s="13"/>
      <c r="B74" s="244"/>
      <c r="C74" s="128"/>
      <c r="D74" s="245" t="s">
        <v>1393</v>
      </c>
      <c r="E74" s="246"/>
      <c r="F74" s="246"/>
      <c r="G74" s="246"/>
      <c r="H74" s="246"/>
      <c r="I74" s="246"/>
      <c r="J74" s="247">
        <f>J219</f>
        <v>0</v>
      </c>
      <c r="K74" s="128"/>
      <c r="L74" s="248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</row>
    <row r="75" s="13" customFormat="1" ht="19.92" customHeight="1">
      <c r="A75" s="13"/>
      <c r="B75" s="244"/>
      <c r="C75" s="128"/>
      <c r="D75" s="245" t="s">
        <v>1394</v>
      </c>
      <c r="E75" s="246"/>
      <c r="F75" s="246"/>
      <c r="G75" s="246"/>
      <c r="H75" s="246"/>
      <c r="I75" s="246"/>
      <c r="J75" s="247">
        <f>J238</f>
        <v>0</v>
      </c>
      <c r="K75" s="128"/>
      <c r="L75" s="248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="13" customFormat="1" ht="19.92" customHeight="1">
      <c r="A76" s="13"/>
      <c r="B76" s="244"/>
      <c r="C76" s="128"/>
      <c r="D76" s="245" t="s">
        <v>1395</v>
      </c>
      <c r="E76" s="246"/>
      <c r="F76" s="246"/>
      <c r="G76" s="246"/>
      <c r="H76" s="246"/>
      <c r="I76" s="246"/>
      <c r="J76" s="247">
        <f>J257</f>
        <v>0</v>
      </c>
      <c r="K76" s="128"/>
      <c r="L76" s="248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</row>
    <row r="77" s="13" customFormat="1" ht="19.92" customHeight="1">
      <c r="A77" s="13"/>
      <c r="B77" s="244"/>
      <c r="C77" s="128"/>
      <c r="D77" s="245" t="s">
        <v>1396</v>
      </c>
      <c r="E77" s="246"/>
      <c r="F77" s="246"/>
      <c r="G77" s="246"/>
      <c r="H77" s="246"/>
      <c r="I77" s="246"/>
      <c r="J77" s="247">
        <f>J276</f>
        <v>0</v>
      </c>
      <c r="K77" s="128"/>
      <c r="L77" s="248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</row>
    <row r="78" s="13" customFormat="1" ht="19.92" customHeight="1">
      <c r="A78" s="13"/>
      <c r="B78" s="244"/>
      <c r="C78" s="128"/>
      <c r="D78" s="245" t="s">
        <v>1397</v>
      </c>
      <c r="E78" s="246"/>
      <c r="F78" s="246"/>
      <c r="G78" s="246"/>
      <c r="H78" s="246"/>
      <c r="I78" s="246"/>
      <c r="J78" s="247">
        <f>J295</f>
        <v>0</v>
      </c>
      <c r="K78" s="128"/>
      <c r="L78" s="248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</row>
    <row r="79" s="2" customFormat="1" ht="21.84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4" s="2" customFormat="1" ht="6.96" customHeight="1">
      <c r="A84" s="41"/>
      <c r="B84" s="64"/>
      <c r="C84" s="65"/>
      <c r="D84" s="65"/>
      <c r="E84" s="65"/>
      <c r="F84" s="65"/>
      <c r="G84" s="65"/>
      <c r="H84" s="65"/>
      <c r="I84" s="65"/>
      <c r="J84" s="65"/>
      <c r="K84" s="65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96" customHeight="1">
      <c r="A85" s="41"/>
      <c r="B85" s="42"/>
      <c r="C85" s="26" t="s">
        <v>263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174" t="str">
        <f>E7</f>
        <v>Úprava okolí přehrady Harcov II.</v>
      </c>
      <c r="F88" s="35"/>
      <c r="G88" s="35"/>
      <c r="H88" s="35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" customFormat="1" ht="12" customHeight="1">
      <c r="B89" s="24"/>
      <c r="C89" s="35" t="s">
        <v>243</v>
      </c>
      <c r="D89" s="25"/>
      <c r="E89" s="25"/>
      <c r="F89" s="25"/>
      <c r="G89" s="25"/>
      <c r="H89" s="25"/>
      <c r="I89" s="25"/>
      <c r="J89" s="25"/>
      <c r="K89" s="25"/>
      <c r="L89" s="23"/>
    </row>
    <row r="90" s="1" customFormat="1" ht="16.5" customHeight="1">
      <c r="B90" s="24"/>
      <c r="C90" s="25"/>
      <c r="D90" s="25"/>
      <c r="E90" s="174" t="s">
        <v>244</v>
      </c>
      <c r="F90" s="25"/>
      <c r="G90" s="25"/>
      <c r="H90" s="25"/>
      <c r="I90" s="25"/>
      <c r="J90" s="25"/>
      <c r="K90" s="25"/>
      <c r="L90" s="23"/>
    </row>
    <row r="91" s="1" customFormat="1" ht="12" customHeight="1">
      <c r="B91" s="24"/>
      <c r="C91" s="35" t="s">
        <v>245</v>
      </c>
      <c r="D91" s="25"/>
      <c r="E91" s="25"/>
      <c r="F91" s="25"/>
      <c r="G91" s="25"/>
      <c r="H91" s="25"/>
      <c r="I91" s="25"/>
      <c r="J91" s="25"/>
      <c r="K91" s="25"/>
      <c r="L91" s="23"/>
    </row>
    <row r="92" s="2" customFormat="1" ht="16.5" customHeight="1">
      <c r="A92" s="41"/>
      <c r="B92" s="42"/>
      <c r="C92" s="43"/>
      <c r="D92" s="43"/>
      <c r="E92" s="243" t="s">
        <v>927</v>
      </c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928</v>
      </c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72" t="str">
        <f>E13</f>
        <v>03.2.4 - Povýsadbová rozvojová péče o stromy</v>
      </c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2" customHeight="1">
      <c r="A96" s="41"/>
      <c r="B96" s="42"/>
      <c r="C96" s="35" t="s">
        <v>21</v>
      </c>
      <c r="D96" s="43"/>
      <c r="E96" s="43"/>
      <c r="F96" s="30" t="str">
        <f>F16</f>
        <v>Liberec</v>
      </c>
      <c r="G96" s="43"/>
      <c r="H96" s="43"/>
      <c r="I96" s="35" t="s">
        <v>23</v>
      </c>
      <c r="J96" s="75" t="str">
        <f>IF(J16="","",J16)</f>
        <v>10. 12. 2025</v>
      </c>
      <c r="K96" s="43"/>
      <c r="L96" s="149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9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5.15" customHeight="1">
      <c r="A98" s="41"/>
      <c r="B98" s="42"/>
      <c r="C98" s="35" t="s">
        <v>25</v>
      </c>
      <c r="D98" s="43"/>
      <c r="E98" s="43"/>
      <c r="F98" s="30" t="str">
        <f>E19</f>
        <v>Statutární město Liberec</v>
      </c>
      <c r="G98" s="43"/>
      <c r="H98" s="43"/>
      <c r="I98" s="35" t="s">
        <v>33</v>
      </c>
      <c r="J98" s="39" t="str">
        <f>E25</f>
        <v>Miriam Janů, DiS</v>
      </c>
      <c r="K98" s="43"/>
      <c r="L98" s="149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31</v>
      </c>
      <c r="D99" s="43"/>
      <c r="E99" s="43"/>
      <c r="F99" s="30" t="str">
        <f>IF(E22="","",E22)</f>
        <v>Vyplň údaj</v>
      </c>
      <c r="G99" s="43"/>
      <c r="H99" s="43"/>
      <c r="I99" s="35" t="s">
        <v>38</v>
      </c>
      <c r="J99" s="39" t="str">
        <f>E28</f>
        <v>Miriam Janů, DiS</v>
      </c>
      <c r="K99" s="43"/>
      <c r="L99" s="149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0.32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49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10" customFormat="1" ht="29.28" customHeight="1">
      <c r="A101" s="185"/>
      <c r="B101" s="186"/>
      <c r="C101" s="187" t="s">
        <v>264</v>
      </c>
      <c r="D101" s="188" t="s">
        <v>60</v>
      </c>
      <c r="E101" s="188" t="s">
        <v>56</v>
      </c>
      <c r="F101" s="188" t="s">
        <v>57</v>
      </c>
      <c r="G101" s="188" t="s">
        <v>265</v>
      </c>
      <c r="H101" s="188" t="s">
        <v>266</v>
      </c>
      <c r="I101" s="188" t="s">
        <v>267</v>
      </c>
      <c r="J101" s="188" t="s">
        <v>252</v>
      </c>
      <c r="K101" s="189" t="s">
        <v>268</v>
      </c>
      <c r="L101" s="190"/>
      <c r="M101" s="95" t="s">
        <v>19</v>
      </c>
      <c r="N101" s="96" t="s">
        <v>45</v>
      </c>
      <c r="O101" s="96" t="s">
        <v>269</v>
      </c>
      <c r="P101" s="96" t="s">
        <v>270</v>
      </c>
      <c r="Q101" s="96" t="s">
        <v>271</v>
      </c>
      <c r="R101" s="96" t="s">
        <v>272</v>
      </c>
      <c r="S101" s="96" t="s">
        <v>273</v>
      </c>
      <c r="T101" s="97" t="s">
        <v>274</v>
      </c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85"/>
    </row>
    <row r="102" s="2" customFormat="1" ht="22.8" customHeight="1">
      <c r="A102" s="41"/>
      <c r="B102" s="42"/>
      <c r="C102" s="102" t="s">
        <v>275</v>
      </c>
      <c r="D102" s="43"/>
      <c r="E102" s="43"/>
      <c r="F102" s="43"/>
      <c r="G102" s="43"/>
      <c r="H102" s="43"/>
      <c r="I102" s="43"/>
      <c r="J102" s="191">
        <f>BK102</f>
        <v>0</v>
      </c>
      <c r="K102" s="43"/>
      <c r="L102" s="47"/>
      <c r="M102" s="98"/>
      <c r="N102" s="192"/>
      <c r="O102" s="99"/>
      <c r="P102" s="193">
        <f>P103</f>
        <v>0</v>
      </c>
      <c r="Q102" s="99"/>
      <c r="R102" s="193">
        <f>R103</f>
        <v>0</v>
      </c>
      <c r="S102" s="99"/>
      <c r="T102" s="194">
        <f>T103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74</v>
      </c>
      <c r="AU102" s="20" t="s">
        <v>253</v>
      </c>
      <c r="BK102" s="195">
        <f>BK103</f>
        <v>0</v>
      </c>
    </row>
    <row r="103" s="11" customFormat="1" ht="25.92" customHeight="1">
      <c r="A103" s="11"/>
      <c r="B103" s="196"/>
      <c r="C103" s="197"/>
      <c r="D103" s="198" t="s">
        <v>74</v>
      </c>
      <c r="E103" s="199" t="s">
        <v>936</v>
      </c>
      <c r="F103" s="199" t="s">
        <v>1398</v>
      </c>
      <c r="G103" s="197"/>
      <c r="H103" s="197"/>
      <c r="I103" s="200"/>
      <c r="J103" s="201">
        <f>BK103</f>
        <v>0</v>
      </c>
      <c r="K103" s="197"/>
      <c r="L103" s="202"/>
      <c r="M103" s="203"/>
      <c r="N103" s="204"/>
      <c r="O103" s="204"/>
      <c r="P103" s="205">
        <f>P104+P127+P150+P173+P196+P219+P238+P257+P276+P295</f>
        <v>0</v>
      </c>
      <c r="Q103" s="204"/>
      <c r="R103" s="205">
        <f>R104+R127+R150+R173+R196+R219+R238+R257+R276+R295</f>
        <v>0</v>
      </c>
      <c r="S103" s="204"/>
      <c r="T103" s="206">
        <f>T104+T127+T150+T173+T196+T219+T238+T257+T276+T295</f>
        <v>0</v>
      </c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R103" s="207" t="s">
        <v>82</v>
      </c>
      <c r="AT103" s="208" t="s">
        <v>74</v>
      </c>
      <c r="AU103" s="208" t="s">
        <v>75</v>
      </c>
      <c r="AY103" s="207" t="s">
        <v>277</v>
      </c>
      <c r="BK103" s="209">
        <f>BK104+BK127+BK150+BK173+BK196+BK219+BK238+BK257+BK276+BK295</f>
        <v>0</v>
      </c>
    </row>
    <row r="104" s="11" customFormat="1" ht="22.8" customHeight="1">
      <c r="A104" s="11"/>
      <c r="B104" s="196"/>
      <c r="C104" s="197"/>
      <c r="D104" s="198" t="s">
        <v>74</v>
      </c>
      <c r="E104" s="249" t="s">
        <v>942</v>
      </c>
      <c r="F104" s="249" t="s">
        <v>1399</v>
      </c>
      <c r="G104" s="197"/>
      <c r="H104" s="197"/>
      <c r="I104" s="200"/>
      <c r="J104" s="250">
        <f>BK104</f>
        <v>0</v>
      </c>
      <c r="K104" s="197"/>
      <c r="L104" s="202"/>
      <c r="M104" s="203"/>
      <c r="N104" s="204"/>
      <c r="O104" s="204"/>
      <c r="P104" s="205">
        <f>SUM(P105:P126)</f>
        <v>0</v>
      </c>
      <c r="Q104" s="204"/>
      <c r="R104" s="205">
        <f>SUM(R105:R126)</f>
        <v>0</v>
      </c>
      <c r="S104" s="204"/>
      <c r="T104" s="206">
        <f>SUM(T105:T126)</f>
        <v>0</v>
      </c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R104" s="207" t="s">
        <v>82</v>
      </c>
      <c r="AT104" s="208" t="s">
        <v>74</v>
      </c>
      <c r="AU104" s="208" t="s">
        <v>82</v>
      </c>
      <c r="AY104" s="207" t="s">
        <v>277</v>
      </c>
      <c r="BK104" s="209">
        <f>SUM(BK105:BK126)</f>
        <v>0</v>
      </c>
    </row>
    <row r="105" s="2" customFormat="1" ht="16.5" customHeight="1">
      <c r="A105" s="41"/>
      <c r="B105" s="42"/>
      <c r="C105" s="210" t="s">
        <v>82</v>
      </c>
      <c r="D105" s="210" t="s">
        <v>278</v>
      </c>
      <c r="E105" s="211" t="s">
        <v>1129</v>
      </c>
      <c r="F105" s="212" t="s">
        <v>1400</v>
      </c>
      <c r="G105" s="213" t="s">
        <v>1131</v>
      </c>
      <c r="H105" s="214">
        <v>29.399999999999999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84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1401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1402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84</v>
      </c>
    </row>
    <row r="107" s="2" customFormat="1" ht="16.5" customHeight="1">
      <c r="A107" s="41"/>
      <c r="B107" s="42"/>
      <c r="C107" s="210" t="s">
        <v>84</v>
      </c>
      <c r="D107" s="210" t="s">
        <v>278</v>
      </c>
      <c r="E107" s="211" t="s">
        <v>1134</v>
      </c>
      <c r="F107" s="212" t="s">
        <v>1135</v>
      </c>
      <c r="G107" s="213" t="s">
        <v>1131</v>
      </c>
      <c r="H107" s="214">
        <v>29.399999999999999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1403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1135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 ht="16.5" customHeight="1">
      <c r="A109" s="41"/>
      <c r="B109" s="42"/>
      <c r="C109" s="210" t="s">
        <v>98</v>
      </c>
      <c r="D109" s="210" t="s">
        <v>278</v>
      </c>
      <c r="E109" s="211" t="s">
        <v>1137</v>
      </c>
      <c r="F109" s="212" t="s">
        <v>1138</v>
      </c>
      <c r="G109" s="213" t="s">
        <v>1131</v>
      </c>
      <c r="H109" s="214">
        <v>29.399999999999999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278</v>
      </c>
      <c r="AU109" s="221" t="s">
        <v>84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1404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1138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84</v>
      </c>
    </row>
    <row r="111" s="2" customFormat="1" ht="24.15" customHeight="1">
      <c r="A111" s="41"/>
      <c r="B111" s="42"/>
      <c r="C111" s="210" t="s">
        <v>102</v>
      </c>
      <c r="D111" s="210" t="s">
        <v>278</v>
      </c>
      <c r="E111" s="211" t="s">
        <v>1405</v>
      </c>
      <c r="F111" s="212" t="s">
        <v>1406</v>
      </c>
      <c r="G111" s="213" t="s">
        <v>1051</v>
      </c>
      <c r="H111" s="214">
        <v>28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84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1407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1406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84</v>
      </c>
    </row>
    <row r="113" s="2" customFormat="1" ht="16.5" customHeight="1">
      <c r="A113" s="41"/>
      <c r="B113" s="42"/>
      <c r="C113" s="210" t="s">
        <v>306</v>
      </c>
      <c r="D113" s="210" t="s">
        <v>278</v>
      </c>
      <c r="E113" s="211" t="s">
        <v>1408</v>
      </c>
      <c r="F113" s="212" t="s">
        <v>1409</v>
      </c>
      <c r="G113" s="213" t="s">
        <v>1051</v>
      </c>
      <c r="H113" s="214">
        <v>19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278</v>
      </c>
      <c r="AU113" s="221" t="s">
        <v>84</v>
      </c>
      <c r="AY113" s="20" t="s">
        <v>277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1410</v>
      </c>
    </row>
    <row r="114" s="2" customFormat="1">
      <c r="A114" s="41"/>
      <c r="B114" s="42"/>
      <c r="C114" s="43"/>
      <c r="D114" s="223" t="s">
        <v>283</v>
      </c>
      <c r="E114" s="43"/>
      <c r="F114" s="224" t="s">
        <v>1409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283</v>
      </c>
      <c r="AU114" s="20" t="s">
        <v>84</v>
      </c>
    </row>
    <row r="115" s="2" customFormat="1" ht="16.5" customHeight="1">
      <c r="A115" s="41"/>
      <c r="B115" s="42"/>
      <c r="C115" s="210" t="s">
        <v>312</v>
      </c>
      <c r="D115" s="210" t="s">
        <v>278</v>
      </c>
      <c r="E115" s="211" t="s">
        <v>1411</v>
      </c>
      <c r="F115" s="212" t="s">
        <v>1412</v>
      </c>
      <c r="G115" s="213" t="s">
        <v>1051</v>
      </c>
      <c r="H115" s="214">
        <v>28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84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1413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1412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84</v>
      </c>
    </row>
    <row r="117" s="2" customFormat="1" ht="24.15" customHeight="1">
      <c r="A117" s="41"/>
      <c r="B117" s="42"/>
      <c r="C117" s="210" t="s">
        <v>318</v>
      </c>
      <c r="D117" s="210" t="s">
        <v>278</v>
      </c>
      <c r="E117" s="211" t="s">
        <v>1414</v>
      </c>
      <c r="F117" s="212" t="s">
        <v>1415</v>
      </c>
      <c r="G117" s="213" t="s">
        <v>1041</v>
      </c>
      <c r="H117" s="214">
        <v>134.40000000000001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278</v>
      </c>
      <c r="AU117" s="221" t="s">
        <v>84</v>
      </c>
      <c r="AY117" s="20" t="s">
        <v>277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1416</v>
      </c>
    </row>
    <row r="118" s="2" customFormat="1">
      <c r="A118" s="41"/>
      <c r="B118" s="42"/>
      <c r="C118" s="43"/>
      <c r="D118" s="223" t="s">
        <v>283</v>
      </c>
      <c r="E118" s="43"/>
      <c r="F118" s="224" t="s">
        <v>1417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283</v>
      </c>
      <c r="AU118" s="20" t="s">
        <v>84</v>
      </c>
    </row>
    <row r="119" s="2" customFormat="1" ht="24.15" customHeight="1">
      <c r="A119" s="41"/>
      <c r="B119" s="42"/>
      <c r="C119" s="210" t="s">
        <v>329</v>
      </c>
      <c r="D119" s="210" t="s">
        <v>278</v>
      </c>
      <c r="E119" s="211" t="s">
        <v>1338</v>
      </c>
      <c r="F119" s="212" t="s">
        <v>1418</v>
      </c>
      <c r="G119" s="213" t="s">
        <v>1041</v>
      </c>
      <c r="H119" s="214">
        <v>15.199999999999999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278</v>
      </c>
      <c r="AU119" s="221" t="s">
        <v>84</v>
      </c>
      <c r="AY119" s="20" t="s">
        <v>277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1419</v>
      </c>
    </row>
    <row r="120" s="2" customFormat="1">
      <c r="A120" s="41"/>
      <c r="B120" s="42"/>
      <c r="C120" s="43"/>
      <c r="D120" s="223" t="s">
        <v>283</v>
      </c>
      <c r="E120" s="43"/>
      <c r="F120" s="224" t="s">
        <v>1418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283</v>
      </c>
      <c r="AU120" s="20" t="s">
        <v>84</v>
      </c>
    </row>
    <row r="121" s="2" customFormat="1" ht="24.15" customHeight="1">
      <c r="A121" s="41"/>
      <c r="B121" s="42"/>
      <c r="C121" s="210" t="s">
        <v>337</v>
      </c>
      <c r="D121" s="210" t="s">
        <v>278</v>
      </c>
      <c r="E121" s="211" t="s">
        <v>1420</v>
      </c>
      <c r="F121" s="212" t="s">
        <v>1421</v>
      </c>
      <c r="G121" s="213" t="s">
        <v>1051</v>
      </c>
      <c r="H121" s="214">
        <v>28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278</v>
      </c>
      <c r="AU121" s="221" t="s">
        <v>84</v>
      </c>
      <c r="AY121" s="20" t="s">
        <v>277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1422</v>
      </c>
    </row>
    <row r="122" s="2" customFormat="1">
      <c r="A122" s="41"/>
      <c r="B122" s="42"/>
      <c r="C122" s="43"/>
      <c r="D122" s="223" t="s">
        <v>283</v>
      </c>
      <c r="E122" s="43"/>
      <c r="F122" s="224" t="s">
        <v>1423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283</v>
      </c>
      <c r="AU122" s="20" t="s">
        <v>84</v>
      </c>
    </row>
    <row r="123" s="2" customFormat="1" ht="16.5" customHeight="1">
      <c r="A123" s="41"/>
      <c r="B123" s="42"/>
      <c r="C123" s="210" t="s">
        <v>214</v>
      </c>
      <c r="D123" s="210" t="s">
        <v>278</v>
      </c>
      <c r="E123" s="211" t="s">
        <v>633</v>
      </c>
      <c r="F123" s="212" t="s">
        <v>1424</v>
      </c>
      <c r="G123" s="213" t="s">
        <v>1131</v>
      </c>
      <c r="H123" s="214">
        <v>30.280000000000001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278</v>
      </c>
      <c r="AU123" s="221" t="s">
        <v>84</v>
      </c>
      <c r="AY123" s="20" t="s">
        <v>277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1425</v>
      </c>
    </row>
    <row r="124" s="2" customFormat="1">
      <c r="A124" s="41"/>
      <c r="B124" s="42"/>
      <c r="C124" s="43"/>
      <c r="D124" s="223" t="s">
        <v>283</v>
      </c>
      <c r="E124" s="43"/>
      <c r="F124" s="224" t="s">
        <v>1424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283</v>
      </c>
      <c r="AU124" s="20" t="s">
        <v>84</v>
      </c>
    </row>
    <row r="125" s="2" customFormat="1" ht="16.5" customHeight="1">
      <c r="A125" s="41"/>
      <c r="B125" s="42"/>
      <c r="C125" s="210" t="s">
        <v>217</v>
      </c>
      <c r="D125" s="210" t="s">
        <v>278</v>
      </c>
      <c r="E125" s="211" t="s">
        <v>639</v>
      </c>
      <c r="F125" s="212" t="s">
        <v>1426</v>
      </c>
      <c r="G125" s="213" t="s">
        <v>1131</v>
      </c>
      <c r="H125" s="214">
        <v>0.76000000000000001</v>
      </c>
      <c r="I125" s="215"/>
      <c r="J125" s="216">
        <f>ROUND(I125*H125,2)</f>
        <v>0</v>
      </c>
      <c r="K125" s="212" t="s">
        <v>19</v>
      </c>
      <c r="L125" s="47"/>
      <c r="M125" s="217" t="s">
        <v>19</v>
      </c>
      <c r="N125" s="218" t="s">
        <v>46</v>
      </c>
      <c r="O125" s="87"/>
      <c r="P125" s="219">
        <f>O125*H125</f>
        <v>0</v>
      </c>
      <c r="Q125" s="219">
        <v>0</v>
      </c>
      <c r="R125" s="219">
        <f>Q125*H125</f>
        <v>0</v>
      </c>
      <c r="S125" s="219">
        <v>0</v>
      </c>
      <c r="T125" s="22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1" t="s">
        <v>102</v>
      </c>
      <c r="AT125" s="221" t="s">
        <v>278</v>
      </c>
      <c r="AU125" s="221" t="s">
        <v>84</v>
      </c>
      <c r="AY125" s="20" t="s">
        <v>277</v>
      </c>
      <c r="BE125" s="222">
        <f>IF(N125="základní",J125,0)</f>
        <v>0</v>
      </c>
      <c r="BF125" s="222">
        <f>IF(N125="snížená",J125,0)</f>
        <v>0</v>
      </c>
      <c r="BG125" s="222">
        <f>IF(N125="zákl. přenesená",J125,0)</f>
        <v>0</v>
      </c>
      <c r="BH125" s="222">
        <f>IF(N125="sníž. přenesená",J125,0)</f>
        <v>0</v>
      </c>
      <c r="BI125" s="222">
        <f>IF(N125="nulová",J125,0)</f>
        <v>0</v>
      </c>
      <c r="BJ125" s="20" t="s">
        <v>82</v>
      </c>
      <c r="BK125" s="222">
        <f>ROUND(I125*H125,2)</f>
        <v>0</v>
      </c>
      <c r="BL125" s="20" t="s">
        <v>102</v>
      </c>
      <c r="BM125" s="221" t="s">
        <v>1427</v>
      </c>
    </row>
    <row r="126" s="2" customFormat="1">
      <c r="A126" s="41"/>
      <c r="B126" s="42"/>
      <c r="C126" s="43"/>
      <c r="D126" s="223" t="s">
        <v>283</v>
      </c>
      <c r="E126" s="43"/>
      <c r="F126" s="224" t="s">
        <v>1426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283</v>
      </c>
      <c r="AU126" s="20" t="s">
        <v>84</v>
      </c>
    </row>
    <row r="127" s="11" customFormat="1" ht="22.8" customHeight="1">
      <c r="A127" s="11"/>
      <c r="B127" s="196"/>
      <c r="C127" s="197"/>
      <c r="D127" s="198" t="s">
        <v>74</v>
      </c>
      <c r="E127" s="249" t="s">
        <v>1060</v>
      </c>
      <c r="F127" s="249" t="s">
        <v>1428</v>
      </c>
      <c r="G127" s="197"/>
      <c r="H127" s="197"/>
      <c r="I127" s="200"/>
      <c r="J127" s="250">
        <f>BK127</f>
        <v>0</v>
      </c>
      <c r="K127" s="197"/>
      <c r="L127" s="202"/>
      <c r="M127" s="203"/>
      <c r="N127" s="204"/>
      <c r="O127" s="204"/>
      <c r="P127" s="205">
        <f>SUM(P128:P149)</f>
        <v>0</v>
      </c>
      <c r="Q127" s="204"/>
      <c r="R127" s="205">
        <f>SUM(R128:R149)</f>
        <v>0</v>
      </c>
      <c r="S127" s="204"/>
      <c r="T127" s="206">
        <f>SUM(T128:T149)</f>
        <v>0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R127" s="207" t="s">
        <v>82</v>
      </c>
      <c r="AT127" s="208" t="s">
        <v>74</v>
      </c>
      <c r="AU127" s="208" t="s">
        <v>82</v>
      </c>
      <c r="AY127" s="207" t="s">
        <v>277</v>
      </c>
      <c r="BK127" s="209">
        <f>SUM(BK128:BK149)</f>
        <v>0</v>
      </c>
    </row>
    <row r="128" s="2" customFormat="1" ht="16.5" customHeight="1">
      <c r="A128" s="41"/>
      <c r="B128" s="42"/>
      <c r="C128" s="210" t="s">
        <v>220</v>
      </c>
      <c r="D128" s="210" t="s">
        <v>278</v>
      </c>
      <c r="E128" s="211" t="s">
        <v>1429</v>
      </c>
      <c r="F128" s="212" t="s">
        <v>1430</v>
      </c>
      <c r="G128" s="213" t="s">
        <v>1131</v>
      </c>
      <c r="H128" s="214">
        <v>19.600000000000001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278</v>
      </c>
      <c r="AU128" s="221" t="s">
        <v>84</v>
      </c>
      <c r="AY128" s="20" t="s">
        <v>277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1431</v>
      </c>
    </row>
    <row r="129" s="2" customFormat="1">
      <c r="A129" s="41"/>
      <c r="B129" s="42"/>
      <c r="C129" s="43"/>
      <c r="D129" s="223" t="s">
        <v>283</v>
      </c>
      <c r="E129" s="43"/>
      <c r="F129" s="224" t="s">
        <v>1432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283</v>
      </c>
      <c r="AU129" s="20" t="s">
        <v>84</v>
      </c>
    </row>
    <row r="130" s="2" customFormat="1" ht="16.5" customHeight="1">
      <c r="A130" s="41"/>
      <c r="B130" s="42"/>
      <c r="C130" s="210" t="s">
        <v>223</v>
      </c>
      <c r="D130" s="210" t="s">
        <v>278</v>
      </c>
      <c r="E130" s="211" t="s">
        <v>1134</v>
      </c>
      <c r="F130" s="212" t="s">
        <v>1135</v>
      </c>
      <c r="G130" s="213" t="s">
        <v>1131</v>
      </c>
      <c r="H130" s="214">
        <v>19.600000000000001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278</v>
      </c>
      <c r="AU130" s="221" t="s">
        <v>84</v>
      </c>
      <c r="AY130" s="20" t="s">
        <v>277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1433</v>
      </c>
    </row>
    <row r="131" s="2" customFormat="1">
      <c r="A131" s="41"/>
      <c r="B131" s="42"/>
      <c r="C131" s="43"/>
      <c r="D131" s="223" t="s">
        <v>283</v>
      </c>
      <c r="E131" s="43"/>
      <c r="F131" s="224" t="s">
        <v>1135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283</v>
      </c>
      <c r="AU131" s="20" t="s">
        <v>84</v>
      </c>
    </row>
    <row r="132" s="2" customFormat="1" ht="16.5" customHeight="1">
      <c r="A132" s="41"/>
      <c r="B132" s="42"/>
      <c r="C132" s="210" t="s">
        <v>226</v>
      </c>
      <c r="D132" s="210" t="s">
        <v>278</v>
      </c>
      <c r="E132" s="211" t="s">
        <v>1137</v>
      </c>
      <c r="F132" s="212" t="s">
        <v>1138</v>
      </c>
      <c r="G132" s="213" t="s">
        <v>1131</v>
      </c>
      <c r="H132" s="214">
        <v>19.600000000000001</v>
      </c>
      <c r="I132" s="215"/>
      <c r="J132" s="216">
        <f>ROUND(I132*H132,2)</f>
        <v>0</v>
      </c>
      <c r="K132" s="212" t="s">
        <v>19</v>
      </c>
      <c r="L132" s="47"/>
      <c r="M132" s="217" t="s">
        <v>19</v>
      </c>
      <c r="N132" s="218" t="s">
        <v>46</v>
      </c>
      <c r="O132" s="87"/>
      <c r="P132" s="219">
        <f>O132*H132</f>
        <v>0</v>
      </c>
      <c r="Q132" s="219">
        <v>0</v>
      </c>
      <c r="R132" s="219">
        <f>Q132*H132</f>
        <v>0</v>
      </c>
      <c r="S132" s="219">
        <v>0</v>
      </c>
      <c r="T132" s="22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1" t="s">
        <v>102</v>
      </c>
      <c r="AT132" s="221" t="s">
        <v>278</v>
      </c>
      <c r="AU132" s="221" t="s">
        <v>84</v>
      </c>
      <c r="AY132" s="20" t="s">
        <v>277</v>
      </c>
      <c r="BE132" s="222">
        <f>IF(N132="základní",J132,0)</f>
        <v>0</v>
      </c>
      <c r="BF132" s="222">
        <f>IF(N132="snížená",J132,0)</f>
        <v>0</v>
      </c>
      <c r="BG132" s="222">
        <f>IF(N132="zákl. přenesená",J132,0)</f>
        <v>0</v>
      </c>
      <c r="BH132" s="222">
        <f>IF(N132="sníž. přenesená",J132,0)</f>
        <v>0</v>
      </c>
      <c r="BI132" s="222">
        <f>IF(N132="nulová",J132,0)</f>
        <v>0</v>
      </c>
      <c r="BJ132" s="20" t="s">
        <v>82</v>
      </c>
      <c r="BK132" s="222">
        <f>ROUND(I132*H132,2)</f>
        <v>0</v>
      </c>
      <c r="BL132" s="20" t="s">
        <v>102</v>
      </c>
      <c r="BM132" s="221" t="s">
        <v>1434</v>
      </c>
    </row>
    <row r="133" s="2" customFormat="1">
      <c r="A133" s="41"/>
      <c r="B133" s="42"/>
      <c r="C133" s="43"/>
      <c r="D133" s="223" t="s">
        <v>283</v>
      </c>
      <c r="E133" s="43"/>
      <c r="F133" s="224" t="s">
        <v>1138</v>
      </c>
      <c r="G133" s="43"/>
      <c r="H133" s="43"/>
      <c r="I133" s="225"/>
      <c r="J133" s="43"/>
      <c r="K133" s="43"/>
      <c r="L133" s="47"/>
      <c r="M133" s="226"/>
      <c r="N133" s="22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283</v>
      </c>
      <c r="AU133" s="20" t="s">
        <v>84</v>
      </c>
    </row>
    <row r="134" s="2" customFormat="1" ht="24.15" customHeight="1">
      <c r="A134" s="41"/>
      <c r="B134" s="42"/>
      <c r="C134" s="210" t="s">
        <v>8</v>
      </c>
      <c r="D134" s="210" t="s">
        <v>278</v>
      </c>
      <c r="E134" s="211" t="s">
        <v>1405</v>
      </c>
      <c r="F134" s="212" t="s">
        <v>1406</v>
      </c>
      <c r="G134" s="213" t="s">
        <v>1051</v>
      </c>
      <c r="H134" s="214">
        <v>28</v>
      </c>
      <c r="I134" s="215"/>
      <c r="J134" s="216">
        <f>ROUND(I134*H134,2)</f>
        <v>0</v>
      </c>
      <c r="K134" s="212" t="s">
        <v>19</v>
      </c>
      <c r="L134" s="47"/>
      <c r="M134" s="217" t="s">
        <v>19</v>
      </c>
      <c r="N134" s="218" t="s">
        <v>46</v>
      </c>
      <c r="O134" s="87"/>
      <c r="P134" s="219">
        <f>O134*H134</f>
        <v>0</v>
      </c>
      <c r="Q134" s="219">
        <v>0</v>
      </c>
      <c r="R134" s="219">
        <f>Q134*H134</f>
        <v>0</v>
      </c>
      <c r="S134" s="219">
        <v>0</v>
      </c>
      <c r="T134" s="22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1" t="s">
        <v>102</v>
      </c>
      <c r="AT134" s="221" t="s">
        <v>278</v>
      </c>
      <c r="AU134" s="221" t="s">
        <v>84</v>
      </c>
      <c r="AY134" s="20" t="s">
        <v>277</v>
      </c>
      <c r="BE134" s="222">
        <f>IF(N134="základní",J134,0)</f>
        <v>0</v>
      </c>
      <c r="BF134" s="222">
        <f>IF(N134="snížená",J134,0)</f>
        <v>0</v>
      </c>
      <c r="BG134" s="222">
        <f>IF(N134="zákl. přenesená",J134,0)</f>
        <v>0</v>
      </c>
      <c r="BH134" s="222">
        <f>IF(N134="sníž. přenesená",J134,0)</f>
        <v>0</v>
      </c>
      <c r="BI134" s="222">
        <f>IF(N134="nulová",J134,0)</f>
        <v>0</v>
      </c>
      <c r="BJ134" s="20" t="s">
        <v>82</v>
      </c>
      <c r="BK134" s="222">
        <f>ROUND(I134*H134,2)</f>
        <v>0</v>
      </c>
      <c r="BL134" s="20" t="s">
        <v>102</v>
      </c>
      <c r="BM134" s="221" t="s">
        <v>1435</v>
      </c>
    </row>
    <row r="135" s="2" customFormat="1">
      <c r="A135" s="41"/>
      <c r="B135" s="42"/>
      <c r="C135" s="43"/>
      <c r="D135" s="223" t="s">
        <v>283</v>
      </c>
      <c r="E135" s="43"/>
      <c r="F135" s="224" t="s">
        <v>1406</v>
      </c>
      <c r="G135" s="43"/>
      <c r="H135" s="43"/>
      <c r="I135" s="225"/>
      <c r="J135" s="43"/>
      <c r="K135" s="43"/>
      <c r="L135" s="47"/>
      <c r="M135" s="226"/>
      <c r="N135" s="22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283</v>
      </c>
      <c r="AU135" s="20" t="s">
        <v>84</v>
      </c>
    </row>
    <row r="136" s="2" customFormat="1" ht="16.5" customHeight="1">
      <c r="A136" s="41"/>
      <c r="B136" s="42"/>
      <c r="C136" s="210" t="s">
        <v>231</v>
      </c>
      <c r="D136" s="210" t="s">
        <v>278</v>
      </c>
      <c r="E136" s="211" t="s">
        <v>1408</v>
      </c>
      <c r="F136" s="212" t="s">
        <v>1409</v>
      </c>
      <c r="G136" s="213" t="s">
        <v>1051</v>
      </c>
      <c r="H136" s="214">
        <v>19</v>
      </c>
      <c r="I136" s="215"/>
      <c r="J136" s="216">
        <f>ROUND(I136*H136,2)</f>
        <v>0</v>
      </c>
      <c r="K136" s="212" t="s">
        <v>19</v>
      </c>
      <c r="L136" s="47"/>
      <c r="M136" s="217" t="s">
        <v>19</v>
      </c>
      <c r="N136" s="218" t="s">
        <v>46</v>
      </c>
      <c r="O136" s="87"/>
      <c r="P136" s="219">
        <f>O136*H136</f>
        <v>0</v>
      </c>
      <c r="Q136" s="219">
        <v>0</v>
      </c>
      <c r="R136" s="219">
        <f>Q136*H136</f>
        <v>0</v>
      </c>
      <c r="S136" s="219">
        <v>0</v>
      </c>
      <c r="T136" s="22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1" t="s">
        <v>102</v>
      </c>
      <c r="AT136" s="221" t="s">
        <v>278</v>
      </c>
      <c r="AU136" s="221" t="s">
        <v>84</v>
      </c>
      <c r="AY136" s="20" t="s">
        <v>277</v>
      </c>
      <c r="BE136" s="222">
        <f>IF(N136="základní",J136,0)</f>
        <v>0</v>
      </c>
      <c r="BF136" s="222">
        <f>IF(N136="snížená",J136,0)</f>
        <v>0</v>
      </c>
      <c r="BG136" s="222">
        <f>IF(N136="zákl. přenesená",J136,0)</f>
        <v>0</v>
      </c>
      <c r="BH136" s="222">
        <f>IF(N136="sníž. přenesená",J136,0)</f>
        <v>0</v>
      </c>
      <c r="BI136" s="222">
        <f>IF(N136="nulová",J136,0)</f>
        <v>0</v>
      </c>
      <c r="BJ136" s="20" t="s">
        <v>82</v>
      </c>
      <c r="BK136" s="222">
        <f>ROUND(I136*H136,2)</f>
        <v>0</v>
      </c>
      <c r="BL136" s="20" t="s">
        <v>102</v>
      </c>
      <c r="BM136" s="221" t="s">
        <v>1436</v>
      </c>
    </row>
    <row r="137" s="2" customFormat="1">
      <c r="A137" s="41"/>
      <c r="B137" s="42"/>
      <c r="C137" s="43"/>
      <c r="D137" s="223" t="s">
        <v>283</v>
      </c>
      <c r="E137" s="43"/>
      <c r="F137" s="224" t="s">
        <v>1409</v>
      </c>
      <c r="G137" s="43"/>
      <c r="H137" s="43"/>
      <c r="I137" s="225"/>
      <c r="J137" s="43"/>
      <c r="K137" s="43"/>
      <c r="L137" s="47"/>
      <c r="M137" s="226"/>
      <c r="N137" s="22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283</v>
      </c>
      <c r="AU137" s="20" t="s">
        <v>84</v>
      </c>
    </row>
    <row r="138" s="2" customFormat="1" ht="16.5" customHeight="1">
      <c r="A138" s="41"/>
      <c r="B138" s="42"/>
      <c r="C138" s="210" t="s">
        <v>234</v>
      </c>
      <c r="D138" s="210" t="s">
        <v>278</v>
      </c>
      <c r="E138" s="211" t="s">
        <v>1411</v>
      </c>
      <c r="F138" s="212" t="s">
        <v>1412</v>
      </c>
      <c r="G138" s="213" t="s">
        <v>1051</v>
      </c>
      <c r="H138" s="214">
        <v>28</v>
      </c>
      <c r="I138" s="215"/>
      <c r="J138" s="216">
        <f>ROUND(I138*H138,2)</f>
        <v>0</v>
      </c>
      <c r="K138" s="212" t="s">
        <v>19</v>
      </c>
      <c r="L138" s="47"/>
      <c r="M138" s="217" t="s">
        <v>19</v>
      </c>
      <c r="N138" s="218" t="s">
        <v>46</v>
      </c>
      <c r="O138" s="87"/>
      <c r="P138" s="219">
        <f>O138*H138</f>
        <v>0</v>
      </c>
      <c r="Q138" s="219">
        <v>0</v>
      </c>
      <c r="R138" s="219">
        <f>Q138*H138</f>
        <v>0</v>
      </c>
      <c r="S138" s="219">
        <v>0</v>
      </c>
      <c r="T138" s="22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1" t="s">
        <v>102</v>
      </c>
      <c r="AT138" s="221" t="s">
        <v>278</v>
      </c>
      <c r="AU138" s="221" t="s">
        <v>84</v>
      </c>
      <c r="AY138" s="20" t="s">
        <v>277</v>
      </c>
      <c r="BE138" s="222">
        <f>IF(N138="základní",J138,0)</f>
        <v>0</v>
      </c>
      <c r="BF138" s="222">
        <f>IF(N138="snížená",J138,0)</f>
        <v>0</v>
      </c>
      <c r="BG138" s="222">
        <f>IF(N138="zákl. přenesená",J138,0)</f>
        <v>0</v>
      </c>
      <c r="BH138" s="222">
        <f>IF(N138="sníž. přenesená",J138,0)</f>
        <v>0</v>
      </c>
      <c r="BI138" s="222">
        <f>IF(N138="nulová",J138,0)</f>
        <v>0</v>
      </c>
      <c r="BJ138" s="20" t="s">
        <v>82</v>
      </c>
      <c r="BK138" s="222">
        <f>ROUND(I138*H138,2)</f>
        <v>0</v>
      </c>
      <c r="BL138" s="20" t="s">
        <v>102</v>
      </c>
      <c r="BM138" s="221" t="s">
        <v>1437</v>
      </c>
    </row>
    <row r="139" s="2" customFormat="1">
      <c r="A139" s="41"/>
      <c r="B139" s="42"/>
      <c r="C139" s="43"/>
      <c r="D139" s="223" t="s">
        <v>283</v>
      </c>
      <c r="E139" s="43"/>
      <c r="F139" s="224" t="s">
        <v>1412</v>
      </c>
      <c r="G139" s="43"/>
      <c r="H139" s="43"/>
      <c r="I139" s="225"/>
      <c r="J139" s="43"/>
      <c r="K139" s="43"/>
      <c r="L139" s="47"/>
      <c r="M139" s="226"/>
      <c r="N139" s="22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283</v>
      </c>
      <c r="AU139" s="20" t="s">
        <v>84</v>
      </c>
    </row>
    <row r="140" s="2" customFormat="1" ht="24.15" customHeight="1">
      <c r="A140" s="41"/>
      <c r="B140" s="42"/>
      <c r="C140" s="210" t="s">
        <v>237</v>
      </c>
      <c r="D140" s="210" t="s">
        <v>278</v>
      </c>
      <c r="E140" s="211" t="s">
        <v>1414</v>
      </c>
      <c r="F140" s="212" t="s">
        <v>1415</v>
      </c>
      <c r="G140" s="213" t="s">
        <v>1041</v>
      </c>
      <c r="H140" s="214">
        <v>134.40000000000001</v>
      </c>
      <c r="I140" s="215"/>
      <c r="J140" s="216">
        <f>ROUND(I140*H140,2)</f>
        <v>0</v>
      </c>
      <c r="K140" s="212" t="s">
        <v>19</v>
      </c>
      <c r="L140" s="47"/>
      <c r="M140" s="217" t="s">
        <v>19</v>
      </c>
      <c r="N140" s="218" t="s">
        <v>46</v>
      </c>
      <c r="O140" s="87"/>
      <c r="P140" s="219">
        <f>O140*H140</f>
        <v>0</v>
      </c>
      <c r="Q140" s="219">
        <v>0</v>
      </c>
      <c r="R140" s="219">
        <f>Q140*H140</f>
        <v>0</v>
      </c>
      <c r="S140" s="219">
        <v>0</v>
      </c>
      <c r="T140" s="220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1" t="s">
        <v>102</v>
      </c>
      <c r="AT140" s="221" t="s">
        <v>278</v>
      </c>
      <c r="AU140" s="221" t="s">
        <v>84</v>
      </c>
      <c r="AY140" s="20" t="s">
        <v>277</v>
      </c>
      <c r="BE140" s="222">
        <f>IF(N140="základní",J140,0)</f>
        <v>0</v>
      </c>
      <c r="BF140" s="222">
        <f>IF(N140="snížená",J140,0)</f>
        <v>0</v>
      </c>
      <c r="BG140" s="222">
        <f>IF(N140="zákl. přenesená",J140,0)</f>
        <v>0</v>
      </c>
      <c r="BH140" s="222">
        <f>IF(N140="sníž. přenesená",J140,0)</f>
        <v>0</v>
      </c>
      <c r="BI140" s="222">
        <f>IF(N140="nulová",J140,0)</f>
        <v>0</v>
      </c>
      <c r="BJ140" s="20" t="s">
        <v>82</v>
      </c>
      <c r="BK140" s="222">
        <f>ROUND(I140*H140,2)</f>
        <v>0</v>
      </c>
      <c r="BL140" s="20" t="s">
        <v>102</v>
      </c>
      <c r="BM140" s="221" t="s">
        <v>1438</v>
      </c>
    </row>
    <row r="141" s="2" customFormat="1">
      <c r="A141" s="41"/>
      <c r="B141" s="42"/>
      <c r="C141" s="43"/>
      <c r="D141" s="223" t="s">
        <v>283</v>
      </c>
      <c r="E141" s="43"/>
      <c r="F141" s="224" t="s">
        <v>1417</v>
      </c>
      <c r="G141" s="43"/>
      <c r="H141" s="43"/>
      <c r="I141" s="225"/>
      <c r="J141" s="43"/>
      <c r="K141" s="43"/>
      <c r="L141" s="47"/>
      <c r="M141" s="226"/>
      <c r="N141" s="22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283</v>
      </c>
      <c r="AU141" s="20" t="s">
        <v>84</v>
      </c>
    </row>
    <row r="142" s="2" customFormat="1" ht="24.15" customHeight="1">
      <c r="A142" s="41"/>
      <c r="B142" s="42"/>
      <c r="C142" s="210" t="s">
        <v>418</v>
      </c>
      <c r="D142" s="210" t="s">
        <v>278</v>
      </c>
      <c r="E142" s="211" t="s">
        <v>1439</v>
      </c>
      <c r="F142" s="212" t="s">
        <v>1440</v>
      </c>
      <c r="G142" s="213" t="s">
        <v>1041</v>
      </c>
      <c r="H142" s="214">
        <v>15.199999999999999</v>
      </c>
      <c r="I142" s="215"/>
      <c r="J142" s="216">
        <f>ROUND(I142*H142,2)</f>
        <v>0</v>
      </c>
      <c r="K142" s="212" t="s">
        <v>19</v>
      </c>
      <c r="L142" s="47"/>
      <c r="M142" s="217" t="s">
        <v>19</v>
      </c>
      <c r="N142" s="218" t="s">
        <v>46</v>
      </c>
      <c r="O142" s="87"/>
      <c r="P142" s="219">
        <f>O142*H142</f>
        <v>0</v>
      </c>
      <c r="Q142" s="219">
        <v>0</v>
      </c>
      <c r="R142" s="219">
        <f>Q142*H142</f>
        <v>0</v>
      </c>
      <c r="S142" s="219">
        <v>0</v>
      </c>
      <c r="T142" s="22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1" t="s">
        <v>102</v>
      </c>
      <c r="AT142" s="221" t="s">
        <v>278</v>
      </c>
      <c r="AU142" s="221" t="s">
        <v>84</v>
      </c>
      <c r="AY142" s="20" t="s">
        <v>277</v>
      </c>
      <c r="BE142" s="222">
        <f>IF(N142="základní",J142,0)</f>
        <v>0</v>
      </c>
      <c r="BF142" s="222">
        <f>IF(N142="snížená",J142,0)</f>
        <v>0</v>
      </c>
      <c r="BG142" s="222">
        <f>IF(N142="zákl. přenesená",J142,0)</f>
        <v>0</v>
      </c>
      <c r="BH142" s="222">
        <f>IF(N142="sníž. přenesená",J142,0)</f>
        <v>0</v>
      </c>
      <c r="BI142" s="222">
        <f>IF(N142="nulová",J142,0)</f>
        <v>0</v>
      </c>
      <c r="BJ142" s="20" t="s">
        <v>82</v>
      </c>
      <c r="BK142" s="222">
        <f>ROUND(I142*H142,2)</f>
        <v>0</v>
      </c>
      <c r="BL142" s="20" t="s">
        <v>102</v>
      </c>
      <c r="BM142" s="221" t="s">
        <v>1441</v>
      </c>
    </row>
    <row r="143" s="2" customFormat="1">
      <c r="A143" s="41"/>
      <c r="B143" s="42"/>
      <c r="C143" s="43"/>
      <c r="D143" s="223" t="s">
        <v>283</v>
      </c>
      <c r="E143" s="43"/>
      <c r="F143" s="224" t="s">
        <v>1440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283</v>
      </c>
      <c r="AU143" s="20" t="s">
        <v>84</v>
      </c>
    </row>
    <row r="144" s="2" customFormat="1" ht="24.15" customHeight="1">
      <c r="A144" s="41"/>
      <c r="B144" s="42"/>
      <c r="C144" s="210" t="s">
        <v>429</v>
      </c>
      <c r="D144" s="210" t="s">
        <v>278</v>
      </c>
      <c r="E144" s="211" t="s">
        <v>1420</v>
      </c>
      <c r="F144" s="212" t="s">
        <v>1421</v>
      </c>
      <c r="G144" s="213" t="s">
        <v>1051</v>
      </c>
      <c r="H144" s="214">
        <v>28</v>
      </c>
      <c r="I144" s="215"/>
      <c r="J144" s="216">
        <f>ROUND(I144*H144,2)</f>
        <v>0</v>
      </c>
      <c r="K144" s="212" t="s">
        <v>19</v>
      </c>
      <c r="L144" s="47"/>
      <c r="M144" s="217" t="s">
        <v>19</v>
      </c>
      <c r="N144" s="218" t="s">
        <v>46</v>
      </c>
      <c r="O144" s="87"/>
      <c r="P144" s="219">
        <f>O144*H144</f>
        <v>0</v>
      </c>
      <c r="Q144" s="219">
        <v>0</v>
      </c>
      <c r="R144" s="219">
        <f>Q144*H144</f>
        <v>0</v>
      </c>
      <c r="S144" s="219">
        <v>0</v>
      </c>
      <c r="T144" s="220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1" t="s">
        <v>102</v>
      </c>
      <c r="AT144" s="221" t="s">
        <v>278</v>
      </c>
      <c r="AU144" s="221" t="s">
        <v>84</v>
      </c>
      <c r="AY144" s="20" t="s">
        <v>277</v>
      </c>
      <c r="BE144" s="222">
        <f>IF(N144="základní",J144,0)</f>
        <v>0</v>
      </c>
      <c r="BF144" s="222">
        <f>IF(N144="snížená",J144,0)</f>
        <v>0</v>
      </c>
      <c r="BG144" s="222">
        <f>IF(N144="zákl. přenesená",J144,0)</f>
        <v>0</v>
      </c>
      <c r="BH144" s="222">
        <f>IF(N144="sníž. přenesená",J144,0)</f>
        <v>0</v>
      </c>
      <c r="BI144" s="222">
        <f>IF(N144="nulová",J144,0)</f>
        <v>0</v>
      </c>
      <c r="BJ144" s="20" t="s">
        <v>82</v>
      </c>
      <c r="BK144" s="222">
        <f>ROUND(I144*H144,2)</f>
        <v>0</v>
      </c>
      <c r="BL144" s="20" t="s">
        <v>102</v>
      </c>
      <c r="BM144" s="221" t="s">
        <v>1442</v>
      </c>
    </row>
    <row r="145" s="2" customFormat="1">
      <c r="A145" s="41"/>
      <c r="B145" s="42"/>
      <c r="C145" s="43"/>
      <c r="D145" s="223" t="s">
        <v>283</v>
      </c>
      <c r="E145" s="43"/>
      <c r="F145" s="224" t="s">
        <v>1423</v>
      </c>
      <c r="G145" s="43"/>
      <c r="H145" s="43"/>
      <c r="I145" s="225"/>
      <c r="J145" s="43"/>
      <c r="K145" s="43"/>
      <c r="L145" s="47"/>
      <c r="M145" s="226"/>
      <c r="N145" s="22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283</v>
      </c>
      <c r="AU145" s="20" t="s">
        <v>84</v>
      </c>
    </row>
    <row r="146" s="2" customFormat="1" ht="16.5" customHeight="1">
      <c r="A146" s="41"/>
      <c r="B146" s="42"/>
      <c r="C146" s="210" t="s">
        <v>7</v>
      </c>
      <c r="D146" s="210" t="s">
        <v>278</v>
      </c>
      <c r="E146" s="211" t="s">
        <v>648</v>
      </c>
      <c r="F146" s="212" t="s">
        <v>1424</v>
      </c>
      <c r="G146" s="213" t="s">
        <v>1131</v>
      </c>
      <c r="H146" s="214">
        <v>20.190000000000001</v>
      </c>
      <c r="I146" s="215"/>
      <c r="J146" s="216">
        <f>ROUND(I146*H146,2)</f>
        <v>0</v>
      </c>
      <c r="K146" s="212" t="s">
        <v>19</v>
      </c>
      <c r="L146" s="47"/>
      <c r="M146" s="217" t="s">
        <v>19</v>
      </c>
      <c r="N146" s="218" t="s">
        <v>46</v>
      </c>
      <c r="O146" s="87"/>
      <c r="P146" s="219">
        <f>O146*H146</f>
        <v>0</v>
      </c>
      <c r="Q146" s="219">
        <v>0</v>
      </c>
      <c r="R146" s="219">
        <f>Q146*H146</f>
        <v>0</v>
      </c>
      <c r="S146" s="219">
        <v>0</v>
      </c>
      <c r="T146" s="220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1" t="s">
        <v>102</v>
      </c>
      <c r="AT146" s="221" t="s">
        <v>278</v>
      </c>
      <c r="AU146" s="221" t="s">
        <v>84</v>
      </c>
      <c r="AY146" s="20" t="s">
        <v>277</v>
      </c>
      <c r="BE146" s="222">
        <f>IF(N146="základní",J146,0)</f>
        <v>0</v>
      </c>
      <c r="BF146" s="222">
        <f>IF(N146="snížená",J146,0)</f>
        <v>0</v>
      </c>
      <c r="BG146" s="222">
        <f>IF(N146="zákl. přenesená",J146,0)</f>
        <v>0</v>
      </c>
      <c r="BH146" s="222">
        <f>IF(N146="sníž. přenesená",J146,0)</f>
        <v>0</v>
      </c>
      <c r="BI146" s="222">
        <f>IF(N146="nulová",J146,0)</f>
        <v>0</v>
      </c>
      <c r="BJ146" s="20" t="s">
        <v>82</v>
      </c>
      <c r="BK146" s="222">
        <f>ROUND(I146*H146,2)</f>
        <v>0</v>
      </c>
      <c r="BL146" s="20" t="s">
        <v>102</v>
      </c>
      <c r="BM146" s="221" t="s">
        <v>1443</v>
      </c>
    </row>
    <row r="147" s="2" customFormat="1">
      <c r="A147" s="41"/>
      <c r="B147" s="42"/>
      <c r="C147" s="43"/>
      <c r="D147" s="223" t="s">
        <v>283</v>
      </c>
      <c r="E147" s="43"/>
      <c r="F147" s="224" t="s">
        <v>1424</v>
      </c>
      <c r="G147" s="43"/>
      <c r="H147" s="43"/>
      <c r="I147" s="225"/>
      <c r="J147" s="43"/>
      <c r="K147" s="43"/>
      <c r="L147" s="47"/>
      <c r="M147" s="226"/>
      <c r="N147" s="22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283</v>
      </c>
      <c r="AU147" s="20" t="s">
        <v>84</v>
      </c>
    </row>
    <row r="148" s="2" customFormat="1" ht="16.5" customHeight="1">
      <c r="A148" s="41"/>
      <c r="B148" s="42"/>
      <c r="C148" s="210" t="s">
        <v>446</v>
      </c>
      <c r="D148" s="210" t="s">
        <v>278</v>
      </c>
      <c r="E148" s="211" t="s">
        <v>655</v>
      </c>
      <c r="F148" s="212" t="s">
        <v>1426</v>
      </c>
      <c r="G148" s="213" t="s">
        <v>1131</v>
      </c>
      <c r="H148" s="214">
        <v>0.76000000000000001</v>
      </c>
      <c r="I148" s="215"/>
      <c r="J148" s="216">
        <f>ROUND(I148*H148,2)</f>
        <v>0</v>
      </c>
      <c r="K148" s="212" t="s">
        <v>19</v>
      </c>
      <c r="L148" s="47"/>
      <c r="M148" s="217" t="s">
        <v>19</v>
      </c>
      <c r="N148" s="218" t="s">
        <v>46</v>
      </c>
      <c r="O148" s="87"/>
      <c r="P148" s="219">
        <f>O148*H148</f>
        <v>0</v>
      </c>
      <c r="Q148" s="219">
        <v>0</v>
      </c>
      <c r="R148" s="219">
        <f>Q148*H148</f>
        <v>0</v>
      </c>
      <c r="S148" s="219">
        <v>0</v>
      </c>
      <c r="T148" s="22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1" t="s">
        <v>102</v>
      </c>
      <c r="AT148" s="221" t="s">
        <v>278</v>
      </c>
      <c r="AU148" s="221" t="s">
        <v>84</v>
      </c>
      <c r="AY148" s="20" t="s">
        <v>277</v>
      </c>
      <c r="BE148" s="222">
        <f>IF(N148="základní",J148,0)</f>
        <v>0</v>
      </c>
      <c r="BF148" s="222">
        <f>IF(N148="snížená",J148,0)</f>
        <v>0</v>
      </c>
      <c r="BG148" s="222">
        <f>IF(N148="zákl. přenesená",J148,0)</f>
        <v>0</v>
      </c>
      <c r="BH148" s="222">
        <f>IF(N148="sníž. přenesená",J148,0)</f>
        <v>0</v>
      </c>
      <c r="BI148" s="222">
        <f>IF(N148="nulová",J148,0)</f>
        <v>0</v>
      </c>
      <c r="BJ148" s="20" t="s">
        <v>82</v>
      </c>
      <c r="BK148" s="222">
        <f>ROUND(I148*H148,2)</f>
        <v>0</v>
      </c>
      <c r="BL148" s="20" t="s">
        <v>102</v>
      </c>
      <c r="BM148" s="221" t="s">
        <v>1444</v>
      </c>
    </row>
    <row r="149" s="2" customFormat="1">
      <c r="A149" s="41"/>
      <c r="B149" s="42"/>
      <c r="C149" s="43"/>
      <c r="D149" s="223" t="s">
        <v>283</v>
      </c>
      <c r="E149" s="43"/>
      <c r="F149" s="224" t="s">
        <v>1426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283</v>
      </c>
      <c r="AU149" s="20" t="s">
        <v>84</v>
      </c>
    </row>
    <row r="150" s="11" customFormat="1" ht="22.8" customHeight="1">
      <c r="A150" s="11"/>
      <c r="B150" s="196"/>
      <c r="C150" s="197"/>
      <c r="D150" s="198" t="s">
        <v>74</v>
      </c>
      <c r="E150" s="249" t="s">
        <v>1191</v>
      </c>
      <c r="F150" s="249" t="s">
        <v>1445</v>
      </c>
      <c r="G150" s="197"/>
      <c r="H150" s="197"/>
      <c r="I150" s="200"/>
      <c r="J150" s="250">
        <f>BK150</f>
        <v>0</v>
      </c>
      <c r="K150" s="197"/>
      <c r="L150" s="202"/>
      <c r="M150" s="203"/>
      <c r="N150" s="204"/>
      <c r="O150" s="204"/>
      <c r="P150" s="205">
        <f>SUM(P151:P172)</f>
        <v>0</v>
      </c>
      <c r="Q150" s="204"/>
      <c r="R150" s="205">
        <f>SUM(R151:R172)</f>
        <v>0</v>
      </c>
      <c r="S150" s="204"/>
      <c r="T150" s="206">
        <f>SUM(T151:T172)</f>
        <v>0</v>
      </c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R150" s="207" t="s">
        <v>82</v>
      </c>
      <c r="AT150" s="208" t="s">
        <v>74</v>
      </c>
      <c r="AU150" s="208" t="s">
        <v>82</v>
      </c>
      <c r="AY150" s="207" t="s">
        <v>277</v>
      </c>
      <c r="BK150" s="209">
        <f>SUM(BK151:BK172)</f>
        <v>0</v>
      </c>
    </row>
    <row r="151" s="2" customFormat="1" ht="16.5" customHeight="1">
      <c r="A151" s="41"/>
      <c r="B151" s="42"/>
      <c r="C151" s="210" t="s">
        <v>452</v>
      </c>
      <c r="D151" s="210" t="s">
        <v>278</v>
      </c>
      <c r="E151" s="211" t="s">
        <v>1429</v>
      </c>
      <c r="F151" s="212" t="s">
        <v>1430</v>
      </c>
      <c r="G151" s="213" t="s">
        <v>1131</v>
      </c>
      <c r="H151" s="214">
        <v>19.600000000000001</v>
      </c>
      <c r="I151" s="215"/>
      <c r="J151" s="216">
        <f>ROUND(I151*H151,2)</f>
        <v>0</v>
      </c>
      <c r="K151" s="212" t="s">
        <v>19</v>
      </c>
      <c r="L151" s="47"/>
      <c r="M151" s="217" t="s">
        <v>19</v>
      </c>
      <c r="N151" s="218" t="s">
        <v>46</v>
      </c>
      <c r="O151" s="87"/>
      <c r="P151" s="219">
        <f>O151*H151</f>
        <v>0</v>
      </c>
      <c r="Q151" s="219">
        <v>0</v>
      </c>
      <c r="R151" s="219">
        <f>Q151*H151</f>
        <v>0</v>
      </c>
      <c r="S151" s="219">
        <v>0</v>
      </c>
      <c r="T151" s="220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1" t="s">
        <v>102</v>
      </c>
      <c r="AT151" s="221" t="s">
        <v>278</v>
      </c>
      <c r="AU151" s="221" t="s">
        <v>84</v>
      </c>
      <c r="AY151" s="20" t="s">
        <v>277</v>
      </c>
      <c r="BE151" s="222">
        <f>IF(N151="základní",J151,0)</f>
        <v>0</v>
      </c>
      <c r="BF151" s="222">
        <f>IF(N151="snížená",J151,0)</f>
        <v>0</v>
      </c>
      <c r="BG151" s="222">
        <f>IF(N151="zákl. přenesená",J151,0)</f>
        <v>0</v>
      </c>
      <c r="BH151" s="222">
        <f>IF(N151="sníž. přenesená",J151,0)</f>
        <v>0</v>
      </c>
      <c r="BI151" s="222">
        <f>IF(N151="nulová",J151,0)</f>
        <v>0</v>
      </c>
      <c r="BJ151" s="20" t="s">
        <v>82</v>
      </c>
      <c r="BK151" s="222">
        <f>ROUND(I151*H151,2)</f>
        <v>0</v>
      </c>
      <c r="BL151" s="20" t="s">
        <v>102</v>
      </c>
      <c r="BM151" s="221" t="s">
        <v>1446</v>
      </c>
    </row>
    <row r="152" s="2" customFormat="1">
      <c r="A152" s="41"/>
      <c r="B152" s="42"/>
      <c r="C152" s="43"/>
      <c r="D152" s="223" t="s">
        <v>283</v>
      </c>
      <c r="E152" s="43"/>
      <c r="F152" s="224" t="s">
        <v>1432</v>
      </c>
      <c r="G152" s="43"/>
      <c r="H152" s="43"/>
      <c r="I152" s="225"/>
      <c r="J152" s="43"/>
      <c r="K152" s="43"/>
      <c r="L152" s="47"/>
      <c r="M152" s="226"/>
      <c r="N152" s="22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283</v>
      </c>
      <c r="AU152" s="20" t="s">
        <v>84</v>
      </c>
    </row>
    <row r="153" s="2" customFormat="1" ht="16.5" customHeight="1">
      <c r="A153" s="41"/>
      <c r="B153" s="42"/>
      <c r="C153" s="210" t="s">
        <v>456</v>
      </c>
      <c r="D153" s="210" t="s">
        <v>278</v>
      </c>
      <c r="E153" s="211" t="s">
        <v>1134</v>
      </c>
      <c r="F153" s="212" t="s">
        <v>1135</v>
      </c>
      <c r="G153" s="213" t="s">
        <v>1131</v>
      </c>
      <c r="H153" s="214">
        <v>19.600000000000001</v>
      </c>
      <c r="I153" s="215"/>
      <c r="J153" s="216">
        <f>ROUND(I153*H153,2)</f>
        <v>0</v>
      </c>
      <c r="K153" s="212" t="s">
        <v>19</v>
      </c>
      <c r="L153" s="47"/>
      <c r="M153" s="217" t="s">
        <v>19</v>
      </c>
      <c r="N153" s="218" t="s">
        <v>46</v>
      </c>
      <c r="O153" s="87"/>
      <c r="P153" s="219">
        <f>O153*H153</f>
        <v>0</v>
      </c>
      <c r="Q153" s="219">
        <v>0</v>
      </c>
      <c r="R153" s="219">
        <f>Q153*H153</f>
        <v>0</v>
      </c>
      <c r="S153" s="219">
        <v>0</v>
      </c>
      <c r="T153" s="22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1" t="s">
        <v>102</v>
      </c>
      <c r="AT153" s="221" t="s">
        <v>278</v>
      </c>
      <c r="AU153" s="221" t="s">
        <v>84</v>
      </c>
      <c r="AY153" s="20" t="s">
        <v>277</v>
      </c>
      <c r="BE153" s="222">
        <f>IF(N153="základní",J153,0)</f>
        <v>0</v>
      </c>
      <c r="BF153" s="222">
        <f>IF(N153="snížená",J153,0)</f>
        <v>0</v>
      </c>
      <c r="BG153" s="222">
        <f>IF(N153="zákl. přenesená",J153,0)</f>
        <v>0</v>
      </c>
      <c r="BH153" s="222">
        <f>IF(N153="sníž. přenesená",J153,0)</f>
        <v>0</v>
      </c>
      <c r="BI153" s="222">
        <f>IF(N153="nulová",J153,0)</f>
        <v>0</v>
      </c>
      <c r="BJ153" s="20" t="s">
        <v>82</v>
      </c>
      <c r="BK153" s="222">
        <f>ROUND(I153*H153,2)</f>
        <v>0</v>
      </c>
      <c r="BL153" s="20" t="s">
        <v>102</v>
      </c>
      <c r="BM153" s="221" t="s">
        <v>1447</v>
      </c>
    </row>
    <row r="154" s="2" customFormat="1">
      <c r="A154" s="41"/>
      <c r="B154" s="42"/>
      <c r="C154" s="43"/>
      <c r="D154" s="223" t="s">
        <v>283</v>
      </c>
      <c r="E154" s="43"/>
      <c r="F154" s="224" t="s">
        <v>1135</v>
      </c>
      <c r="G154" s="43"/>
      <c r="H154" s="43"/>
      <c r="I154" s="225"/>
      <c r="J154" s="43"/>
      <c r="K154" s="43"/>
      <c r="L154" s="47"/>
      <c r="M154" s="226"/>
      <c r="N154" s="22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283</v>
      </c>
      <c r="AU154" s="20" t="s">
        <v>84</v>
      </c>
    </row>
    <row r="155" s="2" customFormat="1" ht="16.5" customHeight="1">
      <c r="A155" s="41"/>
      <c r="B155" s="42"/>
      <c r="C155" s="210" t="s">
        <v>465</v>
      </c>
      <c r="D155" s="210" t="s">
        <v>278</v>
      </c>
      <c r="E155" s="211" t="s">
        <v>1137</v>
      </c>
      <c r="F155" s="212" t="s">
        <v>1138</v>
      </c>
      <c r="G155" s="213" t="s">
        <v>1131</v>
      </c>
      <c r="H155" s="214">
        <v>19.600000000000001</v>
      </c>
      <c r="I155" s="215"/>
      <c r="J155" s="216">
        <f>ROUND(I155*H155,2)</f>
        <v>0</v>
      </c>
      <c r="K155" s="212" t="s">
        <v>19</v>
      </c>
      <c r="L155" s="47"/>
      <c r="M155" s="217" t="s">
        <v>19</v>
      </c>
      <c r="N155" s="218" t="s">
        <v>46</v>
      </c>
      <c r="O155" s="87"/>
      <c r="P155" s="219">
        <f>O155*H155</f>
        <v>0</v>
      </c>
      <c r="Q155" s="219">
        <v>0</v>
      </c>
      <c r="R155" s="219">
        <f>Q155*H155</f>
        <v>0</v>
      </c>
      <c r="S155" s="219">
        <v>0</v>
      </c>
      <c r="T155" s="220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1" t="s">
        <v>102</v>
      </c>
      <c r="AT155" s="221" t="s">
        <v>278</v>
      </c>
      <c r="AU155" s="221" t="s">
        <v>84</v>
      </c>
      <c r="AY155" s="20" t="s">
        <v>277</v>
      </c>
      <c r="BE155" s="222">
        <f>IF(N155="základní",J155,0)</f>
        <v>0</v>
      </c>
      <c r="BF155" s="222">
        <f>IF(N155="snížená",J155,0)</f>
        <v>0</v>
      </c>
      <c r="BG155" s="222">
        <f>IF(N155="zákl. přenesená",J155,0)</f>
        <v>0</v>
      </c>
      <c r="BH155" s="222">
        <f>IF(N155="sníž. přenesená",J155,0)</f>
        <v>0</v>
      </c>
      <c r="BI155" s="222">
        <f>IF(N155="nulová",J155,0)</f>
        <v>0</v>
      </c>
      <c r="BJ155" s="20" t="s">
        <v>82</v>
      </c>
      <c r="BK155" s="222">
        <f>ROUND(I155*H155,2)</f>
        <v>0</v>
      </c>
      <c r="BL155" s="20" t="s">
        <v>102</v>
      </c>
      <c r="BM155" s="221" t="s">
        <v>1448</v>
      </c>
    </row>
    <row r="156" s="2" customFormat="1">
      <c r="A156" s="41"/>
      <c r="B156" s="42"/>
      <c r="C156" s="43"/>
      <c r="D156" s="223" t="s">
        <v>283</v>
      </c>
      <c r="E156" s="43"/>
      <c r="F156" s="224" t="s">
        <v>1138</v>
      </c>
      <c r="G156" s="43"/>
      <c r="H156" s="43"/>
      <c r="I156" s="225"/>
      <c r="J156" s="43"/>
      <c r="K156" s="43"/>
      <c r="L156" s="47"/>
      <c r="M156" s="226"/>
      <c r="N156" s="22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283</v>
      </c>
      <c r="AU156" s="20" t="s">
        <v>84</v>
      </c>
    </row>
    <row r="157" s="2" customFormat="1" ht="24.15" customHeight="1">
      <c r="A157" s="41"/>
      <c r="B157" s="42"/>
      <c r="C157" s="210" t="s">
        <v>472</v>
      </c>
      <c r="D157" s="210" t="s">
        <v>278</v>
      </c>
      <c r="E157" s="211" t="s">
        <v>1405</v>
      </c>
      <c r="F157" s="212" t="s">
        <v>1406</v>
      </c>
      <c r="G157" s="213" t="s">
        <v>1051</v>
      </c>
      <c r="H157" s="214">
        <v>28</v>
      </c>
      <c r="I157" s="215"/>
      <c r="J157" s="216">
        <f>ROUND(I157*H157,2)</f>
        <v>0</v>
      </c>
      <c r="K157" s="212" t="s">
        <v>19</v>
      </c>
      <c r="L157" s="47"/>
      <c r="M157" s="217" t="s">
        <v>19</v>
      </c>
      <c r="N157" s="218" t="s">
        <v>46</v>
      </c>
      <c r="O157" s="87"/>
      <c r="P157" s="219">
        <f>O157*H157</f>
        <v>0</v>
      </c>
      <c r="Q157" s="219">
        <v>0</v>
      </c>
      <c r="R157" s="219">
        <f>Q157*H157</f>
        <v>0</v>
      </c>
      <c r="S157" s="219">
        <v>0</v>
      </c>
      <c r="T157" s="22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1" t="s">
        <v>102</v>
      </c>
      <c r="AT157" s="221" t="s">
        <v>278</v>
      </c>
      <c r="AU157" s="221" t="s">
        <v>84</v>
      </c>
      <c r="AY157" s="20" t="s">
        <v>277</v>
      </c>
      <c r="BE157" s="222">
        <f>IF(N157="základní",J157,0)</f>
        <v>0</v>
      </c>
      <c r="BF157" s="222">
        <f>IF(N157="snížená",J157,0)</f>
        <v>0</v>
      </c>
      <c r="BG157" s="222">
        <f>IF(N157="zákl. přenesená",J157,0)</f>
        <v>0</v>
      </c>
      <c r="BH157" s="222">
        <f>IF(N157="sníž. přenesená",J157,0)</f>
        <v>0</v>
      </c>
      <c r="BI157" s="222">
        <f>IF(N157="nulová",J157,0)</f>
        <v>0</v>
      </c>
      <c r="BJ157" s="20" t="s">
        <v>82</v>
      </c>
      <c r="BK157" s="222">
        <f>ROUND(I157*H157,2)</f>
        <v>0</v>
      </c>
      <c r="BL157" s="20" t="s">
        <v>102</v>
      </c>
      <c r="BM157" s="221" t="s">
        <v>1449</v>
      </c>
    </row>
    <row r="158" s="2" customFormat="1">
      <c r="A158" s="41"/>
      <c r="B158" s="42"/>
      <c r="C158" s="43"/>
      <c r="D158" s="223" t="s">
        <v>283</v>
      </c>
      <c r="E158" s="43"/>
      <c r="F158" s="224" t="s">
        <v>1406</v>
      </c>
      <c r="G158" s="43"/>
      <c r="H158" s="43"/>
      <c r="I158" s="225"/>
      <c r="J158" s="43"/>
      <c r="K158" s="43"/>
      <c r="L158" s="47"/>
      <c r="M158" s="226"/>
      <c r="N158" s="22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283</v>
      </c>
      <c r="AU158" s="20" t="s">
        <v>84</v>
      </c>
    </row>
    <row r="159" s="2" customFormat="1" ht="16.5" customHeight="1">
      <c r="A159" s="41"/>
      <c r="B159" s="42"/>
      <c r="C159" s="210" t="s">
        <v>479</v>
      </c>
      <c r="D159" s="210" t="s">
        <v>278</v>
      </c>
      <c r="E159" s="211" t="s">
        <v>1408</v>
      </c>
      <c r="F159" s="212" t="s">
        <v>1409</v>
      </c>
      <c r="G159" s="213" t="s">
        <v>1051</v>
      </c>
      <c r="H159" s="214">
        <v>19</v>
      </c>
      <c r="I159" s="215"/>
      <c r="J159" s="216">
        <f>ROUND(I159*H159,2)</f>
        <v>0</v>
      </c>
      <c r="K159" s="212" t="s">
        <v>19</v>
      </c>
      <c r="L159" s="47"/>
      <c r="M159" s="217" t="s">
        <v>19</v>
      </c>
      <c r="N159" s="218" t="s">
        <v>46</v>
      </c>
      <c r="O159" s="87"/>
      <c r="P159" s="219">
        <f>O159*H159</f>
        <v>0</v>
      </c>
      <c r="Q159" s="219">
        <v>0</v>
      </c>
      <c r="R159" s="219">
        <f>Q159*H159</f>
        <v>0</v>
      </c>
      <c r="S159" s="219">
        <v>0</v>
      </c>
      <c r="T159" s="220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1" t="s">
        <v>102</v>
      </c>
      <c r="AT159" s="221" t="s">
        <v>278</v>
      </c>
      <c r="AU159" s="221" t="s">
        <v>84</v>
      </c>
      <c r="AY159" s="20" t="s">
        <v>277</v>
      </c>
      <c r="BE159" s="222">
        <f>IF(N159="základní",J159,0)</f>
        <v>0</v>
      </c>
      <c r="BF159" s="222">
        <f>IF(N159="snížená",J159,0)</f>
        <v>0</v>
      </c>
      <c r="BG159" s="222">
        <f>IF(N159="zákl. přenesená",J159,0)</f>
        <v>0</v>
      </c>
      <c r="BH159" s="222">
        <f>IF(N159="sníž. přenesená",J159,0)</f>
        <v>0</v>
      </c>
      <c r="BI159" s="222">
        <f>IF(N159="nulová",J159,0)</f>
        <v>0</v>
      </c>
      <c r="BJ159" s="20" t="s">
        <v>82</v>
      </c>
      <c r="BK159" s="222">
        <f>ROUND(I159*H159,2)</f>
        <v>0</v>
      </c>
      <c r="BL159" s="20" t="s">
        <v>102</v>
      </c>
      <c r="BM159" s="221" t="s">
        <v>1450</v>
      </c>
    </row>
    <row r="160" s="2" customFormat="1">
      <c r="A160" s="41"/>
      <c r="B160" s="42"/>
      <c r="C160" s="43"/>
      <c r="D160" s="223" t="s">
        <v>283</v>
      </c>
      <c r="E160" s="43"/>
      <c r="F160" s="224" t="s">
        <v>1409</v>
      </c>
      <c r="G160" s="43"/>
      <c r="H160" s="43"/>
      <c r="I160" s="225"/>
      <c r="J160" s="43"/>
      <c r="K160" s="43"/>
      <c r="L160" s="47"/>
      <c r="M160" s="226"/>
      <c r="N160" s="22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283</v>
      </c>
      <c r="AU160" s="20" t="s">
        <v>84</v>
      </c>
    </row>
    <row r="161" s="2" customFormat="1" ht="16.5" customHeight="1">
      <c r="A161" s="41"/>
      <c r="B161" s="42"/>
      <c r="C161" s="210" t="s">
        <v>484</v>
      </c>
      <c r="D161" s="210" t="s">
        <v>278</v>
      </c>
      <c r="E161" s="211" t="s">
        <v>1411</v>
      </c>
      <c r="F161" s="212" t="s">
        <v>1412</v>
      </c>
      <c r="G161" s="213" t="s">
        <v>1051</v>
      </c>
      <c r="H161" s="214">
        <v>28</v>
      </c>
      <c r="I161" s="215"/>
      <c r="J161" s="216">
        <f>ROUND(I161*H161,2)</f>
        <v>0</v>
      </c>
      <c r="K161" s="212" t="s">
        <v>19</v>
      </c>
      <c r="L161" s="47"/>
      <c r="M161" s="217" t="s">
        <v>19</v>
      </c>
      <c r="N161" s="218" t="s">
        <v>46</v>
      </c>
      <c r="O161" s="87"/>
      <c r="P161" s="219">
        <f>O161*H161</f>
        <v>0</v>
      </c>
      <c r="Q161" s="219">
        <v>0</v>
      </c>
      <c r="R161" s="219">
        <f>Q161*H161</f>
        <v>0</v>
      </c>
      <c r="S161" s="219">
        <v>0</v>
      </c>
      <c r="T161" s="220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1" t="s">
        <v>102</v>
      </c>
      <c r="AT161" s="221" t="s">
        <v>278</v>
      </c>
      <c r="AU161" s="221" t="s">
        <v>84</v>
      </c>
      <c r="AY161" s="20" t="s">
        <v>277</v>
      </c>
      <c r="BE161" s="222">
        <f>IF(N161="základní",J161,0)</f>
        <v>0</v>
      </c>
      <c r="BF161" s="222">
        <f>IF(N161="snížená",J161,0)</f>
        <v>0</v>
      </c>
      <c r="BG161" s="222">
        <f>IF(N161="zákl. přenesená",J161,0)</f>
        <v>0</v>
      </c>
      <c r="BH161" s="222">
        <f>IF(N161="sníž. přenesená",J161,0)</f>
        <v>0</v>
      </c>
      <c r="BI161" s="222">
        <f>IF(N161="nulová",J161,0)</f>
        <v>0</v>
      </c>
      <c r="BJ161" s="20" t="s">
        <v>82</v>
      </c>
      <c r="BK161" s="222">
        <f>ROUND(I161*H161,2)</f>
        <v>0</v>
      </c>
      <c r="BL161" s="20" t="s">
        <v>102</v>
      </c>
      <c r="BM161" s="221" t="s">
        <v>1451</v>
      </c>
    </row>
    <row r="162" s="2" customFormat="1">
      <c r="A162" s="41"/>
      <c r="B162" s="42"/>
      <c r="C162" s="43"/>
      <c r="D162" s="223" t="s">
        <v>283</v>
      </c>
      <c r="E162" s="43"/>
      <c r="F162" s="224" t="s">
        <v>1412</v>
      </c>
      <c r="G162" s="43"/>
      <c r="H162" s="43"/>
      <c r="I162" s="225"/>
      <c r="J162" s="43"/>
      <c r="K162" s="43"/>
      <c r="L162" s="47"/>
      <c r="M162" s="226"/>
      <c r="N162" s="22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283</v>
      </c>
      <c r="AU162" s="20" t="s">
        <v>84</v>
      </c>
    </row>
    <row r="163" s="2" customFormat="1" ht="24.15" customHeight="1">
      <c r="A163" s="41"/>
      <c r="B163" s="42"/>
      <c r="C163" s="210" t="s">
        <v>488</v>
      </c>
      <c r="D163" s="210" t="s">
        <v>278</v>
      </c>
      <c r="E163" s="211" t="s">
        <v>1414</v>
      </c>
      <c r="F163" s="212" t="s">
        <v>1415</v>
      </c>
      <c r="G163" s="213" t="s">
        <v>1041</v>
      </c>
      <c r="H163" s="214">
        <v>134.40000000000001</v>
      </c>
      <c r="I163" s="215"/>
      <c r="J163" s="216">
        <f>ROUND(I163*H163,2)</f>
        <v>0</v>
      </c>
      <c r="K163" s="212" t="s">
        <v>19</v>
      </c>
      <c r="L163" s="47"/>
      <c r="M163" s="217" t="s">
        <v>19</v>
      </c>
      <c r="N163" s="218" t="s">
        <v>46</v>
      </c>
      <c r="O163" s="87"/>
      <c r="P163" s="219">
        <f>O163*H163</f>
        <v>0</v>
      </c>
      <c r="Q163" s="219">
        <v>0</v>
      </c>
      <c r="R163" s="219">
        <f>Q163*H163</f>
        <v>0</v>
      </c>
      <c r="S163" s="219">
        <v>0</v>
      </c>
      <c r="T163" s="22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1" t="s">
        <v>102</v>
      </c>
      <c r="AT163" s="221" t="s">
        <v>278</v>
      </c>
      <c r="AU163" s="221" t="s">
        <v>84</v>
      </c>
      <c r="AY163" s="20" t="s">
        <v>277</v>
      </c>
      <c r="BE163" s="222">
        <f>IF(N163="základní",J163,0)</f>
        <v>0</v>
      </c>
      <c r="BF163" s="222">
        <f>IF(N163="snížená",J163,0)</f>
        <v>0</v>
      </c>
      <c r="BG163" s="222">
        <f>IF(N163="zákl. přenesená",J163,0)</f>
        <v>0</v>
      </c>
      <c r="BH163" s="222">
        <f>IF(N163="sníž. přenesená",J163,0)</f>
        <v>0</v>
      </c>
      <c r="BI163" s="222">
        <f>IF(N163="nulová",J163,0)</f>
        <v>0</v>
      </c>
      <c r="BJ163" s="20" t="s">
        <v>82</v>
      </c>
      <c r="BK163" s="222">
        <f>ROUND(I163*H163,2)</f>
        <v>0</v>
      </c>
      <c r="BL163" s="20" t="s">
        <v>102</v>
      </c>
      <c r="BM163" s="221" t="s">
        <v>1452</v>
      </c>
    </row>
    <row r="164" s="2" customFormat="1">
      <c r="A164" s="41"/>
      <c r="B164" s="42"/>
      <c r="C164" s="43"/>
      <c r="D164" s="223" t="s">
        <v>283</v>
      </c>
      <c r="E164" s="43"/>
      <c r="F164" s="224" t="s">
        <v>1417</v>
      </c>
      <c r="G164" s="43"/>
      <c r="H164" s="43"/>
      <c r="I164" s="225"/>
      <c r="J164" s="43"/>
      <c r="K164" s="43"/>
      <c r="L164" s="47"/>
      <c r="M164" s="226"/>
      <c r="N164" s="22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283</v>
      </c>
      <c r="AU164" s="20" t="s">
        <v>84</v>
      </c>
    </row>
    <row r="165" s="2" customFormat="1" ht="24.15" customHeight="1">
      <c r="A165" s="41"/>
      <c r="B165" s="42"/>
      <c r="C165" s="210" t="s">
        <v>494</v>
      </c>
      <c r="D165" s="210" t="s">
        <v>278</v>
      </c>
      <c r="E165" s="211" t="s">
        <v>1439</v>
      </c>
      <c r="F165" s="212" t="s">
        <v>1440</v>
      </c>
      <c r="G165" s="213" t="s">
        <v>1041</v>
      </c>
      <c r="H165" s="214">
        <v>15.199999999999999</v>
      </c>
      <c r="I165" s="215"/>
      <c r="J165" s="216">
        <f>ROUND(I165*H165,2)</f>
        <v>0</v>
      </c>
      <c r="K165" s="212" t="s">
        <v>19</v>
      </c>
      <c r="L165" s="47"/>
      <c r="M165" s="217" t="s">
        <v>19</v>
      </c>
      <c r="N165" s="218" t="s">
        <v>46</v>
      </c>
      <c r="O165" s="87"/>
      <c r="P165" s="219">
        <f>O165*H165</f>
        <v>0</v>
      </c>
      <c r="Q165" s="219">
        <v>0</v>
      </c>
      <c r="R165" s="219">
        <f>Q165*H165</f>
        <v>0</v>
      </c>
      <c r="S165" s="219">
        <v>0</v>
      </c>
      <c r="T165" s="220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1" t="s">
        <v>102</v>
      </c>
      <c r="AT165" s="221" t="s">
        <v>278</v>
      </c>
      <c r="AU165" s="221" t="s">
        <v>84</v>
      </c>
      <c r="AY165" s="20" t="s">
        <v>277</v>
      </c>
      <c r="BE165" s="222">
        <f>IF(N165="základní",J165,0)</f>
        <v>0</v>
      </c>
      <c r="BF165" s="222">
        <f>IF(N165="snížená",J165,0)</f>
        <v>0</v>
      </c>
      <c r="BG165" s="222">
        <f>IF(N165="zákl. přenesená",J165,0)</f>
        <v>0</v>
      </c>
      <c r="BH165" s="222">
        <f>IF(N165="sníž. přenesená",J165,0)</f>
        <v>0</v>
      </c>
      <c r="BI165" s="222">
        <f>IF(N165="nulová",J165,0)</f>
        <v>0</v>
      </c>
      <c r="BJ165" s="20" t="s">
        <v>82</v>
      </c>
      <c r="BK165" s="222">
        <f>ROUND(I165*H165,2)</f>
        <v>0</v>
      </c>
      <c r="BL165" s="20" t="s">
        <v>102</v>
      </c>
      <c r="BM165" s="221" t="s">
        <v>1453</v>
      </c>
    </row>
    <row r="166" s="2" customFormat="1">
      <c r="A166" s="41"/>
      <c r="B166" s="42"/>
      <c r="C166" s="43"/>
      <c r="D166" s="223" t="s">
        <v>283</v>
      </c>
      <c r="E166" s="43"/>
      <c r="F166" s="224" t="s">
        <v>1440</v>
      </c>
      <c r="G166" s="43"/>
      <c r="H166" s="43"/>
      <c r="I166" s="225"/>
      <c r="J166" s="43"/>
      <c r="K166" s="43"/>
      <c r="L166" s="47"/>
      <c r="M166" s="226"/>
      <c r="N166" s="22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283</v>
      </c>
      <c r="AU166" s="20" t="s">
        <v>84</v>
      </c>
    </row>
    <row r="167" s="2" customFormat="1" ht="24.15" customHeight="1">
      <c r="A167" s="41"/>
      <c r="B167" s="42"/>
      <c r="C167" s="210" t="s">
        <v>498</v>
      </c>
      <c r="D167" s="210" t="s">
        <v>278</v>
      </c>
      <c r="E167" s="211" t="s">
        <v>1420</v>
      </c>
      <c r="F167" s="212" t="s">
        <v>1421</v>
      </c>
      <c r="G167" s="213" t="s">
        <v>1051</v>
      </c>
      <c r="H167" s="214">
        <v>28</v>
      </c>
      <c r="I167" s="215"/>
      <c r="J167" s="216">
        <f>ROUND(I167*H167,2)</f>
        <v>0</v>
      </c>
      <c r="K167" s="212" t="s">
        <v>19</v>
      </c>
      <c r="L167" s="47"/>
      <c r="M167" s="217" t="s">
        <v>19</v>
      </c>
      <c r="N167" s="218" t="s">
        <v>46</v>
      </c>
      <c r="O167" s="87"/>
      <c r="P167" s="219">
        <f>O167*H167</f>
        <v>0</v>
      </c>
      <c r="Q167" s="219">
        <v>0</v>
      </c>
      <c r="R167" s="219">
        <f>Q167*H167</f>
        <v>0</v>
      </c>
      <c r="S167" s="219">
        <v>0</v>
      </c>
      <c r="T167" s="220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1" t="s">
        <v>102</v>
      </c>
      <c r="AT167" s="221" t="s">
        <v>278</v>
      </c>
      <c r="AU167" s="221" t="s">
        <v>84</v>
      </c>
      <c r="AY167" s="20" t="s">
        <v>277</v>
      </c>
      <c r="BE167" s="222">
        <f>IF(N167="základní",J167,0)</f>
        <v>0</v>
      </c>
      <c r="BF167" s="222">
        <f>IF(N167="snížená",J167,0)</f>
        <v>0</v>
      </c>
      <c r="BG167" s="222">
        <f>IF(N167="zákl. přenesená",J167,0)</f>
        <v>0</v>
      </c>
      <c r="BH167" s="222">
        <f>IF(N167="sníž. přenesená",J167,0)</f>
        <v>0</v>
      </c>
      <c r="BI167" s="222">
        <f>IF(N167="nulová",J167,0)</f>
        <v>0</v>
      </c>
      <c r="BJ167" s="20" t="s">
        <v>82</v>
      </c>
      <c r="BK167" s="222">
        <f>ROUND(I167*H167,2)</f>
        <v>0</v>
      </c>
      <c r="BL167" s="20" t="s">
        <v>102</v>
      </c>
      <c r="BM167" s="221" t="s">
        <v>1454</v>
      </c>
    </row>
    <row r="168" s="2" customFormat="1">
      <c r="A168" s="41"/>
      <c r="B168" s="42"/>
      <c r="C168" s="43"/>
      <c r="D168" s="223" t="s">
        <v>283</v>
      </c>
      <c r="E168" s="43"/>
      <c r="F168" s="224" t="s">
        <v>1423</v>
      </c>
      <c r="G168" s="43"/>
      <c r="H168" s="43"/>
      <c r="I168" s="225"/>
      <c r="J168" s="43"/>
      <c r="K168" s="43"/>
      <c r="L168" s="47"/>
      <c r="M168" s="226"/>
      <c r="N168" s="22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283</v>
      </c>
      <c r="AU168" s="20" t="s">
        <v>84</v>
      </c>
    </row>
    <row r="169" s="2" customFormat="1" ht="16.5" customHeight="1">
      <c r="A169" s="41"/>
      <c r="B169" s="42"/>
      <c r="C169" s="210" t="s">
        <v>507</v>
      </c>
      <c r="D169" s="210" t="s">
        <v>278</v>
      </c>
      <c r="E169" s="211" t="s">
        <v>662</v>
      </c>
      <c r="F169" s="212" t="s">
        <v>1424</v>
      </c>
      <c r="G169" s="213" t="s">
        <v>1131</v>
      </c>
      <c r="H169" s="214">
        <v>20.190000000000001</v>
      </c>
      <c r="I169" s="215"/>
      <c r="J169" s="216">
        <f>ROUND(I169*H169,2)</f>
        <v>0</v>
      </c>
      <c r="K169" s="212" t="s">
        <v>19</v>
      </c>
      <c r="L169" s="47"/>
      <c r="M169" s="217" t="s">
        <v>19</v>
      </c>
      <c r="N169" s="218" t="s">
        <v>46</v>
      </c>
      <c r="O169" s="87"/>
      <c r="P169" s="219">
        <f>O169*H169</f>
        <v>0</v>
      </c>
      <c r="Q169" s="219">
        <v>0</v>
      </c>
      <c r="R169" s="219">
        <f>Q169*H169</f>
        <v>0</v>
      </c>
      <c r="S169" s="219">
        <v>0</v>
      </c>
      <c r="T169" s="220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1" t="s">
        <v>102</v>
      </c>
      <c r="AT169" s="221" t="s">
        <v>278</v>
      </c>
      <c r="AU169" s="221" t="s">
        <v>84</v>
      </c>
      <c r="AY169" s="20" t="s">
        <v>277</v>
      </c>
      <c r="BE169" s="222">
        <f>IF(N169="základní",J169,0)</f>
        <v>0</v>
      </c>
      <c r="BF169" s="222">
        <f>IF(N169="snížená",J169,0)</f>
        <v>0</v>
      </c>
      <c r="BG169" s="222">
        <f>IF(N169="zákl. přenesená",J169,0)</f>
        <v>0</v>
      </c>
      <c r="BH169" s="222">
        <f>IF(N169="sníž. přenesená",J169,0)</f>
        <v>0</v>
      </c>
      <c r="BI169" s="222">
        <f>IF(N169="nulová",J169,0)</f>
        <v>0</v>
      </c>
      <c r="BJ169" s="20" t="s">
        <v>82</v>
      </c>
      <c r="BK169" s="222">
        <f>ROUND(I169*H169,2)</f>
        <v>0</v>
      </c>
      <c r="BL169" s="20" t="s">
        <v>102</v>
      </c>
      <c r="BM169" s="221" t="s">
        <v>1455</v>
      </c>
    </row>
    <row r="170" s="2" customFormat="1">
      <c r="A170" s="41"/>
      <c r="B170" s="42"/>
      <c r="C170" s="43"/>
      <c r="D170" s="223" t="s">
        <v>283</v>
      </c>
      <c r="E170" s="43"/>
      <c r="F170" s="224" t="s">
        <v>1424</v>
      </c>
      <c r="G170" s="43"/>
      <c r="H170" s="43"/>
      <c r="I170" s="225"/>
      <c r="J170" s="43"/>
      <c r="K170" s="43"/>
      <c r="L170" s="47"/>
      <c r="M170" s="226"/>
      <c r="N170" s="22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283</v>
      </c>
      <c r="AU170" s="20" t="s">
        <v>84</v>
      </c>
    </row>
    <row r="171" s="2" customFormat="1" ht="16.5" customHeight="1">
      <c r="A171" s="41"/>
      <c r="B171" s="42"/>
      <c r="C171" s="210" t="s">
        <v>518</v>
      </c>
      <c r="D171" s="210" t="s">
        <v>278</v>
      </c>
      <c r="E171" s="211" t="s">
        <v>672</v>
      </c>
      <c r="F171" s="212" t="s">
        <v>1426</v>
      </c>
      <c r="G171" s="213" t="s">
        <v>1131</v>
      </c>
      <c r="H171" s="214">
        <v>0.76000000000000001</v>
      </c>
      <c r="I171" s="215"/>
      <c r="J171" s="216">
        <f>ROUND(I171*H171,2)</f>
        <v>0</v>
      </c>
      <c r="K171" s="212" t="s">
        <v>19</v>
      </c>
      <c r="L171" s="47"/>
      <c r="M171" s="217" t="s">
        <v>19</v>
      </c>
      <c r="N171" s="218" t="s">
        <v>46</v>
      </c>
      <c r="O171" s="87"/>
      <c r="P171" s="219">
        <f>O171*H171</f>
        <v>0</v>
      </c>
      <c r="Q171" s="219">
        <v>0</v>
      </c>
      <c r="R171" s="219">
        <f>Q171*H171</f>
        <v>0</v>
      </c>
      <c r="S171" s="219">
        <v>0</v>
      </c>
      <c r="T171" s="220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1" t="s">
        <v>102</v>
      </c>
      <c r="AT171" s="221" t="s">
        <v>278</v>
      </c>
      <c r="AU171" s="221" t="s">
        <v>84</v>
      </c>
      <c r="AY171" s="20" t="s">
        <v>277</v>
      </c>
      <c r="BE171" s="222">
        <f>IF(N171="základní",J171,0)</f>
        <v>0</v>
      </c>
      <c r="BF171" s="222">
        <f>IF(N171="snížená",J171,0)</f>
        <v>0</v>
      </c>
      <c r="BG171" s="222">
        <f>IF(N171="zákl. přenesená",J171,0)</f>
        <v>0</v>
      </c>
      <c r="BH171" s="222">
        <f>IF(N171="sníž. přenesená",J171,0)</f>
        <v>0</v>
      </c>
      <c r="BI171" s="222">
        <f>IF(N171="nulová",J171,0)</f>
        <v>0</v>
      </c>
      <c r="BJ171" s="20" t="s">
        <v>82</v>
      </c>
      <c r="BK171" s="222">
        <f>ROUND(I171*H171,2)</f>
        <v>0</v>
      </c>
      <c r="BL171" s="20" t="s">
        <v>102</v>
      </c>
      <c r="BM171" s="221" t="s">
        <v>1456</v>
      </c>
    </row>
    <row r="172" s="2" customFormat="1">
      <c r="A172" s="41"/>
      <c r="B172" s="42"/>
      <c r="C172" s="43"/>
      <c r="D172" s="223" t="s">
        <v>283</v>
      </c>
      <c r="E172" s="43"/>
      <c r="F172" s="224" t="s">
        <v>1426</v>
      </c>
      <c r="G172" s="43"/>
      <c r="H172" s="43"/>
      <c r="I172" s="225"/>
      <c r="J172" s="43"/>
      <c r="K172" s="43"/>
      <c r="L172" s="47"/>
      <c r="M172" s="226"/>
      <c r="N172" s="22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283</v>
      </c>
      <c r="AU172" s="20" t="s">
        <v>84</v>
      </c>
    </row>
    <row r="173" s="11" customFormat="1" ht="22.8" customHeight="1">
      <c r="A173" s="11"/>
      <c r="B173" s="196"/>
      <c r="C173" s="197"/>
      <c r="D173" s="198" t="s">
        <v>74</v>
      </c>
      <c r="E173" s="249" t="s">
        <v>1196</v>
      </c>
      <c r="F173" s="249" t="s">
        <v>1457</v>
      </c>
      <c r="G173" s="197"/>
      <c r="H173" s="197"/>
      <c r="I173" s="200"/>
      <c r="J173" s="250">
        <f>BK173</f>
        <v>0</v>
      </c>
      <c r="K173" s="197"/>
      <c r="L173" s="202"/>
      <c r="M173" s="203"/>
      <c r="N173" s="204"/>
      <c r="O173" s="204"/>
      <c r="P173" s="205">
        <f>SUM(P174:P195)</f>
        <v>0</v>
      </c>
      <c r="Q173" s="204"/>
      <c r="R173" s="205">
        <f>SUM(R174:R195)</f>
        <v>0</v>
      </c>
      <c r="S173" s="204"/>
      <c r="T173" s="206">
        <f>SUM(T174:T195)</f>
        <v>0</v>
      </c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R173" s="207" t="s">
        <v>82</v>
      </c>
      <c r="AT173" s="208" t="s">
        <v>74</v>
      </c>
      <c r="AU173" s="208" t="s">
        <v>82</v>
      </c>
      <c r="AY173" s="207" t="s">
        <v>277</v>
      </c>
      <c r="BK173" s="209">
        <f>SUM(BK174:BK195)</f>
        <v>0</v>
      </c>
    </row>
    <row r="174" s="2" customFormat="1" ht="16.5" customHeight="1">
      <c r="A174" s="41"/>
      <c r="B174" s="42"/>
      <c r="C174" s="210" t="s">
        <v>527</v>
      </c>
      <c r="D174" s="210" t="s">
        <v>278</v>
      </c>
      <c r="E174" s="211" t="s">
        <v>1429</v>
      </c>
      <c r="F174" s="212" t="s">
        <v>1430</v>
      </c>
      <c r="G174" s="213" t="s">
        <v>1131</v>
      </c>
      <c r="H174" s="214">
        <v>19.600000000000001</v>
      </c>
      <c r="I174" s="215"/>
      <c r="J174" s="216">
        <f>ROUND(I174*H174,2)</f>
        <v>0</v>
      </c>
      <c r="K174" s="212" t="s">
        <v>19</v>
      </c>
      <c r="L174" s="47"/>
      <c r="M174" s="217" t="s">
        <v>19</v>
      </c>
      <c r="N174" s="218" t="s">
        <v>46</v>
      </c>
      <c r="O174" s="87"/>
      <c r="P174" s="219">
        <f>O174*H174</f>
        <v>0</v>
      </c>
      <c r="Q174" s="219">
        <v>0</v>
      </c>
      <c r="R174" s="219">
        <f>Q174*H174</f>
        <v>0</v>
      </c>
      <c r="S174" s="219">
        <v>0</v>
      </c>
      <c r="T174" s="220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1" t="s">
        <v>102</v>
      </c>
      <c r="AT174" s="221" t="s">
        <v>278</v>
      </c>
      <c r="AU174" s="221" t="s">
        <v>84</v>
      </c>
      <c r="AY174" s="20" t="s">
        <v>277</v>
      </c>
      <c r="BE174" s="222">
        <f>IF(N174="základní",J174,0)</f>
        <v>0</v>
      </c>
      <c r="BF174" s="222">
        <f>IF(N174="snížená",J174,0)</f>
        <v>0</v>
      </c>
      <c r="BG174" s="222">
        <f>IF(N174="zákl. přenesená",J174,0)</f>
        <v>0</v>
      </c>
      <c r="BH174" s="222">
        <f>IF(N174="sníž. přenesená",J174,0)</f>
        <v>0</v>
      </c>
      <c r="BI174" s="222">
        <f>IF(N174="nulová",J174,0)</f>
        <v>0</v>
      </c>
      <c r="BJ174" s="20" t="s">
        <v>82</v>
      </c>
      <c r="BK174" s="222">
        <f>ROUND(I174*H174,2)</f>
        <v>0</v>
      </c>
      <c r="BL174" s="20" t="s">
        <v>102</v>
      </c>
      <c r="BM174" s="221" t="s">
        <v>1458</v>
      </c>
    </row>
    <row r="175" s="2" customFormat="1">
      <c r="A175" s="41"/>
      <c r="B175" s="42"/>
      <c r="C175" s="43"/>
      <c r="D175" s="223" t="s">
        <v>283</v>
      </c>
      <c r="E175" s="43"/>
      <c r="F175" s="224" t="s">
        <v>1432</v>
      </c>
      <c r="G175" s="43"/>
      <c r="H175" s="43"/>
      <c r="I175" s="225"/>
      <c r="J175" s="43"/>
      <c r="K175" s="43"/>
      <c r="L175" s="47"/>
      <c r="M175" s="226"/>
      <c r="N175" s="22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283</v>
      </c>
      <c r="AU175" s="20" t="s">
        <v>84</v>
      </c>
    </row>
    <row r="176" s="2" customFormat="1" ht="16.5" customHeight="1">
      <c r="A176" s="41"/>
      <c r="B176" s="42"/>
      <c r="C176" s="210" t="s">
        <v>536</v>
      </c>
      <c r="D176" s="210" t="s">
        <v>278</v>
      </c>
      <c r="E176" s="211" t="s">
        <v>1134</v>
      </c>
      <c r="F176" s="212" t="s">
        <v>1135</v>
      </c>
      <c r="G176" s="213" t="s">
        <v>1131</v>
      </c>
      <c r="H176" s="214">
        <v>19.600000000000001</v>
      </c>
      <c r="I176" s="215"/>
      <c r="J176" s="216">
        <f>ROUND(I176*H176,2)</f>
        <v>0</v>
      </c>
      <c r="K176" s="212" t="s">
        <v>19</v>
      </c>
      <c r="L176" s="47"/>
      <c r="M176" s="217" t="s">
        <v>19</v>
      </c>
      <c r="N176" s="218" t="s">
        <v>46</v>
      </c>
      <c r="O176" s="87"/>
      <c r="P176" s="219">
        <f>O176*H176</f>
        <v>0</v>
      </c>
      <c r="Q176" s="219">
        <v>0</v>
      </c>
      <c r="R176" s="219">
        <f>Q176*H176</f>
        <v>0</v>
      </c>
      <c r="S176" s="219">
        <v>0</v>
      </c>
      <c r="T176" s="220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1" t="s">
        <v>102</v>
      </c>
      <c r="AT176" s="221" t="s">
        <v>278</v>
      </c>
      <c r="AU176" s="221" t="s">
        <v>84</v>
      </c>
      <c r="AY176" s="20" t="s">
        <v>277</v>
      </c>
      <c r="BE176" s="222">
        <f>IF(N176="základní",J176,0)</f>
        <v>0</v>
      </c>
      <c r="BF176" s="222">
        <f>IF(N176="snížená",J176,0)</f>
        <v>0</v>
      </c>
      <c r="BG176" s="222">
        <f>IF(N176="zákl. přenesená",J176,0)</f>
        <v>0</v>
      </c>
      <c r="BH176" s="222">
        <f>IF(N176="sníž. přenesená",J176,0)</f>
        <v>0</v>
      </c>
      <c r="BI176" s="222">
        <f>IF(N176="nulová",J176,0)</f>
        <v>0</v>
      </c>
      <c r="BJ176" s="20" t="s">
        <v>82</v>
      </c>
      <c r="BK176" s="222">
        <f>ROUND(I176*H176,2)</f>
        <v>0</v>
      </c>
      <c r="BL176" s="20" t="s">
        <v>102</v>
      </c>
      <c r="BM176" s="221" t="s">
        <v>1459</v>
      </c>
    </row>
    <row r="177" s="2" customFormat="1">
      <c r="A177" s="41"/>
      <c r="B177" s="42"/>
      <c r="C177" s="43"/>
      <c r="D177" s="223" t="s">
        <v>283</v>
      </c>
      <c r="E177" s="43"/>
      <c r="F177" s="224" t="s">
        <v>1135</v>
      </c>
      <c r="G177" s="43"/>
      <c r="H177" s="43"/>
      <c r="I177" s="225"/>
      <c r="J177" s="43"/>
      <c r="K177" s="43"/>
      <c r="L177" s="47"/>
      <c r="M177" s="226"/>
      <c r="N177" s="22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283</v>
      </c>
      <c r="AU177" s="20" t="s">
        <v>84</v>
      </c>
    </row>
    <row r="178" s="2" customFormat="1" ht="16.5" customHeight="1">
      <c r="A178" s="41"/>
      <c r="B178" s="42"/>
      <c r="C178" s="210" t="s">
        <v>544</v>
      </c>
      <c r="D178" s="210" t="s">
        <v>278</v>
      </c>
      <c r="E178" s="211" t="s">
        <v>1137</v>
      </c>
      <c r="F178" s="212" t="s">
        <v>1138</v>
      </c>
      <c r="G178" s="213" t="s">
        <v>1131</v>
      </c>
      <c r="H178" s="214">
        <v>19.600000000000001</v>
      </c>
      <c r="I178" s="215"/>
      <c r="J178" s="216">
        <f>ROUND(I178*H178,2)</f>
        <v>0</v>
      </c>
      <c r="K178" s="212" t="s">
        <v>19</v>
      </c>
      <c r="L178" s="47"/>
      <c r="M178" s="217" t="s">
        <v>19</v>
      </c>
      <c r="N178" s="218" t="s">
        <v>46</v>
      </c>
      <c r="O178" s="87"/>
      <c r="P178" s="219">
        <f>O178*H178</f>
        <v>0</v>
      </c>
      <c r="Q178" s="219">
        <v>0</v>
      </c>
      <c r="R178" s="219">
        <f>Q178*H178</f>
        <v>0</v>
      </c>
      <c r="S178" s="219">
        <v>0</v>
      </c>
      <c r="T178" s="220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1" t="s">
        <v>102</v>
      </c>
      <c r="AT178" s="221" t="s">
        <v>278</v>
      </c>
      <c r="AU178" s="221" t="s">
        <v>84</v>
      </c>
      <c r="AY178" s="20" t="s">
        <v>277</v>
      </c>
      <c r="BE178" s="222">
        <f>IF(N178="základní",J178,0)</f>
        <v>0</v>
      </c>
      <c r="BF178" s="222">
        <f>IF(N178="snížená",J178,0)</f>
        <v>0</v>
      </c>
      <c r="BG178" s="222">
        <f>IF(N178="zákl. přenesená",J178,0)</f>
        <v>0</v>
      </c>
      <c r="BH178" s="222">
        <f>IF(N178="sníž. přenesená",J178,0)</f>
        <v>0</v>
      </c>
      <c r="BI178" s="222">
        <f>IF(N178="nulová",J178,0)</f>
        <v>0</v>
      </c>
      <c r="BJ178" s="20" t="s">
        <v>82</v>
      </c>
      <c r="BK178" s="222">
        <f>ROUND(I178*H178,2)</f>
        <v>0</v>
      </c>
      <c r="BL178" s="20" t="s">
        <v>102</v>
      </c>
      <c r="BM178" s="221" t="s">
        <v>1460</v>
      </c>
    </row>
    <row r="179" s="2" customFormat="1">
      <c r="A179" s="41"/>
      <c r="B179" s="42"/>
      <c r="C179" s="43"/>
      <c r="D179" s="223" t="s">
        <v>283</v>
      </c>
      <c r="E179" s="43"/>
      <c r="F179" s="224" t="s">
        <v>1138</v>
      </c>
      <c r="G179" s="43"/>
      <c r="H179" s="43"/>
      <c r="I179" s="225"/>
      <c r="J179" s="43"/>
      <c r="K179" s="43"/>
      <c r="L179" s="47"/>
      <c r="M179" s="226"/>
      <c r="N179" s="22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283</v>
      </c>
      <c r="AU179" s="20" t="s">
        <v>84</v>
      </c>
    </row>
    <row r="180" s="2" customFormat="1" ht="24.15" customHeight="1">
      <c r="A180" s="41"/>
      <c r="B180" s="42"/>
      <c r="C180" s="210" t="s">
        <v>551</v>
      </c>
      <c r="D180" s="210" t="s">
        <v>278</v>
      </c>
      <c r="E180" s="211" t="s">
        <v>1405</v>
      </c>
      <c r="F180" s="212" t="s">
        <v>1406</v>
      </c>
      <c r="G180" s="213" t="s">
        <v>1051</v>
      </c>
      <c r="H180" s="214">
        <v>28</v>
      </c>
      <c r="I180" s="215"/>
      <c r="J180" s="216">
        <f>ROUND(I180*H180,2)</f>
        <v>0</v>
      </c>
      <c r="K180" s="212" t="s">
        <v>19</v>
      </c>
      <c r="L180" s="47"/>
      <c r="M180" s="217" t="s">
        <v>19</v>
      </c>
      <c r="N180" s="218" t="s">
        <v>46</v>
      </c>
      <c r="O180" s="87"/>
      <c r="P180" s="219">
        <f>O180*H180</f>
        <v>0</v>
      </c>
      <c r="Q180" s="219">
        <v>0</v>
      </c>
      <c r="R180" s="219">
        <f>Q180*H180</f>
        <v>0</v>
      </c>
      <c r="S180" s="219">
        <v>0</v>
      </c>
      <c r="T180" s="220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1" t="s">
        <v>102</v>
      </c>
      <c r="AT180" s="221" t="s">
        <v>278</v>
      </c>
      <c r="AU180" s="221" t="s">
        <v>84</v>
      </c>
      <c r="AY180" s="20" t="s">
        <v>277</v>
      </c>
      <c r="BE180" s="222">
        <f>IF(N180="základní",J180,0)</f>
        <v>0</v>
      </c>
      <c r="BF180" s="222">
        <f>IF(N180="snížená",J180,0)</f>
        <v>0</v>
      </c>
      <c r="BG180" s="222">
        <f>IF(N180="zákl. přenesená",J180,0)</f>
        <v>0</v>
      </c>
      <c r="BH180" s="222">
        <f>IF(N180="sníž. přenesená",J180,0)</f>
        <v>0</v>
      </c>
      <c r="BI180" s="222">
        <f>IF(N180="nulová",J180,0)</f>
        <v>0</v>
      </c>
      <c r="BJ180" s="20" t="s">
        <v>82</v>
      </c>
      <c r="BK180" s="222">
        <f>ROUND(I180*H180,2)</f>
        <v>0</v>
      </c>
      <c r="BL180" s="20" t="s">
        <v>102</v>
      </c>
      <c r="BM180" s="221" t="s">
        <v>1461</v>
      </c>
    </row>
    <row r="181" s="2" customFormat="1">
      <c r="A181" s="41"/>
      <c r="B181" s="42"/>
      <c r="C181" s="43"/>
      <c r="D181" s="223" t="s">
        <v>283</v>
      </c>
      <c r="E181" s="43"/>
      <c r="F181" s="224" t="s">
        <v>1406</v>
      </c>
      <c r="G181" s="43"/>
      <c r="H181" s="43"/>
      <c r="I181" s="225"/>
      <c r="J181" s="43"/>
      <c r="K181" s="43"/>
      <c r="L181" s="47"/>
      <c r="M181" s="226"/>
      <c r="N181" s="22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283</v>
      </c>
      <c r="AU181" s="20" t="s">
        <v>84</v>
      </c>
    </row>
    <row r="182" s="2" customFormat="1" ht="16.5" customHeight="1">
      <c r="A182" s="41"/>
      <c r="B182" s="42"/>
      <c r="C182" s="210" t="s">
        <v>558</v>
      </c>
      <c r="D182" s="210" t="s">
        <v>278</v>
      </c>
      <c r="E182" s="211" t="s">
        <v>1408</v>
      </c>
      <c r="F182" s="212" t="s">
        <v>1409</v>
      </c>
      <c r="G182" s="213" t="s">
        <v>1051</v>
      </c>
      <c r="H182" s="214">
        <v>19</v>
      </c>
      <c r="I182" s="215"/>
      <c r="J182" s="216">
        <f>ROUND(I182*H182,2)</f>
        <v>0</v>
      </c>
      <c r="K182" s="212" t="s">
        <v>19</v>
      </c>
      <c r="L182" s="47"/>
      <c r="M182" s="217" t="s">
        <v>19</v>
      </c>
      <c r="N182" s="218" t="s">
        <v>46</v>
      </c>
      <c r="O182" s="87"/>
      <c r="P182" s="219">
        <f>O182*H182</f>
        <v>0</v>
      </c>
      <c r="Q182" s="219">
        <v>0</v>
      </c>
      <c r="R182" s="219">
        <f>Q182*H182</f>
        <v>0</v>
      </c>
      <c r="S182" s="219">
        <v>0</v>
      </c>
      <c r="T182" s="220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1" t="s">
        <v>102</v>
      </c>
      <c r="AT182" s="221" t="s">
        <v>278</v>
      </c>
      <c r="AU182" s="221" t="s">
        <v>84</v>
      </c>
      <c r="AY182" s="20" t="s">
        <v>277</v>
      </c>
      <c r="BE182" s="222">
        <f>IF(N182="základní",J182,0)</f>
        <v>0</v>
      </c>
      <c r="BF182" s="222">
        <f>IF(N182="snížená",J182,0)</f>
        <v>0</v>
      </c>
      <c r="BG182" s="222">
        <f>IF(N182="zákl. přenesená",J182,0)</f>
        <v>0</v>
      </c>
      <c r="BH182" s="222">
        <f>IF(N182="sníž. přenesená",J182,0)</f>
        <v>0</v>
      </c>
      <c r="BI182" s="222">
        <f>IF(N182="nulová",J182,0)</f>
        <v>0</v>
      </c>
      <c r="BJ182" s="20" t="s">
        <v>82</v>
      </c>
      <c r="BK182" s="222">
        <f>ROUND(I182*H182,2)</f>
        <v>0</v>
      </c>
      <c r="BL182" s="20" t="s">
        <v>102</v>
      </c>
      <c r="BM182" s="221" t="s">
        <v>1462</v>
      </c>
    </row>
    <row r="183" s="2" customFormat="1">
      <c r="A183" s="41"/>
      <c r="B183" s="42"/>
      <c r="C183" s="43"/>
      <c r="D183" s="223" t="s">
        <v>283</v>
      </c>
      <c r="E183" s="43"/>
      <c r="F183" s="224" t="s">
        <v>1409</v>
      </c>
      <c r="G183" s="43"/>
      <c r="H183" s="43"/>
      <c r="I183" s="225"/>
      <c r="J183" s="43"/>
      <c r="K183" s="43"/>
      <c r="L183" s="47"/>
      <c r="M183" s="226"/>
      <c r="N183" s="22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283</v>
      </c>
      <c r="AU183" s="20" t="s">
        <v>84</v>
      </c>
    </row>
    <row r="184" s="2" customFormat="1" ht="16.5" customHeight="1">
      <c r="A184" s="41"/>
      <c r="B184" s="42"/>
      <c r="C184" s="210" t="s">
        <v>568</v>
      </c>
      <c r="D184" s="210" t="s">
        <v>278</v>
      </c>
      <c r="E184" s="211" t="s">
        <v>1411</v>
      </c>
      <c r="F184" s="212" t="s">
        <v>1412</v>
      </c>
      <c r="G184" s="213" t="s">
        <v>1051</v>
      </c>
      <c r="H184" s="214">
        <v>28</v>
      </c>
      <c r="I184" s="215"/>
      <c r="J184" s="216">
        <f>ROUND(I184*H184,2)</f>
        <v>0</v>
      </c>
      <c r="K184" s="212" t="s">
        <v>19</v>
      </c>
      <c r="L184" s="47"/>
      <c r="M184" s="217" t="s">
        <v>19</v>
      </c>
      <c r="N184" s="218" t="s">
        <v>46</v>
      </c>
      <c r="O184" s="87"/>
      <c r="P184" s="219">
        <f>O184*H184</f>
        <v>0</v>
      </c>
      <c r="Q184" s="219">
        <v>0</v>
      </c>
      <c r="R184" s="219">
        <f>Q184*H184</f>
        <v>0</v>
      </c>
      <c r="S184" s="219">
        <v>0</v>
      </c>
      <c r="T184" s="220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1" t="s">
        <v>102</v>
      </c>
      <c r="AT184" s="221" t="s">
        <v>278</v>
      </c>
      <c r="AU184" s="221" t="s">
        <v>84</v>
      </c>
      <c r="AY184" s="20" t="s">
        <v>277</v>
      </c>
      <c r="BE184" s="222">
        <f>IF(N184="základní",J184,0)</f>
        <v>0</v>
      </c>
      <c r="BF184" s="222">
        <f>IF(N184="snížená",J184,0)</f>
        <v>0</v>
      </c>
      <c r="BG184" s="222">
        <f>IF(N184="zákl. přenesená",J184,0)</f>
        <v>0</v>
      </c>
      <c r="BH184" s="222">
        <f>IF(N184="sníž. přenesená",J184,0)</f>
        <v>0</v>
      </c>
      <c r="BI184" s="222">
        <f>IF(N184="nulová",J184,0)</f>
        <v>0</v>
      </c>
      <c r="BJ184" s="20" t="s">
        <v>82</v>
      </c>
      <c r="BK184" s="222">
        <f>ROUND(I184*H184,2)</f>
        <v>0</v>
      </c>
      <c r="BL184" s="20" t="s">
        <v>102</v>
      </c>
      <c r="BM184" s="221" t="s">
        <v>1463</v>
      </c>
    </row>
    <row r="185" s="2" customFormat="1">
      <c r="A185" s="41"/>
      <c r="B185" s="42"/>
      <c r="C185" s="43"/>
      <c r="D185" s="223" t="s">
        <v>283</v>
      </c>
      <c r="E185" s="43"/>
      <c r="F185" s="224" t="s">
        <v>1412</v>
      </c>
      <c r="G185" s="43"/>
      <c r="H185" s="43"/>
      <c r="I185" s="225"/>
      <c r="J185" s="43"/>
      <c r="K185" s="43"/>
      <c r="L185" s="47"/>
      <c r="M185" s="226"/>
      <c r="N185" s="22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283</v>
      </c>
      <c r="AU185" s="20" t="s">
        <v>84</v>
      </c>
    </row>
    <row r="186" s="2" customFormat="1" ht="24.15" customHeight="1">
      <c r="A186" s="41"/>
      <c r="B186" s="42"/>
      <c r="C186" s="210" t="s">
        <v>580</v>
      </c>
      <c r="D186" s="210" t="s">
        <v>278</v>
      </c>
      <c r="E186" s="211" t="s">
        <v>1414</v>
      </c>
      <c r="F186" s="212" t="s">
        <v>1415</v>
      </c>
      <c r="G186" s="213" t="s">
        <v>1041</v>
      </c>
      <c r="H186" s="214">
        <v>134.40000000000001</v>
      </c>
      <c r="I186" s="215"/>
      <c r="J186" s="216">
        <f>ROUND(I186*H186,2)</f>
        <v>0</v>
      </c>
      <c r="K186" s="212" t="s">
        <v>19</v>
      </c>
      <c r="L186" s="47"/>
      <c r="M186" s="217" t="s">
        <v>19</v>
      </c>
      <c r="N186" s="218" t="s">
        <v>46</v>
      </c>
      <c r="O186" s="87"/>
      <c r="P186" s="219">
        <f>O186*H186</f>
        <v>0</v>
      </c>
      <c r="Q186" s="219">
        <v>0</v>
      </c>
      <c r="R186" s="219">
        <f>Q186*H186</f>
        <v>0</v>
      </c>
      <c r="S186" s="219">
        <v>0</v>
      </c>
      <c r="T186" s="220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1" t="s">
        <v>102</v>
      </c>
      <c r="AT186" s="221" t="s">
        <v>278</v>
      </c>
      <c r="AU186" s="221" t="s">
        <v>84</v>
      </c>
      <c r="AY186" s="20" t="s">
        <v>277</v>
      </c>
      <c r="BE186" s="222">
        <f>IF(N186="základní",J186,0)</f>
        <v>0</v>
      </c>
      <c r="BF186" s="222">
        <f>IF(N186="snížená",J186,0)</f>
        <v>0</v>
      </c>
      <c r="BG186" s="222">
        <f>IF(N186="zákl. přenesená",J186,0)</f>
        <v>0</v>
      </c>
      <c r="BH186" s="222">
        <f>IF(N186="sníž. přenesená",J186,0)</f>
        <v>0</v>
      </c>
      <c r="BI186" s="222">
        <f>IF(N186="nulová",J186,0)</f>
        <v>0</v>
      </c>
      <c r="BJ186" s="20" t="s">
        <v>82</v>
      </c>
      <c r="BK186" s="222">
        <f>ROUND(I186*H186,2)</f>
        <v>0</v>
      </c>
      <c r="BL186" s="20" t="s">
        <v>102</v>
      </c>
      <c r="BM186" s="221" t="s">
        <v>1464</v>
      </c>
    </row>
    <row r="187" s="2" customFormat="1">
      <c r="A187" s="41"/>
      <c r="B187" s="42"/>
      <c r="C187" s="43"/>
      <c r="D187" s="223" t="s">
        <v>283</v>
      </c>
      <c r="E187" s="43"/>
      <c r="F187" s="224" t="s">
        <v>1417</v>
      </c>
      <c r="G187" s="43"/>
      <c r="H187" s="43"/>
      <c r="I187" s="225"/>
      <c r="J187" s="43"/>
      <c r="K187" s="43"/>
      <c r="L187" s="47"/>
      <c r="M187" s="226"/>
      <c r="N187" s="22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283</v>
      </c>
      <c r="AU187" s="20" t="s">
        <v>84</v>
      </c>
    </row>
    <row r="188" s="2" customFormat="1" ht="24.15" customHeight="1">
      <c r="A188" s="41"/>
      <c r="B188" s="42"/>
      <c r="C188" s="210" t="s">
        <v>586</v>
      </c>
      <c r="D188" s="210" t="s">
        <v>278</v>
      </c>
      <c r="E188" s="211" t="s">
        <v>1439</v>
      </c>
      <c r="F188" s="212" t="s">
        <v>1440</v>
      </c>
      <c r="G188" s="213" t="s">
        <v>1041</v>
      </c>
      <c r="H188" s="214">
        <v>15.199999999999999</v>
      </c>
      <c r="I188" s="215"/>
      <c r="J188" s="216">
        <f>ROUND(I188*H188,2)</f>
        <v>0</v>
      </c>
      <c r="K188" s="212" t="s">
        <v>19</v>
      </c>
      <c r="L188" s="47"/>
      <c r="M188" s="217" t="s">
        <v>19</v>
      </c>
      <c r="N188" s="218" t="s">
        <v>46</v>
      </c>
      <c r="O188" s="87"/>
      <c r="P188" s="219">
        <f>O188*H188</f>
        <v>0</v>
      </c>
      <c r="Q188" s="219">
        <v>0</v>
      </c>
      <c r="R188" s="219">
        <f>Q188*H188</f>
        <v>0</v>
      </c>
      <c r="S188" s="219">
        <v>0</v>
      </c>
      <c r="T188" s="220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1" t="s">
        <v>102</v>
      </c>
      <c r="AT188" s="221" t="s">
        <v>278</v>
      </c>
      <c r="AU188" s="221" t="s">
        <v>84</v>
      </c>
      <c r="AY188" s="20" t="s">
        <v>277</v>
      </c>
      <c r="BE188" s="222">
        <f>IF(N188="základní",J188,0)</f>
        <v>0</v>
      </c>
      <c r="BF188" s="222">
        <f>IF(N188="snížená",J188,0)</f>
        <v>0</v>
      </c>
      <c r="BG188" s="222">
        <f>IF(N188="zákl. přenesená",J188,0)</f>
        <v>0</v>
      </c>
      <c r="BH188" s="222">
        <f>IF(N188="sníž. přenesená",J188,0)</f>
        <v>0</v>
      </c>
      <c r="BI188" s="222">
        <f>IF(N188="nulová",J188,0)</f>
        <v>0</v>
      </c>
      <c r="BJ188" s="20" t="s">
        <v>82</v>
      </c>
      <c r="BK188" s="222">
        <f>ROUND(I188*H188,2)</f>
        <v>0</v>
      </c>
      <c r="BL188" s="20" t="s">
        <v>102</v>
      </c>
      <c r="BM188" s="221" t="s">
        <v>1465</v>
      </c>
    </row>
    <row r="189" s="2" customFormat="1">
      <c r="A189" s="41"/>
      <c r="B189" s="42"/>
      <c r="C189" s="43"/>
      <c r="D189" s="223" t="s">
        <v>283</v>
      </c>
      <c r="E189" s="43"/>
      <c r="F189" s="224" t="s">
        <v>1440</v>
      </c>
      <c r="G189" s="43"/>
      <c r="H189" s="43"/>
      <c r="I189" s="225"/>
      <c r="J189" s="43"/>
      <c r="K189" s="43"/>
      <c r="L189" s="47"/>
      <c r="M189" s="226"/>
      <c r="N189" s="22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283</v>
      </c>
      <c r="AU189" s="20" t="s">
        <v>84</v>
      </c>
    </row>
    <row r="190" s="2" customFormat="1" ht="24.15" customHeight="1">
      <c r="A190" s="41"/>
      <c r="B190" s="42"/>
      <c r="C190" s="210" t="s">
        <v>592</v>
      </c>
      <c r="D190" s="210" t="s">
        <v>278</v>
      </c>
      <c r="E190" s="211" t="s">
        <v>1420</v>
      </c>
      <c r="F190" s="212" t="s">
        <v>1421</v>
      </c>
      <c r="G190" s="213" t="s">
        <v>1051</v>
      </c>
      <c r="H190" s="214">
        <v>28</v>
      </c>
      <c r="I190" s="215"/>
      <c r="J190" s="216">
        <f>ROUND(I190*H190,2)</f>
        <v>0</v>
      </c>
      <c r="K190" s="212" t="s">
        <v>19</v>
      </c>
      <c r="L190" s="47"/>
      <c r="M190" s="217" t="s">
        <v>19</v>
      </c>
      <c r="N190" s="218" t="s">
        <v>46</v>
      </c>
      <c r="O190" s="87"/>
      <c r="P190" s="219">
        <f>O190*H190</f>
        <v>0</v>
      </c>
      <c r="Q190" s="219">
        <v>0</v>
      </c>
      <c r="R190" s="219">
        <f>Q190*H190</f>
        <v>0</v>
      </c>
      <c r="S190" s="219">
        <v>0</v>
      </c>
      <c r="T190" s="220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1" t="s">
        <v>102</v>
      </c>
      <c r="AT190" s="221" t="s">
        <v>278</v>
      </c>
      <c r="AU190" s="221" t="s">
        <v>84</v>
      </c>
      <c r="AY190" s="20" t="s">
        <v>277</v>
      </c>
      <c r="BE190" s="222">
        <f>IF(N190="základní",J190,0)</f>
        <v>0</v>
      </c>
      <c r="BF190" s="222">
        <f>IF(N190="snížená",J190,0)</f>
        <v>0</v>
      </c>
      <c r="BG190" s="222">
        <f>IF(N190="zákl. přenesená",J190,0)</f>
        <v>0</v>
      </c>
      <c r="BH190" s="222">
        <f>IF(N190="sníž. přenesená",J190,0)</f>
        <v>0</v>
      </c>
      <c r="BI190" s="222">
        <f>IF(N190="nulová",J190,0)</f>
        <v>0</v>
      </c>
      <c r="BJ190" s="20" t="s">
        <v>82</v>
      </c>
      <c r="BK190" s="222">
        <f>ROUND(I190*H190,2)</f>
        <v>0</v>
      </c>
      <c r="BL190" s="20" t="s">
        <v>102</v>
      </c>
      <c r="BM190" s="221" t="s">
        <v>1466</v>
      </c>
    </row>
    <row r="191" s="2" customFormat="1">
      <c r="A191" s="41"/>
      <c r="B191" s="42"/>
      <c r="C191" s="43"/>
      <c r="D191" s="223" t="s">
        <v>283</v>
      </c>
      <c r="E191" s="43"/>
      <c r="F191" s="224" t="s">
        <v>1423</v>
      </c>
      <c r="G191" s="43"/>
      <c r="H191" s="43"/>
      <c r="I191" s="225"/>
      <c r="J191" s="43"/>
      <c r="K191" s="43"/>
      <c r="L191" s="47"/>
      <c r="M191" s="226"/>
      <c r="N191" s="22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283</v>
      </c>
      <c r="AU191" s="20" t="s">
        <v>84</v>
      </c>
    </row>
    <row r="192" s="2" customFormat="1" ht="16.5" customHeight="1">
      <c r="A192" s="41"/>
      <c r="B192" s="42"/>
      <c r="C192" s="210" t="s">
        <v>599</v>
      </c>
      <c r="D192" s="210" t="s">
        <v>278</v>
      </c>
      <c r="E192" s="211" t="s">
        <v>679</v>
      </c>
      <c r="F192" s="212" t="s">
        <v>1424</v>
      </c>
      <c r="G192" s="213" t="s">
        <v>1131</v>
      </c>
      <c r="H192" s="214">
        <v>20.190000000000001</v>
      </c>
      <c r="I192" s="215"/>
      <c r="J192" s="216">
        <f>ROUND(I192*H192,2)</f>
        <v>0</v>
      </c>
      <c r="K192" s="212" t="s">
        <v>19</v>
      </c>
      <c r="L192" s="47"/>
      <c r="M192" s="217" t="s">
        <v>19</v>
      </c>
      <c r="N192" s="218" t="s">
        <v>46</v>
      </c>
      <c r="O192" s="87"/>
      <c r="P192" s="219">
        <f>O192*H192</f>
        <v>0</v>
      </c>
      <c r="Q192" s="219">
        <v>0</v>
      </c>
      <c r="R192" s="219">
        <f>Q192*H192</f>
        <v>0</v>
      </c>
      <c r="S192" s="219">
        <v>0</v>
      </c>
      <c r="T192" s="220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1" t="s">
        <v>102</v>
      </c>
      <c r="AT192" s="221" t="s">
        <v>278</v>
      </c>
      <c r="AU192" s="221" t="s">
        <v>84</v>
      </c>
      <c r="AY192" s="20" t="s">
        <v>277</v>
      </c>
      <c r="BE192" s="222">
        <f>IF(N192="základní",J192,0)</f>
        <v>0</v>
      </c>
      <c r="BF192" s="222">
        <f>IF(N192="snížená",J192,0)</f>
        <v>0</v>
      </c>
      <c r="BG192" s="222">
        <f>IF(N192="zákl. přenesená",J192,0)</f>
        <v>0</v>
      </c>
      <c r="BH192" s="222">
        <f>IF(N192="sníž. přenesená",J192,0)</f>
        <v>0</v>
      </c>
      <c r="BI192" s="222">
        <f>IF(N192="nulová",J192,0)</f>
        <v>0</v>
      </c>
      <c r="BJ192" s="20" t="s">
        <v>82</v>
      </c>
      <c r="BK192" s="222">
        <f>ROUND(I192*H192,2)</f>
        <v>0</v>
      </c>
      <c r="BL192" s="20" t="s">
        <v>102</v>
      </c>
      <c r="BM192" s="221" t="s">
        <v>1467</v>
      </c>
    </row>
    <row r="193" s="2" customFormat="1">
      <c r="A193" s="41"/>
      <c r="B193" s="42"/>
      <c r="C193" s="43"/>
      <c r="D193" s="223" t="s">
        <v>283</v>
      </c>
      <c r="E193" s="43"/>
      <c r="F193" s="224" t="s">
        <v>1424</v>
      </c>
      <c r="G193" s="43"/>
      <c r="H193" s="43"/>
      <c r="I193" s="225"/>
      <c r="J193" s="43"/>
      <c r="K193" s="43"/>
      <c r="L193" s="47"/>
      <c r="M193" s="226"/>
      <c r="N193" s="22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283</v>
      </c>
      <c r="AU193" s="20" t="s">
        <v>84</v>
      </c>
    </row>
    <row r="194" s="2" customFormat="1" ht="16.5" customHeight="1">
      <c r="A194" s="41"/>
      <c r="B194" s="42"/>
      <c r="C194" s="210" t="s">
        <v>606</v>
      </c>
      <c r="D194" s="210" t="s">
        <v>278</v>
      </c>
      <c r="E194" s="211" t="s">
        <v>687</v>
      </c>
      <c r="F194" s="212" t="s">
        <v>1426</v>
      </c>
      <c r="G194" s="213" t="s">
        <v>1131</v>
      </c>
      <c r="H194" s="214">
        <v>0.76000000000000001</v>
      </c>
      <c r="I194" s="215"/>
      <c r="J194" s="216">
        <f>ROUND(I194*H194,2)</f>
        <v>0</v>
      </c>
      <c r="K194" s="212" t="s">
        <v>19</v>
      </c>
      <c r="L194" s="47"/>
      <c r="M194" s="217" t="s">
        <v>19</v>
      </c>
      <c r="N194" s="218" t="s">
        <v>46</v>
      </c>
      <c r="O194" s="87"/>
      <c r="P194" s="219">
        <f>O194*H194</f>
        <v>0</v>
      </c>
      <c r="Q194" s="219">
        <v>0</v>
      </c>
      <c r="R194" s="219">
        <f>Q194*H194</f>
        <v>0</v>
      </c>
      <c r="S194" s="219">
        <v>0</v>
      </c>
      <c r="T194" s="220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1" t="s">
        <v>102</v>
      </c>
      <c r="AT194" s="221" t="s">
        <v>278</v>
      </c>
      <c r="AU194" s="221" t="s">
        <v>84</v>
      </c>
      <c r="AY194" s="20" t="s">
        <v>277</v>
      </c>
      <c r="BE194" s="222">
        <f>IF(N194="základní",J194,0)</f>
        <v>0</v>
      </c>
      <c r="BF194" s="222">
        <f>IF(N194="snížená",J194,0)</f>
        <v>0</v>
      </c>
      <c r="BG194" s="222">
        <f>IF(N194="zákl. přenesená",J194,0)</f>
        <v>0</v>
      </c>
      <c r="BH194" s="222">
        <f>IF(N194="sníž. přenesená",J194,0)</f>
        <v>0</v>
      </c>
      <c r="BI194" s="222">
        <f>IF(N194="nulová",J194,0)</f>
        <v>0</v>
      </c>
      <c r="BJ194" s="20" t="s">
        <v>82</v>
      </c>
      <c r="BK194" s="222">
        <f>ROUND(I194*H194,2)</f>
        <v>0</v>
      </c>
      <c r="BL194" s="20" t="s">
        <v>102</v>
      </c>
      <c r="BM194" s="221" t="s">
        <v>1468</v>
      </c>
    </row>
    <row r="195" s="2" customFormat="1">
      <c r="A195" s="41"/>
      <c r="B195" s="42"/>
      <c r="C195" s="43"/>
      <c r="D195" s="223" t="s">
        <v>283</v>
      </c>
      <c r="E195" s="43"/>
      <c r="F195" s="224" t="s">
        <v>1426</v>
      </c>
      <c r="G195" s="43"/>
      <c r="H195" s="43"/>
      <c r="I195" s="225"/>
      <c r="J195" s="43"/>
      <c r="K195" s="43"/>
      <c r="L195" s="47"/>
      <c r="M195" s="226"/>
      <c r="N195" s="22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283</v>
      </c>
      <c r="AU195" s="20" t="s">
        <v>84</v>
      </c>
    </row>
    <row r="196" s="11" customFormat="1" ht="22.8" customHeight="1">
      <c r="A196" s="11"/>
      <c r="B196" s="196"/>
      <c r="C196" s="197"/>
      <c r="D196" s="198" t="s">
        <v>74</v>
      </c>
      <c r="E196" s="249" t="s">
        <v>1321</v>
      </c>
      <c r="F196" s="249" t="s">
        <v>1469</v>
      </c>
      <c r="G196" s="197"/>
      <c r="H196" s="197"/>
      <c r="I196" s="200"/>
      <c r="J196" s="250">
        <f>BK196</f>
        <v>0</v>
      </c>
      <c r="K196" s="197"/>
      <c r="L196" s="202"/>
      <c r="M196" s="203"/>
      <c r="N196" s="204"/>
      <c r="O196" s="204"/>
      <c r="P196" s="205">
        <f>SUM(P197:P218)</f>
        <v>0</v>
      </c>
      <c r="Q196" s="204"/>
      <c r="R196" s="205">
        <f>SUM(R197:R218)</f>
        <v>0</v>
      </c>
      <c r="S196" s="204"/>
      <c r="T196" s="206">
        <f>SUM(T197:T218)</f>
        <v>0</v>
      </c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R196" s="207" t="s">
        <v>82</v>
      </c>
      <c r="AT196" s="208" t="s">
        <v>74</v>
      </c>
      <c r="AU196" s="208" t="s">
        <v>82</v>
      </c>
      <c r="AY196" s="207" t="s">
        <v>277</v>
      </c>
      <c r="BK196" s="209">
        <f>SUM(BK197:BK218)</f>
        <v>0</v>
      </c>
    </row>
    <row r="197" s="2" customFormat="1" ht="16.5" customHeight="1">
      <c r="A197" s="41"/>
      <c r="B197" s="42"/>
      <c r="C197" s="210" t="s">
        <v>611</v>
      </c>
      <c r="D197" s="210" t="s">
        <v>278</v>
      </c>
      <c r="E197" s="211" t="s">
        <v>1429</v>
      </c>
      <c r="F197" s="212" t="s">
        <v>1430</v>
      </c>
      <c r="G197" s="213" t="s">
        <v>1131</v>
      </c>
      <c r="H197" s="214">
        <v>19.600000000000001</v>
      </c>
      <c r="I197" s="215"/>
      <c r="J197" s="216">
        <f>ROUND(I197*H197,2)</f>
        <v>0</v>
      </c>
      <c r="K197" s="212" t="s">
        <v>19</v>
      </c>
      <c r="L197" s="47"/>
      <c r="M197" s="217" t="s">
        <v>19</v>
      </c>
      <c r="N197" s="218" t="s">
        <v>46</v>
      </c>
      <c r="O197" s="87"/>
      <c r="P197" s="219">
        <f>O197*H197</f>
        <v>0</v>
      </c>
      <c r="Q197" s="219">
        <v>0</v>
      </c>
      <c r="R197" s="219">
        <f>Q197*H197</f>
        <v>0</v>
      </c>
      <c r="S197" s="219">
        <v>0</v>
      </c>
      <c r="T197" s="220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1" t="s">
        <v>102</v>
      </c>
      <c r="AT197" s="221" t="s">
        <v>278</v>
      </c>
      <c r="AU197" s="221" t="s">
        <v>84</v>
      </c>
      <c r="AY197" s="20" t="s">
        <v>277</v>
      </c>
      <c r="BE197" s="222">
        <f>IF(N197="základní",J197,0)</f>
        <v>0</v>
      </c>
      <c r="BF197" s="222">
        <f>IF(N197="snížená",J197,0)</f>
        <v>0</v>
      </c>
      <c r="BG197" s="222">
        <f>IF(N197="zákl. přenesená",J197,0)</f>
        <v>0</v>
      </c>
      <c r="BH197" s="222">
        <f>IF(N197="sníž. přenesená",J197,0)</f>
        <v>0</v>
      </c>
      <c r="BI197" s="222">
        <f>IF(N197="nulová",J197,0)</f>
        <v>0</v>
      </c>
      <c r="BJ197" s="20" t="s">
        <v>82</v>
      </c>
      <c r="BK197" s="222">
        <f>ROUND(I197*H197,2)</f>
        <v>0</v>
      </c>
      <c r="BL197" s="20" t="s">
        <v>102</v>
      </c>
      <c r="BM197" s="221" t="s">
        <v>1470</v>
      </c>
    </row>
    <row r="198" s="2" customFormat="1">
      <c r="A198" s="41"/>
      <c r="B198" s="42"/>
      <c r="C198" s="43"/>
      <c r="D198" s="223" t="s">
        <v>283</v>
      </c>
      <c r="E198" s="43"/>
      <c r="F198" s="224" t="s">
        <v>1432</v>
      </c>
      <c r="G198" s="43"/>
      <c r="H198" s="43"/>
      <c r="I198" s="225"/>
      <c r="J198" s="43"/>
      <c r="K198" s="43"/>
      <c r="L198" s="47"/>
      <c r="M198" s="226"/>
      <c r="N198" s="22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283</v>
      </c>
      <c r="AU198" s="20" t="s">
        <v>84</v>
      </c>
    </row>
    <row r="199" s="2" customFormat="1" ht="16.5" customHeight="1">
      <c r="A199" s="41"/>
      <c r="B199" s="42"/>
      <c r="C199" s="210" t="s">
        <v>618</v>
      </c>
      <c r="D199" s="210" t="s">
        <v>278</v>
      </c>
      <c r="E199" s="211" t="s">
        <v>1134</v>
      </c>
      <c r="F199" s="212" t="s">
        <v>1135</v>
      </c>
      <c r="G199" s="213" t="s">
        <v>1131</v>
      </c>
      <c r="H199" s="214">
        <v>19.600000000000001</v>
      </c>
      <c r="I199" s="215"/>
      <c r="J199" s="216">
        <f>ROUND(I199*H199,2)</f>
        <v>0</v>
      </c>
      <c r="K199" s="212" t="s">
        <v>19</v>
      </c>
      <c r="L199" s="47"/>
      <c r="M199" s="217" t="s">
        <v>19</v>
      </c>
      <c r="N199" s="218" t="s">
        <v>46</v>
      </c>
      <c r="O199" s="87"/>
      <c r="P199" s="219">
        <f>O199*H199</f>
        <v>0</v>
      </c>
      <c r="Q199" s="219">
        <v>0</v>
      </c>
      <c r="R199" s="219">
        <f>Q199*H199</f>
        <v>0</v>
      </c>
      <c r="S199" s="219">
        <v>0</v>
      </c>
      <c r="T199" s="220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1" t="s">
        <v>102</v>
      </c>
      <c r="AT199" s="221" t="s">
        <v>278</v>
      </c>
      <c r="AU199" s="221" t="s">
        <v>84</v>
      </c>
      <c r="AY199" s="20" t="s">
        <v>277</v>
      </c>
      <c r="BE199" s="222">
        <f>IF(N199="základní",J199,0)</f>
        <v>0</v>
      </c>
      <c r="BF199" s="222">
        <f>IF(N199="snížená",J199,0)</f>
        <v>0</v>
      </c>
      <c r="BG199" s="222">
        <f>IF(N199="zákl. přenesená",J199,0)</f>
        <v>0</v>
      </c>
      <c r="BH199" s="222">
        <f>IF(N199="sníž. přenesená",J199,0)</f>
        <v>0</v>
      </c>
      <c r="BI199" s="222">
        <f>IF(N199="nulová",J199,0)</f>
        <v>0</v>
      </c>
      <c r="BJ199" s="20" t="s">
        <v>82</v>
      </c>
      <c r="BK199" s="222">
        <f>ROUND(I199*H199,2)</f>
        <v>0</v>
      </c>
      <c r="BL199" s="20" t="s">
        <v>102</v>
      </c>
      <c r="BM199" s="221" t="s">
        <v>1471</v>
      </c>
    </row>
    <row r="200" s="2" customFormat="1">
      <c r="A200" s="41"/>
      <c r="B200" s="42"/>
      <c r="C200" s="43"/>
      <c r="D200" s="223" t="s">
        <v>283</v>
      </c>
      <c r="E200" s="43"/>
      <c r="F200" s="224" t="s">
        <v>1135</v>
      </c>
      <c r="G200" s="43"/>
      <c r="H200" s="43"/>
      <c r="I200" s="225"/>
      <c r="J200" s="43"/>
      <c r="K200" s="43"/>
      <c r="L200" s="47"/>
      <c r="M200" s="226"/>
      <c r="N200" s="22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283</v>
      </c>
      <c r="AU200" s="20" t="s">
        <v>84</v>
      </c>
    </row>
    <row r="201" s="2" customFormat="1" ht="16.5" customHeight="1">
      <c r="A201" s="41"/>
      <c r="B201" s="42"/>
      <c r="C201" s="210" t="s">
        <v>626</v>
      </c>
      <c r="D201" s="210" t="s">
        <v>278</v>
      </c>
      <c r="E201" s="211" t="s">
        <v>1137</v>
      </c>
      <c r="F201" s="212" t="s">
        <v>1138</v>
      </c>
      <c r="G201" s="213" t="s">
        <v>1131</v>
      </c>
      <c r="H201" s="214">
        <v>19.600000000000001</v>
      </c>
      <c r="I201" s="215"/>
      <c r="J201" s="216">
        <f>ROUND(I201*H201,2)</f>
        <v>0</v>
      </c>
      <c r="K201" s="212" t="s">
        <v>19</v>
      </c>
      <c r="L201" s="47"/>
      <c r="M201" s="217" t="s">
        <v>19</v>
      </c>
      <c r="N201" s="218" t="s">
        <v>46</v>
      </c>
      <c r="O201" s="87"/>
      <c r="P201" s="219">
        <f>O201*H201</f>
        <v>0</v>
      </c>
      <c r="Q201" s="219">
        <v>0</v>
      </c>
      <c r="R201" s="219">
        <f>Q201*H201</f>
        <v>0</v>
      </c>
      <c r="S201" s="219">
        <v>0</v>
      </c>
      <c r="T201" s="220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1" t="s">
        <v>102</v>
      </c>
      <c r="AT201" s="221" t="s">
        <v>278</v>
      </c>
      <c r="AU201" s="221" t="s">
        <v>84</v>
      </c>
      <c r="AY201" s="20" t="s">
        <v>277</v>
      </c>
      <c r="BE201" s="222">
        <f>IF(N201="základní",J201,0)</f>
        <v>0</v>
      </c>
      <c r="BF201" s="222">
        <f>IF(N201="snížená",J201,0)</f>
        <v>0</v>
      </c>
      <c r="BG201" s="222">
        <f>IF(N201="zákl. přenesená",J201,0)</f>
        <v>0</v>
      </c>
      <c r="BH201" s="222">
        <f>IF(N201="sníž. přenesená",J201,0)</f>
        <v>0</v>
      </c>
      <c r="BI201" s="222">
        <f>IF(N201="nulová",J201,0)</f>
        <v>0</v>
      </c>
      <c r="BJ201" s="20" t="s">
        <v>82</v>
      </c>
      <c r="BK201" s="222">
        <f>ROUND(I201*H201,2)</f>
        <v>0</v>
      </c>
      <c r="BL201" s="20" t="s">
        <v>102</v>
      </c>
      <c r="BM201" s="221" t="s">
        <v>1472</v>
      </c>
    </row>
    <row r="202" s="2" customFormat="1">
      <c r="A202" s="41"/>
      <c r="B202" s="42"/>
      <c r="C202" s="43"/>
      <c r="D202" s="223" t="s">
        <v>283</v>
      </c>
      <c r="E202" s="43"/>
      <c r="F202" s="224" t="s">
        <v>1138</v>
      </c>
      <c r="G202" s="43"/>
      <c r="H202" s="43"/>
      <c r="I202" s="225"/>
      <c r="J202" s="43"/>
      <c r="K202" s="43"/>
      <c r="L202" s="47"/>
      <c r="M202" s="226"/>
      <c r="N202" s="22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283</v>
      </c>
      <c r="AU202" s="20" t="s">
        <v>84</v>
      </c>
    </row>
    <row r="203" s="2" customFormat="1" ht="24.15" customHeight="1">
      <c r="A203" s="41"/>
      <c r="B203" s="42"/>
      <c r="C203" s="210" t="s">
        <v>633</v>
      </c>
      <c r="D203" s="210" t="s">
        <v>278</v>
      </c>
      <c r="E203" s="211" t="s">
        <v>1405</v>
      </c>
      <c r="F203" s="212" t="s">
        <v>1406</v>
      </c>
      <c r="G203" s="213" t="s">
        <v>1051</v>
      </c>
      <c r="H203" s="214">
        <v>28</v>
      </c>
      <c r="I203" s="215"/>
      <c r="J203" s="216">
        <f>ROUND(I203*H203,2)</f>
        <v>0</v>
      </c>
      <c r="K203" s="212" t="s">
        <v>19</v>
      </c>
      <c r="L203" s="47"/>
      <c r="M203" s="217" t="s">
        <v>19</v>
      </c>
      <c r="N203" s="218" t="s">
        <v>46</v>
      </c>
      <c r="O203" s="87"/>
      <c r="P203" s="219">
        <f>O203*H203</f>
        <v>0</v>
      </c>
      <c r="Q203" s="219">
        <v>0</v>
      </c>
      <c r="R203" s="219">
        <f>Q203*H203</f>
        <v>0</v>
      </c>
      <c r="S203" s="219">
        <v>0</v>
      </c>
      <c r="T203" s="220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1" t="s">
        <v>102</v>
      </c>
      <c r="AT203" s="221" t="s">
        <v>278</v>
      </c>
      <c r="AU203" s="221" t="s">
        <v>84</v>
      </c>
      <c r="AY203" s="20" t="s">
        <v>277</v>
      </c>
      <c r="BE203" s="222">
        <f>IF(N203="základní",J203,0)</f>
        <v>0</v>
      </c>
      <c r="BF203" s="222">
        <f>IF(N203="snížená",J203,0)</f>
        <v>0</v>
      </c>
      <c r="BG203" s="222">
        <f>IF(N203="zákl. přenesená",J203,0)</f>
        <v>0</v>
      </c>
      <c r="BH203" s="222">
        <f>IF(N203="sníž. přenesená",J203,0)</f>
        <v>0</v>
      </c>
      <c r="BI203" s="222">
        <f>IF(N203="nulová",J203,0)</f>
        <v>0</v>
      </c>
      <c r="BJ203" s="20" t="s">
        <v>82</v>
      </c>
      <c r="BK203" s="222">
        <f>ROUND(I203*H203,2)</f>
        <v>0</v>
      </c>
      <c r="BL203" s="20" t="s">
        <v>102</v>
      </c>
      <c r="BM203" s="221" t="s">
        <v>1473</v>
      </c>
    </row>
    <row r="204" s="2" customFormat="1">
      <c r="A204" s="41"/>
      <c r="B204" s="42"/>
      <c r="C204" s="43"/>
      <c r="D204" s="223" t="s">
        <v>283</v>
      </c>
      <c r="E204" s="43"/>
      <c r="F204" s="224" t="s">
        <v>1406</v>
      </c>
      <c r="G204" s="43"/>
      <c r="H204" s="43"/>
      <c r="I204" s="225"/>
      <c r="J204" s="43"/>
      <c r="K204" s="43"/>
      <c r="L204" s="47"/>
      <c r="M204" s="226"/>
      <c r="N204" s="22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283</v>
      </c>
      <c r="AU204" s="20" t="s">
        <v>84</v>
      </c>
    </row>
    <row r="205" s="2" customFormat="1" ht="16.5" customHeight="1">
      <c r="A205" s="41"/>
      <c r="B205" s="42"/>
      <c r="C205" s="210" t="s">
        <v>648</v>
      </c>
      <c r="D205" s="210" t="s">
        <v>278</v>
      </c>
      <c r="E205" s="211" t="s">
        <v>1411</v>
      </c>
      <c r="F205" s="212" t="s">
        <v>1412</v>
      </c>
      <c r="G205" s="213" t="s">
        <v>1051</v>
      </c>
      <c r="H205" s="214">
        <v>28</v>
      </c>
      <c r="I205" s="215"/>
      <c r="J205" s="216">
        <f>ROUND(I205*H205,2)</f>
        <v>0</v>
      </c>
      <c r="K205" s="212" t="s">
        <v>19</v>
      </c>
      <c r="L205" s="47"/>
      <c r="M205" s="217" t="s">
        <v>19</v>
      </c>
      <c r="N205" s="218" t="s">
        <v>46</v>
      </c>
      <c r="O205" s="87"/>
      <c r="P205" s="219">
        <f>O205*H205</f>
        <v>0</v>
      </c>
      <c r="Q205" s="219">
        <v>0</v>
      </c>
      <c r="R205" s="219">
        <f>Q205*H205</f>
        <v>0</v>
      </c>
      <c r="S205" s="219">
        <v>0</v>
      </c>
      <c r="T205" s="220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1" t="s">
        <v>102</v>
      </c>
      <c r="AT205" s="221" t="s">
        <v>278</v>
      </c>
      <c r="AU205" s="221" t="s">
        <v>84</v>
      </c>
      <c r="AY205" s="20" t="s">
        <v>277</v>
      </c>
      <c r="BE205" s="222">
        <f>IF(N205="základní",J205,0)</f>
        <v>0</v>
      </c>
      <c r="BF205" s="222">
        <f>IF(N205="snížená",J205,0)</f>
        <v>0</v>
      </c>
      <c r="BG205" s="222">
        <f>IF(N205="zákl. přenesená",J205,0)</f>
        <v>0</v>
      </c>
      <c r="BH205" s="222">
        <f>IF(N205="sníž. přenesená",J205,0)</f>
        <v>0</v>
      </c>
      <c r="BI205" s="222">
        <f>IF(N205="nulová",J205,0)</f>
        <v>0</v>
      </c>
      <c r="BJ205" s="20" t="s">
        <v>82</v>
      </c>
      <c r="BK205" s="222">
        <f>ROUND(I205*H205,2)</f>
        <v>0</v>
      </c>
      <c r="BL205" s="20" t="s">
        <v>102</v>
      </c>
      <c r="BM205" s="221" t="s">
        <v>1474</v>
      </c>
    </row>
    <row r="206" s="2" customFormat="1">
      <c r="A206" s="41"/>
      <c r="B206" s="42"/>
      <c r="C206" s="43"/>
      <c r="D206" s="223" t="s">
        <v>283</v>
      </c>
      <c r="E206" s="43"/>
      <c r="F206" s="224" t="s">
        <v>1412</v>
      </c>
      <c r="G206" s="43"/>
      <c r="H206" s="43"/>
      <c r="I206" s="225"/>
      <c r="J206" s="43"/>
      <c r="K206" s="43"/>
      <c r="L206" s="47"/>
      <c r="M206" s="226"/>
      <c r="N206" s="22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283</v>
      </c>
      <c r="AU206" s="20" t="s">
        <v>84</v>
      </c>
    </row>
    <row r="207" s="2" customFormat="1" ht="16.5" customHeight="1">
      <c r="A207" s="41"/>
      <c r="B207" s="42"/>
      <c r="C207" s="210" t="s">
        <v>639</v>
      </c>
      <c r="D207" s="210" t="s">
        <v>278</v>
      </c>
      <c r="E207" s="211" t="s">
        <v>1408</v>
      </c>
      <c r="F207" s="212" t="s">
        <v>1409</v>
      </c>
      <c r="G207" s="213" t="s">
        <v>1051</v>
      </c>
      <c r="H207" s="214">
        <v>19</v>
      </c>
      <c r="I207" s="215"/>
      <c r="J207" s="216">
        <f>ROUND(I207*H207,2)</f>
        <v>0</v>
      </c>
      <c r="K207" s="212" t="s">
        <v>19</v>
      </c>
      <c r="L207" s="47"/>
      <c r="M207" s="217" t="s">
        <v>19</v>
      </c>
      <c r="N207" s="218" t="s">
        <v>46</v>
      </c>
      <c r="O207" s="87"/>
      <c r="P207" s="219">
        <f>O207*H207</f>
        <v>0</v>
      </c>
      <c r="Q207" s="219">
        <v>0</v>
      </c>
      <c r="R207" s="219">
        <f>Q207*H207</f>
        <v>0</v>
      </c>
      <c r="S207" s="219">
        <v>0</v>
      </c>
      <c r="T207" s="22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1" t="s">
        <v>102</v>
      </c>
      <c r="AT207" s="221" t="s">
        <v>278</v>
      </c>
      <c r="AU207" s="221" t="s">
        <v>84</v>
      </c>
      <c r="AY207" s="20" t="s">
        <v>277</v>
      </c>
      <c r="BE207" s="222">
        <f>IF(N207="základní",J207,0)</f>
        <v>0</v>
      </c>
      <c r="BF207" s="222">
        <f>IF(N207="snížená",J207,0)</f>
        <v>0</v>
      </c>
      <c r="BG207" s="222">
        <f>IF(N207="zákl. přenesená",J207,0)</f>
        <v>0</v>
      </c>
      <c r="BH207" s="222">
        <f>IF(N207="sníž. přenesená",J207,0)</f>
        <v>0</v>
      </c>
      <c r="BI207" s="222">
        <f>IF(N207="nulová",J207,0)</f>
        <v>0</v>
      </c>
      <c r="BJ207" s="20" t="s">
        <v>82</v>
      </c>
      <c r="BK207" s="222">
        <f>ROUND(I207*H207,2)</f>
        <v>0</v>
      </c>
      <c r="BL207" s="20" t="s">
        <v>102</v>
      </c>
      <c r="BM207" s="221" t="s">
        <v>1475</v>
      </c>
    </row>
    <row r="208" s="2" customFormat="1">
      <c r="A208" s="41"/>
      <c r="B208" s="42"/>
      <c r="C208" s="43"/>
      <c r="D208" s="223" t="s">
        <v>283</v>
      </c>
      <c r="E208" s="43"/>
      <c r="F208" s="224" t="s">
        <v>1409</v>
      </c>
      <c r="G208" s="43"/>
      <c r="H208" s="43"/>
      <c r="I208" s="225"/>
      <c r="J208" s="43"/>
      <c r="K208" s="43"/>
      <c r="L208" s="47"/>
      <c r="M208" s="226"/>
      <c r="N208" s="22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283</v>
      </c>
      <c r="AU208" s="20" t="s">
        <v>84</v>
      </c>
    </row>
    <row r="209" s="2" customFormat="1" ht="24.15" customHeight="1">
      <c r="A209" s="41"/>
      <c r="B209" s="42"/>
      <c r="C209" s="210" t="s">
        <v>655</v>
      </c>
      <c r="D209" s="210" t="s">
        <v>278</v>
      </c>
      <c r="E209" s="211" t="s">
        <v>1414</v>
      </c>
      <c r="F209" s="212" t="s">
        <v>1415</v>
      </c>
      <c r="G209" s="213" t="s">
        <v>1041</v>
      </c>
      <c r="H209" s="214">
        <v>134.40000000000001</v>
      </c>
      <c r="I209" s="215"/>
      <c r="J209" s="216">
        <f>ROUND(I209*H209,2)</f>
        <v>0</v>
      </c>
      <c r="K209" s="212" t="s">
        <v>19</v>
      </c>
      <c r="L209" s="47"/>
      <c r="M209" s="217" t="s">
        <v>19</v>
      </c>
      <c r="N209" s="218" t="s">
        <v>46</v>
      </c>
      <c r="O209" s="87"/>
      <c r="P209" s="219">
        <f>O209*H209</f>
        <v>0</v>
      </c>
      <c r="Q209" s="219">
        <v>0</v>
      </c>
      <c r="R209" s="219">
        <f>Q209*H209</f>
        <v>0</v>
      </c>
      <c r="S209" s="219">
        <v>0</v>
      </c>
      <c r="T209" s="220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1" t="s">
        <v>102</v>
      </c>
      <c r="AT209" s="221" t="s">
        <v>278</v>
      </c>
      <c r="AU209" s="221" t="s">
        <v>84</v>
      </c>
      <c r="AY209" s="20" t="s">
        <v>277</v>
      </c>
      <c r="BE209" s="222">
        <f>IF(N209="základní",J209,0)</f>
        <v>0</v>
      </c>
      <c r="BF209" s="222">
        <f>IF(N209="snížená",J209,0)</f>
        <v>0</v>
      </c>
      <c r="BG209" s="222">
        <f>IF(N209="zákl. přenesená",J209,0)</f>
        <v>0</v>
      </c>
      <c r="BH209" s="222">
        <f>IF(N209="sníž. přenesená",J209,0)</f>
        <v>0</v>
      </c>
      <c r="BI209" s="222">
        <f>IF(N209="nulová",J209,0)</f>
        <v>0</v>
      </c>
      <c r="BJ209" s="20" t="s">
        <v>82</v>
      </c>
      <c r="BK209" s="222">
        <f>ROUND(I209*H209,2)</f>
        <v>0</v>
      </c>
      <c r="BL209" s="20" t="s">
        <v>102</v>
      </c>
      <c r="BM209" s="221" t="s">
        <v>1476</v>
      </c>
    </row>
    <row r="210" s="2" customFormat="1">
      <c r="A210" s="41"/>
      <c r="B210" s="42"/>
      <c r="C210" s="43"/>
      <c r="D210" s="223" t="s">
        <v>283</v>
      </c>
      <c r="E210" s="43"/>
      <c r="F210" s="224" t="s">
        <v>1417</v>
      </c>
      <c r="G210" s="43"/>
      <c r="H210" s="43"/>
      <c r="I210" s="225"/>
      <c r="J210" s="43"/>
      <c r="K210" s="43"/>
      <c r="L210" s="47"/>
      <c r="M210" s="226"/>
      <c r="N210" s="22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283</v>
      </c>
      <c r="AU210" s="20" t="s">
        <v>84</v>
      </c>
    </row>
    <row r="211" s="2" customFormat="1" ht="24.15" customHeight="1">
      <c r="A211" s="41"/>
      <c r="B211" s="42"/>
      <c r="C211" s="210" t="s">
        <v>662</v>
      </c>
      <c r="D211" s="210" t="s">
        <v>278</v>
      </c>
      <c r="E211" s="211" t="s">
        <v>1439</v>
      </c>
      <c r="F211" s="212" t="s">
        <v>1440</v>
      </c>
      <c r="G211" s="213" t="s">
        <v>1041</v>
      </c>
      <c r="H211" s="214">
        <v>15.199999999999999</v>
      </c>
      <c r="I211" s="215"/>
      <c r="J211" s="216">
        <f>ROUND(I211*H211,2)</f>
        <v>0</v>
      </c>
      <c r="K211" s="212" t="s">
        <v>19</v>
      </c>
      <c r="L211" s="47"/>
      <c r="M211" s="217" t="s">
        <v>19</v>
      </c>
      <c r="N211" s="218" t="s">
        <v>46</v>
      </c>
      <c r="O211" s="87"/>
      <c r="P211" s="219">
        <f>O211*H211</f>
        <v>0</v>
      </c>
      <c r="Q211" s="219">
        <v>0</v>
      </c>
      <c r="R211" s="219">
        <f>Q211*H211</f>
        <v>0</v>
      </c>
      <c r="S211" s="219">
        <v>0</v>
      </c>
      <c r="T211" s="220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1" t="s">
        <v>102</v>
      </c>
      <c r="AT211" s="221" t="s">
        <v>278</v>
      </c>
      <c r="AU211" s="221" t="s">
        <v>84</v>
      </c>
      <c r="AY211" s="20" t="s">
        <v>277</v>
      </c>
      <c r="BE211" s="222">
        <f>IF(N211="základní",J211,0)</f>
        <v>0</v>
      </c>
      <c r="BF211" s="222">
        <f>IF(N211="snížená",J211,0)</f>
        <v>0</v>
      </c>
      <c r="BG211" s="222">
        <f>IF(N211="zákl. přenesená",J211,0)</f>
        <v>0</v>
      </c>
      <c r="BH211" s="222">
        <f>IF(N211="sníž. přenesená",J211,0)</f>
        <v>0</v>
      </c>
      <c r="BI211" s="222">
        <f>IF(N211="nulová",J211,0)</f>
        <v>0</v>
      </c>
      <c r="BJ211" s="20" t="s">
        <v>82</v>
      </c>
      <c r="BK211" s="222">
        <f>ROUND(I211*H211,2)</f>
        <v>0</v>
      </c>
      <c r="BL211" s="20" t="s">
        <v>102</v>
      </c>
      <c r="BM211" s="221" t="s">
        <v>1477</v>
      </c>
    </row>
    <row r="212" s="2" customFormat="1">
      <c r="A212" s="41"/>
      <c r="B212" s="42"/>
      <c r="C212" s="43"/>
      <c r="D212" s="223" t="s">
        <v>283</v>
      </c>
      <c r="E212" s="43"/>
      <c r="F212" s="224" t="s">
        <v>1440</v>
      </c>
      <c r="G212" s="43"/>
      <c r="H212" s="43"/>
      <c r="I212" s="225"/>
      <c r="J212" s="43"/>
      <c r="K212" s="43"/>
      <c r="L212" s="47"/>
      <c r="M212" s="226"/>
      <c r="N212" s="22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283</v>
      </c>
      <c r="AU212" s="20" t="s">
        <v>84</v>
      </c>
    </row>
    <row r="213" s="2" customFormat="1" ht="24.15" customHeight="1">
      <c r="A213" s="41"/>
      <c r="B213" s="42"/>
      <c r="C213" s="210" t="s">
        <v>672</v>
      </c>
      <c r="D213" s="210" t="s">
        <v>278</v>
      </c>
      <c r="E213" s="211" t="s">
        <v>1420</v>
      </c>
      <c r="F213" s="212" t="s">
        <v>1421</v>
      </c>
      <c r="G213" s="213" t="s">
        <v>1051</v>
      </c>
      <c r="H213" s="214">
        <v>28</v>
      </c>
      <c r="I213" s="215"/>
      <c r="J213" s="216">
        <f>ROUND(I213*H213,2)</f>
        <v>0</v>
      </c>
      <c r="K213" s="212" t="s">
        <v>19</v>
      </c>
      <c r="L213" s="47"/>
      <c r="M213" s="217" t="s">
        <v>19</v>
      </c>
      <c r="N213" s="218" t="s">
        <v>46</v>
      </c>
      <c r="O213" s="87"/>
      <c r="P213" s="219">
        <f>O213*H213</f>
        <v>0</v>
      </c>
      <c r="Q213" s="219">
        <v>0</v>
      </c>
      <c r="R213" s="219">
        <f>Q213*H213</f>
        <v>0</v>
      </c>
      <c r="S213" s="219">
        <v>0</v>
      </c>
      <c r="T213" s="220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1" t="s">
        <v>102</v>
      </c>
      <c r="AT213" s="221" t="s">
        <v>278</v>
      </c>
      <c r="AU213" s="221" t="s">
        <v>84</v>
      </c>
      <c r="AY213" s="20" t="s">
        <v>277</v>
      </c>
      <c r="BE213" s="222">
        <f>IF(N213="základní",J213,0)</f>
        <v>0</v>
      </c>
      <c r="BF213" s="222">
        <f>IF(N213="snížená",J213,0)</f>
        <v>0</v>
      </c>
      <c r="BG213" s="222">
        <f>IF(N213="zákl. přenesená",J213,0)</f>
        <v>0</v>
      </c>
      <c r="BH213" s="222">
        <f>IF(N213="sníž. přenesená",J213,0)</f>
        <v>0</v>
      </c>
      <c r="BI213" s="222">
        <f>IF(N213="nulová",J213,0)</f>
        <v>0</v>
      </c>
      <c r="BJ213" s="20" t="s">
        <v>82</v>
      </c>
      <c r="BK213" s="222">
        <f>ROUND(I213*H213,2)</f>
        <v>0</v>
      </c>
      <c r="BL213" s="20" t="s">
        <v>102</v>
      </c>
      <c r="BM213" s="221" t="s">
        <v>1478</v>
      </c>
    </row>
    <row r="214" s="2" customFormat="1">
      <c r="A214" s="41"/>
      <c r="B214" s="42"/>
      <c r="C214" s="43"/>
      <c r="D214" s="223" t="s">
        <v>283</v>
      </c>
      <c r="E214" s="43"/>
      <c r="F214" s="224" t="s">
        <v>1423</v>
      </c>
      <c r="G214" s="43"/>
      <c r="H214" s="43"/>
      <c r="I214" s="225"/>
      <c r="J214" s="43"/>
      <c r="K214" s="43"/>
      <c r="L214" s="47"/>
      <c r="M214" s="226"/>
      <c r="N214" s="227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283</v>
      </c>
      <c r="AU214" s="20" t="s">
        <v>84</v>
      </c>
    </row>
    <row r="215" s="2" customFormat="1" ht="16.5" customHeight="1">
      <c r="A215" s="41"/>
      <c r="B215" s="42"/>
      <c r="C215" s="210" t="s">
        <v>679</v>
      </c>
      <c r="D215" s="210" t="s">
        <v>278</v>
      </c>
      <c r="E215" s="211" t="s">
        <v>695</v>
      </c>
      <c r="F215" s="212" t="s">
        <v>1424</v>
      </c>
      <c r="G215" s="213" t="s">
        <v>1131</v>
      </c>
      <c r="H215" s="214">
        <v>20.190000000000001</v>
      </c>
      <c r="I215" s="215"/>
      <c r="J215" s="216">
        <f>ROUND(I215*H215,2)</f>
        <v>0</v>
      </c>
      <c r="K215" s="212" t="s">
        <v>19</v>
      </c>
      <c r="L215" s="47"/>
      <c r="M215" s="217" t="s">
        <v>19</v>
      </c>
      <c r="N215" s="218" t="s">
        <v>46</v>
      </c>
      <c r="O215" s="87"/>
      <c r="P215" s="219">
        <f>O215*H215</f>
        <v>0</v>
      </c>
      <c r="Q215" s="219">
        <v>0</v>
      </c>
      <c r="R215" s="219">
        <f>Q215*H215</f>
        <v>0</v>
      </c>
      <c r="S215" s="219">
        <v>0</v>
      </c>
      <c r="T215" s="220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1" t="s">
        <v>102</v>
      </c>
      <c r="AT215" s="221" t="s">
        <v>278</v>
      </c>
      <c r="AU215" s="221" t="s">
        <v>84</v>
      </c>
      <c r="AY215" s="20" t="s">
        <v>277</v>
      </c>
      <c r="BE215" s="222">
        <f>IF(N215="základní",J215,0)</f>
        <v>0</v>
      </c>
      <c r="BF215" s="222">
        <f>IF(N215="snížená",J215,0)</f>
        <v>0</v>
      </c>
      <c r="BG215" s="222">
        <f>IF(N215="zákl. přenesená",J215,0)</f>
        <v>0</v>
      </c>
      <c r="BH215" s="222">
        <f>IF(N215="sníž. přenesená",J215,0)</f>
        <v>0</v>
      </c>
      <c r="BI215" s="222">
        <f>IF(N215="nulová",J215,0)</f>
        <v>0</v>
      </c>
      <c r="BJ215" s="20" t="s">
        <v>82</v>
      </c>
      <c r="BK215" s="222">
        <f>ROUND(I215*H215,2)</f>
        <v>0</v>
      </c>
      <c r="BL215" s="20" t="s">
        <v>102</v>
      </c>
      <c r="BM215" s="221" t="s">
        <v>1479</v>
      </c>
    </row>
    <row r="216" s="2" customFormat="1">
      <c r="A216" s="41"/>
      <c r="B216" s="42"/>
      <c r="C216" s="43"/>
      <c r="D216" s="223" t="s">
        <v>283</v>
      </c>
      <c r="E216" s="43"/>
      <c r="F216" s="224" t="s">
        <v>1424</v>
      </c>
      <c r="G216" s="43"/>
      <c r="H216" s="43"/>
      <c r="I216" s="225"/>
      <c r="J216" s="43"/>
      <c r="K216" s="43"/>
      <c r="L216" s="47"/>
      <c r="M216" s="226"/>
      <c r="N216" s="22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283</v>
      </c>
      <c r="AU216" s="20" t="s">
        <v>84</v>
      </c>
    </row>
    <row r="217" s="2" customFormat="1" ht="16.5" customHeight="1">
      <c r="A217" s="41"/>
      <c r="B217" s="42"/>
      <c r="C217" s="210" t="s">
        <v>687</v>
      </c>
      <c r="D217" s="210" t="s">
        <v>278</v>
      </c>
      <c r="E217" s="211" t="s">
        <v>702</v>
      </c>
      <c r="F217" s="212" t="s">
        <v>1426</v>
      </c>
      <c r="G217" s="213" t="s">
        <v>1131</v>
      </c>
      <c r="H217" s="214">
        <v>0.76000000000000001</v>
      </c>
      <c r="I217" s="215"/>
      <c r="J217" s="216">
        <f>ROUND(I217*H217,2)</f>
        <v>0</v>
      </c>
      <c r="K217" s="212" t="s">
        <v>19</v>
      </c>
      <c r="L217" s="47"/>
      <c r="M217" s="217" t="s">
        <v>19</v>
      </c>
      <c r="N217" s="218" t="s">
        <v>46</v>
      </c>
      <c r="O217" s="87"/>
      <c r="P217" s="219">
        <f>O217*H217</f>
        <v>0</v>
      </c>
      <c r="Q217" s="219">
        <v>0</v>
      </c>
      <c r="R217" s="219">
        <f>Q217*H217</f>
        <v>0</v>
      </c>
      <c r="S217" s="219">
        <v>0</v>
      </c>
      <c r="T217" s="220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1" t="s">
        <v>102</v>
      </c>
      <c r="AT217" s="221" t="s">
        <v>278</v>
      </c>
      <c r="AU217" s="221" t="s">
        <v>84</v>
      </c>
      <c r="AY217" s="20" t="s">
        <v>277</v>
      </c>
      <c r="BE217" s="222">
        <f>IF(N217="základní",J217,0)</f>
        <v>0</v>
      </c>
      <c r="BF217" s="222">
        <f>IF(N217="snížená",J217,0)</f>
        <v>0</v>
      </c>
      <c r="BG217" s="222">
        <f>IF(N217="zákl. přenesená",J217,0)</f>
        <v>0</v>
      </c>
      <c r="BH217" s="222">
        <f>IF(N217="sníž. přenesená",J217,0)</f>
        <v>0</v>
      </c>
      <c r="BI217" s="222">
        <f>IF(N217="nulová",J217,0)</f>
        <v>0</v>
      </c>
      <c r="BJ217" s="20" t="s">
        <v>82</v>
      </c>
      <c r="BK217" s="222">
        <f>ROUND(I217*H217,2)</f>
        <v>0</v>
      </c>
      <c r="BL217" s="20" t="s">
        <v>102</v>
      </c>
      <c r="BM217" s="221" t="s">
        <v>1480</v>
      </c>
    </row>
    <row r="218" s="2" customFormat="1">
      <c r="A218" s="41"/>
      <c r="B218" s="42"/>
      <c r="C218" s="43"/>
      <c r="D218" s="223" t="s">
        <v>283</v>
      </c>
      <c r="E218" s="43"/>
      <c r="F218" s="224" t="s">
        <v>1426</v>
      </c>
      <c r="G218" s="43"/>
      <c r="H218" s="43"/>
      <c r="I218" s="225"/>
      <c r="J218" s="43"/>
      <c r="K218" s="43"/>
      <c r="L218" s="47"/>
      <c r="M218" s="226"/>
      <c r="N218" s="22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283</v>
      </c>
      <c r="AU218" s="20" t="s">
        <v>84</v>
      </c>
    </row>
    <row r="219" s="11" customFormat="1" ht="22.8" customHeight="1">
      <c r="A219" s="11"/>
      <c r="B219" s="196"/>
      <c r="C219" s="197"/>
      <c r="D219" s="198" t="s">
        <v>74</v>
      </c>
      <c r="E219" s="249" t="s">
        <v>822</v>
      </c>
      <c r="F219" s="249" t="s">
        <v>1481</v>
      </c>
      <c r="G219" s="197"/>
      <c r="H219" s="197"/>
      <c r="I219" s="200"/>
      <c r="J219" s="250">
        <f>BK219</f>
        <v>0</v>
      </c>
      <c r="K219" s="197"/>
      <c r="L219" s="202"/>
      <c r="M219" s="203"/>
      <c r="N219" s="204"/>
      <c r="O219" s="204"/>
      <c r="P219" s="205">
        <f>SUM(P220:P237)</f>
        <v>0</v>
      </c>
      <c r="Q219" s="204"/>
      <c r="R219" s="205">
        <f>SUM(R220:R237)</f>
        <v>0</v>
      </c>
      <c r="S219" s="204"/>
      <c r="T219" s="206">
        <f>SUM(T220:T237)</f>
        <v>0</v>
      </c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R219" s="207" t="s">
        <v>82</v>
      </c>
      <c r="AT219" s="208" t="s">
        <v>74</v>
      </c>
      <c r="AU219" s="208" t="s">
        <v>82</v>
      </c>
      <c r="AY219" s="207" t="s">
        <v>277</v>
      </c>
      <c r="BK219" s="209">
        <f>SUM(BK220:BK237)</f>
        <v>0</v>
      </c>
    </row>
    <row r="220" s="2" customFormat="1" ht="16.5" customHeight="1">
      <c r="A220" s="41"/>
      <c r="B220" s="42"/>
      <c r="C220" s="210" t="s">
        <v>695</v>
      </c>
      <c r="D220" s="210" t="s">
        <v>278</v>
      </c>
      <c r="E220" s="211" t="s">
        <v>1482</v>
      </c>
      <c r="F220" s="212" t="s">
        <v>1483</v>
      </c>
      <c r="G220" s="213" t="s">
        <v>1131</v>
      </c>
      <c r="H220" s="214">
        <v>13.720000000000001</v>
      </c>
      <c r="I220" s="215"/>
      <c r="J220" s="216">
        <f>ROUND(I220*H220,2)</f>
        <v>0</v>
      </c>
      <c r="K220" s="212" t="s">
        <v>19</v>
      </c>
      <c r="L220" s="47"/>
      <c r="M220" s="217" t="s">
        <v>19</v>
      </c>
      <c r="N220" s="218" t="s">
        <v>46</v>
      </c>
      <c r="O220" s="87"/>
      <c r="P220" s="219">
        <f>O220*H220</f>
        <v>0</v>
      </c>
      <c r="Q220" s="219">
        <v>0</v>
      </c>
      <c r="R220" s="219">
        <f>Q220*H220</f>
        <v>0</v>
      </c>
      <c r="S220" s="219">
        <v>0</v>
      </c>
      <c r="T220" s="220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1" t="s">
        <v>102</v>
      </c>
      <c r="AT220" s="221" t="s">
        <v>278</v>
      </c>
      <c r="AU220" s="221" t="s">
        <v>84</v>
      </c>
      <c r="AY220" s="20" t="s">
        <v>277</v>
      </c>
      <c r="BE220" s="222">
        <f>IF(N220="základní",J220,0)</f>
        <v>0</v>
      </c>
      <c r="BF220" s="222">
        <f>IF(N220="snížená",J220,0)</f>
        <v>0</v>
      </c>
      <c r="BG220" s="222">
        <f>IF(N220="zákl. přenesená",J220,0)</f>
        <v>0</v>
      </c>
      <c r="BH220" s="222">
        <f>IF(N220="sníž. přenesená",J220,0)</f>
        <v>0</v>
      </c>
      <c r="BI220" s="222">
        <f>IF(N220="nulová",J220,0)</f>
        <v>0</v>
      </c>
      <c r="BJ220" s="20" t="s">
        <v>82</v>
      </c>
      <c r="BK220" s="222">
        <f>ROUND(I220*H220,2)</f>
        <v>0</v>
      </c>
      <c r="BL220" s="20" t="s">
        <v>102</v>
      </c>
      <c r="BM220" s="221" t="s">
        <v>1484</v>
      </c>
    </row>
    <row r="221" s="2" customFormat="1">
      <c r="A221" s="41"/>
      <c r="B221" s="42"/>
      <c r="C221" s="43"/>
      <c r="D221" s="223" t="s">
        <v>283</v>
      </c>
      <c r="E221" s="43"/>
      <c r="F221" s="224" t="s">
        <v>1485</v>
      </c>
      <c r="G221" s="43"/>
      <c r="H221" s="43"/>
      <c r="I221" s="225"/>
      <c r="J221" s="43"/>
      <c r="K221" s="43"/>
      <c r="L221" s="47"/>
      <c r="M221" s="226"/>
      <c r="N221" s="22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283</v>
      </c>
      <c r="AU221" s="20" t="s">
        <v>84</v>
      </c>
    </row>
    <row r="222" s="2" customFormat="1" ht="16.5" customHeight="1">
      <c r="A222" s="41"/>
      <c r="B222" s="42"/>
      <c r="C222" s="210" t="s">
        <v>702</v>
      </c>
      <c r="D222" s="210" t="s">
        <v>278</v>
      </c>
      <c r="E222" s="211" t="s">
        <v>1134</v>
      </c>
      <c r="F222" s="212" t="s">
        <v>1135</v>
      </c>
      <c r="G222" s="213" t="s">
        <v>1131</v>
      </c>
      <c r="H222" s="214">
        <v>13.720000000000001</v>
      </c>
      <c r="I222" s="215"/>
      <c r="J222" s="216">
        <f>ROUND(I222*H222,2)</f>
        <v>0</v>
      </c>
      <c r="K222" s="212" t="s">
        <v>19</v>
      </c>
      <c r="L222" s="47"/>
      <c r="M222" s="217" t="s">
        <v>19</v>
      </c>
      <c r="N222" s="218" t="s">
        <v>46</v>
      </c>
      <c r="O222" s="87"/>
      <c r="P222" s="219">
        <f>O222*H222</f>
        <v>0</v>
      </c>
      <c r="Q222" s="219">
        <v>0</v>
      </c>
      <c r="R222" s="219">
        <f>Q222*H222</f>
        <v>0</v>
      </c>
      <c r="S222" s="219">
        <v>0</v>
      </c>
      <c r="T222" s="220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1" t="s">
        <v>102</v>
      </c>
      <c r="AT222" s="221" t="s">
        <v>278</v>
      </c>
      <c r="AU222" s="221" t="s">
        <v>84</v>
      </c>
      <c r="AY222" s="20" t="s">
        <v>277</v>
      </c>
      <c r="BE222" s="222">
        <f>IF(N222="základní",J222,0)</f>
        <v>0</v>
      </c>
      <c r="BF222" s="222">
        <f>IF(N222="snížená",J222,0)</f>
        <v>0</v>
      </c>
      <c r="BG222" s="222">
        <f>IF(N222="zákl. přenesená",J222,0)</f>
        <v>0</v>
      </c>
      <c r="BH222" s="222">
        <f>IF(N222="sníž. přenesená",J222,0)</f>
        <v>0</v>
      </c>
      <c r="BI222" s="222">
        <f>IF(N222="nulová",J222,0)</f>
        <v>0</v>
      </c>
      <c r="BJ222" s="20" t="s">
        <v>82</v>
      </c>
      <c r="BK222" s="222">
        <f>ROUND(I222*H222,2)</f>
        <v>0</v>
      </c>
      <c r="BL222" s="20" t="s">
        <v>102</v>
      </c>
      <c r="BM222" s="221" t="s">
        <v>1486</v>
      </c>
    </row>
    <row r="223" s="2" customFormat="1">
      <c r="A223" s="41"/>
      <c r="B223" s="42"/>
      <c r="C223" s="43"/>
      <c r="D223" s="223" t="s">
        <v>283</v>
      </c>
      <c r="E223" s="43"/>
      <c r="F223" s="224" t="s">
        <v>1135</v>
      </c>
      <c r="G223" s="43"/>
      <c r="H223" s="43"/>
      <c r="I223" s="225"/>
      <c r="J223" s="43"/>
      <c r="K223" s="43"/>
      <c r="L223" s="47"/>
      <c r="M223" s="226"/>
      <c r="N223" s="227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283</v>
      </c>
      <c r="AU223" s="20" t="s">
        <v>84</v>
      </c>
    </row>
    <row r="224" s="2" customFormat="1" ht="16.5" customHeight="1">
      <c r="A224" s="41"/>
      <c r="B224" s="42"/>
      <c r="C224" s="210" t="s">
        <v>708</v>
      </c>
      <c r="D224" s="210" t="s">
        <v>278</v>
      </c>
      <c r="E224" s="211" t="s">
        <v>1137</v>
      </c>
      <c r="F224" s="212" t="s">
        <v>1138</v>
      </c>
      <c r="G224" s="213" t="s">
        <v>1131</v>
      </c>
      <c r="H224" s="214">
        <v>13.720000000000001</v>
      </c>
      <c r="I224" s="215"/>
      <c r="J224" s="216">
        <f>ROUND(I224*H224,2)</f>
        <v>0</v>
      </c>
      <c r="K224" s="212" t="s">
        <v>19</v>
      </c>
      <c r="L224" s="47"/>
      <c r="M224" s="217" t="s">
        <v>19</v>
      </c>
      <c r="N224" s="218" t="s">
        <v>46</v>
      </c>
      <c r="O224" s="87"/>
      <c r="P224" s="219">
        <f>O224*H224</f>
        <v>0</v>
      </c>
      <c r="Q224" s="219">
        <v>0</v>
      </c>
      <c r="R224" s="219">
        <f>Q224*H224</f>
        <v>0</v>
      </c>
      <c r="S224" s="219">
        <v>0</v>
      </c>
      <c r="T224" s="220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1" t="s">
        <v>102</v>
      </c>
      <c r="AT224" s="221" t="s">
        <v>278</v>
      </c>
      <c r="AU224" s="221" t="s">
        <v>84</v>
      </c>
      <c r="AY224" s="20" t="s">
        <v>277</v>
      </c>
      <c r="BE224" s="222">
        <f>IF(N224="základní",J224,0)</f>
        <v>0</v>
      </c>
      <c r="BF224" s="222">
        <f>IF(N224="snížená",J224,0)</f>
        <v>0</v>
      </c>
      <c r="BG224" s="222">
        <f>IF(N224="zákl. přenesená",J224,0)</f>
        <v>0</v>
      </c>
      <c r="BH224" s="222">
        <f>IF(N224="sníž. přenesená",J224,0)</f>
        <v>0</v>
      </c>
      <c r="BI224" s="222">
        <f>IF(N224="nulová",J224,0)</f>
        <v>0</v>
      </c>
      <c r="BJ224" s="20" t="s">
        <v>82</v>
      </c>
      <c r="BK224" s="222">
        <f>ROUND(I224*H224,2)</f>
        <v>0</v>
      </c>
      <c r="BL224" s="20" t="s">
        <v>102</v>
      </c>
      <c r="BM224" s="221" t="s">
        <v>1487</v>
      </c>
    </row>
    <row r="225" s="2" customFormat="1">
      <c r="A225" s="41"/>
      <c r="B225" s="42"/>
      <c r="C225" s="43"/>
      <c r="D225" s="223" t="s">
        <v>283</v>
      </c>
      <c r="E225" s="43"/>
      <c r="F225" s="224" t="s">
        <v>1138</v>
      </c>
      <c r="G225" s="43"/>
      <c r="H225" s="43"/>
      <c r="I225" s="225"/>
      <c r="J225" s="43"/>
      <c r="K225" s="43"/>
      <c r="L225" s="47"/>
      <c r="M225" s="226"/>
      <c r="N225" s="227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283</v>
      </c>
      <c r="AU225" s="20" t="s">
        <v>84</v>
      </c>
    </row>
    <row r="226" s="2" customFormat="1" ht="24.15" customHeight="1">
      <c r="A226" s="41"/>
      <c r="B226" s="42"/>
      <c r="C226" s="210" t="s">
        <v>715</v>
      </c>
      <c r="D226" s="210" t="s">
        <v>278</v>
      </c>
      <c r="E226" s="211" t="s">
        <v>1488</v>
      </c>
      <c r="F226" s="212" t="s">
        <v>1489</v>
      </c>
      <c r="G226" s="213" t="s">
        <v>1051</v>
      </c>
      <c r="H226" s="214">
        <v>28</v>
      </c>
      <c r="I226" s="215"/>
      <c r="J226" s="216">
        <f>ROUND(I226*H226,2)</f>
        <v>0</v>
      </c>
      <c r="K226" s="212" t="s">
        <v>19</v>
      </c>
      <c r="L226" s="47"/>
      <c r="M226" s="217" t="s">
        <v>19</v>
      </c>
      <c r="N226" s="218" t="s">
        <v>46</v>
      </c>
      <c r="O226" s="87"/>
      <c r="P226" s="219">
        <f>O226*H226</f>
        <v>0</v>
      </c>
      <c r="Q226" s="219">
        <v>0</v>
      </c>
      <c r="R226" s="219">
        <f>Q226*H226</f>
        <v>0</v>
      </c>
      <c r="S226" s="219">
        <v>0</v>
      </c>
      <c r="T226" s="220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1" t="s">
        <v>102</v>
      </c>
      <c r="AT226" s="221" t="s">
        <v>278</v>
      </c>
      <c r="AU226" s="221" t="s">
        <v>84</v>
      </c>
      <c r="AY226" s="20" t="s">
        <v>277</v>
      </c>
      <c r="BE226" s="222">
        <f>IF(N226="základní",J226,0)</f>
        <v>0</v>
      </c>
      <c r="BF226" s="222">
        <f>IF(N226="snížená",J226,0)</f>
        <v>0</v>
      </c>
      <c r="BG226" s="222">
        <f>IF(N226="zákl. přenesená",J226,0)</f>
        <v>0</v>
      </c>
      <c r="BH226" s="222">
        <f>IF(N226="sníž. přenesená",J226,0)</f>
        <v>0</v>
      </c>
      <c r="BI226" s="222">
        <f>IF(N226="nulová",J226,0)</f>
        <v>0</v>
      </c>
      <c r="BJ226" s="20" t="s">
        <v>82</v>
      </c>
      <c r="BK226" s="222">
        <f>ROUND(I226*H226,2)</f>
        <v>0</v>
      </c>
      <c r="BL226" s="20" t="s">
        <v>102</v>
      </c>
      <c r="BM226" s="221" t="s">
        <v>1490</v>
      </c>
    </row>
    <row r="227" s="2" customFormat="1">
      <c r="A227" s="41"/>
      <c r="B227" s="42"/>
      <c r="C227" s="43"/>
      <c r="D227" s="223" t="s">
        <v>283</v>
      </c>
      <c r="E227" s="43"/>
      <c r="F227" s="224" t="s">
        <v>1489</v>
      </c>
      <c r="G227" s="43"/>
      <c r="H227" s="43"/>
      <c r="I227" s="225"/>
      <c r="J227" s="43"/>
      <c r="K227" s="43"/>
      <c r="L227" s="47"/>
      <c r="M227" s="226"/>
      <c r="N227" s="22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283</v>
      </c>
      <c r="AU227" s="20" t="s">
        <v>84</v>
      </c>
    </row>
    <row r="228" s="2" customFormat="1" ht="16.5" customHeight="1">
      <c r="A228" s="41"/>
      <c r="B228" s="42"/>
      <c r="C228" s="210" t="s">
        <v>723</v>
      </c>
      <c r="D228" s="210" t="s">
        <v>278</v>
      </c>
      <c r="E228" s="211" t="s">
        <v>1411</v>
      </c>
      <c r="F228" s="212" t="s">
        <v>1412</v>
      </c>
      <c r="G228" s="213" t="s">
        <v>1051</v>
      </c>
      <c r="H228" s="214">
        <v>28</v>
      </c>
      <c r="I228" s="215"/>
      <c r="J228" s="216">
        <f>ROUND(I228*H228,2)</f>
        <v>0</v>
      </c>
      <c r="K228" s="212" t="s">
        <v>19</v>
      </c>
      <c r="L228" s="47"/>
      <c r="M228" s="217" t="s">
        <v>19</v>
      </c>
      <c r="N228" s="218" t="s">
        <v>46</v>
      </c>
      <c r="O228" s="87"/>
      <c r="P228" s="219">
        <f>O228*H228</f>
        <v>0</v>
      </c>
      <c r="Q228" s="219">
        <v>0</v>
      </c>
      <c r="R228" s="219">
        <f>Q228*H228</f>
        <v>0</v>
      </c>
      <c r="S228" s="219">
        <v>0</v>
      </c>
      <c r="T228" s="220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1" t="s">
        <v>102</v>
      </c>
      <c r="AT228" s="221" t="s">
        <v>278</v>
      </c>
      <c r="AU228" s="221" t="s">
        <v>84</v>
      </c>
      <c r="AY228" s="20" t="s">
        <v>277</v>
      </c>
      <c r="BE228" s="222">
        <f>IF(N228="základní",J228,0)</f>
        <v>0</v>
      </c>
      <c r="BF228" s="222">
        <f>IF(N228="snížená",J228,0)</f>
        <v>0</v>
      </c>
      <c r="BG228" s="222">
        <f>IF(N228="zákl. přenesená",J228,0)</f>
        <v>0</v>
      </c>
      <c r="BH228" s="222">
        <f>IF(N228="sníž. přenesená",J228,0)</f>
        <v>0</v>
      </c>
      <c r="BI228" s="222">
        <f>IF(N228="nulová",J228,0)</f>
        <v>0</v>
      </c>
      <c r="BJ228" s="20" t="s">
        <v>82</v>
      </c>
      <c r="BK228" s="222">
        <f>ROUND(I228*H228,2)</f>
        <v>0</v>
      </c>
      <c r="BL228" s="20" t="s">
        <v>102</v>
      </c>
      <c r="BM228" s="221" t="s">
        <v>1491</v>
      </c>
    </row>
    <row r="229" s="2" customFormat="1">
      <c r="A229" s="41"/>
      <c r="B229" s="42"/>
      <c r="C229" s="43"/>
      <c r="D229" s="223" t="s">
        <v>283</v>
      </c>
      <c r="E229" s="43"/>
      <c r="F229" s="224" t="s">
        <v>1412</v>
      </c>
      <c r="G229" s="43"/>
      <c r="H229" s="43"/>
      <c r="I229" s="225"/>
      <c r="J229" s="43"/>
      <c r="K229" s="43"/>
      <c r="L229" s="47"/>
      <c r="M229" s="226"/>
      <c r="N229" s="22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283</v>
      </c>
      <c r="AU229" s="20" t="s">
        <v>84</v>
      </c>
    </row>
    <row r="230" s="2" customFormat="1" ht="24.15" customHeight="1">
      <c r="A230" s="41"/>
      <c r="B230" s="42"/>
      <c r="C230" s="210" t="s">
        <v>728</v>
      </c>
      <c r="D230" s="210" t="s">
        <v>278</v>
      </c>
      <c r="E230" s="211" t="s">
        <v>1414</v>
      </c>
      <c r="F230" s="212" t="s">
        <v>1415</v>
      </c>
      <c r="G230" s="213" t="s">
        <v>1041</v>
      </c>
      <c r="H230" s="214">
        <v>134.40000000000001</v>
      </c>
      <c r="I230" s="215"/>
      <c r="J230" s="216">
        <f>ROUND(I230*H230,2)</f>
        <v>0</v>
      </c>
      <c r="K230" s="212" t="s">
        <v>19</v>
      </c>
      <c r="L230" s="47"/>
      <c r="M230" s="217" t="s">
        <v>19</v>
      </c>
      <c r="N230" s="218" t="s">
        <v>46</v>
      </c>
      <c r="O230" s="87"/>
      <c r="P230" s="219">
        <f>O230*H230</f>
        <v>0</v>
      </c>
      <c r="Q230" s="219">
        <v>0</v>
      </c>
      <c r="R230" s="219">
        <f>Q230*H230</f>
        <v>0</v>
      </c>
      <c r="S230" s="219">
        <v>0</v>
      </c>
      <c r="T230" s="220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1" t="s">
        <v>102</v>
      </c>
      <c r="AT230" s="221" t="s">
        <v>278</v>
      </c>
      <c r="AU230" s="221" t="s">
        <v>84</v>
      </c>
      <c r="AY230" s="20" t="s">
        <v>277</v>
      </c>
      <c r="BE230" s="222">
        <f>IF(N230="základní",J230,0)</f>
        <v>0</v>
      </c>
      <c r="BF230" s="222">
        <f>IF(N230="snížená",J230,0)</f>
        <v>0</v>
      </c>
      <c r="BG230" s="222">
        <f>IF(N230="zákl. přenesená",J230,0)</f>
        <v>0</v>
      </c>
      <c r="BH230" s="222">
        <f>IF(N230="sníž. přenesená",J230,0)</f>
        <v>0</v>
      </c>
      <c r="BI230" s="222">
        <f>IF(N230="nulová",J230,0)</f>
        <v>0</v>
      </c>
      <c r="BJ230" s="20" t="s">
        <v>82</v>
      </c>
      <c r="BK230" s="222">
        <f>ROUND(I230*H230,2)</f>
        <v>0</v>
      </c>
      <c r="BL230" s="20" t="s">
        <v>102</v>
      </c>
      <c r="BM230" s="221" t="s">
        <v>1492</v>
      </c>
    </row>
    <row r="231" s="2" customFormat="1">
      <c r="A231" s="41"/>
      <c r="B231" s="42"/>
      <c r="C231" s="43"/>
      <c r="D231" s="223" t="s">
        <v>283</v>
      </c>
      <c r="E231" s="43"/>
      <c r="F231" s="224" t="s">
        <v>1417</v>
      </c>
      <c r="G231" s="43"/>
      <c r="H231" s="43"/>
      <c r="I231" s="225"/>
      <c r="J231" s="43"/>
      <c r="K231" s="43"/>
      <c r="L231" s="47"/>
      <c r="M231" s="226"/>
      <c r="N231" s="227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283</v>
      </c>
      <c r="AU231" s="20" t="s">
        <v>84</v>
      </c>
    </row>
    <row r="232" s="2" customFormat="1" ht="24.15" customHeight="1">
      <c r="A232" s="41"/>
      <c r="B232" s="42"/>
      <c r="C232" s="210" t="s">
        <v>733</v>
      </c>
      <c r="D232" s="210" t="s">
        <v>278</v>
      </c>
      <c r="E232" s="211" t="s">
        <v>1439</v>
      </c>
      <c r="F232" s="212" t="s">
        <v>1440</v>
      </c>
      <c r="G232" s="213" t="s">
        <v>1041</v>
      </c>
      <c r="H232" s="214">
        <v>15.199999999999999</v>
      </c>
      <c r="I232" s="215"/>
      <c r="J232" s="216">
        <f>ROUND(I232*H232,2)</f>
        <v>0</v>
      </c>
      <c r="K232" s="212" t="s">
        <v>19</v>
      </c>
      <c r="L232" s="47"/>
      <c r="M232" s="217" t="s">
        <v>19</v>
      </c>
      <c r="N232" s="218" t="s">
        <v>46</v>
      </c>
      <c r="O232" s="87"/>
      <c r="P232" s="219">
        <f>O232*H232</f>
        <v>0</v>
      </c>
      <c r="Q232" s="219">
        <v>0</v>
      </c>
      <c r="R232" s="219">
        <f>Q232*H232</f>
        <v>0</v>
      </c>
      <c r="S232" s="219">
        <v>0</v>
      </c>
      <c r="T232" s="220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1" t="s">
        <v>102</v>
      </c>
      <c r="AT232" s="221" t="s">
        <v>278</v>
      </c>
      <c r="AU232" s="221" t="s">
        <v>84</v>
      </c>
      <c r="AY232" s="20" t="s">
        <v>277</v>
      </c>
      <c r="BE232" s="222">
        <f>IF(N232="základní",J232,0)</f>
        <v>0</v>
      </c>
      <c r="BF232" s="222">
        <f>IF(N232="snížená",J232,0)</f>
        <v>0</v>
      </c>
      <c r="BG232" s="222">
        <f>IF(N232="zákl. přenesená",J232,0)</f>
        <v>0</v>
      </c>
      <c r="BH232" s="222">
        <f>IF(N232="sníž. přenesená",J232,0)</f>
        <v>0</v>
      </c>
      <c r="BI232" s="222">
        <f>IF(N232="nulová",J232,0)</f>
        <v>0</v>
      </c>
      <c r="BJ232" s="20" t="s">
        <v>82</v>
      </c>
      <c r="BK232" s="222">
        <f>ROUND(I232*H232,2)</f>
        <v>0</v>
      </c>
      <c r="BL232" s="20" t="s">
        <v>102</v>
      </c>
      <c r="BM232" s="221" t="s">
        <v>1493</v>
      </c>
    </row>
    <row r="233" s="2" customFormat="1">
      <c r="A233" s="41"/>
      <c r="B233" s="42"/>
      <c r="C233" s="43"/>
      <c r="D233" s="223" t="s">
        <v>283</v>
      </c>
      <c r="E233" s="43"/>
      <c r="F233" s="224" t="s">
        <v>1440</v>
      </c>
      <c r="G233" s="43"/>
      <c r="H233" s="43"/>
      <c r="I233" s="225"/>
      <c r="J233" s="43"/>
      <c r="K233" s="43"/>
      <c r="L233" s="47"/>
      <c r="M233" s="226"/>
      <c r="N233" s="22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283</v>
      </c>
      <c r="AU233" s="20" t="s">
        <v>84</v>
      </c>
    </row>
    <row r="234" s="2" customFormat="1" ht="16.5" customHeight="1">
      <c r="A234" s="41"/>
      <c r="B234" s="42"/>
      <c r="C234" s="210" t="s">
        <v>738</v>
      </c>
      <c r="D234" s="210" t="s">
        <v>278</v>
      </c>
      <c r="E234" s="211" t="s">
        <v>708</v>
      </c>
      <c r="F234" s="212" t="s">
        <v>1424</v>
      </c>
      <c r="G234" s="213" t="s">
        <v>1131</v>
      </c>
      <c r="H234" s="214">
        <v>14.130000000000001</v>
      </c>
      <c r="I234" s="215"/>
      <c r="J234" s="216">
        <f>ROUND(I234*H234,2)</f>
        <v>0</v>
      </c>
      <c r="K234" s="212" t="s">
        <v>19</v>
      </c>
      <c r="L234" s="47"/>
      <c r="M234" s="217" t="s">
        <v>19</v>
      </c>
      <c r="N234" s="218" t="s">
        <v>46</v>
      </c>
      <c r="O234" s="87"/>
      <c r="P234" s="219">
        <f>O234*H234</f>
        <v>0</v>
      </c>
      <c r="Q234" s="219">
        <v>0</v>
      </c>
      <c r="R234" s="219">
        <f>Q234*H234</f>
        <v>0</v>
      </c>
      <c r="S234" s="219">
        <v>0</v>
      </c>
      <c r="T234" s="220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1" t="s">
        <v>102</v>
      </c>
      <c r="AT234" s="221" t="s">
        <v>278</v>
      </c>
      <c r="AU234" s="221" t="s">
        <v>84</v>
      </c>
      <c r="AY234" s="20" t="s">
        <v>277</v>
      </c>
      <c r="BE234" s="222">
        <f>IF(N234="základní",J234,0)</f>
        <v>0</v>
      </c>
      <c r="BF234" s="222">
        <f>IF(N234="snížená",J234,0)</f>
        <v>0</v>
      </c>
      <c r="BG234" s="222">
        <f>IF(N234="zákl. přenesená",J234,0)</f>
        <v>0</v>
      </c>
      <c r="BH234" s="222">
        <f>IF(N234="sníž. přenesená",J234,0)</f>
        <v>0</v>
      </c>
      <c r="BI234" s="222">
        <f>IF(N234="nulová",J234,0)</f>
        <v>0</v>
      </c>
      <c r="BJ234" s="20" t="s">
        <v>82</v>
      </c>
      <c r="BK234" s="222">
        <f>ROUND(I234*H234,2)</f>
        <v>0</v>
      </c>
      <c r="BL234" s="20" t="s">
        <v>102</v>
      </c>
      <c r="BM234" s="221" t="s">
        <v>1494</v>
      </c>
    </row>
    <row r="235" s="2" customFormat="1">
      <c r="A235" s="41"/>
      <c r="B235" s="42"/>
      <c r="C235" s="43"/>
      <c r="D235" s="223" t="s">
        <v>283</v>
      </c>
      <c r="E235" s="43"/>
      <c r="F235" s="224" t="s">
        <v>1424</v>
      </c>
      <c r="G235" s="43"/>
      <c r="H235" s="43"/>
      <c r="I235" s="225"/>
      <c r="J235" s="43"/>
      <c r="K235" s="43"/>
      <c r="L235" s="47"/>
      <c r="M235" s="226"/>
      <c r="N235" s="22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283</v>
      </c>
      <c r="AU235" s="20" t="s">
        <v>84</v>
      </c>
    </row>
    <row r="236" s="2" customFormat="1" ht="16.5" customHeight="1">
      <c r="A236" s="41"/>
      <c r="B236" s="42"/>
      <c r="C236" s="210" t="s">
        <v>742</v>
      </c>
      <c r="D236" s="210" t="s">
        <v>278</v>
      </c>
      <c r="E236" s="211" t="s">
        <v>715</v>
      </c>
      <c r="F236" s="212" t="s">
        <v>1426</v>
      </c>
      <c r="G236" s="213" t="s">
        <v>1131</v>
      </c>
      <c r="H236" s="214">
        <v>0.76000000000000001</v>
      </c>
      <c r="I236" s="215"/>
      <c r="J236" s="216">
        <f>ROUND(I236*H236,2)</f>
        <v>0</v>
      </c>
      <c r="K236" s="212" t="s">
        <v>19</v>
      </c>
      <c r="L236" s="47"/>
      <c r="M236" s="217" t="s">
        <v>19</v>
      </c>
      <c r="N236" s="218" t="s">
        <v>46</v>
      </c>
      <c r="O236" s="87"/>
      <c r="P236" s="219">
        <f>O236*H236</f>
        <v>0</v>
      </c>
      <c r="Q236" s="219">
        <v>0</v>
      </c>
      <c r="R236" s="219">
        <f>Q236*H236</f>
        <v>0</v>
      </c>
      <c r="S236" s="219">
        <v>0</v>
      </c>
      <c r="T236" s="220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1" t="s">
        <v>102</v>
      </c>
      <c r="AT236" s="221" t="s">
        <v>278</v>
      </c>
      <c r="AU236" s="221" t="s">
        <v>84</v>
      </c>
      <c r="AY236" s="20" t="s">
        <v>277</v>
      </c>
      <c r="BE236" s="222">
        <f>IF(N236="základní",J236,0)</f>
        <v>0</v>
      </c>
      <c r="BF236" s="222">
        <f>IF(N236="snížená",J236,0)</f>
        <v>0</v>
      </c>
      <c r="BG236" s="222">
        <f>IF(N236="zákl. přenesená",J236,0)</f>
        <v>0</v>
      </c>
      <c r="BH236" s="222">
        <f>IF(N236="sníž. přenesená",J236,0)</f>
        <v>0</v>
      </c>
      <c r="BI236" s="222">
        <f>IF(N236="nulová",J236,0)</f>
        <v>0</v>
      </c>
      <c r="BJ236" s="20" t="s">
        <v>82</v>
      </c>
      <c r="BK236" s="222">
        <f>ROUND(I236*H236,2)</f>
        <v>0</v>
      </c>
      <c r="BL236" s="20" t="s">
        <v>102</v>
      </c>
      <c r="BM236" s="221" t="s">
        <v>1495</v>
      </c>
    </row>
    <row r="237" s="2" customFormat="1">
      <c r="A237" s="41"/>
      <c r="B237" s="42"/>
      <c r="C237" s="43"/>
      <c r="D237" s="223" t="s">
        <v>283</v>
      </c>
      <c r="E237" s="43"/>
      <c r="F237" s="224" t="s">
        <v>1426</v>
      </c>
      <c r="G237" s="43"/>
      <c r="H237" s="43"/>
      <c r="I237" s="225"/>
      <c r="J237" s="43"/>
      <c r="K237" s="43"/>
      <c r="L237" s="47"/>
      <c r="M237" s="226"/>
      <c r="N237" s="227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283</v>
      </c>
      <c r="AU237" s="20" t="s">
        <v>84</v>
      </c>
    </row>
    <row r="238" s="11" customFormat="1" ht="22.8" customHeight="1">
      <c r="A238" s="11"/>
      <c r="B238" s="196"/>
      <c r="C238" s="197"/>
      <c r="D238" s="198" t="s">
        <v>74</v>
      </c>
      <c r="E238" s="249" t="s">
        <v>1496</v>
      </c>
      <c r="F238" s="249" t="s">
        <v>1497</v>
      </c>
      <c r="G238" s="197"/>
      <c r="H238" s="197"/>
      <c r="I238" s="200"/>
      <c r="J238" s="250">
        <f>BK238</f>
        <v>0</v>
      </c>
      <c r="K238" s="197"/>
      <c r="L238" s="202"/>
      <c r="M238" s="203"/>
      <c r="N238" s="204"/>
      <c r="O238" s="204"/>
      <c r="P238" s="205">
        <f>SUM(P239:P256)</f>
        <v>0</v>
      </c>
      <c r="Q238" s="204"/>
      <c r="R238" s="205">
        <f>SUM(R239:R256)</f>
        <v>0</v>
      </c>
      <c r="S238" s="204"/>
      <c r="T238" s="206">
        <f>SUM(T239:T256)</f>
        <v>0</v>
      </c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R238" s="207" t="s">
        <v>82</v>
      </c>
      <c r="AT238" s="208" t="s">
        <v>74</v>
      </c>
      <c r="AU238" s="208" t="s">
        <v>82</v>
      </c>
      <c r="AY238" s="207" t="s">
        <v>277</v>
      </c>
      <c r="BK238" s="209">
        <f>SUM(BK239:BK256)</f>
        <v>0</v>
      </c>
    </row>
    <row r="239" s="2" customFormat="1" ht="16.5" customHeight="1">
      <c r="A239" s="41"/>
      <c r="B239" s="42"/>
      <c r="C239" s="210" t="s">
        <v>747</v>
      </c>
      <c r="D239" s="210" t="s">
        <v>278</v>
      </c>
      <c r="E239" s="211" t="s">
        <v>1482</v>
      </c>
      <c r="F239" s="212" t="s">
        <v>1483</v>
      </c>
      <c r="G239" s="213" t="s">
        <v>1131</v>
      </c>
      <c r="H239" s="214">
        <v>13.720000000000001</v>
      </c>
      <c r="I239" s="215"/>
      <c r="J239" s="216">
        <f>ROUND(I239*H239,2)</f>
        <v>0</v>
      </c>
      <c r="K239" s="212" t="s">
        <v>19</v>
      </c>
      <c r="L239" s="47"/>
      <c r="M239" s="217" t="s">
        <v>19</v>
      </c>
      <c r="N239" s="218" t="s">
        <v>46</v>
      </c>
      <c r="O239" s="87"/>
      <c r="P239" s="219">
        <f>O239*H239</f>
        <v>0</v>
      </c>
      <c r="Q239" s="219">
        <v>0</v>
      </c>
      <c r="R239" s="219">
        <f>Q239*H239</f>
        <v>0</v>
      </c>
      <c r="S239" s="219">
        <v>0</v>
      </c>
      <c r="T239" s="220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1" t="s">
        <v>102</v>
      </c>
      <c r="AT239" s="221" t="s">
        <v>278</v>
      </c>
      <c r="AU239" s="221" t="s">
        <v>84</v>
      </c>
      <c r="AY239" s="20" t="s">
        <v>277</v>
      </c>
      <c r="BE239" s="222">
        <f>IF(N239="základní",J239,0)</f>
        <v>0</v>
      </c>
      <c r="BF239" s="222">
        <f>IF(N239="snížená",J239,0)</f>
        <v>0</v>
      </c>
      <c r="BG239" s="222">
        <f>IF(N239="zákl. přenesená",J239,0)</f>
        <v>0</v>
      </c>
      <c r="BH239" s="222">
        <f>IF(N239="sníž. přenesená",J239,0)</f>
        <v>0</v>
      </c>
      <c r="BI239" s="222">
        <f>IF(N239="nulová",J239,0)</f>
        <v>0</v>
      </c>
      <c r="BJ239" s="20" t="s">
        <v>82</v>
      </c>
      <c r="BK239" s="222">
        <f>ROUND(I239*H239,2)</f>
        <v>0</v>
      </c>
      <c r="BL239" s="20" t="s">
        <v>102</v>
      </c>
      <c r="BM239" s="221" t="s">
        <v>1498</v>
      </c>
    </row>
    <row r="240" s="2" customFormat="1">
      <c r="A240" s="41"/>
      <c r="B240" s="42"/>
      <c r="C240" s="43"/>
      <c r="D240" s="223" t="s">
        <v>283</v>
      </c>
      <c r="E240" s="43"/>
      <c r="F240" s="224" t="s">
        <v>1485</v>
      </c>
      <c r="G240" s="43"/>
      <c r="H240" s="43"/>
      <c r="I240" s="225"/>
      <c r="J240" s="43"/>
      <c r="K240" s="43"/>
      <c r="L240" s="47"/>
      <c r="M240" s="226"/>
      <c r="N240" s="227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283</v>
      </c>
      <c r="AU240" s="20" t="s">
        <v>84</v>
      </c>
    </row>
    <row r="241" s="2" customFormat="1" ht="16.5" customHeight="1">
      <c r="A241" s="41"/>
      <c r="B241" s="42"/>
      <c r="C241" s="210" t="s">
        <v>757</v>
      </c>
      <c r="D241" s="210" t="s">
        <v>278</v>
      </c>
      <c r="E241" s="211" t="s">
        <v>1134</v>
      </c>
      <c r="F241" s="212" t="s">
        <v>1135</v>
      </c>
      <c r="G241" s="213" t="s">
        <v>1131</v>
      </c>
      <c r="H241" s="214">
        <v>13.720000000000001</v>
      </c>
      <c r="I241" s="215"/>
      <c r="J241" s="216">
        <f>ROUND(I241*H241,2)</f>
        <v>0</v>
      </c>
      <c r="K241" s="212" t="s">
        <v>19</v>
      </c>
      <c r="L241" s="47"/>
      <c r="M241" s="217" t="s">
        <v>19</v>
      </c>
      <c r="N241" s="218" t="s">
        <v>46</v>
      </c>
      <c r="O241" s="87"/>
      <c r="P241" s="219">
        <f>O241*H241</f>
        <v>0</v>
      </c>
      <c r="Q241" s="219">
        <v>0</v>
      </c>
      <c r="R241" s="219">
        <f>Q241*H241</f>
        <v>0</v>
      </c>
      <c r="S241" s="219">
        <v>0</v>
      </c>
      <c r="T241" s="220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1" t="s">
        <v>102</v>
      </c>
      <c r="AT241" s="221" t="s">
        <v>278</v>
      </c>
      <c r="AU241" s="221" t="s">
        <v>84</v>
      </c>
      <c r="AY241" s="20" t="s">
        <v>277</v>
      </c>
      <c r="BE241" s="222">
        <f>IF(N241="základní",J241,0)</f>
        <v>0</v>
      </c>
      <c r="BF241" s="222">
        <f>IF(N241="snížená",J241,0)</f>
        <v>0</v>
      </c>
      <c r="BG241" s="222">
        <f>IF(N241="zákl. přenesená",J241,0)</f>
        <v>0</v>
      </c>
      <c r="BH241" s="222">
        <f>IF(N241="sníž. přenesená",J241,0)</f>
        <v>0</v>
      </c>
      <c r="BI241" s="222">
        <f>IF(N241="nulová",J241,0)</f>
        <v>0</v>
      </c>
      <c r="BJ241" s="20" t="s">
        <v>82</v>
      </c>
      <c r="BK241" s="222">
        <f>ROUND(I241*H241,2)</f>
        <v>0</v>
      </c>
      <c r="BL241" s="20" t="s">
        <v>102</v>
      </c>
      <c r="BM241" s="221" t="s">
        <v>1499</v>
      </c>
    </row>
    <row r="242" s="2" customFormat="1">
      <c r="A242" s="41"/>
      <c r="B242" s="42"/>
      <c r="C242" s="43"/>
      <c r="D242" s="223" t="s">
        <v>283</v>
      </c>
      <c r="E242" s="43"/>
      <c r="F242" s="224" t="s">
        <v>1135</v>
      </c>
      <c r="G242" s="43"/>
      <c r="H242" s="43"/>
      <c r="I242" s="225"/>
      <c r="J242" s="43"/>
      <c r="K242" s="43"/>
      <c r="L242" s="47"/>
      <c r="M242" s="226"/>
      <c r="N242" s="227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283</v>
      </c>
      <c r="AU242" s="20" t="s">
        <v>84</v>
      </c>
    </row>
    <row r="243" s="2" customFormat="1" ht="16.5" customHeight="1">
      <c r="A243" s="41"/>
      <c r="B243" s="42"/>
      <c r="C243" s="210" t="s">
        <v>767</v>
      </c>
      <c r="D243" s="210" t="s">
        <v>278</v>
      </c>
      <c r="E243" s="211" t="s">
        <v>1137</v>
      </c>
      <c r="F243" s="212" t="s">
        <v>1138</v>
      </c>
      <c r="G243" s="213" t="s">
        <v>1131</v>
      </c>
      <c r="H243" s="214">
        <v>13.720000000000001</v>
      </c>
      <c r="I243" s="215"/>
      <c r="J243" s="216">
        <f>ROUND(I243*H243,2)</f>
        <v>0</v>
      </c>
      <c r="K243" s="212" t="s">
        <v>19</v>
      </c>
      <c r="L243" s="47"/>
      <c r="M243" s="217" t="s">
        <v>19</v>
      </c>
      <c r="N243" s="218" t="s">
        <v>46</v>
      </c>
      <c r="O243" s="87"/>
      <c r="P243" s="219">
        <f>O243*H243</f>
        <v>0</v>
      </c>
      <c r="Q243" s="219">
        <v>0</v>
      </c>
      <c r="R243" s="219">
        <f>Q243*H243</f>
        <v>0</v>
      </c>
      <c r="S243" s="219">
        <v>0</v>
      </c>
      <c r="T243" s="220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1" t="s">
        <v>102</v>
      </c>
      <c r="AT243" s="221" t="s">
        <v>278</v>
      </c>
      <c r="AU243" s="221" t="s">
        <v>84</v>
      </c>
      <c r="AY243" s="20" t="s">
        <v>277</v>
      </c>
      <c r="BE243" s="222">
        <f>IF(N243="základní",J243,0)</f>
        <v>0</v>
      </c>
      <c r="BF243" s="222">
        <f>IF(N243="snížená",J243,0)</f>
        <v>0</v>
      </c>
      <c r="BG243" s="222">
        <f>IF(N243="zákl. přenesená",J243,0)</f>
        <v>0</v>
      </c>
      <c r="BH243" s="222">
        <f>IF(N243="sníž. přenesená",J243,0)</f>
        <v>0</v>
      </c>
      <c r="BI243" s="222">
        <f>IF(N243="nulová",J243,0)</f>
        <v>0</v>
      </c>
      <c r="BJ243" s="20" t="s">
        <v>82</v>
      </c>
      <c r="BK243" s="222">
        <f>ROUND(I243*H243,2)</f>
        <v>0</v>
      </c>
      <c r="BL243" s="20" t="s">
        <v>102</v>
      </c>
      <c r="BM243" s="221" t="s">
        <v>1500</v>
      </c>
    </row>
    <row r="244" s="2" customFormat="1">
      <c r="A244" s="41"/>
      <c r="B244" s="42"/>
      <c r="C244" s="43"/>
      <c r="D244" s="223" t="s">
        <v>283</v>
      </c>
      <c r="E244" s="43"/>
      <c r="F244" s="224" t="s">
        <v>1138</v>
      </c>
      <c r="G244" s="43"/>
      <c r="H244" s="43"/>
      <c r="I244" s="225"/>
      <c r="J244" s="43"/>
      <c r="K244" s="43"/>
      <c r="L244" s="47"/>
      <c r="M244" s="226"/>
      <c r="N244" s="22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283</v>
      </c>
      <c r="AU244" s="20" t="s">
        <v>84</v>
      </c>
    </row>
    <row r="245" s="2" customFormat="1" ht="21.75" customHeight="1">
      <c r="A245" s="41"/>
      <c r="B245" s="42"/>
      <c r="C245" s="210" t="s">
        <v>776</v>
      </c>
      <c r="D245" s="210" t="s">
        <v>278</v>
      </c>
      <c r="E245" s="211" t="s">
        <v>1501</v>
      </c>
      <c r="F245" s="212" t="s">
        <v>1502</v>
      </c>
      <c r="G245" s="213" t="s">
        <v>1051</v>
      </c>
      <c r="H245" s="214">
        <v>28</v>
      </c>
      <c r="I245" s="215"/>
      <c r="J245" s="216">
        <f>ROUND(I245*H245,2)</f>
        <v>0</v>
      </c>
      <c r="K245" s="212" t="s">
        <v>19</v>
      </c>
      <c r="L245" s="47"/>
      <c r="M245" s="217" t="s">
        <v>19</v>
      </c>
      <c r="N245" s="218" t="s">
        <v>46</v>
      </c>
      <c r="O245" s="87"/>
      <c r="P245" s="219">
        <f>O245*H245</f>
        <v>0</v>
      </c>
      <c r="Q245" s="219">
        <v>0</v>
      </c>
      <c r="R245" s="219">
        <f>Q245*H245</f>
        <v>0</v>
      </c>
      <c r="S245" s="219">
        <v>0</v>
      </c>
      <c r="T245" s="220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1" t="s">
        <v>102</v>
      </c>
      <c r="AT245" s="221" t="s">
        <v>278</v>
      </c>
      <c r="AU245" s="221" t="s">
        <v>84</v>
      </c>
      <c r="AY245" s="20" t="s">
        <v>277</v>
      </c>
      <c r="BE245" s="222">
        <f>IF(N245="základní",J245,0)</f>
        <v>0</v>
      </c>
      <c r="BF245" s="222">
        <f>IF(N245="snížená",J245,0)</f>
        <v>0</v>
      </c>
      <c r="BG245" s="222">
        <f>IF(N245="zákl. přenesená",J245,0)</f>
        <v>0</v>
      </c>
      <c r="BH245" s="222">
        <f>IF(N245="sníž. přenesená",J245,0)</f>
        <v>0</v>
      </c>
      <c r="BI245" s="222">
        <f>IF(N245="nulová",J245,0)</f>
        <v>0</v>
      </c>
      <c r="BJ245" s="20" t="s">
        <v>82</v>
      </c>
      <c r="BK245" s="222">
        <f>ROUND(I245*H245,2)</f>
        <v>0</v>
      </c>
      <c r="BL245" s="20" t="s">
        <v>102</v>
      </c>
      <c r="BM245" s="221" t="s">
        <v>1503</v>
      </c>
    </row>
    <row r="246" s="2" customFormat="1">
      <c r="A246" s="41"/>
      <c r="B246" s="42"/>
      <c r="C246" s="43"/>
      <c r="D246" s="223" t="s">
        <v>283</v>
      </c>
      <c r="E246" s="43"/>
      <c r="F246" s="224" t="s">
        <v>1502</v>
      </c>
      <c r="G246" s="43"/>
      <c r="H246" s="43"/>
      <c r="I246" s="225"/>
      <c r="J246" s="43"/>
      <c r="K246" s="43"/>
      <c r="L246" s="47"/>
      <c r="M246" s="226"/>
      <c r="N246" s="227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283</v>
      </c>
      <c r="AU246" s="20" t="s">
        <v>84</v>
      </c>
    </row>
    <row r="247" s="2" customFormat="1" ht="16.5" customHeight="1">
      <c r="A247" s="41"/>
      <c r="B247" s="42"/>
      <c r="C247" s="210" t="s">
        <v>781</v>
      </c>
      <c r="D247" s="210" t="s">
        <v>278</v>
      </c>
      <c r="E247" s="211" t="s">
        <v>1411</v>
      </c>
      <c r="F247" s="212" t="s">
        <v>1412</v>
      </c>
      <c r="G247" s="213" t="s">
        <v>1051</v>
      </c>
      <c r="H247" s="214">
        <v>28</v>
      </c>
      <c r="I247" s="215"/>
      <c r="J247" s="216">
        <f>ROUND(I247*H247,2)</f>
        <v>0</v>
      </c>
      <c r="K247" s="212" t="s">
        <v>19</v>
      </c>
      <c r="L247" s="47"/>
      <c r="M247" s="217" t="s">
        <v>19</v>
      </c>
      <c r="N247" s="218" t="s">
        <v>46</v>
      </c>
      <c r="O247" s="87"/>
      <c r="P247" s="219">
        <f>O247*H247</f>
        <v>0</v>
      </c>
      <c r="Q247" s="219">
        <v>0</v>
      </c>
      <c r="R247" s="219">
        <f>Q247*H247</f>
        <v>0</v>
      </c>
      <c r="S247" s="219">
        <v>0</v>
      </c>
      <c r="T247" s="220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1" t="s">
        <v>102</v>
      </c>
      <c r="AT247" s="221" t="s">
        <v>278</v>
      </c>
      <c r="AU247" s="221" t="s">
        <v>84</v>
      </c>
      <c r="AY247" s="20" t="s">
        <v>277</v>
      </c>
      <c r="BE247" s="222">
        <f>IF(N247="základní",J247,0)</f>
        <v>0</v>
      </c>
      <c r="BF247" s="222">
        <f>IF(N247="snížená",J247,0)</f>
        <v>0</v>
      </c>
      <c r="BG247" s="222">
        <f>IF(N247="zákl. přenesená",J247,0)</f>
        <v>0</v>
      </c>
      <c r="BH247" s="222">
        <f>IF(N247="sníž. přenesená",J247,0)</f>
        <v>0</v>
      </c>
      <c r="BI247" s="222">
        <f>IF(N247="nulová",J247,0)</f>
        <v>0</v>
      </c>
      <c r="BJ247" s="20" t="s">
        <v>82</v>
      </c>
      <c r="BK247" s="222">
        <f>ROUND(I247*H247,2)</f>
        <v>0</v>
      </c>
      <c r="BL247" s="20" t="s">
        <v>102</v>
      </c>
      <c r="BM247" s="221" t="s">
        <v>1504</v>
      </c>
    </row>
    <row r="248" s="2" customFormat="1">
      <c r="A248" s="41"/>
      <c r="B248" s="42"/>
      <c r="C248" s="43"/>
      <c r="D248" s="223" t="s">
        <v>283</v>
      </c>
      <c r="E248" s="43"/>
      <c r="F248" s="224" t="s">
        <v>1412</v>
      </c>
      <c r="G248" s="43"/>
      <c r="H248" s="43"/>
      <c r="I248" s="225"/>
      <c r="J248" s="43"/>
      <c r="K248" s="43"/>
      <c r="L248" s="47"/>
      <c r="M248" s="226"/>
      <c r="N248" s="22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283</v>
      </c>
      <c r="AU248" s="20" t="s">
        <v>84</v>
      </c>
    </row>
    <row r="249" s="2" customFormat="1" ht="24.15" customHeight="1">
      <c r="A249" s="41"/>
      <c r="B249" s="42"/>
      <c r="C249" s="210" t="s">
        <v>786</v>
      </c>
      <c r="D249" s="210" t="s">
        <v>278</v>
      </c>
      <c r="E249" s="211" t="s">
        <v>1414</v>
      </c>
      <c r="F249" s="212" t="s">
        <v>1415</v>
      </c>
      <c r="G249" s="213" t="s">
        <v>1041</v>
      </c>
      <c r="H249" s="214">
        <v>134.40000000000001</v>
      </c>
      <c r="I249" s="215"/>
      <c r="J249" s="216">
        <f>ROUND(I249*H249,2)</f>
        <v>0</v>
      </c>
      <c r="K249" s="212" t="s">
        <v>19</v>
      </c>
      <c r="L249" s="47"/>
      <c r="M249" s="217" t="s">
        <v>19</v>
      </c>
      <c r="N249" s="218" t="s">
        <v>46</v>
      </c>
      <c r="O249" s="87"/>
      <c r="P249" s="219">
        <f>O249*H249</f>
        <v>0</v>
      </c>
      <c r="Q249" s="219">
        <v>0</v>
      </c>
      <c r="R249" s="219">
        <f>Q249*H249</f>
        <v>0</v>
      </c>
      <c r="S249" s="219">
        <v>0</v>
      </c>
      <c r="T249" s="220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1" t="s">
        <v>102</v>
      </c>
      <c r="AT249" s="221" t="s">
        <v>278</v>
      </c>
      <c r="AU249" s="221" t="s">
        <v>84</v>
      </c>
      <c r="AY249" s="20" t="s">
        <v>277</v>
      </c>
      <c r="BE249" s="222">
        <f>IF(N249="základní",J249,0)</f>
        <v>0</v>
      </c>
      <c r="BF249" s="222">
        <f>IF(N249="snížená",J249,0)</f>
        <v>0</v>
      </c>
      <c r="BG249" s="222">
        <f>IF(N249="zákl. přenesená",J249,0)</f>
        <v>0</v>
      </c>
      <c r="BH249" s="222">
        <f>IF(N249="sníž. přenesená",J249,0)</f>
        <v>0</v>
      </c>
      <c r="BI249" s="222">
        <f>IF(N249="nulová",J249,0)</f>
        <v>0</v>
      </c>
      <c r="BJ249" s="20" t="s">
        <v>82</v>
      </c>
      <c r="BK249" s="222">
        <f>ROUND(I249*H249,2)</f>
        <v>0</v>
      </c>
      <c r="BL249" s="20" t="s">
        <v>102</v>
      </c>
      <c r="BM249" s="221" t="s">
        <v>1505</v>
      </c>
    </row>
    <row r="250" s="2" customFormat="1">
      <c r="A250" s="41"/>
      <c r="B250" s="42"/>
      <c r="C250" s="43"/>
      <c r="D250" s="223" t="s">
        <v>283</v>
      </c>
      <c r="E250" s="43"/>
      <c r="F250" s="224" t="s">
        <v>1417</v>
      </c>
      <c r="G250" s="43"/>
      <c r="H250" s="43"/>
      <c r="I250" s="225"/>
      <c r="J250" s="43"/>
      <c r="K250" s="43"/>
      <c r="L250" s="47"/>
      <c r="M250" s="226"/>
      <c r="N250" s="227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283</v>
      </c>
      <c r="AU250" s="20" t="s">
        <v>84</v>
      </c>
    </row>
    <row r="251" s="2" customFormat="1" ht="24.15" customHeight="1">
      <c r="A251" s="41"/>
      <c r="B251" s="42"/>
      <c r="C251" s="210" t="s">
        <v>1360</v>
      </c>
      <c r="D251" s="210" t="s">
        <v>278</v>
      </c>
      <c r="E251" s="211" t="s">
        <v>1439</v>
      </c>
      <c r="F251" s="212" t="s">
        <v>1440</v>
      </c>
      <c r="G251" s="213" t="s">
        <v>1041</v>
      </c>
      <c r="H251" s="214">
        <v>15.199999999999999</v>
      </c>
      <c r="I251" s="215"/>
      <c r="J251" s="216">
        <f>ROUND(I251*H251,2)</f>
        <v>0</v>
      </c>
      <c r="K251" s="212" t="s">
        <v>19</v>
      </c>
      <c r="L251" s="47"/>
      <c r="M251" s="217" t="s">
        <v>19</v>
      </c>
      <c r="N251" s="218" t="s">
        <v>46</v>
      </c>
      <c r="O251" s="87"/>
      <c r="P251" s="219">
        <f>O251*H251</f>
        <v>0</v>
      </c>
      <c r="Q251" s="219">
        <v>0</v>
      </c>
      <c r="R251" s="219">
        <f>Q251*H251</f>
        <v>0</v>
      </c>
      <c r="S251" s="219">
        <v>0</v>
      </c>
      <c r="T251" s="220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1" t="s">
        <v>102</v>
      </c>
      <c r="AT251" s="221" t="s">
        <v>278</v>
      </c>
      <c r="AU251" s="221" t="s">
        <v>84</v>
      </c>
      <c r="AY251" s="20" t="s">
        <v>277</v>
      </c>
      <c r="BE251" s="222">
        <f>IF(N251="základní",J251,0)</f>
        <v>0</v>
      </c>
      <c r="BF251" s="222">
        <f>IF(N251="snížená",J251,0)</f>
        <v>0</v>
      </c>
      <c r="BG251" s="222">
        <f>IF(N251="zákl. přenesená",J251,0)</f>
        <v>0</v>
      </c>
      <c r="BH251" s="222">
        <f>IF(N251="sníž. přenesená",J251,0)</f>
        <v>0</v>
      </c>
      <c r="BI251" s="222">
        <f>IF(N251="nulová",J251,0)</f>
        <v>0</v>
      </c>
      <c r="BJ251" s="20" t="s">
        <v>82</v>
      </c>
      <c r="BK251" s="222">
        <f>ROUND(I251*H251,2)</f>
        <v>0</v>
      </c>
      <c r="BL251" s="20" t="s">
        <v>102</v>
      </c>
      <c r="BM251" s="221" t="s">
        <v>1506</v>
      </c>
    </row>
    <row r="252" s="2" customFormat="1">
      <c r="A252" s="41"/>
      <c r="B252" s="42"/>
      <c r="C252" s="43"/>
      <c r="D252" s="223" t="s">
        <v>283</v>
      </c>
      <c r="E252" s="43"/>
      <c r="F252" s="224" t="s">
        <v>1440</v>
      </c>
      <c r="G252" s="43"/>
      <c r="H252" s="43"/>
      <c r="I252" s="225"/>
      <c r="J252" s="43"/>
      <c r="K252" s="43"/>
      <c r="L252" s="47"/>
      <c r="M252" s="226"/>
      <c r="N252" s="227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283</v>
      </c>
      <c r="AU252" s="20" t="s">
        <v>84</v>
      </c>
    </row>
    <row r="253" s="2" customFormat="1" ht="16.5" customHeight="1">
      <c r="A253" s="41"/>
      <c r="B253" s="42"/>
      <c r="C253" s="210" t="s">
        <v>1362</v>
      </c>
      <c r="D253" s="210" t="s">
        <v>278</v>
      </c>
      <c r="E253" s="211" t="s">
        <v>723</v>
      </c>
      <c r="F253" s="212" t="s">
        <v>1424</v>
      </c>
      <c r="G253" s="213" t="s">
        <v>1131</v>
      </c>
      <c r="H253" s="214">
        <v>14.130000000000001</v>
      </c>
      <c r="I253" s="215"/>
      <c r="J253" s="216">
        <f>ROUND(I253*H253,2)</f>
        <v>0</v>
      </c>
      <c r="K253" s="212" t="s">
        <v>19</v>
      </c>
      <c r="L253" s="47"/>
      <c r="M253" s="217" t="s">
        <v>19</v>
      </c>
      <c r="N253" s="218" t="s">
        <v>46</v>
      </c>
      <c r="O253" s="87"/>
      <c r="P253" s="219">
        <f>O253*H253</f>
        <v>0</v>
      </c>
      <c r="Q253" s="219">
        <v>0</v>
      </c>
      <c r="R253" s="219">
        <f>Q253*H253</f>
        <v>0</v>
      </c>
      <c r="S253" s="219">
        <v>0</v>
      </c>
      <c r="T253" s="220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1" t="s">
        <v>102</v>
      </c>
      <c r="AT253" s="221" t="s">
        <v>278</v>
      </c>
      <c r="AU253" s="221" t="s">
        <v>84</v>
      </c>
      <c r="AY253" s="20" t="s">
        <v>277</v>
      </c>
      <c r="BE253" s="222">
        <f>IF(N253="základní",J253,0)</f>
        <v>0</v>
      </c>
      <c r="BF253" s="222">
        <f>IF(N253="snížená",J253,0)</f>
        <v>0</v>
      </c>
      <c r="BG253" s="222">
        <f>IF(N253="zákl. přenesená",J253,0)</f>
        <v>0</v>
      </c>
      <c r="BH253" s="222">
        <f>IF(N253="sníž. přenesená",J253,0)</f>
        <v>0</v>
      </c>
      <c r="BI253" s="222">
        <f>IF(N253="nulová",J253,0)</f>
        <v>0</v>
      </c>
      <c r="BJ253" s="20" t="s">
        <v>82</v>
      </c>
      <c r="BK253" s="222">
        <f>ROUND(I253*H253,2)</f>
        <v>0</v>
      </c>
      <c r="BL253" s="20" t="s">
        <v>102</v>
      </c>
      <c r="BM253" s="221" t="s">
        <v>1507</v>
      </c>
    </row>
    <row r="254" s="2" customFormat="1">
      <c r="A254" s="41"/>
      <c r="B254" s="42"/>
      <c r="C254" s="43"/>
      <c r="D254" s="223" t="s">
        <v>283</v>
      </c>
      <c r="E254" s="43"/>
      <c r="F254" s="224" t="s">
        <v>1424</v>
      </c>
      <c r="G254" s="43"/>
      <c r="H254" s="43"/>
      <c r="I254" s="225"/>
      <c r="J254" s="43"/>
      <c r="K254" s="43"/>
      <c r="L254" s="47"/>
      <c r="M254" s="226"/>
      <c r="N254" s="227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283</v>
      </c>
      <c r="AU254" s="20" t="s">
        <v>84</v>
      </c>
    </row>
    <row r="255" s="2" customFormat="1" ht="16.5" customHeight="1">
      <c r="A255" s="41"/>
      <c r="B255" s="42"/>
      <c r="C255" s="210" t="s">
        <v>1365</v>
      </c>
      <c r="D255" s="210" t="s">
        <v>278</v>
      </c>
      <c r="E255" s="211" t="s">
        <v>728</v>
      </c>
      <c r="F255" s="212" t="s">
        <v>1426</v>
      </c>
      <c r="G255" s="213" t="s">
        <v>1131</v>
      </c>
      <c r="H255" s="214">
        <v>0.76000000000000001</v>
      </c>
      <c r="I255" s="215"/>
      <c r="J255" s="216">
        <f>ROUND(I255*H255,2)</f>
        <v>0</v>
      </c>
      <c r="K255" s="212" t="s">
        <v>19</v>
      </c>
      <c r="L255" s="47"/>
      <c r="M255" s="217" t="s">
        <v>19</v>
      </c>
      <c r="N255" s="218" t="s">
        <v>46</v>
      </c>
      <c r="O255" s="87"/>
      <c r="P255" s="219">
        <f>O255*H255</f>
        <v>0</v>
      </c>
      <c r="Q255" s="219">
        <v>0</v>
      </c>
      <c r="R255" s="219">
        <f>Q255*H255</f>
        <v>0</v>
      </c>
      <c r="S255" s="219">
        <v>0</v>
      </c>
      <c r="T255" s="220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1" t="s">
        <v>102</v>
      </c>
      <c r="AT255" s="221" t="s">
        <v>278</v>
      </c>
      <c r="AU255" s="221" t="s">
        <v>84</v>
      </c>
      <c r="AY255" s="20" t="s">
        <v>277</v>
      </c>
      <c r="BE255" s="222">
        <f>IF(N255="základní",J255,0)</f>
        <v>0</v>
      </c>
      <c r="BF255" s="222">
        <f>IF(N255="snížená",J255,0)</f>
        <v>0</v>
      </c>
      <c r="BG255" s="222">
        <f>IF(N255="zákl. přenesená",J255,0)</f>
        <v>0</v>
      </c>
      <c r="BH255" s="222">
        <f>IF(N255="sníž. přenesená",J255,0)</f>
        <v>0</v>
      </c>
      <c r="BI255" s="222">
        <f>IF(N255="nulová",J255,0)</f>
        <v>0</v>
      </c>
      <c r="BJ255" s="20" t="s">
        <v>82</v>
      </c>
      <c r="BK255" s="222">
        <f>ROUND(I255*H255,2)</f>
        <v>0</v>
      </c>
      <c r="BL255" s="20" t="s">
        <v>102</v>
      </c>
      <c r="BM255" s="221" t="s">
        <v>1508</v>
      </c>
    </row>
    <row r="256" s="2" customFormat="1">
      <c r="A256" s="41"/>
      <c r="B256" s="42"/>
      <c r="C256" s="43"/>
      <c r="D256" s="223" t="s">
        <v>283</v>
      </c>
      <c r="E256" s="43"/>
      <c r="F256" s="224" t="s">
        <v>1426</v>
      </c>
      <c r="G256" s="43"/>
      <c r="H256" s="43"/>
      <c r="I256" s="225"/>
      <c r="J256" s="43"/>
      <c r="K256" s="43"/>
      <c r="L256" s="47"/>
      <c r="M256" s="226"/>
      <c r="N256" s="227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283</v>
      </c>
      <c r="AU256" s="20" t="s">
        <v>84</v>
      </c>
    </row>
    <row r="257" s="11" customFormat="1" ht="22.8" customHeight="1">
      <c r="A257" s="11"/>
      <c r="B257" s="196"/>
      <c r="C257" s="197"/>
      <c r="D257" s="198" t="s">
        <v>74</v>
      </c>
      <c r="E257" s="249" t="s">
        <v>1509</v>
      </c>
      <c r="F257" s="249" t="s">
        <v>1510</v>
      </c>
      <c r="G257" s="197"/>
      <c r="H257" s="197"/>
      <c r="I257" s="200"/>
      <c r="J257" s="250">
        <f>BK257</f>
        <v>0</v>
      </c>
      <c r="K257" s="197"/>
      <c r="L257" s="202"/>
      <c r="M257" s="203"/>
      <c r="N257" s="204"/>
      <c r="O257" s="204"/>
      <c r="P257" s="205">
        <f>SUM(P258:P275)</f>
        <v>0</v>
      </c>
      <c r="Q257" s="204"/>
      <c r="R257" s="205">
        <f>SUM(R258:R275)</f>
        <v>0</v>
      </c>
      <c r="S257" s="204"/>
      <c r="T257" s="206">
        <f>SUM(T258:T275)</f>
        <v>0</v>
      </c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R257" s="207" t="s">
        <v>82</v>
      </c>
      <c r="AT257" s="208" t="s">
        <v>74</v>
      </c>
      <c r="AU257" s="208" t="s">
        <v>82</v>
      </c>
      <c r="AY257" s="207" t="s">
        <v>277</v>
      </c>
      <c r="BK257" s="209">
        <f>SUM(BK258:BK275)</f>
        <v>0</v>
      </c>
    </row>
    <row r="258" s="2" customFormat="1" ht="16.5" customHeight="1">
      <c r="A258" s="41"/>
      <c r="B258" s="42"/>
      <c r="C258" s="210" t="s">
        <v>1367</v>
      </c>
      <c r="D258" s="210" t="s">
        <v>278</v>
      </c>
      <c r="E258" s="211" t="s">
        <v>1482</v>
      </c>
      <c r="F258" s="212" t="s">
        <v>1483</v>
      </c>
      <c r="G258" s="213" t="s">
        <v>1131</v>
      </c>
      <c r="H258" s="214">
        <v>13.720000000000001</v>
      </c>
      <c r="I258" s="215"/>
      <c r="J258" s="216">
        <f>ROUND(I258*H258,2)</f>
        <v>0</v>
      </c>
      <c r="K258" s="212" t="s">
        <v>19</v>
      </c>
      <c r="L258" s="47"/>
      <c r="M258" s="217" t="s">
        <v>19</v>
      </c>
      <c r="N258" s="218" t="s">
        <v>46</v>
      </c>
      <c r="O258" s="87"/>
      <c r="P258" s="219">
        <f>O258*H258</f>
        <v>0</v>
      </c>
      <c r="Q258" s="219">
        <v>0</v>
      </c>
      <c r="R258" s="219">
        <f>Q258*H258</f>
        <v>0</v>
      </c>
      <c r="S258" s="219">
        <v>0</v>
      </c>
      <c r="T258" s="220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1" t="s">
        <v>102</v>
      </c>
      <c r="AT258" s="221" t="s">
        <v>278</v>
      </c>
      <c r="AU258" s="221" t="s">
        <v>84</v>
      </c>
      <c r="AY258" s="20" t="s">
        <v>277</v>
      </c>
      <c r="BE258" s="222">
        <f>IF(N258="základní",J258,0)</f>
        <v>0</v>
      </c>
      <c r="BF258" s="222">
        <f>IF(N258="snížená",J258,0)</f>
        <v>0</v>
      </c>
      <c r="BG258" s="222">
        <f>IF(N258="zákl. přenesená",J258,0)</f>
        <v>0</v>
      </c>
      <c r="BH258" s="222">
        <f>IF(N258="sníž. přenesená",J258,0)</f>
        <v>0</v>
      </c>
      <c r="BI258" s="222">
        <f>IF(N258="nulová",J258,0)</f>
        <v>0</v>
      </c>
      <c r="BJ258" s="20" t="s">
        <v>82</v>
      </c>
      <c r="BK258" s="222">
        <f>ROUND(I258*H258,2)</f>
        <v>0</v>
      </c>
      <c r="BL258" s="20" t="s">
        <v>102</v>
      </c>
      <c r="BM258" s="221" t="s">
        <v>1511</v>
      </c>
    </row>
    <row r="259" s="2" customFormat="1">
      <c r="A259" s="41"/>
      <c r="B259" s="42"/>
      <c r="C259" s="43"/>
      <c r="D259" s="223" t="s">
        <v>283</v>
      </c>
      <c r="E259" s="43"/>
      <c r="F259" s="224" t="s">
        <v>1485</v>
      </c>
      <c r="G259" s="43"/>
      <c r="H259" s="43"/>
      <c r="I259" s="225"/>
      <c r="J259" s="43"/>
      <c r="K259" s="43"/>
      <c r="L259" s="47"/>
      <c r="M259" s="226"/>
      <c r="N259" s="227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283</v>
      </c>
      <c r="AU259" s="20" t="s">
        <v>84</v>
      </c>
    </row>
    <row r="260" s="2" customFormat="1" ht="16.5" customHeight="1">
      <c r="A260" s="41"/>
      <c r="B260" s="42"/>
      <c r="C260" s="210" t="s">
        <v>1369</v>
      </c>
      <c r="D260" s="210" t="s">
        <v>278</v>
      </c>
      <c r="E260" s="211" t="s">
        <v>1134</v>
      </c>
      <c r="F260" s="212" t="s">
        <v>1135</v>
      </c>
      <c r="G260" s="213" t="s">
        <v>1131</v>
      </c>
      <c r="H260" s="214">
        <v>13.720000000000001</v>
      </c>
      <c r="I260" s="215"/>
      <c r="J260" s="216">
        <f>ROUND(I260*H260,2)</f>
        <v>0</v>
      </c>
      <c r="K260" s="212" t="s">
        <v>19</v>
      </c>
      <c r="L260" s="47"/>
      <c r="M260" s="217" t="s">
        <v>19</v>
      </c>
      <c r="N260" s="218" t="s">
        <v>46</v>
      </c>
      <c r="O260" s="87"/>
      <c r="P260" s="219">
        <f>O260*H260</f>
        <v>0</v>
      </c>
      <c r="Q260" s="219">
        <v>0</v>
      </c>
      <c r="R260" s="219">
        <f>Q260*H260</f>
        <v>0</v>
      </c>
      <c r="S260" s="219">
        <v>0</v>
      </c>
      <c r="T260" s="220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1" t="s">
        <v>102</v>
      </c>
      <c r="AT260" s="221" t="s">
        <v>278</v>
      </c>
      <c r="AU260" s="221" t="s">
        <v>84</v>
      </c>
      <c r="AY260" s="20" t="s">
        <v>277</v>
      </c>
      <c r="BE260" s="222">
        <f>IF(N260="základní",J260,0)</f>
        <v>0</v>
      </c>
      <c r="BF260" s="222">
        <f>IF(N260="snížená",J260,0)</f>
        <v>0</v>
      </c>
      <c r="BG260" s="222">
        <f>IF(N260="zákl. přenesená",J260,0)</f>
        <v>0</v>
      </c>
      <c r="BH260" s="222">
        <f>IF(N260="sníž. přenesená",J260,0)</f>
        <v>0</v>
      </c>
      <c r="BI260" s="222">
        <f>IF(N260="nulová",J260,0)</f>
        <v>0</v>
      </c>
      <c r="BJ260" s="20" t="s">
        <v>82</v>
      </c>
      <c r="BK260" s="222">
        <f>ROUND(I260*H260,2)</f>
        <v>0</v>
      </c>
      <c r="BL260" s="20" t="s">
        <v>102</v>
      </c>
      <c r="BM260" s="221" t="s">
        <v>1512</v>
      </c>
    </row>
    <row r="261" s="2" customFormat="1">
      <c r="A261" s="41"/>
      <c r="B261" s="42"/>
      <c r="C261" s="43"/>
      <c r="D261" s="223" t="s">
        <v>283</v>
      </c>
      <c r="E261" s="43"/>
      <c r="F261" s="224" t="s">
        <v>1135</v>
      </c>
      <c r="G261" s="43"/>
      <c r="H261" s="43"/>
      <c r="I261" s="225"/>
      <c r="J261" s="43"/>
      <c r="K261" s="43"/>
      <c r="L261" s="47"/>
      <c r="M261" s="226"/>
      <c r="N261" s="227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283</v>
      </c>
      <c r="AU261" s="20" t="s">
        <v>84</v>
      </c>
    </row>
    <row r="262" s="2" customFormat="1" ht="16.5" customHeight="1">
      <c r="A262" s="41"/>
      <c r="B262" s="42"/>
      <c r="C262" s="210" t="s">
        <v>1371</v>
      </c>
      <c r="D262" s="210" t="s">
        <v>278</v>
      </c>
      <c r="E262" s="211" t="s">
        <v>1137</v>
      </c>
      <c r="F262" s="212" t="s">
        <v>1138</v>
      </c>
      <c r="G262" s="213" t="s">
        <v>1131</v>
      </c>
      <c r="H262" s="214">
        <v>13.720000000000001</v>
      </c>
      <c r="I262" s="215"/>
      <c r="J262" s="216">
        <f>ROUND(I262*H262,2)</f>
        <v>0</v>
      </c>
      <c r="K262" s="212" t="s">
        <v>19</v>
      </c>
      <c r="L262" s="47"/>
      <c r="M262" s="217" t="s">
        <v>19</v>
      </c>
      <c r="N262" s="218" t="s">
        <v>46</v>
      </c>
      <c r="O262" s="87"/>
      <c r="P262" s="219">
        <f>O262*H262</f>
        <v>0</v>
      </c>
      <c r="Q262" s="219">
        <v>0</v>
      </c>
      <c r="R262" s="219">
        <f>Q262*H262</f>
        <v>0</v>
      </c>
      <c r="S262" s="219">
        <v>0</v>
      </c>
      <c r="T262" s="220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1" t="s">
        <v>102</v>
      </c>
      <c r="AT262" s="221" t="s">
        <v>278</v>
      </c>
      <c r="AU262" s="221" t="s">
        <v>84</v>
      </c>
      <c r="AY262" s="20" t="s">
        <v>277</v>
      </c>
      <c r="BE262" s="222">
        <f>IF(N262="základní",J262,0)</f>
        <v>0</v>
      </c>
      <c r="BF262" s="222">
        <f>IF(N262="snížená",J262,0)</f>
        <v>0</v>
      </c>
      <c r="BG262" s="222">
        <f>IF(N262="zákl. přenesená",J262,0)</f>
        <v>0</v>
      </c>
      <c r="BH262" s="222">
        <f>IF(N262="sníž. přenesená",J262,0)</f>
        <v>0</v>
      </c>
      <c r="BI262" s="222">
        <f>IF(N262="nulová",J262,0)</f>
        <v>0</v>
      </c>
      <c r="BJ262" s="20" t="s">
        <v>82</v>
      </c>
      <c r="BK262" s="222">
        <f>ROUND(I262*H262,2)</f>
        <v>0</v>
      </c>
      <c r="BL262" s="20" t="s">
        <v>102</v>
      </c>
      <c r="BM262" s="221" t="s">
        <v>1513</v>
      </c>
    </row>
    <row r="263" s="2" customFormat="1">
      <c r="A263" s="41"/>
      <c r="B263" s="42"/>
      <c r="C263" s="43"/>
      <c r="D263" s="223" t="s">
        <v>283</v>
      </c>
      <c r="E263" s="43"/>
      <c r="F263" s="224" t="s">
        <v>1138</v>
      </c>
      <c r="G263" s="43"/>
      <c r="H263" s="43"/>
      <c r="I263" s="225"/>
      <c r="J263" s="43"/>
      <c r="K263" s="43"/>
      <c r="L263" s="47"/>
      <c r="M263" s="226"/>
      <c r="N263" s="227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283</v>
      </c>
      <c r="AU263" s="20" t="s">
        <v>84</v>
      </c>
    </row>
    <row r="264" s="2" customFormat="1" ht="21.75" customHeight="1">
      <c r="A264" s="41"/>
      <c r="B264" s="42"/>
      <c r="C264" s="210" t="s">
        <v>1373</v>
      </c>
      <c r="D264" s="210" t="s">
        <v>278</v>
      </c>
      <c r="E264" s="211" t="s">
        <v>1501</v>
      </c>
      <c r="F264" s="212" t="s">
        <v>1502</v>
      </c>
      <c r="G264" s="213" t="s">
        <v>1051</v>
      </c>
      <c r="H264" s="214">
        <v>28</v>
      </c>
      <c r="I264" s="215"/>
      <c r="J264" s="216">
        <f>ROUND(I264*H264,2)</f>
        <v>0</v>
      </c>
      <c r="K264" s="212" t="s">
        <v>19</v>
      </c>
      <c r="L264" s="47"/>
      <c r="M264" s="217" t="s">
        <v>19</v>
      </c>
      <c r="N264" s="218" t="s">
        <v>46</v>
      </c>
      <c r="O264" s="87"/>
      <c r="P264" s="219">
        <f>O264*H264</f>
        <v>0</v>
      </c>
      <c r="Q264" s="219">
        <v>0</v>
      </c>
      <c r="R264" s="219">
        <f>Q264*H264</f>
        <v>0</v>
      </c>
      <c r="S264" s="219">
        <v>0</v>
      </c>
      <c r="T264" s="220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1" t="s">
        <v>102</v>
      </c>
      <c r="AT264" s="221" t="s">
        <v>278</v>
      </c>
      <c r="AU264" s="221" t="s">
        <v>84</v>
      </c>
      <c r="AY264" s="20" t="s">
        <v>277</v>
      </c>
      <c r="BE264" s="222">
        <f>IF(N264="základní",J264,0)</f>
        <v>0</v>
      </c>
      <c r="BF264" s="222">
        <f>IF(N264="snížená",J264,0)</f>
        <v>0</v>
      </c>
      <c r="BG264" s="222">
        <f>IF(N264="zákl. přenesená",J264,0)</f>
        <v>0</v>
      </c>
      <c r="BH264" s="222">
        <f>IF(N264="sníž. přenesená",J264,0)</f>
        <v>0</v>
      </c>
      <c r="BI264" s="222">
        <f>IF(N264="nulová",J264,0)</f>
        <v>0</v>
      </c>
      <c r="BJ264" s="20" t="s">
        <v>82</v>
      </c>
      <c r="BK264" s="222">
        <f>ROUND(I264*H264,2)</f>
        <v>0</v>
      </c>
      <c r="BL264" s="20" t="s">
        <v>102</v>
      </c>
      <c r="BM264" s="221" t="s">
        <v>1514</v>
      </c>
    </row>
    <row r="265" s="2" customFormat="1">
      <c r="A265" s="41"/>
      <c r="B265" s="42"/>
      <c r="C265" s="43"/>
      <c r="D265" s="223" t="s">
        <v>283</v>
      </c>
      <c r="E265" s="43"/>
      <c r="F265" s="224" t="s">
        <v>1502</v>
      </c>
      <c r="G265" s="43"/>
      <c r="H265" s="43"/>
      <c r="I265" s="225"/>
      <c r="J265" s="43"/>
      <c r="K265" s="43"/>
      <c r="L265" s="47"/>
      <c r="M265" s="226"/>
      <c r="N265" s="227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283</v>
      </c>
      <c r="AU265" s="20" t="s">
        <v>84</v>
      </c>
    </row>
    <row r="266" s="2" customFormat="1" ht="16.5" customHeight="1">
      <c r="A266" s="41"/>
      <c r="B266" s="42"/>
      <c r="C266" s="210" t="s">
        <v>1375</v>
      </c>
      <c r="D266" s="210" t="s">
        <v>278</v>
      </c>
      <c r="E266" s="211" t="s">
        <v>1411</v>
      </c>
      <c r="F266" s="212" t="s">
        <v>1412</v>
      </c>
      <c r="G266" s="213" t="s">
        <v>1051</v>
      </c>
      <c r="H266" s="214">
        <v>28</v>
      </c>
      <c r="I266" s="215"/>
      <c r="J266" s="216">
        <f>ROUND(I266*H266,2)</f>
        <v>0</v>
      </c>
      <c r="K266" s="212" t="s">
        <v>19</v>
      </c>
      <c r="L266" s="47"/>
      <c r="M266" s="217" t="s">
        <v>19</v>
      </c>
      <c r="N266" s="218" t="s">
        <v>46</v>
      </c>
      <c r="O266" s="87"/>
      <c r="P266" s="219">
        <f>O266*H266</f>
        <v>0</v>
      </c>
      <c r="Q266" s="219">
        <v>0</v>
      </c>
      <c r="R266" s="219">
        <f>Q266*H266</f>
        <v>0</v>
      </c>
      <c r="S266" s="219">
        <v>0</v>
      </c>
      <c r="T266" s="220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1" t="s">
        <v>102</v>
      </c>
      <c r="AT266" s="221" t="s">
        <v>278</v>
      </c>
      <c r="AU266" s="221" t="s">
        <v>84</v>
      </c>
      <c r="AY266" s="20" t="s">
        <v>277</v>
      </c>
      <c r="BE266" s="222">
        <f>IF(N266="základní",J266,0)</f>
        <v>0</v>
      </c>
      <c r="BF266" s="222">
        <f>IF(N266="snížená",J266,0)</f>
        <v>0</v>
      </c>
      <c r="BG266" s="222">
        <f>IF(N266="zákl. přenesená",J266,0)</f>
        <v>0</v>
      </c>
      <c r="BH266" s="222">
        <f>IF(N266="sníž. přenesená",J266,0)</f>
        <v>0</v>
      </c>
      <c r="BI266" s="222">
        <f>IF(N266="nulová",J266,0)</f>
        <v>0</v>
      </c>
      <c r="BJ266" s="20" t="s">
        <v>82</v>
      </c>
      <c r="BK266" s="222">
        <f>ROUND(I266*H266,2)</f>
        <v>0</v>
      </c>
      <c r="BL266" s="20" t="s">
        <v>102</v>
      </c>
      <c r="BM266" s="221" t="s">
        <v>1515</v>
      </c>
    </row>
    <row r="267" s="2" customFormat="1">
      <c r="A267" s="41"/>
      <c r="B267" s="42"/>
      <c r="C267" s="43"/>
      <c r="D267" s="223" t="s">
        <v>283</v>
      </c>
      <c r="E267" s="43"/>
      <c r="F267" s="224" t="s">
        <v>1412</v>
      </c>
      <c r="G267" s="43"/>
      <c r="H267" s="43"/>
      <c r="I267" s="225"/>
      <c r="J267" s="43"/>
      <c r="K267" s="43"/>
      <c r="L267" s="47"/>
      <c r="M267" s="226"/>
      <c r="N267" s="227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283</v>
      </c>
      <c r="AU267" s="20" t="s">
        <v>84</v>
      </c>
    </row>
    <row r="268" s="2" customFormat="1" ht="24.15" customHeight="1">
      <c r="A268" s="41"/>
      <c r="B268" s="42"/>
      <c r="C268" s="210" t="s">
        <v>1377</v>
      </c>
      <c r="D268" s="210" t="s">
        <v>278</v>
      </c>
      <c r="E268" s="211" t="s">
        <v>1414</v>
      </c>
      <c r="F268" s="212" t="s">
        <v>1415</v>
      </c>
      <c r="G268" s="213" t="s">
        <v>1041</v>
      </c>
      <c r="H268" s="214">
        <v>134.40000000000001</v>
      </c>
      <c r="I268" s="215"/>
      <c r="J268" s="216">
        <f>ROUND(I268*H268,2)</f>
        <v>0</v>
      </c>
      <c r="K268" s="212" t="s">
        <v>19</v>
      </c>
      <c r="L268" s="47"/>
      <c r="M268" s="217" t="s">
        <v>19</v>
      </c>
      <c r="N268" s="218" t="s">
        <v>46</v>
      </c>
      <c r="O268" s="87"/>
      <c r="P268" s="219">
        <f>O268*H268</f>
        <v>0</v>
      </c>
      <c r="Q268" s="219">
        <v>0</v>
      </c>
      <c r="R268" s="219">
        <f>Q268*H268</f>
        <v>0</v>
      </c>
      <c r="S268" s="219">
        <v>0</v>
      </c>
      <c r="T268" s="220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1" t="s">
        <v>102</v>
      </c>
      <c r="AT268" s="221" t="s">
        <v>278</v>
      </c>
      <c r="AU268" s="221" t="s">
        <v>84</v>
      </c>
      <c r="AY268" s="20" t="s">
        <v>277</v>
      </c>
      <c r="BE268" s="222">
        <f>IF(N268="základní",J268,0)</f>
        <v>0</v>
      </c>
      <c r="BF268" s="222">
        <f>IF(N268="snížená",J268,0)</f>
        <v>0</v>
      </c>
      <c r="BG268" s="222">
        <f>IF(N268="zákl. přenesená",J268,0)</f>
        <v>0</v>
      </c>
      <c r="BH268" s="222">
        <f>IF(N268="sníž. přenesená",J268,0)</f>
        <v>0</v>
      </c>
      <c r="BI268" s="222">
        <f>IF(N268="nulová",J268,0)</f>
        <v>0</v>
      </c>
      <c r="BJ268" s="20" t="s">
        <v>82</v>
      </c>
      <c r="BK268" s="222">
        <f>ROUND(I268*H268,2)</f>
        <v>0</v>
      </c>
      <c r="BL268" s="20" t="s">
        <v>102</v>
      </c>
      <c r="BM268" s="221" t="s">
        <v>1516</v>
      </c>
    </row>
    <row r="269" s="2" customFormat="1">
      <c r="A269" s="41"/>
      <c r="B269" s="42"/>
      <c r="C269" s="43"/>
      <c r="D269" s="223" t="s">
        <v>283</v>
      </c>
      <c r="E269" s="43"/>
      <c r="F269" s="224" t="s">
        <v>1417</v>
      </c>
      <c r="G269" s="43"/>
      <c r="H269" s="43"/>
      <c r="I269" s="225"/>
      <c r="J269" s="43"/>
      <c r="K269" s="43"/>
      <c r="L269" s="47"/>
      <c r="M269" s="226"/>
      <c r="N269" s="227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283</v>
      </c>
      <c r="AU269" s="20" t="s">
        <v>84</v>
      </c>
    </row>
    <row r="270" s="2" customFormat="1" ht="24.15" customHeight="1">
      <c r="A270" s="41"/>
      <c r="B270" s="42"/>
      <c r="C270" s="210" t="s">
        <v>1380</v>
      </c>
      <c r="D270" s="210" t="s">
        <v>278</v>
      </c>
      <c r="E270" s="211" t="s">
        <v>1439</v>
      </c>
      <c r="F270" s="212" t="s">
        <v>1440</v>
      </c>
      <c r="G270" s="213" t="s">
        <v>1041</v>
      </c>
      <c r="H270" s="214">
        <v>15.199999999999999</v>
      </c>
      <c r="I270" s="215"/>
      <c r="J270" s="216">
        <f>ROUND(I270*H270,2)</f>
        <v>0</v>
      </c>
      <c r="K270" s="212" t="s">
        <v>19</v>
      </c>
      <c r="L270" s="47"/>
      <c r="M270" s="217" t="s">
        <v>19</v>
      </c>
      <c r="N270" s="218" t="s">
        <v>46</v>
      </c>
      <c r="O270" s="87"/>
      <c r="P270" s="219">
        <f>O270*H270</f>
        <v>0</v>
      </c>
      <c r="Q270" s="219">
        <v>0</v>
      </c>
      <c r="R270" s="219">
        <f>Q270*H270</f>
        <v>0</v>
      </c>
      <c r="S270" s="219">
        <v>0</v>
      </c>
      <c r="T270" s="220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1" t="s">
        <v>102</v>
      </c>
      <c r="AT270" s="221" t="s">
        <v>278</v>
      </c>
      <c r="AU270" s="221" t="s">
        <v>84</v>
      </c>
      <c r="AY270" s="20" t="s">
        <v>277</v>
      </c>
      <c r="BE270" s="222">
        <f>IF(N270="základní",J270,0)</f>
        <v>0</v>
      </c>
      <c r="BF270" s="222">
        <f>IF(N270="snížená",J270,0)</f>
        <v>0</v>
      </c>
      <c r="BG270" s="222">
        <f>IF(N270="zákl. přenesená",J270,0)</f>
        <v>0</v>
      </c>
      <c r="BH270" s="222">
        <f>IF(N270="sníž. přenesená",J270,0)</f>
        <v>0</v>
      </c>
      <c r="BI270" s="222">
        <f>IF(N270="nulová",J270,0)</f>
        <v>0</v>
      </c>
      <c r="BJ270" s="20" t="s">
        <v>82</v>
      </c>
      <c r="BK270" s="222">
        <f>ROUND(I270*H270,2)</f>
        <v>0</v>
      </c>
      <c r="BL270" s="20" t="s">
        <v>102</v>
      </c>
      <c r="BM270" s="221" t="s">
        <v>1517</v>
      </c>
    </row>
    <row r="271" s="2" customFormat="1">
      <c r="A271" s="41"/>
      <c r="B271" s="42"/>
      <c r="C271" s="43"/>
      <c r="D271" s="223" t="s">
        <v>283</v>
      </c>
      <c r="E271" s="43"/>
      <c r="F271" s="224" t="s">
        <v>1440</v>
      </c>
      <c r="G271" s="43"/>
      <c r="H271" s="43"/>
      <c r="I271" s="225"/>
      <c r="J271" s="43"/>
      <c r="K271" s="43"/>
      <c r="L271" s="47"/>
      <c r="M271" s="226"/>
      <c r="N271" s="227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283</v>
      </c>
      <c r="AU271" s="20" t="s">
        <v>84</v>
      </c>
    </row>
    <row r="272" s="2" customFormat="1" ht="16.5" customHeight="1">
      <c r="A272" s="41"/>
      <c r="B272" s="42"/>
      <c r="C272" s="210" t="s">
        <v>1382</v>
      </c>
      <c r="D272" s="210" t="s">
        <v>278</v>
      </c>
      <c r="E272" s="211" t="s">
        <v>733</v>
      </c>
      <c r="F272" s="212" t="s">
        <v>1424</v>
      </c>
      <c r="G272" s="213" t="s">
        <v>1131</v>
      </c>
      <c r="H272" s="214">
        <v>14.130000000000001</v>
      </c>
      <c r="I272" s="215"/>
      <c r="J272" s="216">
        <f>ROUND(I272*H272,2)</f>
        <v>0</v>
      </c>
      <c r="K272" s="212" t="s">
        <v>19</v>
      </c>
      <c r="L272" s="47"/>
      <c r="M272" s="217" t="s">
        <v>19</v>
      </c>
      <c r="N272" s="218" t="s">
        <v>46</v>
      </c>
      <c r="O272" s="87"/>
      <c r="P272" s="219">
        <f>O272*H272</f>
        <v>0</v>
      </c>
      <c r="Q272" s="219">
        <v>0</v>
      </c>
      <c r="R272" s="219">
        <f>Q272*H272</f>
        <v>0</v>
      </c>
      <c r="S272" s="219">
        <v>0</v>
      </c>
      <c r="T272" s="220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1" t="s">
        <v>102</v>
      </c>
      <c r="AT272" s="221" t="s">
        <v>278</v>
      </c>
      <c r="AU272" s="221" t="s">
        <v>84</v>
      </c>
      <c r="AY272" s="20" t="s">
        <v>277</v>
      </c>
      <c r="BE272" s="222">
        <f>IF(N272="základní",J272,0)</f>
        <v>0</v>
      </c>
      <c r="BF272" s="222">
        <f>IF(N272="snížená",J272,0)</f>
        <v>0</v>
      </c>
      <c r="BG272" s="222">
        <f>IF(N272="zákl. přenesená",J272,0)</f>
        <v>0</v>
      </c>
      <c r="BH272" s="222">
        <f>IF(N272="sníž. přenesená",J272,0)</f>
        <v>0</v>
      </c>
      <c r="BI272" s="222">
        <f>IF(N272="nulová",J272,0)</f>
        <v>0</v>
      </c>
      <c r="BJ272" s="20" t="s">
        <v>82</v>
      </c>
      <c r="BK272" s="222">
        <f>ROUND(I272*H272,2)</f>
        <v>0</v>
      </c>
      <c r="BL272" s="20" t="s">
        <v>102</v>
      </c>
      <c r="BM272" s="221" t="s">
        <v>1518</v>
      </c>
    </row>
    <row r="273" s="2" customFormat="1">
      <c r="A273" s="41"/>
      <c r="B273" s="42"/>
      <c r="C273" s="43"/>
      <c r="D273" s="223" t="s">
        <v>283</v>
      </c>
      <c r="E273" s="43"/>
      <c r="F273" s="224" t="s">
        <v>1424</v>
      </c>
      <c r="G273" s="43"/>
      <c r="H273" s="43"/>
      <c r="I273" s="225"/>
      <c r="J273" s="43"/>
      <c r="K273" s="43"/>
      <c r="L273" s="47"/>
      <c r="M273" s="226"/>
      <c r="N273" s="227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283</v>
      </c>
      <c r="AU273" s="20" t="s">
        <v>84</v>
      </c>
    </row>
    <row r="274" s="2" customFormat="1" ht="16.5" customHeight="1">
      <c r="A274" s="41"/>
      <c r="B274" s="42"/>
      <c r="C274" s="210" t="s">
        <v>1384</v>
      </c>
      <c r="D274" s="210" t="s">
        <v>278</v>
      </c>
      <c r="E274" s="211" t="s">
        <v>738</v>
      </c>
      <c r="F274" s="212" t="s">
        <v>1426</v>
      </c>
      <c r="G274" s="213" t="s">
        <v>1131</v>
      </c>
      <c r="H274" s="214">
        <v>0.76000000000000001</v>
      </c>
      <c r="I274" s="215"/>
      <c r="J274" s="216">
        <f>ROUND(I274*H274,2)</f>
        <v>0</v>
      </c>
      <c r="K274" s="212" t="s">
        <v>19</v>
      </c>
      <c r="L274" s="47"/>
      <c r="M274" s="217" t="s">
        <v>19</v>
      </c>
      <c r="N274" s="218" t="s">
        <v>46</v>
      </c>
      <c r="O274" s="87"/>
      <c r="P274" s="219">
        <f>O274*H274</f>
        <v>0</v>
      </c>
      <c r="Q274" s="219">
        <v>0</v>
      </c>
      <c r="R274" s="219">
        <f>Q274*H274</f>
        <v>0</v>
      </c>
      <c r="S274" s="219">
        <v>0</v>
      </c>
      <c r="T274" s="220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1" t="s">
        <v>102</v>
      </c>
      <c r="AT274" s="221" t="s">
        <v>278</v>
      </c>
      <c r="AU274" s="221" t="s">
        <v>84</v>
      </c>
      <c r="AY274" s="20" t="s">
        <v>277</v>
      </c>
      <c r="BE274" s="222">
        <f>IF(N274="základní",J274,0)</f>
        <v>0</v>
      </c>
      <c r="BF274" s="222">
        <f>IF(N274="snížená",J274,0)</f>
        <v>0</v>
      </c>
      <c r="BG274" s="222">
        <f>IF(N274="zákl. přenesená",J274,0)</f>
        <v>0</v>
      </c>
      <c r="BH274" s="222">
        <f>IF(N274="sníž. přenesená",J274,0)</f>
        <v>0</v>
      </c>
      <c r="BI274" s="222">
        <f>IF(N274="nulová",J274,0)</f>
        <v>0</v>
      </c>
      <c r="BJ274" s="20" t="s">
        <v>82</v>
      </c>
      <c r="BK274" s="222">
        <f>ROUND(I274*H274,2)</f>
        <v>0</v>
      </c>
      <c r="BL274" s="20" t="s">
        <v>102</v>
      </c>
      <c r="BM274" s="221" t="s">
        <v>1519</v>
      </c>
    </row>
    <row r="275" s="2" customFormat="1">
      <c r="A275" s="41"/>
      <c r="B275" s="42"/>
      <c r="C275" s="43"/>
      <c r="D275" s="223" t="s">
        <v>283</v>
      </c>
      <c r="E275" s="43"/>
      <c r="F275" s="224" t="s">
        <v>1426</v>
      </c>
      <c r="G275" s="43"/>
      <c r="H275" s="43"/>
      <c r="I275" s="225"/>
      <c r="J275" s="43"/>
      <c r="K275" s="43"/>
      <c r="L275" s="47"/>
      <c r="M275" s="226"/>
      <c r="N275" s="227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283</v>
      </c>
      <c r="AU275" s="20" t="s">
        <v>84</v>
      </c>
    </row>
    <row r="276" s="11" customFormat="1" ht="22.8" customHeight="1">
      <c r="A276" s="11"/>
      <c r="B276" s="196"/>
      <c r="C276" s="197"/>
      <c r="D276" s="198" t="s">
        <v>74</v>
      </c>
      <c r="E276" s="249" t="s">
        <v>1520</v>
      </c>
      <c r="F276" s="249" t="s">
        <v>1521</v>
      </c>
      <c r="G276" s="197"/>
      <c r="H276" s="197"/>
      <c r="I276" s="200"/>
      <c r="J276" s="250">
        <f>BK276</f>
        <v>0</v>
      </c>
      <c r="K276" s="197"/>
      <c r="L276" s="202"/>
      <c r="M276" s="203"/>
      <c r="N276" s="204"/>
      <c r="O276" s="204"/>
      <c r="P276" s="205">
        <f>SUM(P277:P294)</f>
        <v>0</v>
      </c>
      <c r="Q276" s="204"/>
      <c r="R276" s="205">
        <f>SUM(R277:R294)</f>
        <v>0</v>
      </c>
      <c r="S276" s="204"/>
      <c r="T276" s="206">
        <f>SUM(T277:T294)</f>
        <v>0</v>
      </c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R276" s="207" t="s">
        <v>82</v>
      </c>
      <c r="AT276" s="208" t="s">
        <v>74</v>
      </c>
      <c r="AU276" s="208" t="s">
        <v>82</v>
      </c>
      <c r="AY276" s="207" t="s">
        <v>277</v>
      </c>
      <c r="BK276" s="209">
        <f>SUM(BK277:BK294)</f>
        <v>0</v>
      </c>
    </row>
    <row r="277" s="2" customFormat="1" ht="16.5" customHeight="1">
      <c r="A277" s="41"/>
      <c r="B277" s="42"/>
      <c r="C277" s="210" t="s">
        <v>1522</v>
      </c>
      <c r="D277" s="210" t="s">
        <v>278</v>
      </c>
      <c r="E277" s="211" t="s">
        <v>1523</v>
      </c>
      <c r="F277" s="212" t="s">
        <v>1524</v>
      </c>
      <c r="G277" s="213" t="s">
        <v>1131</v>
      </c>
      <c r="H277" s="214">
        <v>9.8000000000000007</v>
      </c>
      <c r="I277" s="215"/>
      <c r="J277" s="216">
        <f>ROUND(I277*H277,2)</f>
        <v>0</v>
      </c>
      <c r="K277" s="212" t="s">
        <v>19</v>
      </c>
      <c r="L277" s="47"/>
      <c r="M277" s="217" t="s">
        <v>19</v>
      </c>
      <c r="N277" s="218" t="s">
        <v>46</v>
      </c>
      <c r="O277" s="87"/>
      <c r="P277" s="219">
        <f>O277*H277</f>
        <v>0</v>
      </c>
      <c r="Q277" s="219">
        <v>0</v>
      </c>
      <c r="R277" s="219">
        <f>Q277*H277</f>
        <v>0</v>
      </c>
      <c r="S277" s="219">
        <v>0</v>
      </c>
      <c r="T277" s="220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1" t="s">
        <v>102</v>
      </c>
      <c r="AT277" s="221" t="s">
        <v>278</v>
      </c>
      <c r="AU277" s="221" t="s">
        <v>84</v>
      </c>
      <c r="AY277" s="20" t="s">
        <v>277</v>
      </c>
      <c r="BE277" s="222">
        <f>IF(N277="základní",J277,0)</f>
        <v>0</v>
      </c>
      <c r="BF277" s="222">
        <f>IF(N277="snížená",J277,0)</f>
        <v>0</v>
      </c>
      <c r="BG277" s="222">
        <f>IF(N277="zákl. přenesená",J277,0)</f>
        <v>0</v>
      </c>
      <c r="BH277" s="222">
        <f>IF(N277="sníž. přenesená",J277,0)</f>
        <v>0</v>
      </c>
      <c r="BI277" s="222">
        <f>IF(N277="nulová",J277,0)</f>
        <v>0</v>
      </c>
      <c r="BJ277" s="20" t="s">
        <v>82</v>
      </c>
      <c r="BK277" s="222">
        <f>ROUND(I277*H277,2)</f>
        <v>0</v>
      </c>
      <c r="BL277" s="20" t="s">
        <v>102</v>
      </c>
      <c r="BM277" s="221" t="s">
        <v>1525</v>
      </c>
    </row>
    <row r="278" s="2" customFormat="1">
      <c r="A278" s="41"/>
      <c r="B278" s="42"/>
      <c r="C278" s="43"/>
      <c r="D278" s="223" t="s">
        <v>283</v>
      </c>
      <c r="E278" s="43"/>
      <c r="F278" s="224" t="s">
        <v>1526</v>
      </c>
      <c r="G278" s="43"/>
      <c r="H278" s="43"/>
      <c r="I278" s="225"/>
      <c r="J278" s="43"/>
      <c r="K278" s="43"/>
      <c r="L278" s="47"/>
      <c r="M278" s="226"/>
      <c r="N278" s="227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283</v>
      </c>
      <c r="AU278" s="20" t="s">
        <v>84</v>
      </c>
    </row>
    <row r="279" s="2" customFormat="1" ht="16.5" customHeight="1">
      <c r="A279" s="41"/>
      <c r="B279" s="42"/>
      <c r="C279" s="210" t="s">
        <v>1527</v>
      </c>
      <c r="D279" s="210" t="s">
        <v>278</v>
      </c>
      <c r="E279" s="211" t="s">
        <v>1134</v>
      </c>
      <c r="F279" s="212" t="s">
        <v>1135</v>
      </c>
      <c r="G279" s="213" t="s">
        <v>1131</v>
      </c>
      <c r="H279" s="214">
        <v>9.8000000000000007</v>
      </c>
      <c r="I279" s="215"/>
      <c r="J279" s="216">
        <f>ROUND(I279*H279,2)</f>
        <v>0</v>
      </c>
      <c r="K279" s="212" t="s">
        <v>19</v>
      </c>
      <c r="L279" s="47"/>
      <c r="M279" s="217" t="s">
        <v>19</v>
      </c>
      <c r="N279" s="218" t="s">
        <v>46</v>
      </c>
      <c r="O279" s="87"/>
      <c r="P279" s="219">
        <f>O279*H279</f>
        <v>0</v>
      </c>
      <c r="Q279" s="219">
        <v>0</v>
      </c>
      <c r="R279" s="219">
        <f>Q279*H279</f>
        <v>0</v>
      </c>
      <c r="S279" s="219">
        <v>0</v>
      </c>
      <c r="T279" s="220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1" t="s">
        <v>102</v>
      </c>
      <c r="AT279" s="221" t="s">
        <v>278</v>
      </c>
      <c r="AU279" s="221" t="s">
        <v>84</v>
      </c>
      <c r="AY279" s="20" t="s">
        <v>277</v>
      </c>
      <c r="BE279" s="222">
        <f>IF(N279="základní",J279,0)</f>
        <v>0</v>
      </c>
      <c r="BF279" s="222">
        <f>IF(N279="snížená",J279,0)</f>
        <v>0</v>
      </c>
      <c r="BG279" s="222">
        <f>IF(N279="zákl. přenesená",J279,0)</f>
        <v>0</v>
      </c>
      <c r="BH279" s="222">
        <f>IF(N279="sníž. přenesená",J279,0)</f>
        <v>0</v>
      </c>
      <c r="BI279" s="222">
        <f>IF(N279="nulová",J279,0)</f>
        <v>0</v>
      </c>
      <c r="BJ279" s="20" t="s">
        <v>82</v>
      </c>
      <c r="BK279" s="222">
        <f>ROUND(I279*H279,2)</f>
        <v>0</v>
      </c>
      <c r="BL279" s="20" t="s">
        <v>102</v>
      </c>
      <c r="BM279" s="221" t="s">
        <v>1528</v>
      </c>
    </row>
    <row r="280" s="2" customFormat="1">
      <c r="A280" s="41"/>
      <c r="B280" s="42"/>
      <c r="C280" s="43"/>
      <c r="D280" s="223" t="s">
        <v>283</v>
      </c>
      <c r="E280" s="43"/>
      <c r="F280" s="224" t="s">
        <v>1135</v>
      </c>
      <c r="G280" s="43"/>
      <c r="H280" s="43"/>
      <c r="I280" s="225"/>
      <c r="J280" s="43"/>
      <c r="K280" s="43"/>
      <c r="L280" s="47"/>
      <c r="M280" s="226"/>
      <c r="N280" s="227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283</v>
      </c>
      <c r="AU280" s="20" t="s">
        <v>84</v>
      </c>
    </row>
    <row r="281" s="2" customFormat="1" ht="16.5" customHeight="1">
      <c r="A281" s="41"/>
      <c r="B281" s="42"/>
      <c r="C281" s="210" t="s">
        <v>1529</v>
      </c>
      <c r="D281" s="210" t="s">
        <v>278</v>
      </c>
      <c r="E281" s="211" t="s">
        <v>1137</v>
      </c>
      <c r="F281" s="212" t="s">
        <v>1138</v>
      </c>
      <c r="G281" s="213" t="s">
        <v>1131</v>
      </c>
      <c r="H281" s="214">
        <v>9.8000000000000007</v>
      </c>
      <c r="I281" s="215"/>
      <c r="J281" s="216">
        <f>ROUND(I281*H281,2)</f>
        <v>0</v>
      </c>
      <c r="K281" s="212" t="s">
        <v>19</v>
      </c>
      <c r="L281" s="47"/>
      <c r="M281" s="217" t="s">
        <v>19</v>
      </c>
      <c r="N281" s="218" t="s">
        <v>46</v>
      </c>
      <c r="O281" s="87"/>
      <c r="P281" s="219">
        <f>O281*H281</f>
        <v>0</v>
      </c>
      <c r="Q281" s="219">
        <v>0</v>
      </c>
      <c r="R281" s="219">
        <f>Q281*H281</f>
        <v>0</v>
      </c>
      <c r="S281" s="219">
        <v>0</v>
      </c>
      <c r="T281" s="220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1" t="s">
        <v>102</v>
      </c>
      <c r="AT281" s="221" t="s">
        <v>278</v>
      </c>
      <c r="AU281" s="221" t="s">
        <v>84</v>
      </c>
      <c r="AY281" s="20" t="s">
        <v>277</v>
      </c>
      <c r="BE281" s="222">
        <f>IF(N281="základní",J281,0)</f>
        <v>0</v>
      </c>
      <c r="BF281" s="222">
        <f>IF(N281="snížená",J281,0)</f>
        <v>0</v>
      </c>
      <c r="BG281" s="222">
        <f>IF(N281="zákl. přenesená",J281,0)</f>
        <v>0</v>
      </c>
      <c r="BH281" s="222">
        <f>IF(N281="sníž. přenesená",J281,0)</f>
        <v>0</v>
      </c>
      <c r="BI281" s="222">
        <f>IF(N281="nulová",J281,0)</f>
        <v>0</v>
      </c>
      <c r="BJ281" s="20" t="s">
        <v>82</v>
      </c>
      <c r="BK281" s="222">
        <f>ROUND(I281*H281,2)</f>
        <v>0</v>
      </c>
      <c r="BL281" s="20" t="s">
        <v>102</v>
      </c>
      <c r="BM281" s="221" t="s">
        <v>1530</v>
      </c>
    </row>
    <row r="282" s="2" customFormat="1">
      <c r="A282" s="41"/>
      <c r="B282" s="42"/>
      <c r="C282" s="43"/>
      <c r="D282" s="223" t="s">
        <v>283</v>
      </c>
      <c r="E282" s="43"/>
      <c r="F282" s="224" t="s">
        <v>1138</v>
      </c>
      <c r="G282" s="43"/>
      <c r="H282" s="43"/>
      <c r="I282" s="225"/>
      <c r="J282" s="43"/>
      <c r="K282" s="43"/>
      <c r="L282" s="47"/>
      <c r="M282" s="226"/>
      <c r="N282" s="227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283</v>
      </c>
      <c r="AU282" s="20" t="s">
        <v>84</v>
      </c>
    </row>
    <row r="283" s="2" customFormat="1" ht="21.75" customHeight="1">
      <c r="A283" s="41"/>
      <c r="B283" s="42"/>
      <c r="C283" s="210" t="s">
        <v>1531</v>
      </c>
      <c r="D283" s="210" t="s">
        <v>278</v>
      </c>
      <c r="E283" s="211" t="s">
        <v>1501</v>
      </c>
      <c r="F283" s="212" t="s">
        <v>1502</v>
      </c>
      <c r="G283" s="213" t="s">
        <v>1051</v>
      </c>
      <c r="H283" s="214">
        <v>28</v>
      </c>
      <c r="I283" s="215"/>
      <c r="J283" s="216">
        <f>ROUND(I283*H283,2)</f>
        <v>0</v>
      </c>
      <c r="K283" s="212" t="s">
        <v>19</v>
      </c>
      <c r="L283" s="47"/>
      <c r="M283" s="217" t="s">
        <v>19</v>
      </c>
      <c r="N283" s="218" t="s">
        <v>46</v>
      </c>
      <c r="O283" s="87"/>
      <c r="P283" s="219">
        <f>O283*H283</f>
        <v>0</v>
      </c>
      <c r="Q283" s="219">
        <v>0</v>
      </c>
      <c r="R283" s="219">
        <f>Q283*H283</f>
        <v>0</v>
      </c>
      <c r="S283" s="219">
        <v>0</v>
      </c>
      <c r="T283" s="220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1" t="s">
        <v>102</v>
      </c>
      <c r="AT283" s="221" t="s">
        <v>278</v>
      </c>
      <c r="AU283" s="221" t="s">
        <v>84</v>
      </c>
      <c r="AY283" s="20" t="s">
        <v>277</v>
      </c>
      <c r="BE283" s="222">
        <f>IF(N283="základní",J283,0)</f>
        <v>0</v>
      </c>
      <c r="BF283" s="222">
        <f>IF(N283="snížená",J283,0)</f>
        <v>0</v>
      </c>
      <c r="BG283" s="222">
        <f>IF(N283="zákl. přenesená",J283,0)</f>
        <v>0</v>
      </c>
      <c r="BH283" s="222">
        <f>IF(N283="sníž. přenesená",J283,0)</f>
        <v>0</v>
      </c>
      <c r="BI283" s="222">
        <f>IF(N283="nulová",J283,0)</f>
        <v>0</v>
      </c>
      <c r="BJ283" s="20" t="s">
        <v>82</v>
      </c>
      <c r="BK283" s="222">
        <f>ROUND(I283*H283,2)</f>
        <v>0</v>
      </c>
      <c r="BL283" s="20" t="s">
        <v>102</v>
      </c>
      <c r="BM283" s="221" t="s">
        <v>1532</v>
      </c>
    </row>
    <row r="284" s="2" customFormat="1">
      <c r="A284" s="41"/>
      <c r="B284" s="42"/>
      <c r="C284" s="43"/>
      <c r="D284" s="223" t="s">
        <v>283</v>
      </c>
      <c r="E284" s="43"/>
      <c r="F284" s="224" t="s">
        <v>1502</v>
      </c>
      <c r="G284" s="43"/>
      <c r="H284" s="43"/>
      <c r="I284" s="225"/>
      <c r="J284" s="43"/>
      <c r="K284" s="43"/>
      <c r="L284" s="47"/>
      <c r="M284" s="226"/>
      <c r="N284" s="227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283</v>
      </c>
      <c r="AU284" s="20" t="s">
        <v>84</v>
      </c>
    </row>
    <row r="285" s="2" customFormat="1" ht="16.5" customHeight="1">
      <c r="A285" s="41"/>
      <c r="B285" s="42"/>
      <c r="C285" s="210" t="s">
        <v>1533</v>
      </c>
      <c r="D285" s="210" t="s">
        <v>278</v>
      </c>
      <c r="E285" s="211" t="s">
        <v>1411</v>
      </c>
      <c r="F285" s="212" t="s">
        <v>1412</v>
      </c>
      <c r="G285" s="213" t="s">
        <v>1051</v>
      </c>
      <c r="H285" s="214">
        <v>28</v>
      </c>
      <c r="I285" s="215"/>
      <c r="J285" s="216">
        <f>ROUND(I285*H285,2)</f>
        <v>0</v>
      </c>
      <c r="K285" s="212" t="s">
        <v>19</v>
      </c>
      <c r="L285" s="47"/>
      <c r="M285" s="217" t="s">
        <v>19</v>
      </c>
      <c r="N285" s="218" t="s">
        <v>46</v>
      </c>
      <c r="O285" s="87"/>
      <c r="P285" s="219">
        <f>O285*H285</f>
        <v>0</v>
      </c>
      <c r="Q285" s="219">
        <v>0</v>
      </c>
      <c r="R285" s="219">
        <f>Q285*H285</f>
        <v>0</v>
      </c>
      <c r="S285" s="219">
        <v>0</v>
      </c>
      <c r="T285" s="220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1" t="s">
        <v>102</v>
      </c>
      <c r="AT285" s="221" t="s">
        <v>278</v>
      </c>
      <c r="AU285" s="221" t="s">
        <v>84</v>
      </c>
      <c r="AY285" s="20" t="s">
        <v>277</v>
      </c>
      <c r="BE285" s="222">
        <f>IF(N285="základní",J285,0)</f>
        <v>0</v>
      </c>
      <c r="BF285" s="222">
        <f>IF(N285="snížená",J285,0)</f>
        <v>0</v>
      </c>
      <c r="BG285" s="222">
        <f>IF(N285="zákl. přenesená",J285,0)</f>
        <v>0</v>
      </c>
      <c r="BH285" s="222">
        <f>IF(N285="sníž. přenesená",J285,0)</f>
        <v>0</v>
      </c>
      <c r="BI285" s="222">
        <f>IF(N285="nulová",J285,0)</f>
        <v>0</v>
      </c>
      <c r="BJ285" s="20" t="s">
        <v>82</v>
      </c>
      <c r="BK285" s="222">
        <f>ROUND(I285*H285,2)</f>
        <v>0</v>
      </c>
      <c r="BL285" s="20" t="s">
        <v>102</v>
      </c>
      <c r="BM285" s="221" t="s">
        <v>1534</v>
      </c>
    </row>
    <row r="286" s="2" customFormat="1">
      <c r="A286" s="41"/>
      <c r="B286" s="42"/>
      <c r="C286" s="43"/>
      <c r="D286" s="223" t="s">
        <v>283</v>
      </c>
      <c r="E286" s="43"/>
      <c r="F286" s="224" t="s">
        <v>1412</v>
      </c>
      <c r="G286" s="43"/>
      <c r="H286" s="43"/>
      <c r="I286" s="225"/>
      <c r="J286" s="43"/>
      <c r="K286" s="43"/>
      <c r="L286" s="47"/>
      <c r="M286" s="226"/>
      <c r="N286" s="227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283</v>
      </c>
      <c r="AU286" s="20" t="s">
        <v>84</v>
      </c>
    </row>
    <row r="287" s="2" customFormat="1" ht="24.15" customHeight="1">
      <c r="A287" s="41"/>
      <c r="B287" s="42"/>
      <c r="C287" s="210" t="s">
        <v>1535</v>
      </c>
      <c r="D287" s="210" t="s">
        <v>278</v>
      </c>
      <c r="E287" s="211" t="s">
        <v>1414</v>
      </c>
      <c r="F287" s="212" t="s">
        <v>1415</v>
      </c>
      <c r="G287" s="213" t="s">
        <v>1041</v>
      </c>
      <c r="H287" s="214">
        <v>134.40000000000001</v>
      </c>
      <c r="I287" s="215"/>
      <c r="J287" s="216">
        <f>ROUND(I287*H287,2)</f>
        <v>0</v>
      </c>
      <c r="K287" s="212" t="s">
        <v>19</v>
      </c>
      <c r="L287" s="47"/>
      <c r="M287" s="217" t="s">
        <v>19</v>
      </c>
      <c r="N287" s="218" t="s">
        <v>46</v>
      </c>
      <c r="O287" s="87"/>
      <c r="P287" s="219">
        <f>O287*H287</f>
        <v>0</v>
      </c>
      <c r="Q287" s="219">
        <v>0</v>
      </c>
      <c r="R287" s="219">
        <f>Q287*H287</f>
        <v>0</v>
      </c>
      <c r="S287" s="219">
        <v>0</v>
      </c>
      <c r="T287" s="220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1" t="s">
        <v>102</v>
      </c>
      <c r="AT287" s="221" t="s">
        <v>278</v>
      </c>
      <c r="AU287" s="221" t="s">
        <v>84</v>
      </c>
      <c r="AY287" s="20" t="s">
        <v>277</v>
      </c>
      <c r="BE287" s="222">
        <f>IF(N287="základní",J287,0)</f>
        <v>0</v>
      </c>
      <c r="BF287" s="222">
        <f>IF(N287="snížená",J287,0)</f>
        <v>0</v>
      </c>
      <c r="BG287" s="222">
        <f>IF(N287="zákl. přenesená",J287,0)</f>
        <v>0</v>
      </c>
      <c r="BH287" s="222">
        <f>IF(N287="sníž. přenesená",J287,0)</f>
        <v>0</v>
      </c>
      <c r="BI287" s="222">
        <f>IF(N287="nulová",J287,0)</f>
        <v>0</v>
      </c>
      <c r="BJ287" s="20" t="s">
        <v>82</v>
      </c>
      <c r="BK287" s="222">
        <f>ROUND(I287*H287,2)</f>
        <v>0</v>
      </c>
      <c r="BL287" s="20" t="s">
        <v>102</v>
      </c>
      <c r="BM287" s="221" t="s">
        <v>1536</v>
      </c>
    </row>
    <row r="288" s="2" customFormat="1">
      <c r="A288" s="41"/>
      <c r="B288" s="42"/>
      <c r="C288" s="43"/>
      <c r="D288" s="223" t="s">
        <v>283</v>
      </c>
      <c r="E288" s="43"/>
      <c r="F288" s="224" t="s">
        <v>1417</v>
      </c>
      <c r="G288" s="43"/>
      <c r="H288" s="43"/>
      <c r="I288" s="225"/>
      <c r="J288" s="43"/>
      <c r="K288" s="43"/>
      <c r="L288" s="47"/>
      <c r="M288" s="226"/>
      <c r="N288" s="227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283</v>
      </c>
      <c r="AU288" s="20" t="s">
        <v>84</v>
      </c>
    </row>
    <row r="289" s="2" customFormat="1" ht="24.15" customHeight="1">
      <c r="A289" s="41"/>
      <c r="B289" s="42"/>
      <c r="C289" s="210" t="s">
        <v>1537</v>
      </c>
      <c r="D289" s="210" t="s">
        <v>278</v>
      </c>
      <c r="E289" s="211" t="s">
        <v>1439</v>
      </c>
      <c r="F289" s="212" t="s">
        <v>1440</v>
      </c>
      <c r="G289" s="213" t="s">
        <v>1041</v>
      </c>
      <c r="H289" s="214">
        <v>15.199999999999999</v>
      </c>
      <c r="I289" s="215"/>
      <c r="J289" s="216">
        <f>ROUND(I289*H289,2)</f>
        <v>0</v>
      </c>
      <c r="K289" s="212" t="s">
        <v>19</v>
      </c>
      <c r="L289" s="47"/>
      <c r="M289" s="217" t="s">
        <v>19</v>
      </c>
      <c r="N289" s="218" t="s">
        <v>46</v>
      </c>
      <c r="O289" s="87"/>
      <c r="P289" s="219">
        <f>O289*H289</f>
        <v>0</v>
      </c>
      <c r="Q289" s="219">
        <v>0</v>
      </c>
      <c r="R289" s="219">
        <f>Q289*H289</f>
        <v>0</v>
      </c>
      <c r="S289" s="219">
        <v>0</v>
      </c>
      <c r="T289" s="220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1" t="s">
        <v>102</v>
      </c>
      <c r="AT289" s="221" t="s">
        <v>278</v>
      </c>
      <c r="AU289" s="221" t="s">
        <v>84</v>
      </c>
      <c r="AY289" s="20" t="s">
        <v>277</v>
      </c>
      <c r="BE289" s="222">
        <f>IF(N289="základní",J289,0)</f>
        <v>0</v>
      </c>
      <c r="BF289" s="222">
        <f>IF(N289="snížená",J289,0)</f>
        <v>0</v>
      </c>
      <c r="BG289" s="222">
        <f>IF(N289="zákl. přenesená",J289,0)</f>
        <v>0</v>
      </c>
      <c r="BH289" s="222">
        <f>IF(N289="sníž. přenesená",J289,0)</f>
        <v>0</v>
      </c>
      <c r="BI289" s="222">
        <f>IF(N289="nulová",J289,0)</f>
        <v>0</v>
      </c>
      <c r="BJ289" s="20" t="s">
        <v>82</v>
      </c>
      <c r="BK289" s="222">
        <f>ROUND(I289*H289,2)</f>
        <v>0</v>
      </c>
      <c r="BL289" s="20" t="s">
        <v>102</v>
      </c>
      <c r="BM289" s="221" t="s">
        <v>1538</v>
      </c>
    </row>
    <row r="290" s="2" customFormat="1">
      <c r="A290" s="41"/>
      <c r="B290" s="42"/>
      <c r="C290" s="43"/>
      <c r="D290" s="223" t="s">
        <v>283</v>
      </c>
      <c r="E290" s="43"/>
      <c r="F290" s="224" t="s">
        <v>1440</v>
      </c>
      <c r="G290" s="43"/>
      <c r="H290" s="43"/>
      <c r="I290" s="225"/>
      <c r="J290" s="43"/>
      <c r="K290" s="43"/>
      <c r="L290" s="47"/>
      <c r="M290" s="226"/>
      <c r="N290" s="227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283</v>
      </c>
      <c r="AU290" s="20" t="s">
        <v>84</v>
      </c>
    </row>
    <row r="291" s="2" customFormat="1" ht="16.5" customHeight="1">
      <c r="A291" s="41"/>
      <c r="B291" s="42"/>
      <c r="C291" s="210" t="s">
        <v>1539</v>
      </c>
      <c r="D291" s="210" t="s">
        <v>278</v>
      </c>
      <c r="E291" s="211" t="s">
        <v>742</v>
      </c>
      <c r="F291" s="212" t="s">
        <v>1424</v>
      </c>
      <c r="G291" s="213" t="s">
        <v>1131</v>
      </c>
      <c r="H291" s="214">
        <v>10.09</v>
      </c>
      <c r="I291" s="215"/>
      <c r="J291" s="216">
        <f>ROUND(I291*H291,2)</f>
        <v>0</v>
      </c>
      <c r="K291" s="212" t="s">
        <v>19</v>
      </c>
      <c r="L291" s="47"/>
      <c r="M291" s="217" t="s">
        <v>19</v>
      </c>
      <c r="N291" s="218" t="s">
        <v>46</v>
      </c>
      <c r="O291" s="87"/>
      <c r="P291" s="219">
        <f>O291*H291</f>
        <v>0</v>
      </c>
      <c r="Q291" s="219">
        <v>0</v>
      </c>
      <c r="R291" s="219">
        <f>Q291*H291</f>
        <v>0</v>
      </c>
      <c r="S291" s="219">
        <v>0</v>
      </c>
      <c r="T291" s="220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1" t="s">
        <v>102</v>
      </c>
      <c r="AT291" s="221" t="s">
        <v>278</v>
      </c>
      <c r="AU291" s="221" t="s">
        <v>84</v>
      </c>
      <c r="AY291" s="20" t="s">
        <v>277</v>
      </c>
      <c r="BE291" s="222">
        <f>IF(N291="základní",J291,0)</f>
        <v>0</v>
      </c>
      <c r="BF291" s="222">
        <f>IF(N291="snížená",J291,0)</f>
        <v>0</v>
      </c>
      <c r="BG291" s="222">
        <f>IF(N291="zákl. přenesená",J291,0)</f>
        <v>0</v>
      </c>
      <c r="BH291" s="222">
        <f>IF(N291="sníž. přenesená",J291,0)</f>
        <v>0</v>
      </c>
      <c r="BI291" s="222">
        <f>IF(N291="nulová",J291,0)</f>
        <v>0</v>
      </c>
      <c r="BJ291" s="20" t="s">
        <v>82</v>
      </c>
      <c r="BK291" s="222">
        <f>ROUND(I291*H291,2)</f>
        <v>0</v>
      </c>
      <c r="BL291" s="20" t="s">
        <v>102</v>
      </c>
      <c r="BM291" s="221" t="s">
        <v>1540</v>
      </c>
    </row>
    <row r="292" s="2" customFormat="1">
      <c r="A292" s="41"/>
      <c r="B292" s="42"/>
      <c r="C292" s="43"/>
      <c r="D292" s="223" t="s">
        <v>283</v>
      </c>
      <c r="E292" s="43"/>
      <c r="F292" s="224" t="s">
        <v>1424</v>
      </c>
      <c r="G292" s="43"/>
      <c r="H292" s="43"/>
      <c r="I292" s="225"/>
      <c r="J292" s="43"/>
      <c r="K292" s="43"/>
      <c r="L292" s="47"/>
      <c r="M292" s="226"/>
      <c r="N292" s="227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283</v>
      </c>
      <c r="AU292" s="20" t="s">
        <v>84</v>
      </c>
    </row>
    <row r="293" s="2" customFormat="1" ht="16.5" customHeight="1">
      <c r="A293" s="41"/>
      <c r="B293" s="42"/>
      <c r="C293" s="210" t="s">
        <v>1541</v>
      </c>
      <c r="D293" s="210" t="s">
        <v>278</v>
      </c>
      <c r="E293" s="211" t="s">
        <v>747</v>
      </c>
      <c r="F293" s="212" t="s">
        <v>1426</v>
      </c>
      <c r="G293" s="213" t="s">
        <v>1131</v>
      </c>
      <c r="H293" s="214">
        <v>0.76000000000000001</v>
      </c>
      <c r="I293" s="215"/>
      <c r="J293" s="216">
        <f>ROUND(I293*H293,2)</f>
        <v>0</v>
      </c>
      <c r="K293" s="212" t="s">
        <v>19</v>
      </c>
      <c r="L293" s="47"/>
      <c r="M293" s="217" t="s">
        <v>19</v>
      </c>
      <c r="N293" s="218" t="s">
        <v>46</v>
      </c>
      <c r="O293" s="87"/>
      <c r="P293" s="219">
        <f>O293*H293</f>
        <v>0</v>
      </c>
      <c r="Q293" s="219">
        <v>0</v>
      </c>
      <c r="R293" s="219">
        <f>Q293*H293</f>
        <v>0</v>
      </c>
      <c r="S293" s="219">
        <v>0</v>
      </c>
      <c r="T293" s="220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1" t="s">
        <v>102</v>
      </c>
      <c r="AT293" s="221" t="s">
        <v>278</v>
      </c>
      <c r="AU293" s="221" t="s">
        <v>84</v>
      </c>
      <c r="AY293" s="20" t="s">
        <v>277</v>
      </c>
      <c r="BE293" s="222">
        <f>IF(N293="základní",J293,0)</f>
        <v>0</v>
      </c>
      <c r="BF293" s="222">
        <f>IF(N293="snížená",J293,0)</f>
        <v>0</v>
      </c>
      <c r="BG293" s="222">
        <f>IF(N293="zákl. přenesená",J293,0)</f>
        <v>0</v>
      </c>
      <c r="BH293" s="222">
        <f>IF(N293="sníž. přenesená",J293,0)</f>
        <v>0</v>
      </c>
      <c r="BI293" s="222">
        <f>IF(N293="nulová",J293,0)</f>
        <v>0</v>
      </c>
      <c r="BJ293" s="20" t="s">
        <v>82</v>
      </c>
      <c r="BK293" s="222">
        <f>ROUND(I293*H293,2)</f>
        <v>0</v>
      </c>
      <c r="BL293" s="20" t="s">
        <v>102</v>
      </c>
      <c r="BM293" s="221" t="s">
        <v>1542</v>
      </c>
    </row>
    <row r="294" s="2" customFormat="1">
      <c r="A294" s="41"/>
      <c r="B294" s="42"/>
      <c r="C294" s="43"/>
      <c r="D294" s="223" t="s">
        <v>283</v>
      </c>
      <c r="E294" s="43"/>
      <c r="F294" s="224" t="s">
        <v>1426</v>
      </c>
      <c r="G294" s="43"/>
      <c r="H294" s="43"/>
      <c r="I294" s="225"/>
      <c r="J294" s="43"/>
      <c r="K294" s="43"/>
      <c r="L294" s="47"/>
      <c r="M294" s="226"/>
      <c r="N294" s="227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283</v>
      </c>
      <c r="AU294" s="20" t="s">
        <v>84</v>
      </c>
    </row>
    <row r="295" s="11" customFormat="1" ht="22.8" customHeight="1">
      <c r="A295" s="11"/>
      <c r="B295" s="196"/>
      <c r="C295" s="197"/>
      <c r="D295" s="198" t="s">
        <v>74</v>
      </c>
      <c r="E295" s="249" t="s">
        <v>1543</v>
      </c>
      <c r="F295" s="249" t="s">
        <v>1544</v>
      </c>
      <c r="G295" s="197"/>
      <c r="H295" s="197"/>
      <c r="I295" s="200"/>
      <c r="J295" s="250">
        <f>BK295</f>
        <v>0</v>
      </c>
      <c r="K295" s="197"/>
      <c r="L295" s="202"/>
      <c r="M295" s="203"/>
      <c r="N295" s="204"/>
      <c r="O295" s="204"/>
      <c r="P295" s="205">
        <f>SUM(P296:P313)</f>
        <v>0</v>
      </c>
      <c r="Q295" s="204"/>
      <c r="R295" s="205">
        <f>SUM(R296:R313)</f>
        <v>0</v>
      </c>
      <c r="S295" s="204"/>
      <c r="T295" s="206">
        <f>SUM(T296:T313)</f>
        <v>0</v>
      </c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R295" s="207" t="s">
        <v>82</v>
      </c>
      <c r="AT295" s="208" t="s">
        <v>74</v>
      </c>
      <c r="AU295" s="208" t="s">
        <v>82</v>
      </c>
      <c r="AY295" s="207" t="s">
        <v>277</v>
      </c>
      <c r="BK295" s="209">
        <f>SUM(BK296:BK313)</f>
        <v>0</v>
      </c>
    </row>
    <row r="296" s="2" customFormat="1" ht="16.5" customHeight="1">
      <c r="A296" s="41"/>
      <c r="B296" s="42"/>
      <c r="C296" s="210" t="s">
        <v>1545</v>
      </c>
      <c r="D296" s="210" t="s">
        <v>278</v>
      </c>
      <c r="E296" s="211" t="s">
        <v>1523</v>
      </c>
      <c r="F296" s="212" t="s">
        <v>1524</v>
      </c>
      <c r="G296" s="213" t="s">
        <v>1131</v>
      </c>
      <c r="H296" s="214">
        <v>9.8000000000000007</v>
      </c>
      <c r="I296" s="215"/>
      <c r="J296" s="216">
        <f>ROUND(I296*H296,2)</f>
        <v>0</v>
      </c>
      <c r="K296" s="212" t="s">
        <v>19</v>
      </c>
      <c r="L296" s="47"/>
      <c r="M296" s="217" t="s">
        <v>19</v>
      </c>
      <c r="N296" s="218" t="s">
        <v>46</v>
      </c>
      <c r="O296" s="87"/>
      <c r="P296" s="219">
        <f>O296*H296</f>
        <v>0</v>
      </c>
      <c r="Q296" s="219">
        <v>0</v>
      </c>
      <c r="R296" s="219">
        <f>Q296*H296</f>
        <v>0</v>
      </c>
      <c r="S296" s="219">
        <v>0</v>
      </c>
      <c r="T296" s="220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1" t="s">
        <v>102</v>
      </c>
      <c r="AT296" s="221" t="s">
        <v>278</v>
      </c>
      <c r="AU296" s="221" t="s">
        <v>84</v>
      </c>
      <c r="AY296" s="20" t="s">
        <v>277</v>
      </c>
      <c r="BE296" s="222">
        <f>IF(N296="základní",J296,0)</f>
        <v>0</v>
      </c>
      <c r="BF296" s="222">
        <f>IF(N296="snížená",J296,0)</f>
        <v>0</v>
      </c>
      <c r="BG296" s="222">
        <f>IF(N296="zákl. přenesená",J296,0)</f>
        <v>0</v>
      </c>
      <c r="BH296" s="222">
        <f>IF(N296="sníž. přenesená",J296,0)</f>
        <v>0</v>
      </c>
      <c r="BI296" s="222">
        <f>IF(N296="nulová",J296,0)</f>
        <v>0</v>
      </c>
      <c r="BJ296" s="20" t="s">
        <v>82</v>
      </c>
      <c r="BK296" s="222">
        <f>ROUND(I296*H296,2)</f>
        <v>0</v>
      </c>
      <c r="BL296" s="20" t="s">
        <v>102</v>
      </c>
      <c r="BM296" s="221" t="s">
        <v>1546</v>
      </c>
    </row>
    <row r="297" s="2" customFormat="1">
      <c r="A297" s="41"/>
      <c r="B297" s="42"/>
      <c r="C297" s="43"/>
      <c r="D297" s="223" t="s">
        <v>283</v>
      </c>
      <c r="E297" s="43"/>
      <c r="F297" s="224" t="s">
        <v>1526</v>
      </c>
      <c r="G297" s="43"/>
      <c r="H297" s="43"/>
      <c r="I297" s="225"/>
      <c r="J297" s="43"/>
      <c r="K297" s="43"/>
      <c r="L297" s="47"/>
      <c r="M297" s="226"/>
      <c r="N297" s="227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283</v>
      </c>
      <c r="AU297" s="20" t="s">
        <v>84</v>
      </c>
    </row>
    <row r="298" s="2" customFormat="1" ht="16.5" customHeight="1">
      <c r="A298" s="41"/>
      <c r="B298" s="42"/>
      <c r="C298" s="210" t="s">
        <v>1547</v>
      </c>
      <c r="D298" s="210" t="s">
        <v>278</v>
      </c>
      <c r="E298" s="211" t="s">
        <v>1134</v>
      </c>
      <c r="F298" s="212" t="s">
        <v>1135</v>
      </c>
      <c r="G298" s="213" t="s">
        <v>1131</v>
      </c>
      <c r="H298" s="214">
        <v>9.8000000000000007</v>
      </c>
      <c r="I298" s="215"/>
      <c r="J298" s="216">
        <f>ROUND(I298*H298,2)</f>
        <v>0</v>
      </c>
      <c r="K298" s="212" t="s">
        <v>19</v>
      </c>
      <c r="L298" s="47"/>
      <c r="M298" s="217" t="s">
        <v>19</v>
      </c>
      <c r="N298" s="218" t="s">
        <v>46</v>
      </c>
      <c r="O298" s="87"/>
      <c r="P298" s="219">
        <f>O298*H298</f>
        <v>0</v>
      </c>
      <c r="Q298" s="219">
        <v>0</v>
      </c>
      <c r="R298" s="219">
        <f>Q298*H298</f>
        <v>0</v>
      </c>
      <c r="S298" s="219">
        <v>0</v>
      </c>
      <c r="T298" s="220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1" t="s">
        <v>102</v>
      </c>
      <c r="AT298" s="221" t="s">
        <v>278</v>
      </c>
      <c r="AU298" s="221" t="s">
        <v>84</v>
      </c>
      <c r="AY298" s="20" t="s">
        <v>277</v>
      </c>
      <c r="BE298" s="222">
        <f>IF(N298="základní",J298,0)</f>
        <v>0</v>
      </c>
      <c r="BF298" s="222">
        <f>IF(N298="snížená",J298,0)</f>
        <v>0</v>
      </c>
      <c r="BG298" s="222">
        <f>IF(N298="zákl. přenesená",J298,0)</f>
        <v>0</v>
      </c>
      <c r="BH298" s="222">
        <f>IF(N298="sníž. přenesená",J298,0)</f>
        <v>0</v>
      </c>
      <c r="BI298" s="222">
        <f>IF(N298="nulová",J298,0)</f>
        <v>0</v>
      </c>
      <c r="BJ298" s="20" t="s">
        <v>82</v>
      </c>
      <c r="BK298" s="222">
        <f>ROUND(I298*H298,2)</f>
        <v>0</v>
      </c>
      <c r="BL298" s="20" t="s">
        <v>102</v>
      </c>
      <c r="BM298" s="221" t="s">
        <v>1548</v>
      </c>
    </row>
    <row r="299" s="2" customFormat="1">
      <c r="A299" s="41"/>
      <c r="B299" s="42"/>
      <c r="C299" s="43"/>
      <c r="D299" s="223" t="s">
        <v>283</v>
      </c>
      <c r="E299" s="43"/>
      <c r="F299" s="224" t="s">
        <v>1135</v>
      </c>
      <c r="G299" s="43"/>
      <c r="H299" s="43"/>
      <c r="I299" s="225"/>
      <c r="J299" s="43"/>
      <c r="K299" s="43"/>
      <c r="L299" s="47"/>
      <c r="M299" s="226"/>
      <c r="N299" s="227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283</v>
      </c>
      <c r="AU299" s="20" t="s">
        <v>84</v>
      </c>
    </row>
    <row r="300" s="2" customFormat="1" ht="16.5" customHeight="1">
      <c r="A300" s="41"/>
      <c r="B300" s="42"/>
      <c r="C300" s="210" t="s">
        <v>1549</v>
      </c>
      <c r="D300" s="210" t="s">
        <v>278</v>
      </c>
      <c r="E300" s="211" t="s">
        <v>1137</v>
      </c>
      <c r="F300" s="212" t="s">
        <v>1138</v>
      </c>
      <c r="G300" s="213" t="s">
        <v>1131</v>
      </c>
      <c r="H300" s="214">
        <v>9.8000000000000007</v>
      </c>
      <c r="I300" s="215"/>
      <c r="J300" s="216">
        <f>ROUND(I300*H300,2)</f>
        <v>0</v>
      </c>
      <c r="K300" s="212" t="s">
        <v>19</v>
      </c>
      <c r="L300" s="47"/>
      <c r="M300" s="217" t="s">
        <v>19</v>
      </c>
      <c r="N300" s="218" t="s">
        <v>46</v>
      </c>
      <c r="O300" s="87"/>
      <c r="P300" s="219">
        <f>O300*H300</f>
        <v>0</v>
      </c>
      <c r="Q300" s="219">
        <v>0</v>
      </c>
      <c r="R300" s="219">
        <f>Q300*H300</f>
        <v>0</v>
      </c>
      <c r="S300" s="219">
        <v>0</v>
      </c>
      <c r="T300" s="220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1" t="s">
        <v>102</v>
      </c>
      <c r="AT300" s="221" t="s">
        <v>278</v>
      </c>
      <c r="AU300" s="221" t="s">
        <v>84</v>
      </c>
      <c r="AY300" s="20" t="s">
        <v>277</v>
      </c>
      <c r="BE300" s="222">
        <f>IF(N300="základní",J300,0)</f>
        <v>0</v>
      </c>
      <c r="BF300" s="222">
        <f>IF(N300="snížená",J300,0)</f>
        <v>0</v>
      </c>
      <c r="BG300" s="222">
        <f>IF(N300="zákl. přenesená",J300,0)</f>
        <v>0</v>
      </c>
      <c r="BH300" s="222">
        <f>IF(N300="sníž. přenesená",J300,0)</f>
        <v>0</v>
      </c>
      <c r="BI300" s="222">
        <f>IF(N300="nulová",J300,0)</f>
        <v>0</v>
      </c>
      <c r="BJ300" s="20" t="s">
        <v>82</v>
      </c>
      <c r="BK300" s="222">
        <f>ROUND(I300*H300,2)</f>
        <v>0</v>
      </c>
      <c r="BL300" s="20" t="s">
        <v>102</v>
      </c>
      <c r="BM300" s="221" t="s">
        <v>1550</v>
      </c>
    </row>
    <row r="301" s="2" customFormat="1">
      <c r="A301" s="41"/>
      <c r="B301" s="42"/>
      <c r="C301" s="43"/>
      <c r="D301" s="223" t="s">
        <v>283</v>
      </c>
      <c r="E301" s="43"/>
      <c r="F301" s="224" t="s">
        <v>1138</v>
      </c>
      <c r="G301" s="43"/>
      <c r="H301" s="43"/>
      <c r="I301" s="225"/>
      <c r="J301" s="43"/>
      <c r="K301" s="43"/>
      <c r="L301" s="47"/>
      <c r="M301" s="226"/>
      <c r="N301" s="227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283</v>
      </c>
      <c r="AU301" s="20" t="s">
        <v>84</v>
      </c>
    </row>
    <row r="302" s="2" customFormat="1" ht="21.75" customHeight="1">
      <c r="A302" s="41"/>
      <c r="B302" s="42"/>
      <c r="C302" s="210" t="s">
        <v>1551</v>
      </c>
      <c r="D302" s="210" t="s">
        <v>278</v>
      </c>
      <c r="E302" s="211" t="s">
        <v>1501</v>
      </c>
      <c r="F302" s="212" t="s">
        <v>1502</v>
      </c>
      <c r="G302" s="213" t="s">
        <v>1051</v>
      </c>
      <c r="H302" s="214">
        <v>28</v>
      </c>
      <c r="I302" s="215"/>
      <c r="J302" s="216">
        <f>ROUND(I302*H302,2)</f>
        <v>0</v>
      </c>
      <c r="K302" s="212" t="s">
        <v>19</v>
      </c>
      <c r="L302" s="47"/>
      <c r="M302" s="217" t="s">
        <v>19</v>
      </c>
      <c r="N302" s="218" t="s">
        <v>46</v>
      </c>
      <c r="O302" s="87"/>
      <c r="P302" s="219">
        <f>O302*H302</f>
        <v>0</v>
      </c>
      <c r="Q302" s="219">
        <v>0</v>
      </c>
      <c r="R302" s="219">
        <f>Q302*H302</f>
        <v>0</v>
      </c>
      <c r="S302" s="219">
        <v>0</v>
      </c>
      <c r="T302" s="220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1" t="s">
        <v>102</v>
      </c>
      <c r="AT302" s="221" t="s">
        <v>278</v>
      </c>
      <c r="AU302" s="221" t="s">
        <v>84</v>
      </c>
      <c r="AY302" s="20" t="s">
        <v>277</v>
      </c>
      <c r="BE302" s="222">
        <f>IF(N302="základní",J302,0)</f>
        <v>0</v>
      </c>
      <c r="BF302" s="222">
        <f>IF(N302="snížená",J302,0)</f>
        <v>0</v>
      </c>
      <c r="BG302" s="222">
        <f>IF(N302="zákl. přenesená",J302,0)</f>
        <v>0</v>
      </c>
      <c r="BH302" s="222">
        <f>IF(N302="sníž. přenesená",J302,0)</f>
        <v>0</v>
      </c>
      <c r="BI302" s="222">
        <f>IF(N302="nulová",J302,0)</f>
        <v>0</v>
      </c>
      <c r="BJ302" s="20" t="s">
        <v>82</v>
      </c>
      <c r="BK302" s="222">
        <f>ROUND(I302*H302,2)</f>
        <v>0</v>
      </c>
      <c r="BL302" s="20" t="s">
        <v>102</v>
      </c>
      <c r="BM302" s="221" t="s">
        <v>1552</v>
      </c>
    </row>
    <row r="303" s="2" customFormat="1">
      <c r="A303" s="41"/>
      <c r="B303" s="42"/>
      <c r="C303" s="43"/>
      <c r="D303" s="223" t="s">
        <v>283</v>
      </c>
      <c r="E303" s="43"/>
      <c r="F303" s="224" t="s">
        <v>1502</v>
      </c>
      <c r="G303" s="43"/>
      <c r="H303" s="43"/>
      <c r="I303" s="225"/>
      <c r="J303" s="43"/>
      <c r="K303" s="43"/>
      <c r="L303" s="47"/>
      <c r="M303" s="226"/>
      <c r="N303" s="227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283</v>
      </c>
      <c r="AU303" s="20" t="s">
        <v>84</v>
      </c>
    </row>
    <row r="304" s="2" customFormat="1" ht="16.5" customHeight="1">
      <c r="A304" s="41"/>
      <c r="B304" s="42"/>
      <c r="C304" s="210" t="s">
        <v>1553</v>
      </c>
      <c r="D304" s="210" t="s">
        <v>278</v>
      </c>
      <c r="E304" s="211" t="s">
        <v>1411</v>
      </c>
      <c r="F304" s="212" t="s">
        <v>1412</v>
      </c>
      <c r="G304" s="213" t="s">
        <v>1051</v>
      </c>
      <c r="H304" s="214">
        <v>28</v>
      </c>
      <c r="I304" s="215"/>
      <c r="J304" s="216">
        <f>ROUND(I304*H304,2)</f>
        <v>0</v>
      </c>
      <c r="K304" s="212" t="s">
        <v>19</v>
      </c>
      <c r="L304" s="47"/>
      <c r="M304" s="217" t="s">
        <v>19</v>
      </c>
      <c r="N304" s="218" t="s">
        <v>46</v>
      </c>
      <c r="O304" s="87"/>
      <c r="P304" s="219">
        <f>O304*H304</f>
        <v>0</v>
      </c>
      <c r="Q304" s="219">
        <v>0</v>
      </c>
      <c r="R304" s="219">
        <f>Q304*H304</f>
        <v>0</v>
      </c>
      <c r="S304" s="219">
        <v>0</v>
      </c>
      <c r="T304" s="220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1" t="s">
        <v>102</v>
      </c>
      <c r="AT304" s="221" t="s">
        <v>278</v>
      </c>
      <c r="AU304" s="221" t="s">
        <v>84</v>
      </c>
      <c r="AY304" s="20" t="s">
        <v>277</v>
      </c>
      <c r="BE304" s="222">
        <f>IF(N304="základní",J304,0)</f>
        <v>0</v>
      </c>
      <c r="BF304" s="222">
        <f>IF(N304="snížená",J304,0)</f>
        <v>0</v>
      </c>
      <c r="BG304" s="222">
        <f>IF(N304="zákl. přenesená",J304,0)</f>
        <v>0</v>
      </c>
      <c r="BH304" s="222">
        <f>IF(N304="sníž. přenesená",J304,0)</f>
        <v>0</v>
      </c>
      <c r="BI304" s="222">
        <f>IF(N304="nulová",J304,0)</f>
        <v>0</v>
      </c>
      <c r="BJ304" s="20" t="s">
        <v>82</v>
      </c>
      <c r="BK304" s="222">
        <f>ROUND(I304*H304,2)</f>
        <v>0</v>
      </c>
      <c r="BL304" s="20" t="s">
        <v>102</v>
      </c>
      <c r="BM304" s="221" t="s">
        <v>1554</v>
      </c>
    </row>
    <row r="305" s="2" customFormat="1">
      <c r="A305" s="41"/>
      <c r="B305" s="42"/>
      <c r="C305" s="43"/>
      <c r="D305" s="223" t="s">
        <v>283</v>
      </c>
      <c r="E305" s="43"/>
      <c r="F305" s="224" t="s">
        <v>1412</v>
      </c>
      <c r="G305" s="43"/>
      <c r="H305" s="43"/>
      <c r="I305" s="225"/>
      <c r="J305" s="43"/>
      <c r="K305" s="43"/>
      <c r="L305" s="47"/>
      <c r="M305" s="226"/>
      <c r="N305" s="227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283</v>
      </c>
      <c r="AU305" s="20" t="s">
        <v>84</v>
      </c>
    </row>
    <row r="306" s="2" customFormat="1" ht="24.15" customHeight="1">
      <c r="A306" s="41"/>
      <c r="B306" s="42"/>
      <c r="C306" s="210" t="s">
        <v>1555</v>
      </c>
      <c r="D306" s="210" t="s">
        <v>278</v>
      </c>
      <c r="E306" s="211" t="s">
        <v>1414</v>
      </c>
      <c r="F306" s="212" t="s">
        <v>1415</v>
      </c>
      <c r="G306" s="213" t="s">
        <v>1041</v>
      </c>
      <c r="H306" s="214">
        <v>134.40000000000001</v>
      </c>
      <c r="I306" s="215"/>
      <c r="J306" s="216">
        <f>ROUND(I306*H306,2)</f>
        <v>0</v>
      </c>
      <c r="K306" s="212" t="s">
        <v>19</v>
      </c>
      <c r="L306" s="47"/>
      <c r="M306" s="217" t="s">
        <v>19</v>
      </c>
      <c r="N306" s="218" t="s">
        <v>46</v>
      </c>
      <c r="O306" s="87"/>
      <c r="P306" s="219">
        <f>O306*H306</f>
        <v>0</v>
      </c>
      <c r="Q306" s="219">
        <v>0</v>
      </c>
      <c r="R306" s="219">
        <f>Q306*H306</f>
        <v>0</v>
      </c>
      <c r="S306" s="219">
        <v>0</v>
      </c>
      <c r="T306" s="220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1" t="s">
        <v>102</v>
      </c>
      <c r="AT306" s="221" t="s">
        <v>278</v>
      </c>
      <c r="AU306" s="221" t="s">
        <v>84</v>
      </c>
      <c r="AY306" s="20" t="s">
        <v>277</v>
      </c>
      <c r="BE306" s="222">
        <f>IF(N306="základní",J306,0)</f>
        <v>0</v>
      </c>
      <c r="BF306" s="222">
        <f>IF(N306="snížená",J306,0)</f>
        <v>0</v>
      </c>
      <c r="BG306" s="222">
        <f>IF(N306="zákl. přenesená",J306,0)</f>
        <v>0</v>
      </c>
      <c r="BH306" s="222">
        <f>IF(N306="sníž. přenesená",J306,0)</f>
        <v>0</v>
      </c>
      <c r="BI306" s="222">
        <f>IF(N306="nulová",J306,0)</f>
        <v>0</v>
      </c>
      <c r="BJ306" s="20" t="s">
        <v>82</v>
      </c>
      <c r="BK306" s="222">
        <f>ROUND(I306*H306,2)</f>
        <v>0</v>
      </c>
      <c r="BL306" s="20" t="s">
        <v>102</v>
      </c>
      <c r="BM306" s="221" t="s">
        <v>1556</v>
      </c>
    </row>
    <row r="307" s="2" customFormat="1">
      <c r="A307" s="41"/>
      <c r="B307" s="42"/>
      <c r="C307" s="43"/>
      <c r="D307" s="223" t="s">
        <v>283</v>
      </c>
      <c r="E307" s="43"/>
      <c r="F307" s="224" t="s">
        <v>1417</v>
      </c>
      <c r="G307" s="43"/>
      <c r="H307" s="43"/>
      <c r="I307" s="225"/>
      <c r="J307" s="43"/>
      <c r="K307" s="43"/>
      <c r="L307" s="47"/>
      <c r="M307" s="226"/>
      <c r="N307" s="227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283</v>
      </c>
      <c r="AU307" s="20" t="s">
        <v>84</v>
      </c>
    </row>
    <row r="308" s="2" customFormat="1" ht="24.15" customHeight="1">
      <c r="A308" s="41"/>
      <c r="B308" s="42"/>
      <c r="C308" s="210" t="s">
        <v>1557</v>
      </c>
      <c r="D308" s="210" t="s">
        <v>278</v>
      </c>
      <c r="E308" s="211" t="s">
        <v>1439</v>
      </c>
      <c r="F308" s="212" t="s">
        <v>1440</v>
      </c>
      <c r="G308" s="213" t="s">
        <v>1041</v>
      </c>
      <c r="H308" s="214">
        <v>15.199999999999999</v>
      </c>
      <c r="I308" s="215"/>
      <c r="J308" s="216">
        <f>ROUND(I308*H308,2)</f>
        <v>0</v>
      </c>
      <c r="K308" s="212" t="s">
        <v>19</v>
      </c>
      <c r="L308" s="47"/>
      <c r="M308" s="217" t="s">
        <v>19</v>
      </c>
      <c r="N308" s="218" t="s">
        <v>46</v>
      </c>
      <c r="O308" s="87"/>
      <c r="P308" s="219">
        <f>O308*H308</f>
        <v>0</v>
      </c>
      <c r="Q308" s="219">
        <v>0</v>
      </c>
      <c r="R308" s="219">
        <f>Q308*H308</f>
        <v>0</v>
      </c>
      <c r="S308" s="219">
        <v>0</v>
      </c>
      <c r="T308" s="220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1" t="s">
        <v>102</v>
      </c>
      <c r="AT308" s="221" t="s">
        <v>278</v>
      </c>
      <c r="AU308" s="221" t="s">
        <v>84</v>
      </c>
      <c r="AY308" s="20" t="s">
        <v>277</v>
      </c>
      <c r="BE308" s="222">
        <f>IF(N308="základní",J308,0)</f>
        <v>0</v>
      </c>
      <c r="BF308" s="222">
        <f>IF(N308="snížená",J308,0)</f>
        <v>0</v>
      </c>
      <c r="BG308" s="222">
        <f>IF(N308="zákl. přenesená",J308,0)</f>
        <v>0</v>
      </c>
      <c r="BH308" s="222">
        <f>IF(N308="sníž. přenesená",J308,0)</f>
        <v>0</v>
      </c>
      <c r="BI308" s="222">
        <f>IF(N308="nulová",J308,0)</f>
        <v>0</v>
      </c>
      <c r="BJ308" s="20" t="s">
        <v>82</v>
      </c>
      <c r="BK308" s="222">
        <f>ROUND(I308*H308,2)</f>
        <v>0</v>
      </c>
      <c r="BL308" s="20" t="s">
        <v>102</v>
      </c>
      <c r="BM308" s="221" t="s">
        <v>1558</v>
      </c>
    </row>
    <row r="309" s="2" customFormat="1">
      <c r="A309" s="41"/>
      <c r="B309" s="42"/>
      <c r="C309" s="43"/>
      <c r="D309" s="223" t="s">
        <v>283</v>
      </c>
      <c r="E309" s="43"/>
      <c r="F309" s="224" t="s">
        <v>1440</v>
      </c>
      <c r="G309" s="43"/>
      <c r="H309" s="43"/>
      <c r="I309" s="225"/>
      <c r="J309" s="43"/>
      <c r="K309" s="43"/>
      <c r="L309" s="47"/>
      <c r="M309" s="226"/>
      <c r="N309" s="227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283</v>
      </c>
      <c r="AU309" s="20" t="s">
        <v>84</v>
      </c>
    </row>
    <row r="310" s="2" customFormat="1" ht="16.5" customHeight="1">
      <c r="A310" s="41"/>
      <c r="B310" s="42"/>
      <c r="C310" s="210" t="s">
        <v>1559</v>
      </c>
      <c r="D310" s="210" t="s">
        <v>278</v>
      </c>
      <c r="E310" s="211" t="s">
        <v>757</v>
      </c>
      <c r="F310" s="212" t="s">
        <v>1424</v>
      </c>
      <c r="G310" s="213" t="s">
        <v>1131</v>
      </c>
      <c r="H310" s="214">
        <v>10.09</v>
      </c>
      <c r="I310" s="215"/>
      <c r="J310" s="216">
        <f>ROUND(I310*H310,2)</f>
        <v>0</v>
      </c>
      <c r="K310" s="212" t="s">
        <v>19</v>
      </c>
      <c r="L310" s="47"/>
      <c r="M310" s="217" t="s">
        <v>19</v>
      </c>
      <c r="N310" s="218" t="s">
        <v>46</v>
      </c>
      <c r="O310" s="87"/>
      <c r="P310" s="219">
        <f>O310*H310</f>
        <v>0</v>
      </c>
      <c r="Q310" s="219">
        <v>0</v>
      </c>
      <c r="R310" s="219">
        <f>Q310*H310</f>
        <v>0</v>
      </c>
      <c r="S310" s="219">
        <v>0</v>
      </c>
      <c r="T310" s="220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1" t="s">
        <v>102</v>
      </c>
      <c r="AT310" s="221" t="s">
        <v>278</v>
      </c>
      <c r="AU310" s="221" t="s">
        <v>84</v>
      </c>
      <c r="AY310" s="20" t="s">
        <v>277</v>
      </c>
      <c r="BE310" s="222">
        <f>IF(N310="základní",J310,0)</f>
        <v>0</v>
      </c>
      <c r="BF310" s="222">
        <f>IF(N310="snížená",J310,0)</f>
        <v>0</v>
      </c>
      <c r="BG310" s="222">
        <f>IF(N310="zákl. přenesená",J310,0)</f>
        <v>0</v>
      </c>
      <c r="BH310" s="222">
        <f>IF(N310="sníž. přenesená",J310,0)</f>
        <v>0</v>
      </c>
      <c r="BI310" s="222">
        <f>IF(N310="nulová",J310,0)</f>
        <v>0</v>
      </c>
      <c r="BJ310" s="20" t="s">
        <v>82</v>
      </c>
      <c r="BK310" s="222">
        <f>ROUND(I310*H310,2)</f>
        <v>0</v>
      </c>
      <c r="BL310" s="20" t="s">
        <v>102</v>
      </c>
      <c r="BM310" s="221" t="s">
        <v>1560</v>
      </c>
    </row>
    <row r="311" s="2" customFormat="1">
      <c r="A311" s="41"/>
      <c r="B311" s="42"/>
      <c r="C311" s="43"/>
      <c r="D311" s="223" t="s">
        <v>283</v>
      </c>
      <c r="E311" s="43"/>
      <c r="F311" s="224" t="s">
        <v>1424</v>
      </c>
      <c r="G311" s="43"/>
      <c r="H311" s="43"/>
      <c r="I311" s="225"/>
      <c r="J311" s="43"/>
      <c r="K311" s="43"/>
      <c r="L311" s="47"/>
      <c r="M311" s="226"/>
      <c r="N311" s="227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283</v>
      </c>
      <c r="AU311" s="20" t="s">
        <v>84</v>
      </c>
    </row>
    <row r="312" s="2" customFormat="1" ht="16.5" customHeight="1">
      <c r="A312" s="41"/>
      <c r="B312" s="42"/>
      <c r="C312" s="210" t="s">
        <v>1561</v>
      </c>
      <c r="D312" s="210" t="s">
        <v>278</v>
      </c>
      <c r="E312" s="211" t="s">
        <v>767</v>
      </c>
      <c r="F312" s="212" t="s">
        <v>1426</v>
      </c>
      <c r="G312" s="213" t="s">
        <v>1131</v>
      </c>
      <c r="H312" s="214">
        <v>0.76000000000000001</v>
      </c>
      <c r="I312" s="215"/>
      <c r="J312" s="216">
        <f>ROUND(I312*H312,2)</f>
        <v>0</v>
      </c>
      <c r="K312" s="212" t="s">
        <v>19</v>
      </c>
      <c r="L312" s="47"/>
      <c r="M312" s="217" t="s">
        <v>19</v>
      </c>
      <c r="N312" s="218" t="s">
        <v>46</v>
      </c>
      <c r="O312" s="87"/>
      <c r="P312" s="219">
        <f>O312*H312</f>
        <v>0</v>
      </c>
      <c r="Q312" s="219">
        <v>0</v>
      </c>
      <c r="R312" s="219">
        <f>Q312*H312</f>
        <v>0</v>
      </c>
      <c r="S312" s="219">
        <v>0</v>
      </c>
      <c r="T312" s="220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1" t="s">
        <v>102</v>
      </c>
      <c r="AT312" s="221" t="s">
        <v>278</v>
      </c>
      <c r="AU312" s="221" t="s">
        <v>84</v>
      </c>
      <c r="AY312" s="20" t="s">
        <v>277</v>
      </c>
      <c r="BE312" s="222">
        <f>IF(N312="základní",J312,0)</f>
        <v>0</v>
      </c>
      <c r="BF312" s="222">
        <f>IF(N312="snížená",J312,0)</f>
        <v>0</v>
      </c>
      <c r="BG312" s="222">
        <f>IF(N312="zákl. přenesená",J312,0)</f>
        <v>0</v>
      </c>
      <c r="BH312" s="222">
        <f>IF(N312="sníž. přenesená",J312,0)</f>
        <v>0</v>
      </c>
      <c r="BI312" s="222">
        <f>IF(N312="nulová",J312,0)</f>
        <v>0</v>
      </c>
      <c r="BJ312" s="20" t="s">
        <v>82</v>
      </c>
      <c r="BK312" s="222">
        <f>ROUND(I312*H312,2)</f>
        <v>0</v>
      </c>
      <c r="BL312" s="20" t="s">
        <v>102</v>
      </c>
      <c r="BM312" s="221" t="s">
        <v>1562</v>
      </c>
    </row>
    <row r="313" s="2" customFormat="1">
      <c r="A313" s="41"/>
      <c r="B313" s="42"/>
      <c r="C313" s="43"/>
      <c r="D313" s="223" t="s">
        <v>283</v>
      </c>
      <c r="E313" s="43"/>
      <c r="F313" s="224" t="s">
        <v>1426</v>
      </c>
      <c r="G313" s="43"/>
      <c r="H313" s="43"/>
      <c r="I313" s="225"/>
      <c r="J313" s="43"/>
      <c r="K313" s="43"/>
      <c r="L313" s="47"/>
      <c r="M313" s="239"/>
      <c r="N313" s="240"/>
      <c r="O313" s="241"/>
      <c r="P313" s="241"/>
      <c r="Q313" s="241"/>
      <c r="R313" s="241"/>
      <c r="S313" s="241"/>
      <c r="T313" s="242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283</v>
      </c>
      <c r="AU313" s="20" t="s">
        <v>84</v>
      </c>
    </row>
    <row r="314" s="2" customFormat="1" ht="6.96" customHeight="1">
      <c r="A314" s="41"/>
      <c r="B314" s="62"/>
      <c r="C314" s="63"/>
      <c r="D314" s="63"/>
      <c r="E314" s="63"/>
      <c r="F314" s="63"/>
      <c r="G314" s="63"/>
      <c r="H314" s="63"/>
      <c r="I314" s="63"/>
      <c r="J314" s="63"/>
      <c r="K314" s="63"/>
      <c r="L314" s="47"/>
      <c r="M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</row>
  </sheetData>
  <sheetProtection sheet="1" autoFilter="0" formatColumns="0" formatRows="0" objects="1" scenarios="1" spinCount="100000" saltValue="7RyLamFiTvtTnohRv5GNmJzJOtQ7t1wP1cG0+f2fnL2b7b2A2uN87mtpLMExZQemypHhNcWWNTFuD5xOyQYmRQ==" hashValue="B380T6bDk2S+22xdWs2E960i03LuuBTTCCxKsEkEqUcUFljSNF6J0R4dj2b5V1itzrBtK7ChpkSQt9lP0gyZ7A==" algorithmName="SHA-512" password="CC35"/>
  <autoFilter ref="C101:K31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8:H88"/>
    <mergeCell ref="E92:H92"/>
    <mergeCell ref="E90:H90"/>
    <mergeCell ref="E94:H9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927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928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1563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ROUND((SUM(BE96:BE141)),  2)</f>
        <v>0</v>
      </c>
      <c r="G37" s="41"/>
      <c r="H37" s="41"/>
      <c r="I37" s="162">
        <v>0.20999999999999999</v>
      </c>
      <c r="J37" s="161">
        <f>ROUND(((SUM(BE96:BE141))*I37),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ROUND((SUM(BF96:BF141)),  2)</f>
        <v>0</v>
      </c>
      <c r="G38" s="41"/>
      <c r="H38" s="41"/>
      <c r="I38" s="162">
        <v>0.14999999999999999</v>
      </c>
      <c r="J38" s="161">
        <f>ROUND(((SUM(BF96:BF141))*I38),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ROUND((SUM(BG96:BG141)),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ROUND((SUM(BH96:BH141)),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ROUND((SUM(BI96:BI141)),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927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928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03.2.5 - Zatravnění ploch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1564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1565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1566</v>
      </c>
      <c r="E70" s="246"/>
      <c r="F70" s="246"/>
      <c r="G70" s="246"/>
      <c r="H70" s="246"/>
      <c r="I70" s="246"/>
      <c r="J70" s="247">
        <f>J119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1567</v>
      </c>
      <c r="E71" s="246"/>
      <c r="F71" s="246"/>
      <c r="G71" s="246"/>
      <c r="H71" s="246"/>
      <c r="I71" s="246"/>
      <c r="J71" s="247">
        <f>J128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1568</v>
      </c>
      <c r="E72" s="246"/>
      <c r="F72" s="246"/>
      <c r="G72" s="246"/>
      <c r="H72" s="246"/>
      <c r="I72" s="246"/>
      <c r="J72" s="247">
        <f>J139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244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245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927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928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03.2.5 - Zatravnění ploch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264</v>
      </c>
      <c r="D95" s="188" t="s">
        <v>60</v>
      </c>
      <c r="E95" s="188" t="s">
        <v>56</v>
      </c>
      <c r="F95" s="188" t="s">
        <v>57</v>
      </c>
      <c r="G95" s="188" t="s">
        <v>265</v>
      </c>
      <c r="H95" s="188" t="s">
        <v>266</v>
      </c>
      <c r="I95" s="188" t="s">
        <v>267</v>
      </c>
      <c r="J95" s="188" t="s">
        <v>252</v>
      </c>
      <c r="K95" s="189" t="s">
        <v>268</v>
      </c>
      <c r="L95" s="190"/>
      <c r="M95" s="95" t="s">
        <v>19</v>
      </c>
      <c r="N95" s="96" t="s">
        <v>45</v>
      </c>
      <c r="O95" s="96" t="s">
        <v>269</v>
      </c>
      <c r="P95" s="96" t="s">
        <v>270</v>
      </c>
      <c r="Q95" s="96" t="s">
        <v>271</v>
      </c>
      <c r="R95" s="96" t="s">
        <v>272</v>
      </c>
      <c r="S95" s="96" t="s">
        <v>273</v>
      </c>
      <c r="T95" s="97" t="s">
        <v>274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275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253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936</v>
      </c>
      <c r="F97" s="199" t="s">
        <v>1569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P98+P119+P128+P139</f>
        <v>0</v>
      </c>
      <c r="Q97" s="204"/>
      <c r="R97" s="205">
        <f>R98+R119+R128+R139</f>
        <v>0</v>
      </c>
      <c r="S97" s="204"/>
      <c r="T97" s="206">
        <f>T98+T119+T128+T139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277</v>
      </c>
      <c r="BK97" s="209">
        <f>BK98+BK119+BK128+BK139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942</v>
      </c>
      <c r="F98" s="249" t="s">
        <v>1570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SUM(P99:P118)</f>
        <v>0</v>
      </c>
      <c r="Q98" s="204"/>
      <c r="R98" s="205">
        <f>SUM(R99:R118)</f>
        <v>0</v>
      </c>
      <c r="S98" s="204"/>
      <c r="T98" s="206">
        <f>SUM(T99:T118)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277</v>
      </c>
      <c r="BK98" s="209">
        <f>SUM(BK99:BK118)</f>
        <v>0</v>
      </c>
    </row>
    <row r="99" s="2" customFormat="1" ht="21.75" customHeight="1">
      <c r="A99" s="41"/>
      <c r="B99" s="42"/>
      <c r="C99" s="210" t="s">
        <v>82</v>
      </c>
      <c r="D99" s="210" t="s">
        <v>278</v>
      </c>
      <c r="E99" s="211" t="s">
        <v>1571</v>
      </c>
      <c r="F99" s="212" t="s">
        <v>1572</v>
      </c>
      <c r="G99" s="213" t="s">
        <v>1041</v>
      </c>
      <c r="H99" s="214">
        <v>1690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84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1573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1572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84</v>
      </c>
    </row>
    <row r="101" s="2" customFormat="1" ht="21.75" customHeight="1">
      <c r="A101" s="41"/>
      <c r="B101" s="42"/>
      <c r="C101" s="210" t="s">
        <v>84</v>
      </c>
      <c r="D101" s="210" t="s">
        <v>278</v>
      </c>
      <c r="E101" s="211" t="s">
        <v>1574</v>
      </c>
      <c r="F101" s="212" t="s">
        <v>1575</v>
      </c>
      <c r="G101" s="213" t="s">
        <v>1041</v>
      </c>
      <c r="H101" s="214">
        <v>1690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278</v>
      </c>
      <c r="AU101" s="221" t="s">
        <v>84</v>
      </c>
      <c r="AY101" s="20" t="s">
        <v>277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1576</v>
      </c>
    </row>
    <row r="102" s="2" customFormat="1">
      <c r="A102" s="41"/>
      <c r="B102" s="42"/>
      <c r="C102" s="43"/>
      <c r="D102" s="223" t="s">
        <v>283</v>
      </c>
      <c r="E102" s="43"/>
      <c r="F102" s="224" t="s">
        <v>1575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283</v>
      </c>
      <c r="AU102" s="20" t="s">
        <v>84</v>
      </c>
    </row>
    <row r="103" s="2" customFormat="1" ht="16.5" customHeight="1">
      <c r="A103" s="41"/>
      <c r="B103" s="42"/>
      <c r="C103" s="210" t="s">
        <v>98</v>
      </c>
      <c r="D103" s="210" t="s">
        <v>278</v>
      </c>
      <c r="E103" s="211" t="s">
        <v>1577</v>
      </c>
      <c r="F103" s="212" t="s">
        <v>1578</v>
      </c>
      <c r="G103" s="213" t="s">
        <v>1041</v>
      </c>
      <c r="H103" s="214">
        <v>1690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1579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1578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 ht="16.5" customHeight="1">
      <c r="A105" s="41"/>
      <c r="B105" s="42"/>
      <c r="C105" s="210" t="s">
        <v>102</v>
      </c>
      <c r="D105" s="210" t="s">
        <v>278</v>
      </c>
      <c r="E105" s="211" t="s">
        <v>1580</v>
      </c>
      <c r="F105" s="212" t="s">
        <v>1581</v>
      </c>
      <c r="G105" s="213" t="s">
        <v>1041</v>
      </c>
      <c r="H105" s="214">
        <v>3380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84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1582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1583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84</v>
      </c>
    </row>
    <row r="107" s="2" customFormat="1" ht="16.5" customHeight="1">
      <c r="A107" s="41"/>
      <c r="B107" s="42"/>
      <c r="C107" s="210" t="s">
        <v>306</v>
      </c>
      <c r="D107" s="210" t="s">
        <v>278</v>
      </c>
      <c r="E107" s="211" t="s">
        <v>1584</v>
      </c>
      <c r="F107" s="212" t="s">
        <v>1585</v>
      </c>
      <c r="G107" s="213" t="s">
        <v>1041</v>
      </c>
      <c r="H107" s="214">
        <v>3380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1586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1587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 ht="21.75" customHeight="1">
      <c r="A109" s="41"/>
      <c r="B109" s="42"/>
      <c r="C109" s="210" t="s">
        <v>312</v>
      </c>
      <c r="D109" s="210" t="s">
        <v>278</v>
      </c>
      <c r="E109" s="211" t="s">
        <v>1588</v>
      </c>
      <c r="F109" s="212" t="s">
        <v>1589</v>
      </c>
      <c r="G109" s="213" t="s">
        <v>1041</v>
      </c>
      <c r="H109" s="214">
        <v>1690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278</v>
      </c>
      <c r="AU109" s="221" t="s">
        <v>84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1590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1589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84</v>
      </c>
    </row>
    <row r="111" s="2" customFormat="1" ht="16.5" customHeight="1">
      <c r="A111" s="41"/>
      <c r="B111" s="42"/>
      <c r="C111" s="210" t="s">
        <v>318</v>
      </c>
      <c r="D111" s="210" t="s">
        <v>278</v>
      </c>
      <c r="E111" s="211" t="s">
        <v>1591</v>
      </c>
      <c r="F111" s="212" t="s">
        <v>1592</v>
      </c>
      <c r="G111" s="213" t="s">
        <v>940</v>
      </c>
      <c r="H111" s="214">
        <v>0.058999999999999997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84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1593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1592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84</v>
      </c>
    </row>
    <row r="113" s="2" customFormat="1" ht="16.5" customHeight="1">
      <c r="A113" s="41"/>
      <c r="B113" s="42"/>
      <c r="C113" s="210" t="s">
        <v>329</v>
      </c>
      <c r="D113" s="210" t="s">
        <v>278</v>
      </c>
      <c r="E113" s="211" t="s">
        <v>1594</v>
      </c>
      <c r="F113" s="212" t="s">
        <v>1595</v>
      </c>
      <c r="G113" s="213" t="s">
        <v>1131</v>
      </c>
      <c r="H113" s="214">
        <v>33.799999999999997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278</v>
      </c>
      <c r="AU113" s="221" t="s">
        <v>84</v>
      </c>
      <c r="AY113" s="20" t="s">
        <v>277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1596</v>
      </c>
    </row>
    <row r="114" s="2" customFormat="1">
      <c r="A114" s="41"/>
      <c r="B114" s="42"/>
      <c r="C114" s="43"/>
      <c r="D114" s="223" t="s">
        <v>283</v>
      </c>
      <c r="E114" s="43"/>
      <c r="F114" s="224" t="s">
        <v>1597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283</v>
      </c>
      <c r="AU114" s="20" t="s">
        <v>84</v>
      </c>
    </row>
    <row r="115" s="2" customFormat="1" ht="16.5" customHeight="1">
      <c r="A115" s="41"/>
      <c r="B115" s="42"/>
      <c r="C115" s="210" t="s">
        <v>337</v>
      </c>
      <c r="D115" s="210" t="s">
        <v>278</v>
      </c>
      <c r="E115" s="211" t="s">
        <v>1134</v>
      </c>
      <c r="F115" s="212" t="s">
        <v>1598</v>
      </c>
      <c r="G115" s="213" t="s">
        <v>1131</v>
      </c>
      <c r="H115" s="214">
        <v>33.799999999999997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84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1599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1598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84</v>
      </c>
    </row>
    <row r="117" s="2" customFormat="1" ht="16.5" customHeight="1">
      <c r="A117" s="41"/>
      <c r="B117" s="42"/>
      <c r="C117" s="210" t="s">
        <v>214</v>
      </c>
      <c r="D117" s="210" t="s">
        <v>278</v>
      </c>
      <c r="E117" s="211" t="s">
        <v>1137</v>
      </c>
      <c r="F117" s="212" t="s">
        <v>1138</v>
      </c>
      <c r="G117" s="213" t="s">
        <v>1131</v>
      </c>
      <c r="H117" s="214">
        <v>33.799999999999997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278</v>
      </c>
      <c r="AU117" s="221" t="s">
        <v>84</v>
      </c>
      <c r="AY117" s="20" t="s">
        <v>277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1600</v>
      </c>
    </row>
    <row r="118" s="2" customFormat="1">
      <c r="A118" s="41"/>
      <c r="B118" s="42"/>
      <c r="C118" s="43"/>
      <c r="D118" s="223" t="s">
        <v>283</v>
      </c>
      <c r="E118" s="43"/>
      <c r="F118" s="224" t="s">
        <v>1138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283</v>
      </c>
      <c r="AU118" s="20" t="s">
        <v>84</v>
      </c>
    </row>
    <row r="119" s="11" customFormat="1" ht="22.8" customHeight="1">
      <c r="A119" s="11"/>
      <c r="B119" s="196"/>
      <c r="C119" s="197"/>
      <c r="D119" s="198" t="s">
        <v>74</v>
      </c>
      <c r="E119" s="249" t="s">
        <v>1060</v>
      </c>
      <c r="F119" s="249" t="s">
        <v>1601</v>
      </c>
      <c r="G119" s="197"/>
      <c r="H119" s="197"/>
      <c r="I119" s="200"/>
      <c r="J119" s="250">
        <f>BK119</f>
        <v>0</v>
      </c>
      <c r="K119" s="197"/>
      <c r="L119" s="202"/>
      <c r="M119" s="203"/>
      <c r="N119" s="204"/>
      <c r="O119" s="204"/>
      <c r="P119" s="205">
        <f>SUM(P120:P127)</f>
        <v>0</v>
      </c>
      <c r="Q119" s="204"/>
      <c r="R119" s="205">
        <f>SUM(R120:R127)</f>
        <v>0</v>
      </c>
      <c r="S119" s="204"/>
      <c r="T119" s="206">
        <f>SUM(T120:T127)</f>
        <v>0</v>
      </c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R119" s="207" t="s">
        <v>82</v>
      </c>
      <c r="AT119" s="208" t="s">
        <v>74</v>
      </c>
      <c r="AU119" s="208" t="s">
        <v>82</v>
      </c>
      <c r="AY119" s="207" t="s">
        <v>277</v>
      </c>
      <c r="BK119" s="209">
        <f>SUM(BK120:BK127)</f>
        <v>0</v>
      </c>
    </row>
    <row r="120" s="2" customFormat="1" ht="16.5" customHeight="1">
      <c r="A120" s="41"/>
      <c r="B120" s="42"/>
      <c r="C120" s="210" t="s">
        <v>217</v>
      </c>
      <c r="D120" s="210" t="s">
        <v>278</v>
      </c>
      <c r="E120" s="211" t="s">
        <v>1602</v>
      </c>
      <c r="F120" s="212" t="s">
        <v>1595</v>
      </c>
      <c r="G120" s="213" t="s">
        <v>1131</v>
      </c>
      <c r="H120" s="214">
        <v>338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278</v>
      </c>
      <c r="AU120" s="221" t="s">
        <v>84</v>
      </c>
      <c r="AY120" s="20" t="s">
        <v>277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1603</v>
      </c>
    </row>
    <row r="121" s="2" customFormat="1">
      <c r="A121" s="41"/>
      <c r="B121" s="42"/>
      <c r="C121" s="43"/>
      <c r="D121" s="223" t="s">
        <v>283</v>
      </c>
      <c r="E121" s="43"/>
      <c r="F121" s="224" t="s">
        <v>1597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283</v>
      </c>
      <c r="AU121" s="20" t="s">
        <v>84</v>
      </c>
    </row>
    <row r="122" s="2" customFormat="1" ht="16.5" customHeight="1">
      <c r="A122" s="41"/>
      <c r="B122" s="42"/>
      <c r="C122" s="210" t="s">
        <v>220</v>
      </c>
      <c r="D122" s="210" t="s">
        <v>278</v>
      </c>
      <c r="E122" s="211" t="s">
        <v>1604</v>
      </c>
      <c r="F122" s="212" t="s">
        <v>1605</v>
      </c>
      <c r="G122" s="213" t="s">
        <v>1131</v>
      </c>
      <c r="H122" s="214">
        <v>338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84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1606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1607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84</v>
      </c>
    </row>
    <row r="124" s="2" customFormat="1" ht="16.5" customHeight="1">
      <c r="A124" s="41"/>
      <c r="B124" s="42"/>
      <c r="C124" s="210" t="s">
        <v>223</v>
      </c>
      <c r="D124" s="210" t="s">
        <v>278</v>
      </c>
      <c r="E124" s="211" t="s">
        <v>1137</v>
      </c>
      <c r="F124" s="212" t="s">
        <v>1138</v>
      </c>
      <c r="G124" s="213" t="s">
        <v>1131</v>
      </c>
      <c r="H124" s="214">
        <v>338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278</v>
      </c>
      <c r="AU124" s="221" t="s">
        <v>84</v>
      </c>
      <c r="AY124" s="20" t="s">
        <v>277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1608</v>
      </c>
    </row>
    <row r="125" s="2" customFormat="1">
      <c r="A125" s="41"/>
      <c r="B125" s="42"/>
      <c r="C125" s="43"/>
      <c r="D125" s="223" t="s">
        <v>283</v>
      </c>
      <c r="E125" s="43"/>
      <c r="F125" s="224" t="s">
        <v>1138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283</v>
      </c>
      <c r="AU125" s="20" t="s">
        <v>84</v>
      </c>
    </row>
    <row r="126" s="2" customFormat="1" ht="24.15" customHeight="1">
      <c r="A126" s="41"/>
      <c r="B126" s="42"/>
      <c r="C126" s="210" t="s">
        <v>226</v>
      </c>
      <c r="D126" s="210" t="s">
        <v>278</v>
      </c>
      <c r="E126" s="211" t="s">
        <v>1609</v>
      </c>
      <c r="F126" s="212" t="s">
        <v>1610</v>
      </c>
      <c r="G126" s="213" t="s">
        <v>1041</v>
      </c>
      <c r="H126" s="214">
        <v>1690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278</v>
      </c>
      <c r="AU126" s="221" t="s">
        <v>84</v>
      </c>
      <c r="AY126" s="20" t="s">
        <v>277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1611</v>
      </c>
    </row>
    <row r="127" s="2" customFormat="1">
      <c r="A127" s="41"/>
      <c r="B127" s="42"/>
      <c r="C127" s="43"/>
      <c r="D127" s="223" t="s">
        <v>283</v>
      </c>
      <c r="E127" s="43"/>
      <c r="F127" s="224" t="s">
        <v>1612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283</v>
      </c>
      <c r="AU127" s="20" t="s">
        <v>84</v>
      </c>
    </row>
    <row r="128" s="11" customFormat="1" ht="22.8" customHeight="1">
      <c r="A128" s="11"/>
      <c r="B128" s="196"/>
      <c r="C128" s="197"/>
      <c r="D128" s="198" t="s">
        <v>74</v>
      </c>
      <c r="E128" s="249" t="s">
        <v>1140</v>
      </c>
      <c r="F128" s="249" t="s">
        <v>1613</v>
      </c>
      <c r="G128" s="197"/>
      <c r="H128" s="197"/>
      <c r="I128" s="200"/>
      <c r="J128" s="250">
        <f>BK128</f>
        <v>0</v>
      </c>
      <c r="K128" s="197"/>
      <c r="L128" s="202"/>
      <c r="M128" s="203"/>
      <c r="N128" s="204"/>
      <c r="O128" s="204"/>
      <c r="P128" s="205">
        <f>SUM(P129:P138)</f>
        <v>0</v>
      </c>
      <c r="Q128" s="204"/>
      <c r="R128" s="205">
        <f>SUM(R129:R138)</f>
        <v>0</v>
      </c>
      <c r="S128" s="204"/>
      <c r="T128" s="206">
        <f>SUM(T129:T138)</f>
        <v>0</v>
      </c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R128" s="207" t="s">
        <v>82</v>
      </c>
      <c r="AT128" s="208" t="s">
        <v>74</v>
      </c>
      <c r="AU128" s="208" t="s">
        <v>82</v>
      </c>
      <c r="AY128" s="207" t="s">
        <v>277</v>
      </c>
      <c r="BK128" s="209">
        <f>SUM(BK129:BK138)</f>
        <v>0</v>
      </c>
    </row>
    <row r="129" s="2" customFormat="1" ht="16.5" customHeight="1">
      <c r="A129" s="41"/>
      <c r="B129" s="42"/>
      <c r="C129" s="210" t="s">
        <v>8</v>
      </c>
      <c r="D129" s="210" t="s">
        <v>278</v>
      </c>
      <c r="E129" s="211" t="s">
        <v>776</v>
      </c>
      <c r="F129" s="212" t="s">
        <v>1614</v>
      </c>
      <c r="G129" s="213" t="s">
        <v>1268</v>
      </c>
      <c r="H129" s="214">
        <v>1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278</v>
      </c>
      <c r="AU129" s="221" t="s">
        <v>84</v>
      </c>
      <c r="AY129" s="20" t="s">
        <v>277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1615</v>
      </c>
    </row>
    <row r="130" s="2" customFormat="1">
      <c r="A130" s="41"/>
      <c r="B130" s="42"/>
      <c r="C130" s="43"/>
      <c r="D130" s="223" t="s">
        <v>283</v>
      </c>
      <c r="E130" s="43"/>
      <c r="F130" s="224" t="s">
        <v>1614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283</v>
      </c>
      <c r="AU130" s="20" t="s">
        <v>84</v>
      </c>
    </row>
    <row r="131" s="2" customFormat="1" ht="37.8" customHeight="1">
      <c r="A131" s="41"/>
      <c r="B131" s="42"/>
      <c r="C131" s="210" t="s">
        <v>231</v>
      </c>
      <c r="D131" s="210" t="s">
        <v>278</v>
      </c>
      <c r="E131" s="211" t="s">
        <v>781</v>
      </c>
      <c r="F131" s="212" t="s">
        <v>1616</v>
      </c>
      <c r="G131" s="213" t="s">
        <v>1263</v>
      </c>
      <c r="H131" s="214">
        <v>50.700000000000003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278</v>
      </c>
      <c r="AU131" s="221" t="s">
        <v>84</v>
      </c>
      <c r="AY131" s="20" t="s">
        <v>277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1617</v>
      </c>
    </row>
    <row r="132" s="2" customFormat="1">
      <c r="A132" s="41"/>
      <c r="B132" s="42"/>
      <c r="C132" s="43"/>
      <c r="D132" s="223" t="s">
        <v>283</v>
      </c>
      <c r="E132" s="43"/>
      <c r="F132" s="224" t="s">
        <v>1616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283</v>
      </c>
      <c r="AU132" s="20" t="s">
        <v>84</v>
      </c>
    </row>
    <row r="133" s="2" customFormat="1" ht="16.5" customHeight="1">
      <c r="A133" s="41"/>
      <c r="B133" s="42"/>
      <c r="C133" s="210" t="s">
        <v>234</v>
      </c>
      <c r="D133" s="210" t="s">
        <v>278</v>
      </c>
      <c r="E133" s="211" t="s">
        <v>786</v>
      </c>
      <c r="F133" s="212" t="s">
        <v>1618</v>
      </c>
      <c r="G133" s="213" t="s">
        <v>1131</v>
      </c>
      <c r="H133" s="214">
        <v>34.810000000000002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278</v>
      </c>
      <c r="AU133" s="221" t="s">
        <v>84</v>
      </c>
      <c r="AY133" s="20" t="s">
        <v>277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1619</v>
      </c>
    </row>
    <row r="134" s="2" customFormat="1">
      <c r="A134" s="41"/>
      <c r="B134" s="42"/>
      <c r="C134" s="43"/>
      <c r="D134" s="223" t="s">
        <v>283</v>
      </c>
      <c r="E134" s="43"/>
      <c r="F134" s="224" t="s">
        <v>1618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283</v>
      </c>
      <c r="AU134" s="20" t="s">
        <v>84</v>
      </c>
    </row>
    <row r="135" s="2" customFormat="1" ht="16.5" customHeight="1">
      <c r="A135" s="41"/>
      <c r="B135" s="42"/>
      <c r="C135" s="210" t="s">
        <v>237</v>
      </c>
      <c r="D135" s="210" t="s">
        <v>278</v>
      </c>
      <c r="E135" s="211" t="s">
        <v>1360</v>
      </c>
      <c r="F135" s="212" t="s">
        <v>1620</v>
      </c>
      <c r="G135" s="213" t="s">
        <v>1131</v>
      </c>
      <c r="H135" s="214">
        <v>348.10000000000002</v>
      </c>
      <c r="I135" s="215"/>
      <c r="J135" s="216">
        <f>ROUND(I135*H135,2)</f>
        <v>0</v>
      </c>
      <c r="K135" s="212" t="s">
        <v>19</v>
      </c>
      <c r="L135" s="47"/>
      <c r="M135" s="217" t="s">
        <v>19</v>
      </c>
      <c r="N135" s="218" t="s">
        <v>46</v>
      </c>
      <c r="O135" s="87"/>
      <c r="P135" s="219">
        <f>O135*H135</f>
        <v>0</v>
      </c>
      <c r="Q135" s="219">
        <v>0</v>
      </c>
      <c r="R135" s="219">
        <f>Q135*H135</f>
        <v>0</v>
      </c>
      <c r="S135" s="219">
        <v>0</v>
      </c>
      <c r="T135" s="22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1" t="s">
        <v>102</v>
      </c>
      <c r="AT135" s="221" t="s">
        <v>278</v>
      </c>
      <c r="AU135" s="221" t="s">
        <v>84</v>
      </c>
      <c r="AY135" s="20" t="s">
        <v>277</v>
      </c>
      <c r="BE135" s="222">
        <f>IF(N135="základní",J135,0)</f>
        <v>0</v>
      </c>
      <c r="BF135" s="222">
        <f>IF(N135="snížená",J135,0)</f>
        <v>0</v>
      </c>
      <c r="BG135" s="222">
        <f>IF(N135="zákl. přenesená",J135,0)</f>
        <v>0</v>
      </c>
      <c r="BH135" s="222">
        <f>IF(N135="sníž. přenesená",J135,0)</f>
        <v>0</v>
      </c>
      <c r="BI135" s="222">
        <f>IF(N135="nulová",J135,0)</f>
        <v>0</v>
      </c>
      <c r="BJ135" s="20" t="s">
        <v>82</v>
      </c>
      <c r="BK135" s="222">
        <f>ROUND(I135*H135,2)</f>
        <v>0</v>
      </c>
      <c r="BL135" s="20" t="s">
        <v>102</v>
      </c>
      <c r="BM135" s="221" t="s">
        <v>1621</v>
      </c>
    </row>
    <row r="136" s="2" customFormat="1">
      <c r="A136" s="41"/>
      <c r="B136" s="42"/>
      <c r="C136" s="43"/>
      <c r="D136" s="223" t="s">
        <v>283</v>
      </c>
      <c r="E136" s="43"/>
      <c r="F136" s="224" t="s">
        <v>1622</v>
      </c>
      <c r="G136" s="43"/>
      <c r="H136" s="43"/>
      <c r="I136" s="225"/>
      <c r="J136" s="43"/>
      <c r="K136" s="43"/>
      <c r="L136" s="47"/>
      <c r="M136" s="226"/>
      <c r="N136" s="22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283</v>
      </c>
      <c r="AU136" s="20" t="s">
        <v>84</v>
      </c>
    </row>
    <row r="137" s="2" customFormat="1" ht="37.8" customHeight="1">
      <c r="A137" s="41"/>
      <c r="B137" s="42"/>
      <c r="C137" s="210" t="s">
        <v>418</v>
      </c>
      <c r="D137" s="210" t="s">
        <v>278</v>
      </c>
      <c r="E137" s="211" t="s">
        <v>1362</v>
      </c>
      <c r="F137" s="212" t="s">
        <v>1623</v>
      </c>
      <c r="G137" s="213" t="s">
        <v>1263</v>
      </c>
      <c r="H137" s="214">
        <v>54.756</v>
      </c>
      <c r="I137" s="215"/>
      <c r="J137" s="216">
        <f>ROUND(I137*H137,2)</f>
        <v>0</v>
      </c>
      <c r="K137" s="212" t="s">
        <v>19</v>
      </c>
      <c r="L137" s="47"/>
      <c r="M137" s="217" t="s">
        <v>19</v>
      </c>
      <c r="N137" s="218" t="s">
        <v>46</v>
      </c>
      <c r="O137" s="87"/>
      <c r="P137" s="219">
        <f>O137*H137</f>
        <v>0</v>
      </c>
      <c r="Q137" s="219">
        <v>0</v>
      </c>
      <c r="R137" s="219">
        <f>Q137*H137</f>
        <v>0</v>
      </c>
      <c r="S137" s="219">
        <v>0</v>
      </c>
      <c r="T137" s="22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1" t="s">
        <v>102</v>
      </c>
      <c r="AT137" s="221" t="s">
        <v>278</v>
      </c>
      <c r="AU137" s="221" t="s">
        <v>84</v>
      </c>
      <c r="AY137" s="20" t="s">
        <v>277</v>
      </c>
      <c r="BE137" s="222">
        <f>IF(N137="základní",J137,0)</f>
        <v>0</v>
      </c>
      <c r="BF137" s="222">
        <f>IF(N137="snížená",J137,0)</f>
        <v>0</v>
      </c>
      <c r="BG137" s="222">
        <f>IF(N137="zákl. přenesená",J137,0)</f>
        <v>0</v>
      </c>
      <c r="BH137" s="222">
        <f>IF(N137="sníž. přenesená",J137,0)</f>
        <v>0</v>
      </c>
      <c r="BI137" s="222">
        <f>IF(N137="nulová",J137,0)</f>
        <v>0</v>
      </c>
      <c r="BJ137" s="20" t="s">
        <v>82</v>
      </c>
      <c r="BK137" s="222">
        <f>ROUND(I137*H137,2)</f>
        <v>0</v>
      </c>
      <c r="BL137" s="20" t="s">
        <v>102</v>
      </c>
      <c r="BM137" s="221" t="s">
        <v>1624</v>
      </c>
    </row>
    <row r="138" s="2" customFormat="1">
      <c r="A138" s="41"/>
      <c r="B138" s="42"/>
      <c r="C138" s="43"/>
      <c r="D138" s="223" t="s">
        <v>283</v>
      </c>
      <c r="E138" s="43"/>
      <c r="F138" s="224" t="s">
        <v>1625</v>
      </c>
      <c r="G138" s="43"/>
      <c r="H138" s="43"/>
      <c r="I138" s="225"/>
      <c r="J138" s="43"/>
      <c r="K138" s="43"/>
      <c r="L138" s="47"/>
      <c r="M138" s="226"/>
      <c r="N138" s="22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283</v>
      </c>
      <c r="AU138" s="20" t="s">
        <v>84</v>
      </c>
    </row>
    <row r="139" s="11" customFormat="1" ht="22.8" customHeight="1">
      <c r="A139" s="11"/>
      <c r="B139" s="196"/>
      <c r="C139" s="197"/>
      <c r="D139" s="198" t="s">
        <v>74</v>
      </c>
      <c r="E139" s="249" t="s">
        <v>1191</v>
      </c>
      <c r="F139" s="249" t="s">
        <v>1626</v>
      </c>
      <c r="G139" s="197"/>
      <c r="H139" s="197"/>
      <c r="I139" s="200"/>
      <c r="J139" s="250">
        <f>BK139</f>
        <v>0</v>
      </c>
      <c r="K139" s="197"/>
      <c r="L139" s="202"/>
      <c r="M139" s="203"/>
      <c r="N139" s="204"/>
      <c r="O139" s="204"/>
      <c r="P139" s="205">
        <f>SUM(P140:P141)</f>
        <v>0</v>
      </c>
      <c r="Q139" s="204"/>
      <c r="R139" s="205">
        <f>SUM(R140:R141)</f>
        <v>0</v>
      </c>
      <c r="S139" s="204"/>
      <c r="T139" s="206">
        <f>SUM(T140:T141)</f>
        <v>0</v>
      </c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R139" s="207" t="s">
        <v>82</v>
      </c>
      <c r="AT139" s="208" t="s">
        <v>74</v>
      </c>
      <c r="AU139" s="208" t="s">
        <v>82</v>
      </c>
      <c r="AY139" s="207" t="s">
        <v>277</v>
      </c>
      <c r="BK139" s="209">
        <f>SUM(BK140:BK141)</f>
        <v>0</v>
      </c>
    </row>
    <row r="140" s="2" customFormat="1" ht="16.5" customHeight="1">
      <c r="A140" s="41"/>
      <c r="B140" s="42"/>
      <c r="C140" s="210" t="s">
        <v>429</v>
      </c>
      <c r="D140" s="210" t="s">
        <v>278</v>
      </c>
      <c r="E140" s="211" t="s">
        <v>1365</v>
      </c>
      <c r="F140" s="212" t="s">
        <v>994</v>
      </c>
      <c r="G140" s="213" t="s">
        <v>940</v>
      </c>
      <c r="H140" s="214">
        <v>0.25</v>
      </c>
      <c r="I140" s="215"/>
      <c r="J140" s="216">
        <f>ROUND(I140*H140,2)</f>
        <v>0</v>
      </c>
      <c r="K140" s="212" t="s">
        <v>19</v>
      </c>
      <c r="L140" s="47"/>
      <c r="M140" s="217" t="s">
        <v>19</v>
      </c>
      <c r="N140" s="218" t="s">
        <v>46</v>
      </c>
      <c r="O140" s="87"/>
      <c r="P140" s="219">
        <f>O140*H140</f>
        <v>0</v>
      </c>
      <c r="Q140" s="219">
        <v>0</v>
      </c>
      <c r="R140" s="219">
        <f>Q140*H140</f>
        <v>0</v>
      </c>
      <c r="S140" s="219">
        <v>0</v>
      </c>
      <c r="T140" s="220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1" t="s">
        <v>102</v>
      </c>
      <c r="AT140" s="221" t="s">
        <v>278</v>
      </c>
      <c r="AU140" s="221" t="s">
        <v>84</v>
      </c>
      <c r="AY140" s="20" t="s">
        <v>277</v>
      </c>
      <c r="BE140" s="222">
        <f>IF(N140="základní",J140,0)</f>
        <v>0</v>
      </c>
      <c r="BF140" s="222">
        <f>IF(N140="snížená",J140,0)</f>
        <v>0</v>
      </c>
      <c r="BG140" s="222">
        <f>IF(N140="zákl. přenesená",J140,0)</f>
        <v>0</v>
      </c>
      <c r="BH140" s="222">
        <f>IF(N140="sníž. přenesená",J140,0)</f>
        <v>0</v>
      </c>
      <c r="BI140" s="222">
        <f>IF(N140="nulová",J140,0)</f>
        <v>0</v>
      </c>
      <c r="BJ140" s="20" t="s">
        <v>82</v>
      </c>
      <c r="BK140" s="222">
        <f>ROUND(I140*H140,2)</f>
        <v>0</v>
      </c>
      <c r="BL140" s="20" t="s">
        <v>102</v>
      </c>
      <c r="BM140" s="221" t="s">
        <v>1627</v>
      </c>
    </row>
    <row r="141" s="2" customFormat="1">
      <c r="A141" s="41"/>
      <c r="B141" s="42"/>
      <c r="C141" s="43"/>
      <c r="D141" s="223" t="s">
        <v>283</v>
      </c>
      <c r="E141" s="43"/>
      <c r="F141" s="224" t="s">
        <v>994</v>
      </c>
      <c r="G141" s="43"/>
      <c r="H141" s="43"/>
      <c r="I141" s="225"/>
      <c r="J141" s="43"/>
      <c r="K141" s="43"/>
      <c r="L141" s="47"/>
      <c r="M141" s="239"/>
      <c r="N141" s="240"/>
      <c r="O141" s="241"/>
      <c r="P141" s="241"/>
      <c r="Q141" s="241"/>
      <c r="R141" s="241"/>
      <c r="S141" s="241"/>
      <c r="T141" s="242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283</v>
      </c>
      <c r="AU141" s="20" t="s">
        <v>84</v>
      </c>
    </row>
    <row r="142" s="2" customFormat="1" ht="6.96" customHeight="1">
      <c r="A142" s="41"/>
      <c r="B142" s="62"/>
      <c r="C142" s="63"/>
      <c r="D142" s="63"/>
      <c r="E142" s="63"/>
      <c r="F142" s="63"/>
      <c r="G142" s="63"/>
      <c r="H142" s="63"/>
      <c r="I142" s="63"/>
      <c r="J142" s="63"/>
      <c r="K142" s="63"/>
      <c r="L142" s="47"/>
      <c r="M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</row>
  </sheetData>
  <sheetProtection sheet="1" autoFilter="0" formatColumns="0" formatRows="0" objects="1" scenarios="1" spinCount="100000" saltValue="qNVFYrHb1X0Gx5euoyNn4g62cy52o+le+RxBcjfG8GDnfUyX93+Ed9Aj7ydWeYBtT6ltZLAxylqGDjJv90A3ow==" hashValue="uUpiP0mkMLki2bQlZGVkP3kYcLPcsOEuwYlJdvZjj+x/hYILFbUSGPtexs2S+lopzduBjmzoUuv47n+okeQheQ==" algorithmName="SHA-512" password="CC35"/>
  <autoFilter ref="C95:K14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927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928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1628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ROUND(J95,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ROUND((SUM(BE95:BE123)),  2)</f>
        <v>0</v>
      </c>
      <c r="G37" s="41"/>
      <c r="H37" s="41"/>
      <c r="I37" s="162">
        <v>0.20999999999999999</v>
      </c>
      <c r="J37" s="161">
        <f>ROUND(((SUM(BE95:BE123))*I37),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ROUND((SUM(BF95:BF123)),  2)</f>
        <v>0</v>
      </c>
      <c r="G38" s="41"/>
      <c r="H38" s="41"/>
      <c r="I38" s="162">
        <v>0.14999999999999999</v>
      </c>
      <c r="J38" s="161">
        <f>ROUND(((SUM(BF95:BF123))*I38),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ROUND((SUM(BG95:BG123)),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ROUND((SUM(BH95:BH123)),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ROUND((SUM(BI95:BI123)),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927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928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03.2.6 - Péče o travnaté plochy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J95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1564</v>
      </c>
      <c r="E68" s="182"/>
      <c r="F68" s="182"/>
      <c r="G68" s="182"/>
      <c r="H68" s="182"/>
      <c r="I68" s="182"/>
      <c r="J68" s="183">
        <f>J96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1629</v>
      </c>
      <c r="E69" s="246"/>
      <c r="F69" s="246"/>
      <c r="G69" s="246"/>
      <c r="H69" s="246"/>
      <c r="I69" s="246"/>
      <c r="J69" s="247">
        <f>J97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1630</v>
      </c>
      <c r="E70" s="246"/>
      <c r="F70" s="246"/>
      <c r="G70" s="246"/>
      <c r="H70" s="246"/>
      <c r="I70" s="246"/>
      <c r="J70" s="247">
        <f>J114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1631</v>
      </c>
      <c r="E71" s="246"/>
      <c r="F71" s="246"/>
      <c r="G71" s="246"/>
      <c r="H71" s="246"/>
      <c r="I71" s="246"/>
      <c r="J71" s="247">
        <f>J121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263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243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1" customFormat="1" ht="16.5" customHeight="1">
      <c r="B83" s="24"/>
      <c r="C83" s="25"/>
      <c r="D83" s="25"/>
      <c r="E83" s="174" t="s">
        <v>244</v>
      </c>
      <c r="F83" s="25"/>
      <c r="G83" s="25"/>
      <c r="H83" s="25"/>
      <c r="I83" s="25"/>
      <c r="J83" s="25"/>
      <c r="K83" s="25"/>
      <c r="L83" s="23"/>
    </row>
    <row r="84" s="1" customFormat="1" ht="12" customHeight="1">
      <c r="B84" s="24"/>
      <c r="C84" s="35" t="s">
        <v>245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243" t="s">
        <v>927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928</v>
      </c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03.2.6 - Péče o travnaté plochy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F16</f>
        <v>Liberec</v>
      </c>
      <c r="G89" s="43"/>
      <c r="H89" s="43"/>
      <c r="I89" s="35" t="s">
        <v>23</v>
      </c>
      <c r="J89" s="75" t="str">
        <f>IF(J16="","",J16)</f>
        <v>10. 12. 2025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25</v>
      </c>
      <c r="D91" s="43"/>
      <c r="E91" s="43"/>
      <c r="F91" s="30" t="str">
        <f>E19</f>
        <v>Statutární město Liberec</v>
      </c>
      <c r="G91" s="43"/>
      <c r="H91" s="43"/>
      <c r="I91" s="35" t="s">
        <v>33</v>
      </c>
      <c r="J91" s="39" t="str">
        <f>E25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35" t="s">
        <v>38</v>
      </c>
      <c r="J92" s="39" t="str">
        <f>E28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0" customFormat="1" ht="29.28" customHeight="1">
      <c r="A94" s="185"/>
      <c r="B94" s="186"/>
      <c r="C94" s="187" t="s">
        <v>264</v>
      </c>
      <c r="D94" s="188" t="s">
        <v>60</v>
      </c>
      <c r="E94" s="188" t="s">
        <v>56</v>
      </c>
      <c r="F94" s="188" t="s">
        <v>57</v>
      </c>
      <c r="G94" s="188" t="s">
        <v>265</v>
      </c>
      <c r="H94" s="188" t="s">
        <v>266</v>
      </c>
      <c r="I94" s="188" t="s">
        <v>267</v>
      </c>
      <c r="J94" s="188" t="s">
        <v>252</v>
      </c>
      <c r="K94" s="189" t="s">
        <v>268</v>
      </c>
      <c r="L94" s="190"/>
      <c r="M94" s="95" t="s">
        <v>19</v>
      </c>
      <c r="N94" s="96" t="s">
        <v>45</v>
      </c>
      <c r="O94" s="96" t="s">
        <v>269</v>
      </c>
      <c r="P94" s="96" t="s">
        <v>270</v>
      </c>
      <c r="Q94" s="96" t="s">
        <v>271</v>
      </c>
      <c r="R94" s="96" t="s">
        <v>272</v>
      </c>
      <c r="S94" s="96" t="s">
        <v>273</v>
      </c>
      <c r="T94" s="97" t="s">
        <v>274</v>
      </c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</row>
    <row r="95" s="2" customFormat="1" ht="22.8" customHeight="1">
      <c r="A95" s="41"/>
      <c r="B95" s="42"/>
      <c r="C95" s="102" t="s">
        <v>275</v>
      </c>
      <c r="D95" s="43"/>
      <c r="E95" s="43"/>
      <c r="F95" s="43"/>
      <c r="G95" s="43"/>
      <c r="H95" s="43"/>
      <c r="I95" s="43"/>
      <c r="J95" s="191">
        <f>BK95</f>
        <v>0</v>
      </c>
      <c r="K95" s="43"/>
      <c r="L95" s="47"/>
      <c r="M95" s="98"/>
      <c r="N95" s="192"/>
      <c r="O95" s="99"/>
      <c r="P95" s="193">
        <f>P96</f>
        <v>0</v>
      </c>
      <c r="Q95" s="99"/>
      <c r="R95" s="193">
        <f>R96</f>
        <v>0</v>
      </c>
      <c r="S95" s="99"/>
      <c r="T95" s="194">
        <f>T96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74</v>
      </c>
      <c r="AU95" s="20" t="s">
        <v>253</v>
      </c>
      <c r="BK95" s="195">
        <f>BK96</f>
        <v>0</v>
      </c>
    </row>
    <row r="96" s="11" customFormat="1" ht="25.92" customHeight="1">
      <c r="A96" s="11"/>
      <c r="B96" s="196"/>
      <c r="C96" s="197"/>
      <c r="D96" s="198" t="s">
        <v>74</v>
      </c>
      <c r="E96" s="199" t="s">
        <v>936</v>
      </c>
      <c r="F96" s="199" t="s">
        <v>1569</v>
      </c>
      <c r="G96" s="197"/>
      <c r="H96" s="197"/>
      <c r="I96" s="200"/>
      <c r="J96" s="201">
        <f>BK96</f>
        <v>0</v>
      </c>
      <c r="K96" s="197"/>
      <c r="L96" s="202"/>
      <c r="M96" s="203"/>
      <c r="N96" s="204"/>
      <c r="O96" s="204"/>
      <c r="P96" s="205">
        <f>P97+P114+P121</f>
        <v>0</v>
      </c>
      <c r="Q96" s="204"/>
      <c r="R96" s="205">
        <f>R97+R114+R121</f>
        <v>0</v>
      </c>
      <c r="S96" s="204"/>
      <c r="T96" s="206">
        <f>T97+T114+T121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75</v>
      </c>
      <c r="AY96" s="207" t="s">
        <v>277</v>
      </c>
      <c r="BK96" s="209">
        <f>BK97+BK114+BK121</f>
        <v>0</v>
      </c>
    </row>
    <row r="97" s="11" customFormat="1" ht="22.8" customHeight="1">
      <c r="A97" s="11"/>
      <c r="B97" s="196"/>
      <c r="C97" s="197"/>
      <c r="D97" s="198" t="s">
        <v>74</v>
      </c>
      <c r="E97" s="249" t="s">
        <v>942</v>
      </c>
      <c r="F97" s="249" t="s">
        <v>1632</v>
      </c>
      <c r="G97" s="197"/>
      <c r="H97" s="197"/>
      <c r="I97" s="200"/>
      <c r="J97" s="250">
        <f>BK97</f>
        <v>0</v>
      </c>
      <c r="K97" s="197"/>
      <c r="L97" s="202"/>
      <c r="M97" s="203"/>
      <c r="N97" s="204"/>
      <c r="O97" s="204"/>
      <c r="P97" s="205">
        <f>SUM(P98:P113)</f>
        <v>0</v>
      </c>
      <c r="Q97" s="204"/>
      <c r="R97" s="205">
        <f>SUM(R98:R113)</f>
        <v>0</v>
      </c>
      <c r="S97" s="204"/>
      <c r="T97" s="206">
        <f>SUM(T98:T113)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82</v>
      </c>
      <c r="AY97" s="207" t="s">
        <v>277</v>
      </c>
      <c r="BK97" s="209">
        <f>SUM(BK98:BK113)</f>
        <v>0</v>
      </c>
    </row>
    <row r="98" s="2" customFormat="1" ht="16.5" customHeight="1">
      <c r="A98" s="41"/>
      <c r="B98" s="42"/>
      <c r="C98" s="210" t="s">
        <v>82</v>
      </c>
      <c r="D98" s="210" t="s">
        <v>278</v>
      </c>
      <c r="E98" s="211" t="s">
        <v>1594</v>
      </c>
      <c r="F98" s="212" t="s">
        <v>1595</v>
      </c>
      <c r="G98" s="213" t="s">
        <v>1131</v>
      </c>
      <c r="H98" s="214">
        <v>338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278</v>
      </c>
      <c r="AU98" s="221" t="s">
        <v>84</v>
      </c>
      <c r="AY98" s="20" t="s">
        <v>277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1633</v>
      </c>
    </row>
    <row r="99" s="2" customFormat="1">
      <c r="A99" s="41"/>
      <c r="B99" s="42"/>
      <c r="C99" s="43"/>
      <c r="D99" s="223" t="s">
        <v>283</v>
      </c>
      <c r="E99" s="43"/>
      <c r="F99" s="224" t="s">
        <v>1597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283</v>
      </c>
      <c r="AU99" s="20" t="s">
        <v>84</v>
      </c>
    </row>
    <row r="100" s="2" customFormat="1" ht="16.5" customHeight="1">
      <c r="A100" s="41"/>
      <c r="B100" s="42"/>
      <c r="C100" s="210" t="s">
        <v>84</v>
      </c>
      <c r="D100" s="210" t="s">
        <v>278</v>
      </c>
      <c r="E100" s="211" t="s">
        <v>1134</v>
      </c>
      <c r="F100" s="212" t="s">
        <v>1598</v>
      </c>
      <c r="G100" s="213" t="s">
        <v>1131</v>
      </c>
      <c r="H100" s="214">
        <v>338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278</v>
      </c>
      <c r="AU100" s="221" t="s">
        <v>84</v>
      </c>
      <c r="AY100" s="20" t="s">
        <v>277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1634</v>
      </c>
    </row>
    <row r="101" s="2" customFormat="1">
      <c r="A101" s="41"/>
      <c r="B101" s="42"/>
      <c r="C101" s="43"/>
      <c r="D101" s="223" t="s">
        <v>283</v>
      </c>
      <c r="E101" s="43"/>
      <c r="F101" s="224" t="s">
        <v>1598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283</v>
      </c>
      <c r="AU101" s="20" t="s">
        <v>84</v>
      </c>
    </row>
    <row r="102" s="2" customFormat="1" ht="16.5" customHeight="1">
      <c r="A102" s="41"/>
      <c r="B102" s="42"/>
      <c r="C102" s="210" t="s">
        <v>98</v>
      </c>
      <c r="D102" s="210" t="s">
        <v>278</v>
      </c>
      <c r="E102" s="211" t="s">
        <v>1137</v>
      </c>
      <c r="F102" s="212" t="s">
        <v>1138</v>
      </c>
      <c r="G102" s="213" t="s">
        <v>1131</v>
      </c>
      <c r="H102" s="214">
        <v>338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278</v>
      </c>
      <c r="AU102" s="221" t="s">
        <v>84</v>
      </c>
      <c r="AY102" s="20" t="s">
        <v>277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1635</v>
      </c>
    </row>
    <row r="103" s="2" customFormat="1">
      <c r="A103" s="41"/>
      <c r="B103" s="42"/>
      <c r="C103" s="43"/>
      <c r="D103" s="223" t="s">
        <v>283</v>
      </c>
      <c r="E103" s="43"/>
      <c r="F103" s="224" t="s">
        <v>1138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283</v>
      </c>
      <c r="AU103" s="20" t="s">
        <v>84</v>
      </c>
    </row>
    <row r="104" s="2" customFormat="1" ht="16.5" customHeight="1">
      <c r="A104" s="41"/>
      <c r="B104" s="42"/>
      <c r="C104" s="210" t="s">
        <v>102</v>
      </c>
      <c r="D104" s="210" t="s">
        <v>278</v>
      </c>
      <c r="E104" s="211" t="s">
        <v>1591</v>
      </c>
      <c r="F104" s="212" t="s">
        <v>1592</v>
      </c>
      <c r="G104" s="213" t="s">
        <v>940</v>
      </c>
      <c r="H104" s="214">
        <v>0.058999999999999997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278</v>
      </c>
      <c r="AU104" s="221" t="s">
        <v>84</v>
      </c>
      <c r="AY104" s="20" t="s">
        <v>277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1636</v>
      </c>
    </row>
    <row r="105" s="2" customFormat="1">
      <c r="A105" s="41"/>
      <c r="B105" s="42"/>
      <c r="C105" s="43"/>
      <c r="D105" s="223" t="s">
        <v>283</v>
      </c>
      <c r="E105" s="43"/>
      <c r="F105" s="224" t="s">
        <v>1592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283</v>
      </c>
      <c r="AU105" s="20" t="s">
        <v>84</v>
      </c>
    </row>
    <row r="106" s="2" customFormat="1" ht="24.15" customHeight="1">
      <c r="A106" s="41"/>
      <c r="B106" s="42"/>
      <c r="C106" s="210" t="s">
        <v>306</v>
      </c>
      <c r="D106" s="210" t="s">
        <v>278</v>
      </c>
      <c r="E106" s="211" t="s">
        <v>1609</v>
      </c>
      <c r="F106" s="212" t="s">
        <v>1610</v>
      </c>
      <c r="G106" s="213" t="s">
        <v>1041</v>
      </c>
      <c r="H106" s="214">
        <v>42250</v>
      </c>
      <c r="I106" s="215"/>
      <c r="J106" s="216">
        <f>ROUND(I106*H106,2)</f>
        <v>0</v>
      </c>
      <c r="K106" s="212" t="s">
        <v>19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102</v>
      </c>
      <c r="AT106" s="221" t="s">
        <v>278</v>
      </c>
      <c r="AU106" s="221" t="s">
        <v>84</v>
      </c>
      <c r="AY106" s="20" t="s">
        <v>277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102</v>
      </c>
      <c r="BM106" s="221" t="s">
        <v>1637</v>
      </c>
    </row>
    <row r="107" s="2" customFormat="1">
      <c r="A107" s="41"/>
      <c r="B107" s="42"/>
      <c r="C107" s="43"/>
      <c r="D107" s="223" t="s">
        <v>283</v>
      </c>
      <c r="E107" s="43"/>
      <c r="F107" s="224" t="s">
        <v>1612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283</v>
      </c>
      <c r="AU107" s="20" t="s">
        <v>84</v>
      </c>
    </row>
    <row r="108" s="2" customFormat="1" ht="21.75" customHeight="1">
      <c r="A108" s="41"/>
      <c r="B108" s="42"/>
      <c r="C108" s="210" t="s">
        <v>312</v>
      </c>
      <c r="D108" s="210" t="s">
        <v>278</v>
      </c>
      <c r="E108" s="211" t="s">
        <v>1588</v>
      </c>
      <c r="F108" s="212" t="s">
        <v>1589</v>
      </c>
      <c r="G108" s="213" t="s">
        <v>1041</v>
      </c>
      <c r="H108" s="214">
        <v>50.700000000000003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278</v>
      </c>
      <c r="AU108" s="221" t="s">
        <v>84</v>
      </c>
      <c r="AY108" s="20" t="s">
        <v>277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1638</v>
      </c>
    </row>
    <row r="109" s="2" customFormat="1">
      <c r="A109" s="41"/>
      <c r="B109" s="42"/>
      <c r="C109" s="43"/>
      <c r="D109" s="223" t="s">
        <v>283</v>
      </c>
      <c r="E109" s="43"/>
      <c r="F109" s="224" t="s">
        <v>1589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283</v>
      </c>
      <c r="AU109" s="20" t="s">
        <v>84</v>
      </c>
    </row>
    <row r="110" s="2" customFormat="1" ht="16.5" customHeight="1">
      <c r="A110" s="41"/>
      <c r="B110" s="42"/>
      <c r="C110" s="210" t="s">
        <v>318</v>
      </c>
      <c r="D110" s="210" t="s">
        <v>278</v>
      </c>
      <c r="E110" s="211" t="s">
        <v>1639</v>
      </c>
      <c r="F110" s="212" t="s">
        <v>1640</v>
      </c>
      <c r="G110" s="213" t="s">
        <v>1041</v>
      </c>
      <c r="H110" s="214">
        <v>1690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278</v>
      </c>
      <c r="AU110" s="221" t="s">
        <v>84</v>
      </c>
      <c r="AY110" s="20" t="s">
        <v>277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1641</v>
      </c>
    </row>
    <row r="111" s="2" customFormat="1">
      <c r="A111" s="41"/>
      <c r="B111" s="42"/>
      <c r="C111" s="43"/>
      <c r="D111" s="223" t="s">
        <v>283</v>
      </c>
      <c r="E111" s="43"/>
      <c r="F111" s="224" t="s">
        <v>1640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283</v>
      </c>
      <c r="AU111" s="20" t="s">
        <v>84</v>
      </c>
    </row>
    <row r="112" s="2" customFormat="1" ht="21.75" customHeight="1">
      <c r="A112" s="41"/>
      <c r="B112" s="42"/>
      <c r="C112" s="210" t="s">
        <v>329</v>
      </c>
      <c r="D112" s="210" t="s">
        <v>278</v>
      </c>
      <c r="E112" s="211" t="s">
        <v>1642</v>
      </c>
      <c r="F112" s="212" t="s">
        <v>1643</v>
      </c>
      <c r="G112" s="213" t="s">
        <v>1041</v>
      </c>
      <c r="H112" s="214">
        <v>3380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278</v>
      </c>
      <c r="AU112" s="221" t="s">
        <v>84</v>
      </c>
      <c r="AY112" s="20" t="s">
        <v>277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1644</v>
      </c>
    </row>
    <row r="113" s="2" customFormat="1">
      <c r="A113" s="41"/>
      <c r="B113" s="42"/>
      <c r="C113" s="43"/>
      <c r="D113" s="223" t="s">
        <v>283</v>
      </c>
      <c r="E113" s="43"/>
      <c r="F113" s="224" t="s">
        <v>1643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283</v>
      </c>
      <c r="AU113" s="20" t="s">
        <v>84</v>
      </c>
    </row>
    <row r="114" s="11" customFormat="1" ht="22.8" customHeight="1">
      <c r="A114" s="11"/>
      <c r="B114" s="196"/>
      <c r="C114" s="197"/>
      <c r="D114" s="198" t="s">
        <v>74</v>
      </c>
      <c r="E114" s="249" t="s">
        <v>1140</v>
      </c>
      <c r="F114" s="249" t="s">
        <v>1645</v>
      </c>
      <c r="G114" s="197"/>
      <c r="H114" s="197"/>
      <c r="I114" s="200"/>
      <c r="J114" s="250">
        <f>BK114</f>
        <v>0</v>
      </c>
      <c r="K114" s="197"/>
      <c r="L114" s="202"/>
      <c r="M114" s="203"/>
      <c r="N114" s="204"/>
      <c r="O114" s="204"/>
      <c r="P114" s="205">
        <f>SUM(P115:P120)</f>
        <v>0</v>
      </c>
      <c r="Q114" s="204"/>
      <c r="R114" s="205">
        <f>SUM(R115:R120)</f>
        <v>0</v>
      </c>
      <c r="S114" s="204"/>
      <c r="T114" s="206">
        <f>SUM(T115:T120)</f>
        <v>0</v>
      </c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R114" s="207" t="s">
        <v>82</v>
      </c>
      <c r="AT114" s="208" t="s">
        <v>74</v>
      </c>
      <c r="AU114" s="208" t="s">
        <v>82</v>
      </c>
      <c r="AY114" s="207" t="s">
        <v>277</v>
      </c>
      <c r="BK114" s="209">
        <f>SUM(BK115:BK120)</f>
        <v>0</v>
      </c>
    </row>
    <row r="115" s="2" customFormat="1" ht="16.5" customHeight="1">
      <c r="A115" s="41"/>
      <c r="B115" s="42"/>
      <c r="C115" s="210" t="s">
        <v>337</v>
      </c>
      <c r="D115" s="210" t="s">
        <v>278</v>
      </c>
      <c r="E115" s="211" t="s">
        <v>1367</v>
      </c>
      <c r="F115" s="212" t="s">
        <v>1646</v>
      </c>
      <c r="G115" s="213" t="s">
        <v>1131</v>
      </c>
      <c r="H115" s="214">
        <v>596.99000000000001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84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1647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1648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84</v>
      </c>
    </row>
    <row r="117" s="2" customFormat="1" ht="37.8" customHeight="1">
      <c r="A117" s="41"/>
      <c r="B117" s="42"/>
      <c r="C117" s="210" t="s">
        <v>214</v>
      </c>
      <c r="D117" s="210" t="s">
        <v>278</v>
      </c>
      <c r="E117" s="211" t="s">
        <v>1369</v>
      </c>
      <c r="F117" s="212" t="s">
        <v>1616</v>
      </c>
      <c r="G117" s="213" t="s">
        <v>1263</v>
      </c>
      <c r="H117" s="214">
        <v>5.7960000000000003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278</v>
      </c>
      <c r="AU117" s="221" t="s">
        <v>84</v>
      </c>
      <c r="AY117" s="20" t="s">
        <v>277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1649</v>
      </c>
    </row>
    <row r="118" s="2" customFormat="1">
      <c r="A118" s="41"/>
      <c r="B118" s="42"/>
      <c r="C118" s="43"/>
      <c r="D118" s="223" t="s">
        <v>283</v>
      </c>
      <c r="E118" s="43"/>
      <c r="F118" s="224" t="s">
        <v>1616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283</v>
      </c>
      <c r="AU118" s="20" t="s">
        <v>84</v>
      </c>
    </row>
    <row r="119" s="2" customFormat="1" ht="37.8" customHeight="1">
      <c r="A119" s="41"/>
      <c r="B119" s="42"/>
      <c r="C119" s="210" t="s">
        <v>217</v>
      </c>
      <c r="D119" s="210" t="s">
        <v>278</v>
      </c>
      <c r="E119" s="211" t="s">
        <v>1371</v>
      </c>
      <c r="F119" s="212" t="s">
        <v>1623</v>
      </c>
      <c r="G119" s="213" t="s">
        <v>1263</v>
      </c>
      <c r="H119" s="214">
        <v>135.24000000000001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278</v>
      </c>
      <c r="AU119" s="221" t="s">
        <v>84</v>
      </c>
      <c r="AY119" s="20" t="s">
        <v>277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1650</v>
      </c>
    </row>
    <row r="120" s="2" customFormat="1">
      <c r="A120" s="41"/>
      <c r="B120" s="42"/>
      <c r="C120" s="43"/>
      <c r="D120" s="223" t="s">
        <v>283</v>
      </c>
      <c r="E120" s="43"/>
      <c r="F120" s="224" t="s">
        <v>1625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283</v>
      </c>
      <c r="AU120" s="20" t="s">
        <v>84</v>
      </c>
    </row>
    <row r="121" s="11" customFormat="1" ht="22.8" customHeight="1">
      <c r="A121" s="11"/>
      <c r="B121" s="196"/>
      <c r="C121" s="197"/>
      <c r="D121" s="198" t="s">
        <v>74</v>
      </c>
      <c r="E121" s="249" t="s">
        <v>1060</v>
      </c>
      <c r="F121" s="249" t="s">
        <v>1626</v>
      </c>
      <c r="G121" s="197"/>
      <c r="H121" s="197"/>
      <c r="I121" s="200"/>
      <c r="J121" s="250">
        <f>BK121</f>
        <v>0</v>
      </c>
      <c r="K121" s="197"/>
      <c r="L121" s="202"/>
      <c r="M121" s="203"/>
      <c r="N121" s="204"/>
      <c r="O121" s="204"/>
      <c r="P121" s="205">
        <f>SUM(P122:P123)</f>
        <v>0</v>
      </c>
      <c r="Q121" s="204"/>
      <c r="R121" s="205">
        <f>SUM(R122:R123)</f>
        <v>0</v>
      </c>
      <c r="S121" s="204"/>
      <c r="T121" s="206">
        <f>SUM(T122:T123)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82</v>
      </c>
      <c r="AT121" s="208" t="s">
        <v>74</v>
      </c>
      <c r="AU121" s="208" t="s">
        <v>82</v>
      </c>
      <c r="AY121" s="207" t="s">
        <v>277</v>
      </c>
      <c r="BK121" s="209">
        <f>SUM(BK122:BK123)</f>
        <v>0</v>
      </c>
    </row>
    <row r="122" s="2" customFormat="1" ht="16.5" customHeight="1">
      <c r="A122" s="41"/>
      <c r="B122" s="42"/>
      <c r="C122" s="210" t="s">
        <v>220</v>
      </c>
      <c r="D122" s="210" t="s">
        <v>278</v>
      </c>
      <c r="E122" s="211" t="s">
        <v>1373</v>
      </c>
      <c r="F122" s="212" t="s">
        <v>994</v>
      </c>
      <c r="G122" s="213" t="s">
        <v>940</v>
      </c>
      <c r="H122" s="214">
        <v>6.75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84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1651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994</v>
      </c>
      <c r="G123" s="43"/>
      <c r="H123" s="43"/>
      <c r="I123" s="225"/>
      <c r="J123" s="43"/>
      <c r="K123" s="43"/>
      <c r="L123" s="47"/>
      <c r="M123" s="239"/>
      <c r="N123" s="240"/>
      <c r="O123" s="241"/>
      <c r="P123" s="241"/>
      <c r="Q123" s="241"/>
      <c r="R123" s="241"/>
      <c r="S123" s="241"/>
      <c r="T123" s="242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84</v>
      </c>
    </row>
    <row r="124" s="2" customFormat="1" ht="6.96" customHeight="1">
      <c r="A124" s="41"/>
      <c r="B124" s="62"/>
      <c r="C124" s="63"/>
      <c r="D124" s="63"/>
      <c r="E124" s="63"/>
      <c r="F124" s="63"/>
      <c r="G124" s="63"/>
      <c r="H124" s="63"/>
      <c r="I124" s="63"/>
      <c r="J124" s="63"/>
      <c r="K124" s="63"/>
      <c r="L124" s="47"/>
      <c r="M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</row>
  </sheetData>
  <sheetProtection sheet="1" autoFilter="0" formatColumns="0" formatRows="0" objects="1" scenarios="1" spinCount="100000" saltValue="54LzF/Y1e2alNxQhpP8jkQiGVLOJ41FBuOtnYTYtVueh0NwF6CrRPHaBH4StWMaS+2auuY2rUfd3NJ/bEZdUEw==" hashValue="Oh13fe+wT7lW3K5QduY0ykyH578YA3kHnGBezD6zKNc3uCh93ZFyoUPrXb9UVUbEiLVLnuT2GKqaWtlhbeAyOQ==" algorithmName="SHA-512" password="CC35"/>
  <autoFilter ref="C94:K12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927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928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1652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ROUND(J95,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ROUND((SUM(BE95:BE113)),  2)</f>
        <v>0</v>
      </c>
      <c r="G37" s="41"/>
      <c r="H37" s="41"/>
      <c r="I37" s="162">
        <v>0.20999999999999999</v>
      </c>
      <c r="J37" s="161">
        <f>ROUND(((SUM(BE95:BE113))*I37),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ROUND((SUM(BF95:BF113)),  2)</f>
        <v>0</v>
      </c>
      <c r="G38" s="41"/>
      <c r="H38" s="41"/>
      <c r="I38" s="162">
        <v>0.14999999999999999</v>
      </c>
      <c r="J38" s="161">
        <f>ROUND(((SUM(BF95:BF113))*I38),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ROUND((SUM(BG95:BG113)),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ROUND((SUM(BH95:BH113)),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ROUND((SUM(BI95:BI113)),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927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928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03.2.7 - Štěpkové plochy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J95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1653</v>
      </c>
      <c r="E68" s="182"/>
      <c r="F68" s="182"/>
      <c r="G68" s="182"/>
      <c r="H68" s="182"/>
      <c r="I68" s="182"/>
      <c r="J68" s="183">
        <f>J96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1654</v>
      </c>
      <c r="E69" s="246"/>
      <c r="F69" s="246"/>
      <c r="G69" s="246"/>
      <c r="H69" s="246"/>
      <c r="I69" s="246"/>
      <c r="J69" s="247">
        <f>J97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1655</v>
      </c>
      <c r="E70" s="246"/>
      <c r="F70" s="246"/>
      <c r="G70" s="246"/>
      <c r="H70" s="246"/>
      <c r="I70" s="246"/>
      <c r="J70" s="247">
        <f>J106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1656</v>
      </c>
      <c r="E71" s="246"/>
      <c r="F71" s="246"/>
      <c r="G71" s="246"/>
      <c r="H71" s="246"/>
      <c r="I71" s="246"/>
      <c r="J71" s="247">
        <f>J111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263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243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1" customFormat="1" ht="16.5" customHeight="1">
      <c r="B83" s="24"/>
      <c r="C83" s="25"/>
      <c r="D83" s="25"/>
      <c r="E83" s="174" t="s">
        <v>244</v>
      </c>
      <c r="F83" s="25"/>
      <c r="G83" s="25"/>
      <c r="H83" s="25"/>
      <c r="I83" s="25"/>
      <c r="J83" s="25"/>
      <c r="K83" s="25"/>
      <c r="L83" s="23"/>
    </row>
    <row r="84" s="1" customFormat="1" ht="12" customHeight="1">
      <c r="B84" s="24"/>
      <c r="C84" s="35" t="s">
        <v>245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243" t="s">
        <v>927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928</v>
      </c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03.2.7 - Štěpkové plochy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F16</f>
        <v>Liberec</v>
      </c>
      <c r="G89" s="43"/>
      <c r="H89" s="43"/>
      <c r="I89" s="35" t="s">
        <v>23</v>
      </c>
      <c r="J89" s="75" t="str">
        <f>IF(J16="","",J16)</f>
        <v>10. 12. 2025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25</v>
      </c>
      <c r="D91" s="43"/>
      <c r="E91" s="43"/>
      <c r="F91" s="30" t="str">
        <f>E19</f>
        <v>Statutární město Liberec</v>
      </c>
      <c r="G91" s="43"/>
      <c r="H91" s="43"/>
      <c r="I91" s="35" t="s">
        <v>33</v>
      </c>
      <c r="J91" s="39" t="str">
        <f>E25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35" t="s">
        <v>38</v>
      </c>
      <c r="J92" s="39" t="str">
        <f>E28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0" customFormat="1" ht="29.28" customHeight="1">
      <c r="A94" s="185"/>
      <c r="B94" s="186"/>
      <c r="C94" s="187" t="s">
        <v>264</v>
      </c>
      <c r="D94" s="188" t="s">
        <v>60</v>
      </c>
      <c r="E94" s="188" t="s">
        <v>56</v>
      </c>
      <c r="F94" s="188" t="s">
        <v>57</v>
      </c>
      <c r="G94" s="188" t="s">
        <v>265</v>
      </c>
      <c r="H94" s="188" t="s">
        <v>266</v>
      </c>
      <c r="I94" s="188" t="s">
        <v>267</v>
      </c>
      <c r="J94" s="188" t="s">
        <v>252</v>
      </c>
      <c r="K94" s="189" t="s">
        <v>268</v>
      </c>
      <c r="L94" s="190"/>
      <c r="M94" s="95" t="s">
        <v>19</v>
      </c>
      <c r="N94" s="96" t="s">
        <v>45</v>
      </c>
      <c r="O94" s="96" t="s">
        <v>269</v>
      </c>
      <c r="P94" s="96" t="s">
        <v>270</v>
      </c>
      <c r="Q94" s="96" t="s">
        <v>271</v>
      </c>
      <c r="R94" s="96" t="s">
        <v>272</v>
      </c>
      <c r="S94" s="96" t="s">
        <v>273</v>
      </c>
      <c r="T94" s="97" t="s">
        <v>274</v>
      </c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</row>
    <row r="95" s="2" customFormat="1" ht="22.8" customHeight="1">
      <c r="A95" s="41"/>
      <c r="B95" s="42"/>
      <c r="C95" s="102" t="s">
        <v>275</v>
      </c>
      <c r="D95" s="43"/>
      <c r="E95" s="43"/>
      <c r="F95" s="43"/>
      <c r="G95" s="43"/>
      <c r="H95" s="43"/>
      <c r="I95" s="43"/>
      <c r="J95" s="191">
        <f>BK95</f>
        <v>0</v>
      </c>
      <c r="K95" s="43"/>
      <c r="L95" s="47"/>
      <c r="M95" s="98"/>
      <c r="N95" s="192"/>
      <c r="O95" s="99"/>
      <c r="P95" s="193">
        <f>P96</f>
        <v>0</v>
      </c>
      <c r="Q95" s="99"/>
      <c r="R95" s="193">
        <f>R96</f>
        <v>0</v>
      </c>
      <c r="S95" s="99"/>
      <c r="T95" s="194">
        <f>T96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74</v>
      </c>
      <c r="AU95" s="20" t="s">
        <v>253</v>
      </c>
      <c r="BK95" s="195">
        <f>BK96</f>
        <v>0</v>
      </c>
    </row>
    <row r="96" s="11" customFormat="1" ht="25.92" customHeight="1">
      <c r="A96" s="11"/>
      <c r="B96" s="196"/>
      <c r="C96" s="197"/>
      <c r="D96" s="198" t="s">
        <v>74</v>
      </c>
      <c r="E96" s="199" t="s">
        <v>936</v>
      </c>
      <c r="F96" s="199" t="s">
        <v>1657</v>
      </c>
      <c r="G96" s="197"/>
      <c r="H96" s="197"/>
      <c r="I96" s="200"/>
      <c r="J96" s="201">
        <f>BK96</f>
        <v>0</v>
      </c>
      <c r="K96" s="197"/>
      <c r="L96" s="202"/>
      <c r="M96" s="203"/>
      <c r="N96" s="204"/>
      <c r="O96" s="204"/>
      <c r="P96" s="205">
        <f>P97+P106+P111</f>
        <v>0</v>
      </c>
      <c r="Q96" s="204"/>
      <c r="R96" s="205">
        <f>R97+R106+R111</f>
        <v>0</v>
      </c>
      <c r="S96" s="204"/>
      <c r="T96" s="206">
        <f>T97+T106+T111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75</v>
      </c>
      <c r="AY96" s="207" t="s">
        <v>277</v>
      </c>
      <c r="BK96" s="209">
        <f>BK97+BK106+BK111</f>
        <v>0</v>
      </c>
    </row>
    <row r="97" s="11" customFormat="1" ht="22.8" customHeight="1">
      <c r="A97" s="11"/>
      <c r="B97" s="196"/>
      <c r="C97" s="197"/>
      <c r="D97" s="198" t="s">
        <v>74</v>
      </c>
      <c r="E97" s="249" t="s">
        <v>942</v>
      </c>
      <c r="F97" s="249" t="s">
        <v>1658</v>
      </c>
      <c r="G97" s="197"/>
      <c r="H97" s="197"/>
      <c r="I97" s="200"/>
      <c r="J97" s="250">
        <f>BK97</f>
        <v>0</v>
      </c>
      <c r="K97" s="197"/>
      <c r="L97" s="202"/>
      <c r="M97" s="203"/>
      <c r="N97" s="204"/>
      <c r="O97" s="204"/>
      <c r="P97" s="205">
        <f>SUM(P98:P105)</f>
        <v>0</v>
      </c>
      <c r="Q97" s="204"/>
      <c r="R97" s="205">
        <f>SUM(R98:R105)</f>
        <v>0</v>
      </c>
      <c r="S97" s="204"/>
      <c r="T97" s="206">
        <f>SUM(T98:T105)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82</v>
      </c>
      <c r="AY97" s="207" t="s">
        <v>277</v>
      </c>
      <c r="BK97" s="209">
        <f>SUM(BK98:BK105)</f>
        <v>0</v>
      </c>
    </row>
    <row r="98" s="2" customFormat="1" ht="16.5" customHeight="1">
      <c r="A98" s="41"/>
      <c r="B98" s="42"/>
      <c r="C98" s="210" t="s">
        <v>82</v>
      </c>
      <c r="D98" s="210" t="s">
        <v>278</v>
      </c>
      <c r="E98" s="211" t="s">
        <v>1659</v>
      </c>
      <c r="F98" s="212" t="s">
        <v>1660</v>
      </c>
      <c r="G98" s="213" t="s">
        <v>1041</v>
      </c>
      <c r="H98" s="214">
        <v>142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278</v>
      </c>
      <c r="AU98" s="221" t="s">
        <v>84</v>
      </c>
      <c r="AY98" s="20" t="s">
        <v>277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1661</v>
      </c>
    </row>
    <row r="99" s="2" customFormat="1">
      <c r="A99" s="41"/>
      <c r="B99" s="42"/>
      <c r="C99" s="43"/>
      <c r="D99" s="223" t="s">
        <v>283</v>
      </c>
      <c r="E99" s="43"/>
      <c r="F99" s="224" t="s">
        <v>1662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283</v>
      </c>
      <c r="AU99" s="20" t="s">
        <v>84</v>
      </c>
    </row>
    <row r="100" s="2" customFormat="1" ht="16.5" customHeight="1">
      <c r="A100" s="41"/>
      <c r="B100" s="42"/>
      <c r="C100" s="210" t="s">
        <v>84</v>
      </c>
      <c r="D100" s="210" t="s">
        <v>278</v>
      </c>
      <c r="E100" s="211" t="s">
        <v>1663</v>
      </c>
      <c r="F100" s="212" t="s">
        <v>1664</v>
      </c>
      <c r="G100" s="213" t="s">
        <v>1041</v>
      </c>
      <c r="H100" s="214">
        <v>142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278</v>
      </c>
      <c r="AU100" s="221" t="s">
        <v>84</v>
      </c>
      <c r="AY100" s="20" t="s">
        <v>277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1665</v>
      </c>
    </row>
    <row r="101" s="2" customFormat="1">
      <c r="A101" s="41"/>
      <c r="B101" s="42"/>
      <c r="C101" s="43"/>
      <c r="D101" s="223" t="s">
        <v>283</v>
      </c>
      <c r="E101" s="43"/>
      <c r="F101" s="224" t="s">
        <v>1664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283</v>
      </c>
      <c r="AU101" s="20" t="s">
        <v>84</v>
      </c>
    </row>
    <row r="102" s="2" customFormat="1" ht="16.5" customHeight="1">
      <c r="A102" s="41"/>
      <c r="B102" s="42"/>
      <c r="C102" s="210" t="s">
        <v>98</v>
      </c>
      <c r="D102" s="210" t="s">
        <v>278</v>
      </c>
      <c r="E102" s="211" t="s">
        <v>1666</v>
      </c>
      <c r="F102" s="212" t="s">
        <v>1667</v>
      </c>
      <c r="G102" s="213" t="s">
        <v>1041</v>
      </c>
      <c r="H102" s="214">
        <v>2.3999999999999999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278</v>
      </c>
      <c r="AU102" s="221" t="s">
        <v>84</v>
      </c>
      <c r="AY102" s="20" t="s">
        <v>277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1668</v>
      </c>
    </row>
    <row r="103" s="2" customFormat="1">
      <c r="A103" s="41"/>
      <c r="B103" s="42"/>
      <c r="C103" s="43"/>
      <c r="D103" s="223" t="s">
        <v>283</v>
      </c>
      <c r="E103" s="43"/>
      <c r="F103" s="224" t="s">
        <v>1667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283</v>
      </c>
      <c r="AU103" s="20" t="s">
        <v>84</v>
      </c>
    </row>
    <row r="104" s="2" customFormat="1" ht="16.5" customHeight="1">
      <c r="A104" s="41"/>
      <c r="B104" s="42"/>
      <c r="C104" s="210" t="s">
        <v>102</v>
      </c>
      <c r="D104" s="210" t="s">
        <v>278</v>
      </c>
      <c r="E104" s="211" t="s">
        <v>1244</v>
      </c>
      <c r="F104" s="212" t="s">
        <v>1669</v>
      </c>
      <c r="G104" s="213" t="s">
        <v>940</v>
      </c>
      <c r="H104" s="214">
        <v>4.4080000000000004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278</v>
      </c>
      <c r="AU104" s="221" t="s">
        <v>84</v>
      </c>
      <c r="AY104" s="20" t="s">
        <v>277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1670</v>
      </c>
    </row>
    <row r="105" s="2" customFormat="1">
      <c r="A105" s="41"/>
      <c r="B105" s="42"/>
      <c r="C105" s="43"/>
      <c r="D105" s="223" t="s">
        <v>283</v>
      </c>
      <c r="E105" s="43"/>
      <c r="F105" s="224" t="s">
        <v>1669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283</v>
      </c>
      <c r="AU105" s="20" t="s">
        <v>84</v>
      </c>
    </row>
    <row r="106" s="11" customFormat="1" ht="22.8" customHeight="1">
      <c r="A106" s="11"/>
      <c r="B106" s="196"/>
      <c r="C106" s="197"/>
      <c r="D106" s="198" t="s">
        <v>74</v>
      </c>
      <c r="E106" s="249" t="s">
        <v>1060</v>
      </c>
      <c r="F106" s="249" t="s">
        <v>1256</v>
      </c>
      <c r="G106" s="197"/>
      <c r="H106" s="197"/>
      <c r="I106" s="200"/>
      <c r="J106" s="250">
        <f>BK106</f>
        <v>0</v>
      </c>
      <c r="K106" s="197"/>
      <c r="L106" s="202"/>
      <c r="M106" s="203"/>
      <c r="N106" s="204"/>
      <c r="O106" s="204"/>
      <c r="P106" s="205">
        <f>SUM(P107:P110)</f>
        <v>0</v>
      </c>
      <c r="Q106" s="204"/>
      <c r="R106" s="205">
        <f>SUM(R107:R110)</f>
        <v>0</v>
      </c>
      <c r="S106" s="204"/>
      <c r="T106" s="206">
        <f>SUM(T107:T110)</f>
        <v>0</v>
      </c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R106" s="207" t="s">
        <v>82</v>
      </c>
      <c r="AT106" s="208" t="s">
        <v>74</v>
      </c>
      <c r="AU106" s="208" t="s">
        <v>82</v>
      </c>
      <c r="AY106" s="207" t="s">
        <v>277</v>
      </c>
      <c r="BK106" s="209">
        <f>SUM(BK107:BK110)</f>
        <v>0</v>
      </c>
    </row>
    <row r="107" s="2" customFormat="1" ht="16.5" customHeight="1">
      <c r="A107" s="41"/>
      <c r="B107" s="42"/>
      <c r="C107" s="210" t="s">
        <v>306</v>
      </c>
      <c r="D107" s="210" t="s">
        <v>278</v>
      </c>
      <c r="E107" s="211" t="s">
        <v>1375</v>
      </c>
      <c r="F107" s="212" t="s">
        <v>1671</v>
      </c>
      <c r="G107" s="213" t="s">
        <v>1131</v>
      </c>
      <c r="H107" s="214">
        <v>11.359999999999999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1672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1671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 ht="21.75" customHeight="1">
      <c r="A109" s="41"/>
      <c r="B109" s="42"/>
      <c r="C109" s="210" t="s">
        <v>312</v>
      </c>
      <c r="D109" s="210" t="s">
        <v>278</v>
      </c>
      <c r="E109" s="211" t="s">
        <v>1377</v>
      </c>
      <c r="F109" s="212" t="s">
        <v>1673</v>
      </c>
      <c r="G109" s="213" t="s">
        <v>1051</v>
      </c>
      <c r="H109" s="214">
        <v>15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278</v>
      </c>
      <c r="AU109" s="221" t="s">
        <v>84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1674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1673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84</v>
      </c>
    </row>
    <row r="111" s="11" customFormat="1" ht="22.8" customHeight="1">
      <c r="A111" s="11"/>
      <c r="B111" s="196"/>
      <c r="C111" s="197"/>
      <c r="D111" s="198" t="s">
        <v>74</v>
      </c>
      <c r="E111" s="249" t="s">
        <v>1191</v>
      </c>
      <c r="F111" s="249" t="s">
        <v>1144</v>
      </c>
      <c r="G111" s="197"/>
      <c r="H111" s="197"/>
      <c r="I111" s="200"/>
      <c r="J111" s="250">
        <f>BK111</f>
        <v>0</v>
      </c>
      <c r="K111" s="197"/>
      <c r="L111" s="202"/>
      <c r="M111" s="203"/>
      <c r="N111" s="204"/>
      <c r="O111" s="204"/>
      <c r="P111" s="205">
        <f>SUM(P112:P113)</f>
        <v>0</v>
      </c>
      <c r="Q111" s="204"/>
      <c r="R111" s="205">
        <f>SUM(R112:R113)</f>
        <v>0</v>
      </c>
      <c r="S111" s="204"/>
      <c r="T111" s="206">
        <f>SUM(T112:T113)</f>
        <v>0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R111" s="207" t="s">
        <v>82</v>
      </c>
      <c r="AT111" s="208" t="s">
        <v>74</v>
      </c>
      <c r="AU111" s="208" t="s">
        <v>82</v>
      </c>
      <c r="AY111" s="207" t="s">
        <v>277</v>
      </c>
      <c r="BK111" s="209">
        <f>SUM(BK112:BK113)</f>
        <v>0</v>
      </c>
    </row>
    <row r="112" s="2" customFormat="1" ht="16.5" customHeight="1">
      <c r="A112" s="41"/>
      <c r="B112" s="42"/>
      <c r="C112" s="210" t="s">
        <v>318</v>
      </c>
      <c r="D112" s="210" t="s">
        <v>278</v>
      </c>
      <c r="E112" s="211" t="s">
        <v>944</v>
      </c>
      <c r="F112" s="212" t="s">
        <v>1145</v>
      </c>
      <c r="G112" s="213" t="s">
        <v>940</v>
      </c>
      <c r="H112" s="214">
        <v>4.4080000000000004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278</v>
      </c>
      <c r="AU112" s="221" t="s">
        <v>84</v>
      </c>
      <c r="AY112" s="20" t="s">
        <v>277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1675</v>
      </c>
    </row>
    <row r="113" s="2" customFormat="1">
      <c r="A113" s="41"/>
      <c r="B113" s="42"/>
      <c r="C113" s="43"/>
      <c r="D113" s="223" t="s">
        <v>283</v>
      </c>
      <c r="E113" s="43"/>
      <c r="F113" s="224" t="s">
        <v>1145</v>
      </c>
      <c r="G113" s="43"/>
      <c r="H113" s="43"/>
      <c r="I113" s="225"/>
      <c r="J113" s="43"/>
      <c r="K113" s="43"/>
      <c r="L113" s="47"/>
      <c r="M113" s="239"/>
      <c r="N113" s="240"/>
      <c r="O113" s="241"/>
      <c r="P113" s="241"/>
      <c r="Q113" s="241"/>
      <c r="R113" s="241"/>
      <c r="S113" s="241"/>
      <c r="T113" s="242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283</v>
      </c>
      <c r="AU113" s="20" t="s">
        <v>84</v>
      </c>
    </row>
    <row r="114" s="2" customFormat="1" ht="6.96" customHeight="1">
      <c r="A114" s="41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47"/>
      <c r="M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</sheetData>
  <sheetProtection sheet="1" autoFilter="0" formatColumns="0" formatRows="0" objects="1" scenarios="1" spinCount="100000" saltValue="FFcy5JSodAXH8u2r/ST3m8Yu1UomoHJ41dyqeUnxN/dvVKtRi7Xpl7mrnL9poN6/F6nKGHIcruPT50/K6+uQqQ==" hashValue="UH/XGIfhyoLwCu+OfqpYMnIlRKYL7Qinsg0aUWCfaLTAtgzG06d7tEhm2av/De6cZu1nzyH4rRkow+byzlteIA==" algorithmName="SHA-512" password="CC35"/>
  <autoFilter ref="C94:K11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1676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1678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ROUND((SUM(BE96:BE137)),  2)</f>
        <v>0</v>
      </c>
      <c r="G37" s="41"/>
      <c r="H37" s="41"/>
      <c r="I37" s="162">
        <v>0.20999999999999999</v>
      </c>
      <c r="J37" s="161">
        <f>ROUND(((SUM(BE96:BE137))*I37),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ROUND((SUM(BF96:BF137)),  2)</f>
        <v>0</v>
      </c>
      <c r="G38" s="41"/>
      <c r="H38" s="41"/>
      <c r="I38" s="162">
        <v>0.14999999999999999</v>
      </c>
      <c r="J38" s="161">
        <f>ROUND(((SUM(BF96:BF137))*I38),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ROUND((SUM(BG96:BG137)),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ROUND((SUM(BH96:BH137)),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ROUND((SUM(BI96:BI137)),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1676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04.1 - Travnaté plochy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1679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1680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1681</v>
      </c>
      <c r="E70" s="246"/>
      <c r="F70" s="246"/>
      <c r="G70" s="246"/>
      <c r="H70" s="246"/>
      <c r="I70" s="246"/>
      <c r="J70" s="247">
        <f>J117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1567</v>
      </c>
      <c r="E71" s="246"/>
      <c r="F71" s="246"/>
      <c r="G71" s="246"/>
      <c r="H71" s="246"/>
      <c r="I71" s="246"/>
      <c r="J71" s="247">
        <f>J124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1656</v>
      </c>
      <c r="E72" s="246"/>
      <c r="F72" s="246"/>
      <c r="G72" s="246"/>
      <c r="H72" s="246"/>
      <c r="I72" s="246"/>
      <c r="J72" s="247">
        <f>J135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244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245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1676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1677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04.1 - Travnaté plochy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264</v>
      </c>
      <c r="D95" s="188" t="s">
        <v>60</v>
      </c>
      <c r="E95" s="188" t="s">
        <v>56</v>
      </c>
      <c r="F95" s="188" t="s">
        <v>57</v>
      </c>
      <c r="G95" s="188" t="s">
        <v>265</v>
      </c>
      <c r="H95" s="188" t="s">
        <v>266</v>
      </c>
      <c r="I95" s="188" t="s">
        <v>267</v>
      </c>
      <c r="J95" s="188" t="s">
        <v>252</v>
      </c>
      <c r="K95" s="189" t="s">
        <v>268</v>
      </c>
      <c r="L95" s="190"/>
      <c r="M95" s="95" t="s">
        <v>19</v>
      </c>
      <c r="N95" s="96" t="s">
        <v>45</v>
      </c>
      <c r="O95" s="96" t="s">
        <v>269</v>
      </c>
      <c r="P95" s="96" t="s">
        <v>270</v>
      </c>
      <c r="Q95" s="96" t="s">
        <v>271</v>
      </c>
      <c r="R95" s="96" t="s">
        <v>272</v>
      </c>
      <c r="S95" s="96" t="s">
        <v>273</v>
      </c>
      <c r="T95" s="97" t="s">
        <v>274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275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253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936</v>
      </c>
      <c r="F97" s="199" t="s">
        <v>132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P98+P117+P124+P135</f>
        <v>0</v>
      </c>
      <c r="Q97" s="204"/>
      <c r="R97" s="205">
        <f>R98+R117+R124+R135</f>
        <v>0</v>
      </c>
      <c r="S97" s="204"/>
      <c r="T97" s="206">
        <f>T98+T117+T124+T135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277</v>
      </c>
      <c r="BK97" s="209">
        <f>BK98+BK117+BK124+BK135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942</v>
      </c>
      <c r="F98" s="249" t="s">
        <v>1682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SUM(P99:P116)</f>
        <v>0</v>
      </c>
      <c r="Q98" s="204"/>
      <c r="R98" s="205">
        <f>SUM(R99:R116)</f>
        <v>0</v>
      </c>
      <c r="S98" s="204"/>
      <c r="T98" s="206">
        <f>SUM(T99:T116)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277</v>
      </c>
      <c r="BK98" s="209">
        <f>SUM(BK99:BK116)</f>
        <v>0</v>
      </c>
    </row>
    <row r="99" s="2" customFormat="1" ht="16.5" customHeight="1">
      <c r="A99" s="41"/>
      <c r="B99" s="42"/>
      <c r="C99" s="210" t="s">
        <v>82</v>
      </c>
      <c r="D99" s="210" t="s">
        <v>278</v>
      </c>
      <c r="E99" s="211" t="s">
        <v>1571</v>
      </c>
      <c r="F99" s="212" t="s">
        <v>1683</v>
      </c>
      <c r="G99" s="213" t="s">
        <v>1041</v>
      </c>
      <c r="H99" s="214">
        <v>820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84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1684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1683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84</v>
      </c>
    </row>
    <row r="101" s="2" customFormat="1" ht="21.75" customHeight="1">
      <c r="A101" s="41"/>
      <c r="B101" s="42"/>
      <c r="C101" s="210" t="s">
        <v>84</v>
      </c>
      <c r="D101" s="210" t="s">
        <v>278</v>
      </c>
      <c r="E101" s="211" t="s">
        <v>1574</v>
      </c>
      <c r="F101" s="212" t="s">
        <v>1575</v>
      </c>
      <c r="G101" s="213" t="s">
        <v>1041</v>
      </c>
      <c r="H101" s="214">
        <v>820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278</v>
      </c>
      <c r="AU101" s="221" t="s">
        <v>84</v>
      </c>
      <c r="AY101" s="20" t="s">
        <v>277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1685</v>
      </c>
    </row>
    <row r="102" s="2" customFormat="1">
      <c r="A102" s="41"/>
      <c r="B102" s="42"/>
      <c r="C102" s="43"/>
      <c r="D102" s="223" t="s">
        <v>283</v>
      </c>
      <c r="E102" s="43"/>
      <c r="F102" s="224" t="s">
        <v>1575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283</v>
      </c>
      <c r="AU102" s="20" t="s">
        <v>84</v>
      </c>
    </row>
    <row r="103" s="2" customFormat="1" ht="16.5" customHeight="1">
      <c r="A103" s="41"/>
      <c r="B103" s="42"/>
      <c r="C103" s="210" t="s">
        <v>98</v>
      </c>
      <c r="D103" s="210" t="s">
        <v>278</v>
      </c>
      <c r="E103" s="211" t="s">
        <v>1577</v>
      </c>
      <c r="F103" s="212" t="s">
        <v>1578</v>
      </c>
      <c r="G103" s="213" t="s">
        <v>1041</v>
      </c>
      <c r="H103" s="214">
        <v>820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1686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1578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 ht="16.5" customHeight="1">
      <c r="A105" s="41"/>
      <c r="B105" s="42"/>
      <c r="C105" s="210" t="s">
        <v>102</v>
      </c>
      <c r="D105" s="210" t="s">
        <v>278</v>
      </c>
      <c r="E105" s="211" t="s">
        <v>1580</v>
      </c>
      <c r="F105" s="212" t="s">
        <v>1581</v>
      </c>
      <c r="G105" s="213" t="s">
        <v>1041</v>
      </c>
      <c r="H105" s="214">
        <v>1640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84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1687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1583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84</v>
      </c>
    </row>
    <row r="107" s="2" customFormat="1" ht="16.5" customHeight="1">
      <c r="A107" s="41"/>
      <c r="B107" s="42"/>
      <c r="C107" s="210" t="s">
        <v>306</v>
      </c>
      <c r="D107" s="210" t="s">
        <v>278</v>
      </c>
      <c r="E107" s="211" t="s">
        <v>1584</v>
      </c>
      <c r="F107" s="212" t="s">
        <v>1585</v>
      </c>
      <c r="G107" s="213" t="s">
        <v>1041</v>
      </c>
      <c r="H107" s="214">
        <v>1640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1688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1587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 ht="16.5" customHeight="1">
      <c r="A109" s="41"/>
      <c r="B109" s="42"/>
      <c r="C109" s="210" t="s">
        <v>312</v>
      </c>
      <c r="D109" s="210" t="s">
        <v>278</v>
      </c>
      <c r="E109" s="211" t="s">
        <v>1689</v>
      </c>
      <c r="F109" s="212" t="s">
        <v>1690</v>
      </c>
      <c r="G109" s="213" t="s">
        <v>1041</v>
      </c>
      <c r="H109" s="214">
        <v>820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278</v>
      </c>
      <c r="AU109" s="221" t="s">
        <v>84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1691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1690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84</v>
      </c>
    </row>
    <row r="111" s="2" customFormat="1" ht="16.5" customHeight="1">
      <c r="A111" s="41"/>
      <c r="B111" s="42"/>
      <c r="C111" s="210" t="s">
        <v>318</v>
      </c>
      <c r="D111" s="210" t="s">
        <v>278</v>
      </c>
      <c r="E111" s="211" t="s">
        <v>1594</v>
      </c>
      <c r="F111" s="212" t="s">
        <v>1692</v>
      </c>
      <c r="G111" s="213" t="s">
        <v>1131</v>
      </c>
      <c r="H111" s="214">
        <v>8.1999999999999993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84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1693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1694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84</v>
      </c>
    </row>
    <row r="113" s="2" customFormat="1" ht="16.5" customHeight="1">
      <c r="A113" s="41"/>
      <c r="B113" s="42"/>
      <c r="C113" s="210" t="s">
        <v>329</v>
      </c>
      <c r="D113" s="210" t="s">
        <v>278</v>
      </c>
      <c r="E113" s="211" t="s">
        <v>1134</v>
      </c>
      <c r="F113" s="212" t="s">
        <v>1598</v>
      </c>
      <c r="G113" s="213" t="s">
        <v>1131</v>
      </c>
      <c r="H113" s="214">
        <v>8.1999999999999993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278</v>
      </c>
      <c r="AU113" s="221" t="s">
        <v>84</v>
      </c>
      <c r="AY113" s="20" t="s">
        <v>277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1695</v>
      </c>
    </row>
    <row r="114" s="2" customFormat="1">
      <c r="A114" s="41"/>
      <c r="B114" s="42"/>
      <c r="C114" s="43"/>
      <c r="D114" s="223" t="s">
        <v>283</v>
      </c>
      <c r="E114" s="43"/>
      <c r="F114" s="224" t="s">
        <v>1598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283</v>
      </c>
      <c r="AU114" s="20" t="s">
        <v>84</v>
      </c>
    </row>
    <row r="115" s="2" customFormat="1" ht="16.5" customHeight="1">
      <c r="A115" s="41"/>
      <c r="B115" s="42"/>
      <c r="C115" s="210" t="s">
        <v>337</v>
      </c>
      <c r="D115" s="210" t="s">
        <v>278</v>
      </c>
      <c r="E115" s="211" t="s">
        <v>1137</v>
      </c>
      <c r="F115" s="212" t="s">
        <v>1138</v>
      </c>
      <c r="G115" s="213" t="s">
        <v>1131</v>
      </c>
      <c r="H115" s="214">
        <v>8.1999999999999993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84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1696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1138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84</v>
      </c>
    </row>
    <row r="117" s="11" customFormat="1" ht="22.8" customHeight="1">
      <c r="A117" s="11"/>
      <c r="B117" s="196"/>
      <c r="C117" s="197"/>
      <c r="D117" s="198" t="s">
        <v>74</v>
      </c>
      <c r="E117" s="249" t="s">
        <v>1060</v>
      </c>
      <c r="F117" s="249" t="s">
        <v>1697</v>
      </c>
      <c r="G117" s="197"/>
      <c r="H117" s="197"/>
      <c r="I117" s="200"/>
      <c r="J117" s="250">
        <f>BK117</f>
        <v>0</v>
      </c>
      <c r="K117" s="197"/>
      <c r="L117" s="202"/>
      <c r="M117" s="203"/>
      <c r="N117" s="204"/>
      <c r="O117" s="204"/>
      <c r="P117" s="205">
        <f>SUM(P118:P123)</f>
        <v>0</v>
      </c>
      <c r="Q117" s="204"/>
      <c r="R117" s="205">
        <f>SUM(R118:R123)</f>
        <v>0</v>
      </c>
      <c r="S117" s="204"/>
      <c r="T117" s="206">
        <f>SUM(T118:T123)</f>
        <v>0</v>
      </c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R117" s="207" t="s">
        <v>82</v>
      </c>
      <c r="AT117" s="208" t="s">
        <v>74</v>
      </c>
      <c r="AU117" s="208" t="s">
        <v>82</v>
      </c>
      <c r="AY117" s="207" t="s">
        <v>277</v>
      </c>
      <c r="BK117" s="209">
        <f>SUM(BK118:BK123)</f>
        <v>0</v>
      </c>
    </row>
    <row r="118" s="2" customFormat="1" ht="16.5" customHeight="1">
      <c r="A118" s="41"/>
      <c r="B118" s="42"/>
      <c r="C118" s="210" t="s">
        <v>214</v>
      </c>
      <c r="D118" s="210" t="s">
        <v>278</v>
      </c>
      <c r="E118" s="211" t="s">
        <v>1602</v>
      </c>
      <c r="F118" s="212" t="s">
        <v>1698</v>
      </c>
      <c r="G118" s="213" t="s">
        <v>1131</v>
      </c>
      <c r="H118" s="214">
        <v>82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278</v>
      </c>
      <c r="AU118" s="221" t="s">
        <v>84</v>
      </c>
      <c r="AY118" s="20" t="s">
        <v>277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1699</v>
      </c>
    </row>
    <row r="119" s="2" customFormat="1">
      <c r="A119" s="41"/>
      <c r="B119" s="42"/>
      <c r="C119" s="43"/>
      <c r="D119" s="223" t="s">
        <v>283</v>
      </c>
      <c r="E119" s="43"/>
      <c r="F119" s="224" t="s">
        <v>1700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283</v>
      </c>
      <c r="AU119" s="20" t="s">
        <v>84</v>
      </c>
    </row>
    <row r="120" s="2" customFormat="1" ht="16.5" customHeight="1">
      <c r="A120" s="41"/>
      <c r="B120" s="42"/>
      <c r="C120" s="210" t="s">
        <v>217</v>
      </c>
      <c r="D120" s="210" t="s">
        <v>278</v>
      </c>
      <c r="E120" s="211" t="s">
        <v>1604</v>
      </c>
      <c r="F120" s="212" t="s">
        <v>1605</v>
      </c>
      <c r="G120" s="213" t="s">
        <v>1131</v>
      </c>
      <c r="H120" s="214">
        <v>82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278</v>
      </c>
      <c r="AU120" s="221" t="s">
        <v>84</v>
      </c>
      <c r="AY120" s="20" t="s">
        <v>277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1701</v>
      </c>
    </row>
    <row r="121" s="2" customFormat="1">
      <c r="A121" s="41"/>
      <c r="B121" s="42"/>
      <c r="C121" s="43"/>
      <c r="D121" s="223" t="s">
        <v>283</v>
      </c>
      <c r="E121" s="43"/>
      <c r="F121" s="224" t="s">
        <v>1607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283</v>
      </c>
      <c r="AU121" s="20" t="s">
        <v>84</v>
      </c>
    </row>
    <row r="122" s="2" customFormat="1" ht="16.5" customHeight="1">
      <c r="A122" s="41"/>
      <c r="B122" s="42"/>
      <c r="C122" s="210" t="s">
        <v>220</v>
      </c>
      <c r="D122" s="210" t="s">
        <v>278</v>
      </c>
      <c r="E122" s="211" t="s">
        <v>1137</v>
      </c>
      <c r="F122" s="212" t="s">
        <v>1138</v>
      </c>
      <c r="G122" s="213" t="s">
        <v>1131</v>
      </c>
      <c r="H122" s="214">
        <v>82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84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1702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1138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84</v>
      </c>
    </row>
    <row r="124" s="11" customFormat="1" ht="22.8" customHeight="1">
      <c r="A124" s="11"/>
      <c r="B124" s="196"/>
      <c r="C124" s="197"/>
      <c r="D124" s="198" t="s">
        <v>74</v>
      </c>
      <c r="E124" s="249" t="s">
        <v>1140</v>
      </c>
      <c r="F124" s="249" t="s">
        <v>1613</v>
      </c>
      <c r="G124" s="197"/>
      <c r="H124" s="197"/>
      <c r="I124" s="200"/>
      <c r="J124" s="250">
        <f>BK124</f>
        <v>0</v>
      </c>
      <c r="K124" s="197"/>
      <c r="L124" s="202"/>
      <c r="M124" s="203"/>
      <c r="N124" s="204"/>
      <c r="O124" s="204"/>
      <c r="P124" s="205">
        <f>SUM(P125:P134)</f>
        <v>0</v>
      </c>
      <c r="Q124" s="204"/>
      <c r="R124" s="205">
        <f>SUM(R125:R134)</f>
        <v>0</v>
      </c>
      <c r="S124" s="204"/>
      <c r="T124" s="206">
        <f>SUM(T125:T134)</f>
        <v>0</v>
      </c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R124" s="207" t="s">
        <v>82</v>
      </c>
      <c r="AT124" s="208" t="s">
        <v>74</v>
      </c>
      <c r="AU124" s="208" t="s">
        <v>82</v>
      </c>
      <c r="AY124" s="207" t="s">
        <v>277</v>
      </c>
      <c r="BK124" s="209">
        <f>SUM(BK125:BK134)</f>
        <v>0</v>
      </c>
    </row>
    <row r="125" s="2" customFormat="1" ht="16.5" customHeight="1">
      <c r="A125" s="41"/>
      <c r="B125" s="42"/>
      <c r="C125" s="210" t="s">
        <v>223</v>
      </c>
      <c r="D125" s="210" t="s">
        <v>278</v>
      </c>
      <c r="E125" s="211" t="s">
        <v>82</v>
      </c>
      <c r="F125" s="212" t="s">
        <v>1614</v>
      </c>
      <c r="G125" s="213" t="s">
        <v>1268</v>
      </c>
      <c r="H125" s="214">
        <v>1</v>
      </c>
      <c r="I125" s="215"/>
      <c r="J125" s="216">
        <f>ROUND(I125*H125,2)</f>
        <v>0</v>
      </c>
      <c r="K125" s="212" t="s">
        <v>19</v>
      </c>
      <c r="L125" s="47"/>
      <c r="M125" s="217" t="s">
        <v>19</v>
      </c>
      <c r="N125" s="218" t="s">
        <v>46</v>
      </c>
      <c r="O125" s="87"/>
      <c r="P125" s="219">
        <f>O125*H125</f>
        <v>0</v>
      </c>
      <c r="Q125" s="219">
        <v>0</v>
      </c>
      <c r="R125" s="219">
        <f>Q125*H125</f>
        <v>0</v>
      </c>
      <c r="S125" s="219">
        <v>0</v>
      </c>
      <c r="T125" s="22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1" t="s">
        <v>102</v>
      </c>
      <c r="AT125" s="221" t="s">
        <v>278</v>
      </c>
      <c r="AU125" s="221" t="s">
        <v>84</v>
      </c>
      <c r="AY125" s="20" t="s">
        <v>277</v>
      </c>
      <c r="BE125" s="222">
        <f>IF(N125="základní",J125,0)</f>
        <v>0</v>
      </c>
      <c r="BF125" s="222">
        <f>IF(N125="snížená",J125,0)</f>
        <v>0</v>
      </c>
      <c r="BG125" s="222">
        <f>IF(N125="zákl. přenesená",J125,0)</f>
        <v>0</v>
      </c>
      <c r="BH125" s="222">
        <f>IF(N125="sníž. přenesená",J125,0)</f>
        <v>0</v>
      </c>
      <c r="BI125" s="222">
        <f>IF(N125="nulová",J125,0)</f>
        <v>0</v>
      </c>
      <c r="BJ125" s="20" t="s">
        <v>82</v>
      </c>
      <c r="BK125" s="222">
        <f>ROUND(I125*H125,2)</f>
        <v>0</v>
      </c>
      <c r="BL125" s="20" t="s">
        <v>102</v>
      </c>
      <c r="BM125" s="221" t="s">
        <v>1703</v>
      </c>
    </row>
    <row r="126" s="2" customFormat="1">
      <c r="A126" s="41"/>
      <c r="B126" s="42"/>
      <c r="C126" s="43"/>
      <c r="D126" s="223" t="s">
        <v>283</v>
      </c>
      <c r="E126" s="43"/>
      <c r="F126" s="224" t="s">
        <v>1614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283</v>
      </c>
      <c r="AU126" s="20" t="s">
        <v>84</v>
      </c>
    </row>
    <row r="127" s="2" customFormat="1" ht="16.5" customHeight="1">
      <c r="A127" s="41"/>
      <c r="B127" s="42"/>
      <c r="C127" s="210" t="s">
        <v>226</v>
      </c>
      <c r="D127" s="210" t="s">
        <v>278</v>
      </c>
      <c r="E127" s="211" t="s">
        <v>84</v>
      </c>
      <c r="F127" s="212" t="s">
        <v>1704</v>
      </c>
      <c r="G127" s="213" t="s">
        <v>940</v>
      </c>
      <c r="H127" s="214">
        <v>196.80000000000001</v>
      </c>
      <c r="I127" s="215"/>
      <c r="J127" s="216">
        <f>ROUND(I127*H127,2)</f>
        <v>0</v>
      </c>
      <c r="K127" s="212" t="s">
        <v>19</v>
      </c>
      <c r="L127" s="47"/>
      <c r="M127" s="217" t="s">
        <v>19</v>
      </c>
      <c r="N127" s="218" t="s">
        <v>46</v>
      </c>
      <c r="O127" s="87"/>
      <c r="P127" s="219">
        <f>O127*H127</f>
        <v>0</v>
      </c>
      <c r="Q127" s="219">
        <v>0</v>
      </c>
      <c r="R127" s="219">
        <f>Q127*H127</f>
        <v>0</v>
      </c>
      <c r="S127" s="219">
        <v>0</v>
      </c>
      <c r="T127" s="22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1" t="s">
        <v>102</v>
      </c>
      <c r="AT127" s="221" t="s">
        <v>278</v>
      </c>
      <c r="AU127" s="221" t="s">
        <v>84</v>
      </c>
      <c r="AY127" s="20" t="s">
        <v>277</v>
      </c>
      <c r="BE127" s="222">
        <f>IF(N127="základní",J127,0)</f>
        <v>0</v>
      </c>
      <c r="BF127" s="222">
        <f>IF(N127="snížená",J127,0)</f>
        <v>0</v>
      </c>
      <c r="BG127" s="222">
        <f>IF(N127="zákl. přenesená",J127,0)</f>
        <v>0</v>
      </c>
      <c r="BH127" s="222">
        <f>IF(N127="sníž. přenesená",J127,0)</f>
        <v>0</v>
      </c>
      <c r="BI127" s="222">
        <f>IF(N127="nulová",J127,0)</f>
        <v>0</v>
      </c>
      <c r="BJ127" s="20" t="s">
        <v>82</v>
      </c>
      <c r="BK127" s="222">
        <f>ROUND(I127*H127,2)</f>
        <v>0</v>
      </c>
      <c r="BL127" s="20" t="s">
        <v>102</v>
      </c>
      <c r="BM127" s="221" t="s">
        <v>1705</v>
      </c>
    </row>
    <row r="128" s="2" customFormat="1">
      <c r="A128" s="41"/>
      <c r="B128" s="42"/>
      <c r="C128" s="43"/>
      <c r="D128" s="223" t="s">
        <v>283</v>
      </c>
      <c r="E128" s="43"/>
      <c r="F128" s="224" t="s">
        <v>1704</v>
      </c>
      <c r="G128" s="43"/>
      <c r="H128" s="43"/>
      <c r="I128" s="225"/>
      <c r="J128" s="43"/>
      <c r="K128" s="43"/>
      <c r="L128" s="47"/>
      <c r="M128" s="226"/>
      <c r="N128" s="22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283</v>
      </c>
      <c r="AU128" s="20" t="s">
        <v>84</v>
      </c>
    </row>
    <row r="129" s="2" customFormat="1" ht="37.8" customHeight="1">
      <c r="A129" s="41"/>
      <c r="B129" s="42"/>
      <c r="C129" s="210" t="s">
        <v>8</v>
      </c>
      <c r="D129" s="210" t="s">
        <v>278</v>
      </c>
      <c r="E129" s="211" t="s">
        <v>98</v>
      </c>
      <c r="F129" s="212" t="s">
        <v>1706</v>
      </c>
      <c r="G129" s="213" t="s">
        <v>1263</v>
      </c>
      <c r="H129" s="214">
        <v>12.914999999999999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278</v>
      </c>
      <c r="AU129" s="221" t="s">
        <v>84</v>
      </c>
      <c r="AY129" s="20" t="s">
        <v>277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1707</v>
      </c>
    </row>
    <row r="130" s="2" customFormat="1">
      <c r="A130" s="41"/>
      <c r="B130" s="42"/>
      <c r="C130" s="43"/>
      <c r="D130" s="223" t="s">
        <v>283</v>
      </c>
      <c r="E130" s="43"/>
      <c r="F130" s="224" t="s">
        <v>1708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283</v>
      </c>
      <c r="AU130" s="20" t="s">
        <v>84</v>
      </c>
    </row>
    <row r="131" s="2" customFormat="1" ht="16.5" customHeight="1">
      <c r="A131" s="41"/>
      <c r="B131" s="42"/>
      <c r="C131" s="210" t="s">
        <v>231</v>
      </c>
      <c r="D131" s="210" t="s">
        <v>278</v>
      </c>
      <c r="E131" s="211" t="s">
        <v>102</v>
      </c>
      <c r="F131" s="212" t="s">
        <v>1709</v>
      </c>
      <c r="G131" s="213" t="s">
        <v>1131</v>
      </c>
      <c r="H131" s="214">
        <v>8.4499999999999993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278</v>
      </c>
      <c r="AU131" s="221" t="s">
        <v>84</v>
      </c>
      <c r="AY131" s="20" t="s">
        <v>277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1710</v>
      </c>
    </row>
    <row r="132" s="2" customFormat="1">
      <c r="A132" s="41"/>
      <c r="B132" s="42"/>
      <c r="C132" s="43"/>
      <c r="D132" s="223" t="s">
        <v>283</v>
      </c>
      <c r="E132" s="43"/>
      <c r="F132" s="224" t="s">
        <v>1709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283</v>
      </c>
      <c r="AU132" s="20" t="s">
        <v>84</v>
      </c>
    </row>
    <row r="133" s="2" customFormat="1" ht="16.5" customHeight="1">
      <c r="A133" s="41"/>
      <c r="B133" s="42"/>
      <c r="C133" s="210" t="s">
        <v>234</v>
      </c>
      <c r="D133" s="210" t="s">
        <v>278</v>
      </c>
      <c r="E133" s="211" t="s">
        <v>306</v>
      </c>
      <c r="F133" s="212" t="s">
        <v>1646</v>
      </c>
      <c r="G133" s="213" t="s">
        <v>1131</v>
      </c>
      <c r="H133" s="214">
        <v>84.5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278</v>
      </c>
      <c r="AU133" s="221" t="s">
        <v>84</v>
      </c>
      <c r="AY133" s="20" t="s">
        <v>277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1711</v>
      </c>
    </row>
    <row r="134" s="2" customFormat="1">
      <c r="A134" s="41"/>
      <c r="B134" s="42"/>
      <c r="C134" s="43"/>
      <c r="D134" s="223" t="s">
        <v>283</v>
      </c>
      <c r="E134" s="43"/>
      <c r="F134" s="224" t="s">
        <v>1648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283</v>
      </c>
      <c r="AU134" s="20" t="s">
        <v>84</v>
      </c>
    </row>
    <row r="135" s="11" customFormat="1" ht="22.8" customHeight="1">
      <c r="A135" s="11"/>
      <c r="B135" s="196"/>
      <c r="C135" s="197"/>
      <c r="D135" s="198" t="s">
        <v>74</v>
      </c>
      <c r="E135" s="249" t="s">
        <v>1191</v>
      </c>
      <c r="F135" s="249" t="s">
        <v>1144</v>
      </c>
      <c r="G135" s="197"/>
      <c r="H135" s="197"/>
      <c r="I135" s="200"/>
      <c r="J135" s="250">
        <f>BK135</f>
        <v>0</v>
      </c>
      <c r="K135" s="197"/>
      <c r="L135" s="202"/>
      <c r="M135" s="203"/>
      <c r="N135" s="204"/>
      <c r="O135" s="204"/>
      <c r="P135" s="205">
        <f>SUM(P136:P137)</f>
        <v>0</v>
      </c>
      <c r="Q135" s="204"/>
      <c r="R135" s="205">
        <f>SUM(R136:R137)</f>
        <v>0</v>
      </c>
      <c r="S135" s="204"/>
      <c r="T135" s="206">
        <f>SUM(T136:T137)</f>
        <v>0</v>
      </c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R135" s="207" t="s">
        <v>82</v>
      </c>
      <c r="AT135" s="208" t="s">
        <v>74</v>
      </c>
      <c r="AU135" s="208" t="s">
        <v>82</v>
      </c>
      <c r="AY135" s="207" t="s">
        <v>277</v>
      </c>
      <c r="BK135" s="209">
        <f>SUM(BK136:BK137)</f>
        <v>0</v>
      </c>
    </row>
    <row r="136" s="2" customFormat="1" ht="16.5" customHeight="1">
      <c r="A136" s="41"/>
      <c r="B136" s="42"/>
      <c r="C136" s="210" t="s">
        <v>237</v>
      </c>
      <c r="D136" s="210" t="s">
        <v>278</v>
      </c>
      <c r="E136" s="211" t="s">
        <v>944</v>
      </c>
      <c r="F136" s="212" t="s">
        <v>1145</v>
      </c>
      <c r="G136" s="213" t="s">
        <v>940</v>
      </c>
      <c r="H136" s="214">
        <v>196.80000000000001</v>
      </c>
      <c r="I136" s="215"/>
      <c r="J136" s="216">
        <f>ROUND(I136*H136,2)</f>
        <v>0</v>
      </c>
      <c r="K136" s="212" t="s">
        <v>19</v>
      </c>
      <c r="L136" s="47"/>
      <c r="M136" s="217" t="s">
        <v>19</v>
      </c>
      <c r="N136" s="218" t="s">
        <v>46</v>
      </c>
      <c r="O136" s="87"/>
      <c r="P136" s="219">
        <f>O136*H136</f>
        <v>0</v>
      </c>
      <c r="Q136" s="219">
        <v>0</v>
      </c>
      <c r="R136" s="219">
        <f>Q136*H136</f>
        <v>0</v>
      </c>
      <c r="S136" s="219">
        <v>0</v>
      </c>
      <c r="T136" s="22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1" t="s">
        <v>102</v>
      </c>
      <c r="AT136" s="221" t="s">
        <v>278</v>
      </c>
      <c r="AU136" s="221" t="s">
        <v>84</v>
      </c>
      <c r="AY136" s="20" t="s">
        <v>277</v>
      </c>
      <c r="BE136" s="222">
        <f>IF(N136="základní",J136,0)</f>
        <v>0</v>
      </c>
      <c r="BF136" s="222">
        <f>IF(N136="snížená",J136,0)</f>
        <v>0</v>
      </c>
      <c r="BG136" s="222">
        <f>IF(N136="zákl. přenesená",J136,0)</f>
        <v>0</v>
      </c>
      <c r="BH136" s="222">
        <f>IF(N136="sníž. přenesená",J136,0)</f>
        <v>0</v>
      </c>
      <c r="BI136" s="222">
        <f>IF(N136="nulová",J136,0)</f>
        <v>0</v>
      </c>
      <c r="BJ136" s="20" t="s">
        <v>82</v>
      </c>
      <c r="BK136" s="222">
        <f>ROUND(I136*H136,2)</f>
        <v>0</v>
      </c>
      <c r="BL136" s="20" t="s">
        <v>102</v>
      </c>
      <c r="BM136" s="221" t="s">
        <v>1712</v>
      </c>
    </row>
    <row r="137" s="2" customFormat="1">
      <c r="A137" s="41"/>
      <c r="B137" s="42"/>
      <c r="C137" s="43"/>
      <c r="D137" s="223" t="s">
        <v>283</v>
      </c>
      <c r="E137" s="43"/>
      <c r="F137" s="224" t="s">
        <v>1145</v>
      </c>
      <c r="G137" s="43"/>
      <c r="H137" s="43"/>
      <c r="I137" s="225"/>
      <c r="J137" s="43"/>
      <c r="K137" s="43"/>
      <c r="L137" s="47"/>
      <c r="M137" s="239"/>
      <c r="N137" s="240"/>
      <c r="O137" s="241"/>
      <c r="P137" s="241"/>
      <c r="Q137" s="241"/>
      <c r="R137" s="241"/>
      <c r="S137" s="241"/>
      <c r="T137" s="242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283</v>
      </c>
      <c r="AU137" s="20" t="s">
        <v>84</v>
      </c>
    </row>
    <row r="138" s="2" customFormat="1" ht="6.96" customHeight="1">
      <c r="A138" s="41"/>
      <c r="B138" s="62"/>
      <c r="C138" s="63"/>
      <c r="D138" s="63"/>
      <c r="E138" s="63"/>
      <c r="F138" s="63"/>
      <c r="G138" s="63"/>
      <c r="H138" s="63"/>
      <c r="I138" s="63"/>
      <c r="J138" s="63"/>
      <c r="K138" s="63"/>
      <c r="L138" s="47"/>
      <c r="M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</row>
  </sheetData>
  <sheetProtection sheet="1" autoFilter="0" formatColumns="0" formatRows="0" objects="1" scenarios="1" spinCount="100000" saltValue="T8UypKQdwfgD1WoLRWHM3M9T4LozjlXyEhy+80A8QMJDcseTahjP1NtfGIPZLa3gmgez3Z5JbOytT0MVew5+9Q==" hashValue="oLRhaV2pNfQdlJvMaMT32+l7bjbd52dMb0WUqJ2jHKiSYgYQr9iW1V9zj5JjKXPH1K1X0tmcP2w0e89jZbU76g==" algorithmName="SHA-512" password="CC35"/>
  <autoFilter ref="C95:K13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1676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1713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ROUND(J95,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ROUND((SUM(BE95:BE117)),  2)</f>
        <v>0</v>
      </c>
      <c r="G37" s="41"/>
      <c r="H37" s="41"/>
      <c r="I37" s="162">
        <v>0.20999999999999999</v>
      </c>
      <c r="J37" s="161">
        <f>ROUND(((SUM(BE95:BE117))*I37),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ROUND((SUM(BF95:BF117)),  2)</f>
        <v>0</v>
      </c>
      <c r="G38" s="41"/>
      <c r="H38" s="41"/>
      <c r="I38" s="162">
        <v>0.14999999999999999</v>
      </c>
      <c r="J38" s="161">
        <f>ROUND(((SUM(BF95:BF117))*I38),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ROUND((SUM(BG95:BG117)),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ROUND((SUM(BH95:BH117)),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ROUND((SUM(BI95:BI117)),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1676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04.2 - Péče o travnaté plochy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J95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1714</v>
      </c>
      <c r="E68" s="182"/>
      <c r="F68" s="182"/>
      <c r="G68" s="182"/>
      <c r="H68" s="182"/>
      <c r="I68" s="182"/>
      <c r="J68" s="183">
        <f>J96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1629</v>
      </c>
      <c r="E69" s="246"/>
      <c r="F69" s="246"/>
      <c r="G69" s="246"/>
      <c r="H69" s="246"/>
      <c r="I69" s="246"/>
      <c r="J69" s="247">
        <f>J97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1630</v>
      </c>
      <c r="E70" s="246"/>
      <c r="F70" s="246"/>
      <c r="G70" s="246"/>
      <c r="H70" s="246"/>
      <c r="I70" s="246"/>
      <c r="J70" s="247">
        <f>J110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1631</v>
      </c>
      <c r="E71" s="246"/>
      <c r="F71" s="246"/>
      <c r="G71" s="246"/>
      <c r="H71" s="246"/>
      <c r="I71" s="246"/>
      <c r="J71" s="247">
        <f>J115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263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243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1" customFormat="1" ht="16.5" customHeight="1">
      <c r="B83" s="24"/>
      <c r="C83" s="25"/>
      <c r="D83" s="25"/>
      <c r="E83" s="174" t="s">
        <v>244</v>
      </c>
      <c r="F83" s="25"/>
      <c r="G83" s="25"/>
      <c r="H83" s="25"/>
      <c r="I83" s="25"/>
      <c r="J83" s="25"/>
      <c r="K83" s="25"/>
      <c r="L83" s="23"/>
    </row>
    <row r="84" s="1" customFormat="1" ht="12" customHeight="1">
      <c r="B84" s="24"/>
      <c r="C84" s="35" t="s">
        <v>245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243" t="s">
        <v>1676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1677</v>
      </c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04.2 - Péče o travnaté plochy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F16</f>
        <v>Liberec</v>
      </c>
      <c r="G89" s="43"/>
      <c r="H89" s="43"/>
      <c r="I89" s="35" t="s">
        <v>23</v>
      </c>
      <c r="J89" s="75" t="str">
        <f>IF(J16="","",J16)</f>
        <v>10. 12. 2025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25</v>
      </c>
      <c r="D91" s="43"/>
      <c r="E91" s="43"/>
      <c r="F91" s="30" t="str">
        <f>E19</f>
        <v>Statutární město Liberec</v>
      </c>
      <c r="G91" s="43"/>
      <c r="H91" s="43"/>
      <c r="I91" s="35" t="s">
        <v>33</v>
      </c>
      <c r="J91" s="39" t="str">
        <f>E25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35" t="s">
        <v>38</v>
      </c>
      <c r="J92" s="39" t="str">
        <f>E28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0" customFormat="1" ht="29.28" customHeight="1">
      <c r="A94" s="185"/>
      <c r="B94" s="186"/>
      <c r="C94" s="187" t="s">
        <v>264</v>
      </c>
      <c r="D94" s="188" t="s">
        <v>60</v>
      </c>
      <c r="E94" s="188" t="s">
        <v>56</v>
      </c>
      <c r="F94" s="188" t="s">
        <v>57</v>
      </c>
      <c r="G94" s="188" t="s">
        <v>265</v>
      </c>
      <c r="H94" s="188" t="s">
        <v>266</v>
      </c>
      <c r="I94" s="188" t="s">
        <v>267</v>
      </c>
      <c r="J94" s="188" t="s">
        <v>252</v>
      </c>
      <c r="K94" s="189" t="s">
        <v>268</v>
      </c>
      <c r="L94" s="190"/>
      <c r="M94" s="95" t="s">
        <v>19</v>
      </c>
      <c r="N94" s="96" t="s">
        <v>45</v>
      </c>
      <c r="O94" s="96" t="s">
        <v>269</v>
      </c>
      <c r="P94" s="96" t="s">
        <v>270</v>
      </c>
      <c r="Q94" s="96" t="s">
        <v>271</v>
      </c>
      <c r="R94" s="96" t="s">
        <v>272</v>
      </c>
      <c r="S94" s="96" t="s">
        <v>273</v>
      </c>
      <c r="T94" s="97" t="s">
        <v>274</v>
      </c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</row>
    <row r="95" s="2" customFormat="1" ht="22.8" customHeight="1">
      <c r="A95" s="41"/>
      <c r="B95" s="42"/>
      <c r="C95" s="102" t="s">
        <v>275</v>
      </c>
      <c r="D95" s="43"/>
      <c r="E95" s="43"/>
      <c r="F95" s="43"/>
      <c r="G95" s="43"/>
      <c r="H95" s="43"/>
      <c r="I95" s="43"/>
      <c r="J95" s="191">
        <f>BK95</f>
        <v>0</v>
      </c>
      <c r="K95" s="43"/>
      <c r="L95" s="47"/>
      <c r="M95" s="98"/>
      <c r="N95" s="192"/>
      <c r="O95" s="99"/>
      <c r="P95" s="193">
        <f>P96</f>
        <v>0</v>
      </c>
      <c r="Q95" s="99"/>
      <c r="R95" s="193">
        <f>R96</f>
        <v>0</v>
      </c>
      <c r="S95" s="99"/>
      <c r="T95" s="194">
        <f>T96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74</v>
      </c>
      <c r="AU95" s="20" t="s">
        <v>253</v>
      </c>
      <c r="BK95" s="195">
        <f>BK96</f>
        <v>0</v>
      </c>
    </row>
    <row r="96" s="11" customFormat="1" ht="25.92" customHeight="1">
      <c r="A96" s="11"/>
      <c r="B96" s="196"/>
      <c r="C96" s="197"/>
      <c r="D96" s="198" t="s">
        <v>74</v>
      </c>
      <c r="E96" s="199" t="s">
        <v>936</v>
      </c>
      <c r="F96" s="199" t="s">
        <v>1715</v>
      </c>
      <c r="G96" s="197"/>
      <c r="H96" s="197"/>
      <c r="I96" s="200"/>
      <c r="J96" s="201">
        <f>BK96</f>
        <v>0</v>
      </c>
      <c r="K96" s="197"/>
      <c r="L96" s="202"/>
      <c r="M96" s="203"/>
      <c r="N96" s="204"/>
      <c r="O96" s="204"/>
      <c r="P96" s="205">
        <f>P97+P110+P115</f>
        <v>0</v>
      </c>
      <c r="Q96" s="204"/>
      <c r="R96" s="205">
        <f>R97+R110+R115</f>
        <v>0</v>
      </c>
      <c r="S96" s="204"/>
      <c r="T96" s="206">
        <f>T97+T110+T115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75</v>
      </c>
      <c r="AY96" s="207" t="s">
        <v>277</v>
      </c>
      <c r="BK96" s="209">
        <f>BK97+BK110+BK115</f>
        <v>0</v>
      </c>
    </row>
    <row r="97" s="11" customFormat="1" ht="22.8" customHeight="1">
      <c r="A97" s="11"/>
      <c r="B97" s="196"/>
      <c r="C97" s="197"/>
      <c r="D97" s="198" t="s">
        <v>74</v>
      </c>
      <c r="E97" s="249" t="s">
        <v>942</v>
      </c>
      <c r="F97" s="249" t="s">
        <v>1632</v>
      </c>
      <c r="G97" s="197"/>
      <c r="H97" s="197"/>
      <c r="I97" s="200"/>
      <c r="J97" s="250">
        <f>BK97</f>
        <v>0</v>
      </c>
      <c r="K97" s="197"/>
      <c r="L97" s="202"/>
      <c r="M97" s="203"/>
      <c r="N97" s="204"/>
      <c r="O97" s="204"/>
      <c r="P97" s="205">
        <f>SUM(P98:P109)</f>
        <v>0</v>
      </c>
      <c r="Q97" s="204"/>
      <c r="R97" s="205">
        <f>SUM(R98:R109)</f>
        <v>0</v>
      </c>
      <c r="S97" s="204"/>
      <c r="T97" s="206">
        <f>SUM(T98:T109)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82</v>
      </c>
      <c r="AY97" s="207" t="s">
        <v>277</v>
      </c>
      <c r="BK97" s="209">
        <f>SUM(BK98:BK109)</f>
        <v>0</v>
      </c>
    </row>
    <row r="98" s="2" customFormat="1" ht="16.5" customHeight="1">
      <c r="A98" s="41"/>
      <c r="B98" s="42"/>
      <c r="C98" s="210" t="s">
        <v>82</v>
      </c>
      <c r="D98" s="210" t="s">
        <v>278</v>
      </c>
      <c r="E98" s="211" t="s">
        <v>1594</v>
      </c>
      <c r="F98" s="212" t="s">
        <v>1698</v>
      </c>
      <c r="G98" s="213" t="s">
        <v>1131</v>
      </c>
      <c r="H98" s="214">
        <v>82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278</v>
      </c>
      <c r="AU98" s="221" t="s">
        <v>84</v>
      </c>
      <c r="AY98" s="20" t="s">
        <v>277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1716</v>
      </c>
    </row>
    <row r="99" s="2" customFormat="1">
      <c r="A99" s="41"/>
      <c r="B99" s="42"/>
      <c r="C99" s="43"/>
      <c r="D99" s="223" t="s">
        <v>283</v>
      </c>
      <c r="E99" s="43"/>
      <c r="F99" s="224" t="s">
        <v>1700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283</v>
      </c>
      <c r="AU99" s="20" t="s">
        <v>84</v>
      </c>
    </row>
    <row r="100" s="2" customFormat="1" ht="16.5" customHeight="1">
      <c r="A100" s="41"/>
      <c r="B100" s="42"/>
      <c r="C100" s="210" t="s">
        <v>84</v>
      </c>
      <c r="D100" s="210" t="s">
        <v>278</v>
      </c>
      <c r="E100" s="211" t="s">
        <v>1134</v>
      </c>
      <c r="F100" s="212" t="s">
        <v>1598</v>
      </c>
      <c r="G100" s="213" t="s">
        <v>1131</v>
      </c>
      <c r="H100" s="214">
        <v>82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278</v>
      </c>
      <c r="AU100" s="221" t="s">
        <v>84</v>
      </c>
      <c r="AY100" s="20" t="s">
        <v>277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1717</v>
      </c>
    </row>
    <row r="101" s="2" customFormat="1">
      <c r="A101" s="41"/>
      <c r="B101" s="42"/>
      <c r="C101" s="43"/>
      <c r="D101" s="223" t="s">
        <v>283</v>
      </c>
      <c r="E101" s="43"/>
      <c r="F101" s="224" t="s">
        <v>1598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283</v>
      </c>
      <c r="AU101" s="20" t="s">
        <v>84</v>
      </c>
    </row>
    <row r="102" s="2" customFormat="1" ht="16.5" customHeight="1">
      <c r="A102" s="41"/>
      <c r="B102" s="42"/>
      <c r="C102" s="210" t="s">
        <v>98</v>
      </c>
      <c r="D102" s="210" t="s">
        <v>278</v>
      </c>
      <c r="E102" s="211" t="s">
        <v>1137</v>
      </c>
      <c r="F102" s="212" t="s">
        <v>1138</v>
      </c>
      <c r="G102" s="213" t="s">
        <v>1131</v>
      </c>
      <c r="H102" s="214">
        <v>82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278</v>
      </c>
      <c r="AU102" s="221" t="s">
        <v>84</v>
      </c>
      <c r="AY102" s="20" t="s">
        <v>277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1718</v>
      </c>
    </row>
    <row r="103" s="2" customFormat="1">
      <c r="A103" s="41"/>
      <c r="B103" s="42"/>
      <c r="C103" s="43"/>
      <c r="D103" s="223" t="s">
        <v>283</v>
      </c>
      <c r="E103" s="43"/>
      <c r="F103" s="224" t="s">
        <v>1138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283</v>
      </c>
      <c r="AU103" s="20" t="s">
        <v>84</v>
      </c>
    </row>
    <row r="104" s="2" customFormat="1" ht="21.75" customHeight="1">
      <c r="A104" s="41"/>
      <c r="B104" s="42"/>
      <c r="C104" s="210" t="s">
        <v>102</v>
      </c>
      <c r="D104" s="210" t="s">
        <v>278</v>
      </c>
      <c r="E104" s="211" t="s">
        <v>1609</v>
      </c>
      <c r="F104" s="212" t="s">
        <v>1719</v>
      </c>
      <c r="G104" s="213" t="s">
        <v>1041</v>
      </c>
      <c r="H104" s="214">
        <v>820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278</v>
      </c>
      <c r="AU104" s="221" t="s">
        <v>84</v>
      </c>
      <c r="AY104" s="20" t="s">
        <v>277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1720</v>
      </c>
    </row>
    <row r="105" s="2" customFormat="1">
      <c r="A105" s="41"/>
      <c r="B105" s="42"/>
      <c r="C105" s="43"/>
      <c r="D105" s="223" t="s">
        <v>283</v>
      </c>
      <c r="E105" s="43"/>
      <c r="F105" s="224" t="s">
        <v>1721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283</v>
      </c>
      <c r="AU105" s="20" t="s">
        <v>84</v>
      </c>
    </row>
    <row r="106" s="2" customFormat="1" ht="21.75" customHeight="1">
      <c r="A106" s="41"/>
      <c r="B106" s="42"/>
      <c r="C106" s="210" t="s">
        <v>306</v>
      </c>
      <c r="D106" s="210" t="s">
        <v>278</v>
      </c>
      <c r="E106" s="211" t="s">
        <v>1689</v>
      </c>
      <c r="F106" s="212" t="s">
        <v>1722</v>
      </c>
      <c r="G106" s="213" t="s">
        <v>1041</v>
      </c>
      <c r="H106" s="214">
        <v>246</v>
      </c>
      <c r="I106" s="215"/>
      <c r="J106" s="216">
        <f>ROUND(I106*H106,2)</f>
        <v>0</v>
      </c>
      <c r="K106" s="212" t="s">
        <v>19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102</v>
      </c>
      <c r="AT106" s="221" t="s">
        <v>278</v>
      </c>
      <c r="AU106" s="221" t="s">
        <v>84</v>
      </c>
      <c r="AY106" s="20" t="s">
        <v>277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102</v>
      </c>
      <c r="BM106" s="221" t="s">
        <v>1723</v>
      </c>
    </row>
    <row r="107" s="2" customFormat="1">
      <c r="A107" s="41"/>
      <c r="B107" s="42"/>
      <c r="C107" s="43"/>
      <c r="D107" s="223" t="s">
        <v>283</v>
      </c>
      <c r="E107" s="43"/>
      <c r="F107" s="224" t="s">
        <v>1722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283</v>
      </c>
      <c r="AU107" s="20" t="s">
        <v>84</v>
      </c>
    </row>
    <row r="108" s="2" customFormat="1" ht="21.75" customHeight="1">
      <c r="A108" s="41"/>
      <c r="B108" s="42"/>
      <c r="C108" s="210" t="s">
        <v>312</v>
      </c>
      <c r="D108" s="210" t="s">
        <v>278</v>
      </c>
      <c r="E108" s="211" t="s">
        <v>1642</v>
      </c>
      <c r="F108" s="212" t="s">
        <v>1643</v>
      </c>
      <c r="G108" s="213" t="s">
        <v>1041</v>
      </c>
      <c r="H108" s="214">
        <v>1640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278</v>
      </c>
      <c r="AU108" s="221" t="s">
        <v>84</v>
      </c>
      <c r="AY108" s="20" t="s">
        <v>277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1724</v>
      </c>
    </row>
    <row r="109" s="2" customFormat="1">
      <c r="A109" s="41"/>
      <c r="B109" s="42"/>
      <c r="C109" s="43"/>
      <c r="D109" s="223" t="s">
        <v>283</v>
      </c>
      <c r="E109" s="43"/>
      <c r="F109" s="224" t="s">
        <v>1643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283</v>
      </c>
      <c r="AU109" s="20" t="s">
        <v>84</v>
      </c>
    </row>
    <row r="110" s="11" customFormat="1" ht="22.8" customHeight="1">
      <c r="A110" s="11"/>
      <c r="B110" s="196"/>
      <c r="C110" s="197"/>
      <c r="D110" s="198" t="s">
        <v>74</v>
      </c>
      <c r="E110" s="249" t="s">
        <v>1140</v>
      </c>
      <c r="F110" s="249" t="s">
        <v>1645</v>
      </c>
      <c r="G110" s="197"/>
      <c r="H110" s="197"/>
      <c r="I110" s="200"/>
      <c r="J110" s="250">
        <f>BK110</f>
        <v>0</v>
      </c>
      <c r="K110" s="197"/>
      <c r="L110" s="202"/>
      <c r="M110" s="203"/>
      <c r="N110" s="204"/>
      <c r="O110" s="204"/>
      <c r="P110" s="205">
        <f>SUM(P111:P114)</f>
        <v>0</v>
      </c>
      <c r="Q110" s="204"/>
      <c r="R110" s="205">
        <f>SUM(R111:R114)</f>
        <v>0</v>
      </c>
      <c r="S110" s="204"/>
      <c r="T110" s="206">
        <f>SUM(T111:T114)</f>
        <v>0</v>
      </c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R110" s="207" t="s">
        <v>82</v>
      </c>
      <c r="AT110" s="208" t="s">
        <v>74</v>
      </c>
      <c r="AU110" s="208" t="s">
        <v>82</v>
      </c>
      <c r="AY110" s="207" t="s">
        <v>277</v>
      </c>
      <c r="BK110" s="209">
        <f>SUM(BK111:BK114)</f>
        <v>0</v>
      </c>
    </row>
    <row r="111" s="2" customFormat="1" ht="16.5" customHeight="1">
      <c r="A111" s="41"/>
      <c r="B111" s="42"/>
      <c r="C111" s="210" t="s">
        <v>318</v>
      </c>
      <c r="D111" s="210" t="s">
        <v>278</v>
      </c>
      <c r="E111" s="211" t="s">
        <v>312</v>
      </c>
      <c r="F111" s="212" t="s">
        <v>1646</v>
      </c>
      <c r="G111" s="213" t="s">
        <v>1131</v>
      </c>
      <c r="H111" s="214">
        <v>84.459999999999994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84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1725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1648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84</v>
      </c>
    </row>
    <row r="113" s="2" customFormat="1" ht="37.8" customHeight="1">
      <c r="A113" s="41"/>
      <c r="B113" s="42"/>
      <c r="C113" s="210" t="s">
        <v>329</v>
      </c>
      <c r="D113" s="210" t="s">
        <v>278</v>
      </c>
      <c r="E113" s="211" t="s">
        <v>318</v>
      </c>
      <c r="F113" s="212" t="s">
        <v>1706</v>
      </c>
      <c r="G113" s="213" t="s">
        <v>1263</v>
      </c>
      <c r="H113" s="214">
        <v>3.8740000000000001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278</v>
      </c>
      <c r="AU113" s="221" t="s">
        <v>84</v>
      </c>
      <c r="AY113" s="20" t="s">
        <v>277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1726</v>
      </c>
    </row>
    <row r="114" s="2" customFormat="1">
      <c r="A114" s="41"/>
      <c r="B114" s="42"/>
      <c r="C114" s="43"/>
      <c r="D114" s="223" t="s">
        <v>283</v>
      </c>
      <c r="E114" s="43"/>
      <c r="F114" s="224" t="s">
        <v>1708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283</v>
      </c>
      <c r="AU114" s="20" t="s">
        <v>84</v>
      </c>
    </row>
    <row r="115" s="11" customFormat="1" ht="22.8" customHeight="1">
      <c r="A115" s="11"/>
      <c r="B115" s="196"/>
      <c r="C115" s="197"/>
      <c r="D115" s="198" t="s">
        <v>74</v>
      </c>
      <c r="E115" s="249" t="s">
        <v>1060</v>
      </c>
      <c r="F115" s="249" t="s">
        <v>1626</v>
      </c>
      <c r="G115" s="197"/>
      <c r="H115" s="197"/>
      <c r="I115" s="200"/>
      <c r="J115" s="250">
        <f>BK115</f>
        <v>0</v>
      </c>
      <c r="K115" s="197"/>
      <c r="L115" s="202"/>
      <c r="M115" s="203"/>
      <c r="N115" s="204"/>
      <c r="O115" s="204"/>
      <c r="P115" s="205">
        <f>SUM(P116:P117)</f>
        <v>0</v>
      </c>
      <c r="Q115" s="204"/>
      <c r="R115" s="205">
        <f>SUM(R116:R117)</f>
        <v>0</v>
      </c>
      <c r="S115" s="204"/>
      <c r="T115" s="206">
        <f>SUM(T116:T117)</f>
        <v>0</v>
      </c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R115" s="207" t="s">
        <v>82</v>
      </c>
      <c r="AT115" s="208" t="s">
        <v>74</v>
      </c>
      <c r="AU115" s="208" t="s">
        <v>82</v>
      </c>
      <c r="AY115" s="207" t="s">
        <v>277</v>
      </c>
      <c r="BK115" s="209">
        <f>SUM(BK116:BK117)</f>
        <v>0</v>
      </c>
    </row>
    <row r="116" s="2" customFormat="1" ht="16.5" customHeight="1">
      <c r="A116" s="41"/>
      <c r="B116" s="42"/>
      <c r="C116" s="210" t="s">
        <v>337</v>
      </c>
      <c r="D116" s="210" t="s">
        <v>278</v>
      </c>
      <c r="E116" s="211" t="s">
        <v>329</v>
      </c>
      <c r="F116" s="212" t="s">
        <v>994</v>
      </c>
      <c r="G116" s="213" t="s">
        <v>940</v>
      </c>
      <c r="H116" s="214">
        <v>0.20000000000000001</v>
      </c>
      <c r="I116" s="215"/>
      <c r="J116" s="216">
        <f>ROUND(I116*H116,2)</f>
        <v>0</v>
      </c>
      <c r="K116" s="212" t="s">
        <v>19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0</v>
      </c>
      <c r="R116" s="219">
        <f>Q116*H116</f>
        <v>0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278</v>
      </c>
      <c r="AU116" s="221" t="s">
        <v>84</v>
      </c>
      <c r="AY116" s="20" t="s">
        <v>277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1727</v>
      </c>
    </row>
    <row r="117" s="2" customFormat="1">
      <c r="A117" s="41"/>
      <c r="B117" s="42"/>
      <c r="C117" s="43"/>
      <c r="D117" s="223" t="s">
        <v>283</v>
      </c>
      <c r="E117" s="43"/>
      <c r="F117" s="224" t="s">
        <v>994</v>
      </c>
      <c r="G117" s="43"/>
      <c r="H117" s="43"/>
      <c r="I117" s="225"/>
      <c r="J117" s="43"/>
      <c r="K117" s="43"/>
      <c r="L117" s="47"/>
      <c r="M117" s="239"/>
      <c r="N117" s="240"/>
      <c r="O117" s="241"/>
      <c r="P117" s="241"/>
      <c r="Q117" s="241"/>
      <c r="R117" s="241"/>
      <c r="S117" s="241"/>
      <c r="T117" s="242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283</v>
      </c>
      <c r="AU117" s="20" t="s">
        <v>84</v>
      </c>
    </row>
    <row r="118" s="2" customFormat="1" ht="6.96" customHeight="1">
      <c r="A118" s="41"/>
      <c r="B118" s="62"/>
      <c r="C118" s="63"/>
      <c r="D118" s="63"/>
      <c r="E118" s="63"/>
      <c r="F118" s="63"/>
      <c r="G118" s="63"/>
      <c r="H118" s="63"/>
      <c r="I118" s="63"/>
      <c r="J118" s="63"/>
      <c r="K118" s="63"/>
      <c r="L118" s="47"/>
      <c r="M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</row>
  </sheetData>
  <sheetProtection sheet="1" autoFilter="0" formatColumns="0" formatRows="0" objects="1" scenarios="1" spinCount="100000" saltValue="fZ6Qurgfbu2QBaO0EeQXGQ9TV8Hgc4m1/eAIQPu+r4OqUq4Cq7+Kh/WJKgWh7IlknY85CzGvhZMpnIBLUCkjpA==" hashValue="17x67Xmg5h8CNi+hZzGWjqpgYiGllCToJfa0Da2i0gJdgCZJeStY8we594y00e/FKLSNlm9pF2wlf8FDwhXCSA==" algorithmName="SHA-512" password="CC35"/>
  <autoFilter ref="C94:K11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1676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1728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ROUND(J95,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ROUND((SUM(BE95:BE109)),  2)</f>
        <v>0</v>
      </c>
      <c r="G37" s="41"/>
      <c r="H37" s="41"/>
      <c r="I37" s="162">
        <v>0.20999999999999999</v>
      </c>
      <c r="J37" s="161">
        <f>ROUND(((SUM(BE95:BE109))*I37),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ROUND((SUM(BF95:BF109)),  2)</f>
        <v>0</v>
      </c>
      <c r="G38" s="41"/>
      <c r="H38" s="41"/>
      <c r="I38" s="162">
        <v>0.14999999999999999</v>
      </c>
      <c r="J38" s="161">
        <f>ROUND(((SUM(BF95:BF109))*I38),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ROUND((SUM(BG95:BG109)),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ROUND((SUM(BH95:BH109)),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ROUND((SUM(BI95:BI109)),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1676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04.3 - Štěpkové plochy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J95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1729</v>
      </c>
      <c r="E68" s="182"/>
      <c r="F68" s="182"/>
      <c r="G68" s="182"/>
      <c r="H68" s="182"/>
      <c r="I68" s="182"/>
      <c r="J68" s="183">
        <f>J96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1730</v>
      </c>
      <c r="E69" s="246"/>
      <c r="F69" s="246"/>
      <c r="G69" s="246"/>
      <c r="H69" s="246"/>
      <c r="I69" s="246"/>
      <c r="J69" s="247">
        <f>J97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1655</v>
      </c>
      <c r="E70" s="246"/>
      <c r="F70" s="246"/>
      <c r="G70" s="246"/>
      <c r="H70" s="246"/>
      <c r="I70" s="246"/>
      <c r="J70" s="247">
        <f>J104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1656</v>
      </c>
      <c r="E71" s="246"/>
      <c r="F71" s="246"/>
      <c r="G71" s="246"/>
      <c r="H71" s="246"/>
      <c r="I71" s="246"/>
      <c r="J71" s="247">
        <f>J107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263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243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1" customFormat="1" ht="16.5" customHeight="1">
      <c r="B83" s="24"/>
      <c r="C83" s="25"/>
      <c r="D83" s="25"/>
      <c r="E83" s="174" t="s">
        <v>244</v>
      </c>
      <c r="F83" s="25"/>
      <c r="G83" s="25"/>
      <c r="H83" s="25"/>
      <c r="I83" s="25"/>
      <c r="J83" s="25"/>
      <c r="K83" s="25"/>
      <c r="L83" s="23"/>
    </row>
    <row r="84" s="1" customFormat="1" ht="12" customHeight="1">
      <c r="B84" s="24"/>
      <c r="C84" s="35" t="s">
        <v>245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243" t="s">
        <v>1676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1677</v>
      </c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04.3 - Štěpkové plochy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F16</f>
        <v>Liberec</v>
      </c>
      <c r="G89" s="43"/>
      <c r="H89" s="43"/>
      <c r="I89" s="35" t="s">
        <v>23</v>
      </c>
      <c r="J89" s="75" t="str">
        <f>IF(J16="","",J16)</f>
        <v>10. 12. 2025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25</v>
      </c>
      <c r="D91" s="43"/>
      <c r="E91" s="43"/>
      <c r="F91" s="30" t="str">
        <f>E19</f>
        <v>Statutární město Liberec</v>
      </c>
      <c r="G91" s="43"/>
      <c r="H91" s="43"/>
      <c r="I91" s="35" t="s">
        <v>33</v>
      </c>
      <c r="J91" s="39" t="str">
        <f>E25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35" t="s">
        <v>38</v>
      </c>
      <c r="J92" s="39" t="str">
        <f>E28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0" customFormat="1" ht="29.28" customHeight="1">
      <c r="A94" s="185"/>
      <c r="B94" s="186"/>
      <c r="C94" s="187" t="s">
        <v>264</v>
      </c>
      <c r="D94" s="188" t="s">
        <v>60</v>
      </c>
      <c r="E94" s="188" t="s">
        <v>56</v>
      </c>
      <c r="F94" s="188" t="s">
        <v>57</v>
      </c>
      <c r="G94" s="188" t="s">
        <v>265</v>
      </c>
      <c r="H94" s="188" t="s">
        <v>266</v>
      </c>
      <c r="I94" s="188" t="s">
        <v>267</v>
      </c>
      <c r="J94" s="188" t="s">
        <v>252</v>
      </c>
      <c r="K94" s="189" t="s">
        <v>268</v>
      </c>
      <c r="L94" s="190"/>
      <c r="M94" s="95" t="s">
        <v>19</v>
      </c>
      <c r="N94" s="96" t="s">
        <v>45</v>
      </c>
      <c r="O94" s="96" t="s">
        <v>269</v>
      </c>
      <c r="P94" s="96" t="s">
        <v>270</v>
      </c>
      <c r="Q94" s="96" t="s">
        <v>271</v>
      </c>
      <c r="R94" s="96" t="s">
        <v>272</v>
      </c>
      <c r="S94" s="96" t="s">
        <v>273</v>
      </c>
      <c r="T94" s="97" t="s">
        <v>274</v>
      </c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</row>
    <row r="95" s="2" customFormat="1" ht="22.8" customHeight="1">
      <c r="A95" s="41"/>
      <c r="B95" s="42"/>
      <c r="C95" s="102" t="s">
        <v>275</v>
      </c>
      <c r="D95" s="43"/>
      <c r="E95" s="43"/>
      <c r="F95" s="43"/>
      <c r="G95" s="43"/>
      <c r="H95" s="43"/>
      <c r="I95" s="43"/>
      <c r="J95" s="191">
        <f>BK95</f>
        <v>0</v>
      </c>
      <c r="K95" s="43"/>
      <c r="L95" s="47"/>
      <c r="M95" s="98"/>
      <c r="N95" s="192"/>
      <c r="O95" s="99"/>
      <c r="P95" s="193">
        <f>P96</f>
        <v>0</v>
      </c>
      <c r="Q95" s="99"/>
      <c r="R95" s="193">
        <f>R96</f>
        <v>0</v>
      </c>
      <c r="S95" s="99"/>
      <c r="T95" s="194">
        <f>T96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74</v>
      </c>
      <c r="AU95" s="20" t="s">
        <v>253</v>
      </c>
      <c r="BK95" s="195">
        <f>BK96</f>
        <v>0</v>
      </c>
    </row>
    <row r="96" s="11" customFormat="1" ht="25.92" customHeight="1">
      <c r="A96" s="11"/>
      <c r="B96" s="196"/>
      <c r="C96" s="197"/>
      <c r="D96" s="198" t="s">
        <v>74</v>
      </c>
      <c r="E96" s="199" t="s">
        <v>936</v>
      </c>
      <c r="F96" s="199" t="s">
        <v>1731</v>
      </c>
      <c r="G96" s="197"/>
      <c r="H96" s="197"/>
      <c r="I96" s="200"/>
      <c r="J96" s="201">
        <f>BK96</f>
        <v>0</v>
      </c>
      <c r="K96" s="197"/>
      <c r="L96" s="202"/>
      <c r="M96" s="203"/>
      <c r="N96" s="204"/>
      <c r="O96" s="204"/>
      <c r="P96" s="205">
        <f>P97+P104+P107</f>
        <v>0</v>
      </c>
      <c r="Q96" s="204"/>
      <c r="R96" s="205">
        <f>R97+R104+R107</f>
        <v>0</v>
      </c>
      <c r="S96" s="204"/>
      <c r="T96" s="206">
        <f>T97+T104+T107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75</v>
      </c>
      <c r="AY96" s="207" t="s">
        <v>277</v>
      </c>
      <c r="BK96" s="209">
        <f>BK97+BK104+BK107</f>
        <v>0</v>
      </c>
    </row>
    <row r="97" s="11" customFormat="1" ht="22.8" customHeight="1">
      <c r="A97" s="11"/>
      <c r="B97" s="196"/>
      <c r="C97" s="197"/>
      <c r="D97" s="198" t="s">
        <v>74</v>
      </c>
      <c r="E97" s="249" t="s">
        <v>942</v>
      </c>
      <c r="F97" s="249" t="s">
        <v>1732</v>
      </c>
      <c r="G97" s="197"/>
      <c r="H97" s="197"/>
      <c r="I97" s="200"/>
      <c r="J97" s="250">
        <f>BK97</f>
        <v>0</v>
      </c>
      <c r="K97" s="197"/>
      <c r="L97" s="202"/>
      <c r="M97" s="203"/>
      <c r="N97" s="204"/>
      <c r="O97" s="204"/>
      <c r="P97" s="205">
        <f>SUM(P98:P103)</f>
        <v>0</v>
      </c>
      <c r="Q97" s="204"/>
      <c r="R97" s="205">
        <f>SUM(R98:R103)</f>
        <v>0</v>
      </c>
      <c r="S97" s="204"/>
      <c r="T97" s="206">
        <f>SUM(T98:T103)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82</v>
      </c>
      <c r="AY97" s="207" t="s">
        <v>277</v>
      </c>
      <c r="BK97" s="209">
        <f>SUM(BK98:BK103)</f>
        <v>0</v>
      </c>
    </row>
    <row r="98" s="2" customFormat="1" ht="16.5" customHeight="1">
      <c r="A98" s="41"/>
      <c r="B98" s="42"/>
      <c r="C98" s="210" t="s">
        <v>82</v>
      </c>
      <c r="D98" s="210" t="s">
        <v>278</v>
      </c>
      <c r="E98" s="211" t="s">
        <v>1659</v>
      </c>
      <c r="F98" s="212" t="s">
        <v>1660</v>
      </c>
      <c r="G98" s="213" t="s">
        <v>1041</v>
      </c>
      <c r="H98" s="214">
        <v>80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278</v>
      </c>
      <c r="AU98" s="221" t="s">
        <v>84</v>
      </c>
      <c r="AY98" s="20" t="s">
        <v>277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1733</v>
      </c>
    </row>
    <row r="99" s="2" customFormat="1">
      <c r="A99" s="41"/>
      <c r="B99" s="42"/>
      <c r="C99" s="43"/>
      <c r="D99" s="223" t="s">
        <v>283</v>
      </c>
      <c r="E99" s="43"/>
      <c r="F99" s="224" t="s">
        <v>1662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283</v>
      </c>
      <c r="AU99" s="20" t="s">
        <v>84</v>
      </c>
    </row>
    <row r="100" s="2" customFormat="1" ht="16.5" customHeight="1">
      <c r="A100" s="41"/>
      <c r="B100" s="42"/>
      <c r="C100" s="210" t="s">
        <v>84</v>
      </c>
      <c r="D100" s="210" t="s">
        <v>278</v>
      </c>
      <c r="E100" s="211" t="s">
        <v>1338</v>
      </c>
      <c r="F100" s="212" t="s">
        <v>1734</v>
      </c>
      <c r="G100" s="213" t="s">
        <v>1041</v>
      </c>
      <c r="H100" s="214">
        <v>80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278</v>
      </c>
      <c r="AU100" s="221" t="s">
        <v>84</v>
      </c>
      <c r="AY100" s="20" t="s">
        <v>277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1735</v>
      </c>
    </row>
    <row r="101" s="2" customFormat="1">
      <c r="A101" s="41"/>
      <c r="B101" s="42"/>
      <c r="C101" s="43"/>
      <c r="D101" s="223" t="s">
        <v>283</v>
      </c>
      <c r="E101" s="43"/>
      <c r="F101" s="224" t="s">
        <v>1734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283</v>
      </c>
      <c r="AU101" s="20" t="s">
        <v>84</v>
      </c>
    </row>
    <row r="102" s="2" customFormat="1" ht="16.5" customHeight="1">
      <c r="A102" s="41"/>
      <c r="B102" s="42"/>
      <c r="C102" s="210" t="s">
        <v>98</v>
      </c>
      <c r="D102" s="210" t="s">
        <v>278</v>
      </c>
      <c r="E102" s="211" t="s">
        <v>1244</v>
      </c>
      <c r="F102" s="212" t="s">
        <v>1669</v>
      </c>
      <c r="G102" s="213" t="s">
        <v>940</v>
      </c>
      <c r="H102" s="214">
        <v>1.97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278</v>
      </c>
      <c r="AU102" s="221" t="s">
        <v>84</v>
      </c>
      <c r="AY102" s="20" t="s">
        <v>277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1736</v>
      </c>
    </row>
    <row r="103" s="2" customFormat="1">
      <c r="A103" s="41"/>
      <c r="B103" s="42"/>
      <c r="C103" s="43"/>
      <c r="D103" s="223" t="s">
        <v>283</v>
      </c>
      <c r="E103" s="43"/>
      <c r="F103" s="224" t="s">
        <v>1669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283</v>
      </c>
      <c r="AU103" s="20" t="s">
        <v>84</v>
      </c>
    </row>
    <row r="104" s="11" customFormat="1" ht="22.8" customHeight="1">
      <c r="A104" s="11"/>
      <c r="B104" s="196"/>
      <c r="C104" s="197"/>
      <c r="D104" s="198" t="s">
        <v>74</v>
      </c>
      <c r="E104" s="249" t="s">
        <v>1060</v>
      </c>
      <c r="F104" s="249" t="s">
        <v>1256</v>
      </c>
      <c r="G104" s="197"/>
      <c r="H104" s="197"/>
      <c r="I104" s="200"/>
      <c r="J104" s="250">
        <f>BK104</f>
        <v>0</v>
      </c>
      <c r="K104" s="197"/>
      <c r="L104" s="202"/>
      <c r="M104" s="203"/>
      <c r="N104" s="204"/>
      <c r="O104" s="204"/>
      <c r="P104" s="205">
        <f>SUM(P105:P106)</f>
        <v>0</v>
      </c>
      <c r="Q104" s="204"/>
      <c r="R104" s="205">
        <f>SUM(R105:R106)</f>
        <v>0</v>
      </c>
      <c r="S104" s="204"/>
      <c r="T104" s="206">
        <f>SUM(T105:T106)</f>
        <v>0</v>
      </c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R104" s="207" t="s">
        <v>82</v>
      </c>
      <c r="AT104" s="208" t="s">
        <v>74</v>
      </c>
      <c r="AU104" s="208" t="s">
        <v>82</v>
      </c>
      <c r="AY104" s="207" t="s">
        <v>277</v>
      </c>
      <c r="BK104" s="209">
        <f>SUM(BK105:BK106)</f>
        <v>0</v>
      </c>
    </row>
    <row r="105" s="2" customFormat="1" ht="16.5" customHeight="1">
      <c r="A105" s="41"/>
      <c r="B105" s="42"/>
      <c r="C105" s="210" t="s">
        <v>102</v>
      </c>
      <c r="D105" s="210" t="s">
        <v>278</v>
      </c>
      <c r="E105" s="211" t="s">
        <v>337</v>
      </c>
      <c r="F105" s="212" t="s">
        <v>1737</v>
      </c>
      <c r="G105" s="213" t="s">
        <v>1131</v>
      </c>
      <c r="H105" s="214">
        <v>6.5599999999999996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84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1738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1737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84</v>
      </c>
    </row>
    <row r="107" s="11" customFormat="1" ht="22.8" customHeight="1">
      <c r="A107" s="11"/>
      <c r="B107" s="196"/>
      <c r="C107" s="197"/>
      <c r="D107" s="198" t="s">
        <v>74</v>
      </c>
      <c r="E107" s="249" t="s">
        <v>1191</v>
      </c>
      <c r="F107" s="249" t="s">
        <v>1144</v>
      </c>
      <c r="G107" s="197"/>
      <c r="H107" s="197"/>
      <c r="I107" s="200"/>
      <c r="J107" s="250">
        <f>BK107</f>
        <v>0</v>
      </c>
      <c r="K107" s="197"/>
      <c r="L107" s="202"/>
      <c r="M107" s="203"/>
      <c r="N107" s="204"/>
      <c r="O107" s="204"/>
      <c r="P107" s="205">
        <f>SUM(P108:P109)</f>
        <v>0</v>
      </c>
      <c r="Q107" s="204"/>
      <c r="R107" s="205">
        <f>SUM(R108:R109)</f>
        <v>0</v>
      </c>
      <c r="S107" s="204"/>
      <c r="T107" s="206">
        <f>SUM(T108:T109)</f>
        <v>0</v>
      </c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R107" s="207" t="s">
        <v>82</v>
      </c>
      <c r="AT107" s="208" t="s">
        <v>74</v>
      </c>
      <c r="AU107" s="208" t="s">
        <v>82</v>
      </c>
      <c r="AY107" s="207" t="s">
        <v>277</v>
      </c>
      <c r="BK107" s="209">
        <f>SUM(BK108:BK109)</f>
        <v>0</v>
      </c>
    </row>
    <row r="108" s="2" customFormat="1" ht="16.5" customHeight="1">
      <c r="A108" s="41"/>
      <c r="B108" s="42"/>
      <c r="C108" s="210" t="s">
        <v>306</v>
      </c>
      <c r="D108" s="210" t="s">
        <v>278</v>
      </c>
      <c r="E108" s="211" t="s">
        <v>944</v>
      </c>
      <c r="F108" s="212" t="s">
        <v>1145</v>
      </c>
      <c r="G108" s="213" t="s">
        <v>940</v>
      </c>
      <c r="H108" s="214">
        <v>1.97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278</v>
      </c>
      <c r="AU108" s="221" t="s">
        <v>84</v>
      </c>
      <c r="AY108" s="20" t="s">
        <v>277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1739</v>
      </c>
    </row>
    <row r="109" s="2" customFormat="1">
      <c r="A109" s="41"/>
      <c r="B109" s="42"/>
      <c r="C109" s="43"/>
      <c r="D109" s="223" t="s">
        <v>283</v>
      </c>
      <c r="E109" s="43"/>
      <c r="F109" s="224" t="s">
        <v>1145</v>
      </c>
      <c r="G109" s="43"/>
      <c r="H109" s="43"/>
      <c r="I109" s="225"/>
      <c r="J109" s="43"/>
      <c r="K109" s="43"/>
      <c r="L109" s="47"/>
      <c r="M109" s="239"/>
      <c r="N109" s="240"/>
      <c r="O109" s="241"/>
      <c r="P109" s="241"/>
      <c r="Q109" s="241"/>
      <c r="R109" s="241"/>
      <c r="S109" s="241"/>
      <c r="T109" s="242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283</v>
      </c>
      <c r="AU109" s="20" t="s">
        <v>84</v>
      </c>
    </row>
    <row r="110" s="2" customFormat="1" ht="6.96" customHeight="1">
      <c r="A110" s="41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47"/>
      <c r="M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</sheetData>
  <sheetProtection sheet="1" autoFilter="0" formatColumns="0" formatRows="0" objects="1" scenarios="1" spinCount="100000" saltValue="aQhVBM2ewfOKO60r1Q21BSWu0nbc74ELW77wbPkbftEZ6p15VrKJ022Jz1YP+TtSr0jXbUBHfbi5TQuAV/sKdQ==" hashValue="cBiwss9qBxp8zsUqvUhhRcqYx84/o+IenHTDY2iPIW2N/FDEsSOXWiIMG93odOx1eE/byugBOLoIzNO7mTrrjw==" algorithmName="SHA-512" password="CC35"/>
  <autoFilter ref="C94:K10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1676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1740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ROUND(J99,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ROUND((SUM(BE99:BE205)),  2)</f>
        <v>0</v>
      </c>
      <c r="G37" s="41"/>
      <c r="H37" s="41"/>
      <c r="I37" s="162">
        <v>0.20999999999999999</v>
      </c>
      <c r="J37" s="161">
        <f>ROUND(((SUM(BE99:BE205))*I37),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ROUND((SUM(BF99:BF205)),  2)</f>
        <v>0</v>
      </c>
      <c r="G38" s="41"/>
      <c r="H38" s="41"/>
      <c r="I38" s="162">
        <v>0.14999999999999999</v>
      </c>
      <c r="J38" s="161">
        <f>ROUND(((SUM(BF99:BF205))*I38),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ROUND((SUM(BG99:BG205)),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ROUND((SUM(BH99:BH205)),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ROUND((SUM(BI99:BI205)),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1676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04.4 - Záhony 1-2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J99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1741</v>
      </c>
      <c r="E68" s="182"/>
      <c r="F68" s="182"/>
      <c r="G68" s="182"/>
      <c r="H68" s="182"/>
      <c r="I68" s="182"/>
      <c r="J68" s="183">
        <f>J100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1742</v>
      </c>
      <c r="E69" s="246"/>
      <c r="F69" s="246"/>
      <c r="G69" s="246"/>
      <c r="H69" s="246"/>
      <c r="I69" s="246"/>
      <c r="J69" s="247">
        <f>J101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1201</v>
      </c>
      <c r="E70" s="246"/>
      <c r="F70" s="246"/>
      <c r="G70" s="246"/>
      <c r="H70" s="246"/>
      <c r="I70" s="246"/>
      <c r="J70" s="247">
        <f>J132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1743</v>
      </c>
      <c r="E71" s="246"/>
      <c r="F71" s="246"/>
      <c r="G71" s="246"/>
      <c r="H71" s="246"/>
      <c r="I71" s="246"/>
      <c r="J71" s="247">
        <f>J139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1744</v>
      </c>
      <c r="E72" s="246"/>
      <c r="F72" s="246"/>
      <c r="G72" s="246"/>
      <c r="H72" s="246"/>
      <c r="I72" s="246"/>
      <c r="J72" s="247">
        <f>J150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13" customFormat="1" ht="19.92" customHeight="1">
      <c r="A73" s="13"/>
      <c r="B73" s="244"/>
      <c r="C73" s="128"/>
      <c r="D73" s="245" t="s">
        <v>1204</v>
      </c>
      <c r="E73" s="246"/>
      <c r="F73" s="246"/>
      <c r="G73" s="246"/>
      <c r="H73" s="246"/>
      <c r="I73" s="246"/>
      <c r="J73" s="247">
        <f>J183</f>
        <v>0</v>
      </c>
      <c r="K73" s="128"/>
      <c r="L73" s="248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="13" customFormat="1" ht="19.92" customHeight="1">
      <c r="A74" s="13"/>
      <c r="B74" s="244"/>
      <c r="C74" s="128"/>
      <c r="D74" s="245" t="s">
        <v>1745</v>
      </c>
      <c r="E74" s="246"/>
      <c r="F74" s="246"/>
      <c r="G74" s="246"/>
      <c r="H74" s="246"/>
      <c r="I74" s="246"/>
      <c r="J74" s="247">
        <f>J190</f>
        <v>0</v>
      </c>
      <c r="K74" s="128"/>
      <c r="L74" s="248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</row>
    <row r="75" s="13" customFormat="1" ht="19.92" customHeight="1">
      <c r="A75" s="13"/>
      <c r="B75" s="244"/>
      <c r="C75" s="128"/>
      <c r="D75" s="245" t="s">
        <v>1746</v>
      </c>
      <c r="E75" s="246"/>
      <c r="F75" s="246"/>
      <c r="G75" s="246"/>
      <c r="H75" s="246"/>
      <c r="I75" s="246"/>
      <c r="J75" s="247">
        <f>J201</f>
        <v>0</v>
      </c>
      <c r="K75" s="128"/>
      <c r="L75" s="248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263</v>
      </c>
      <c r="D82" s="43"/>
      <c r="E82" s="43"/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4" t="str">
        <f>E7</f>
        <v>Úprava okolí přehrady Harcov II.</v>
      </c>
      <c r="F85" s="35"/>
      <c r="G85" s="35"/>
      <c r="H85" s="35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243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1" customFormat="1" ht="16.5" customHeight="1">
      <c r="B87" s="24"/>
      <c r="C87" s="25"/>
      <c r="D87" s="25"/>
      <c r="E87" s="174" t="s">
        <v>244</v>
      </c>
      <c r="F87" s="25"/>
      <c r="G87" s="25"/>
      <c r="H87" s="25"/>
      <c r="I87" s="25"/>
      <c r="J87" s="25"/>
      <c r="K87" s="25"/>
      <c r="L87" s="23"/>
    </row>
    <row r="88" s="1" customFormat="1" ht="12" customHeight="1">
      <c r="B88" s="24"/>
      <c r="C88" s="35" t="s">
        <v>245</v>
      </c>
      <c r="D88" s="25"/>
      <c r="E88" s="25"/>
      <c r="F88" s="25"/>
      <c r="G88" s="25"/>
      <c r="H88" s="25"/>
      <c r="I88" s="25"/>
      <c r="J88" s="25"/>
      <c r="K88" s="25"/>
      <c r="L88" s="23"/>
    </row>
    <row r="89" s="2" customFormat="1" ht="16.5" customHeight="1">
      <c r="A89" s="41"/>
      <c r="B89" s="42"/>
      <c r="C89" s="43"/>
      <c r="D89" s="43"/>
      <c r="E89" s="243" t="s">
        <v>1676</v>
      </c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1677</v>
      </c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6.5" customHeight="1">
      <c r="A91" s="41"/>
      <c r="B91" s="42"/>
      <c r="C91" s="43"/>
      <c r="D91" s="43"/>
      <c r="E91" s="72" t="str">
        <f>E13</f>
        <v>04.4 - Záhony 1-2</v>
      </c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21</v>
      </c>
      <c r="D93" s="43"/>
      <c r="E93" s="43"/>
      <c r="F93" s="30" t="str">
        <f>F16</f>
        <v>Liberec</v>
      </c>
      <c r="G93" s="43"/>
      <c r="H93" s="43"/>
      <c r="I93" s="35" t="s">
        <v>23</v>
      </c>
      <c r="J93" s="75" t="str">
        <f>IF(J16="","",J16)</f>
        <v>10. 12. 2025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25</v>
      </c>
      <c r="D95" s="43"/>
      <c r="E95" s="43"/>
      <c r="F95" s="30" t="str">
        <f>E19</f>
        <v>Statutární město Liberec</v>
      </c>
      <c r="G95" s="43"/>
      <c r="H95" s="43"/>
      <c r="I95" s="35" t="s">
        <v>33</v>
      </c>
      <c r="J95" s="39" t="str">
        <f>E25</f>
        <v>Miriam Janů, DiS</v>
      </c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5.15" customHeight="1">
      <c r="A96" s="41"/>
      <c r="B96" s="42"/>
      <c r="C96" s="35" t="s">
        <v>31</v>
      </c>
      <c r="D96" s="43"/>
      <c r="E96" s="43"/>
      <c r="F96" s="30" t="str">
        <f>IF(E22="","",E22)</f>
        <v>Vyplň údaj</v>
      </c>
      <c r="G96" s="43"/>
      <c r="H96" s="43"/>
      <c r="I96" s="35" t="s">
        <v>38</v>
      </c>
      <c r="J96" s="39" t="str">
        <f>E28</f>
        <v>Miriam Janů, DiS</v>
      </c>
      <c r="K96" s="43"/>
      <c r="L96" s="149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0.32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9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10" customFormat="1" ht="29.28" customHeight="1">
      <c r="A98" s="185"/>
      <c r="B98" s="186"/>
      <c r="C98" s="187" t="s">
        <v>264</v>
      </c>
      <c r="D98" s="188" t="s">
        <v>60</v>
      </c>
      <c r="E98" s="188" t="s">
        <v>56</v>
      </c>
      <c r="F98" s="188" t="s">
        <v>57</v>
      </c>
      <c r="G98" s="188" t="s">
        <v>265</v>
      </c>
      <c r="H98" s="188" t="s">
        <v>266</v>
      </c>
      <c r="I98" s="188" t="s">
        <v>267</v>
      </c>
      <c r="J98" s="188" t="s">
        <v>252</v>
      </c>
      <c r="K98" s="189" t="s">
        <v>268</v>
      </c>
      <c r="L98" s="190"/>
      <c r="M98" s="95" t="s">
        <v>19</v>
      </c>
      <c r="N98" s="96" t="s">
        <v>45</v>
      </c>
      <c r="O98" s="96" t="s">
        <v>269</v>
      </c>
      <c r="P98" s="96" t="s">
        <v>270</v>
      </c>
      <c r="Q98" s="96" t="s">
        <v>271</v>
      </c>
      <c r="R98" s="96" t="s">
        <v>272</v>
      </c>
      <c r="S98" s="96" t="s">
        <v>273</v>
      </c>
      <c r="T98" s="97" t="s">
        <v>274</v>
      </c>
      <c r="U98" s="185"/>
      <c r="V98" s="185"/>
      <c r="W98" s="185"/>
      <c r="X98" s="185"/>
      <c r="Y98" s="185"/>
      <c r="Z98" s="185"/>
      <c r="AA98" s="185"/>
      <c r="AB98" s="185"/>
      <c r="AC98" s="185"/>
      <c r="AD98" s="185"/>
      <c r="AE98" s="185"/>
    </row>
    <row r="99" s="2" customFormat="1" ht="22.8" customHeight="1">
      <c r="A99" s="41"/>
      <c r="B99" s="42"/>
      <c r="C99" s="102" t="s">
        <v>275</v>
      </c>
      <c r="D99" s="43"/>
      <c r="E99" s="43"/>
      <c r="F99" s="43"/>
      <c r="G99" s="43"/>
      <c r="H99" s="43"/>
      <c r="I99" s="43"/>
      <c r="J99" s="191">
        <f>BK99</f>
        <v>0</v>
      </c>
      <c r="K99" s="43"/>
      <c r="L99" s="47"/>
      <c r="M99" s="98"/>
      <c r="N99" s="192"/>
      <c r="O99" s="99"/>
      <c r="P99" s="193">
        <f>P100</f>
        <v>0</v>
      </c>
      <c r="Q99" s="99"/>
      <c r="R99" s="193">
        <f>R100</f>
        <v>0</v>
      </c>
      <c r="S99" s="99"/>
      <c r="T99" s="194">
        <f>T100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74</v>
      </c>
      <c r="AU99" s="20" t="s">
        <v>253</v>
      </c>
      <c r="BK99" s="195">
        <f>BK100</f>
        <v>0</v>
      </c>
    </row>
    <row r="100" s="11" customFormat="1" ht="25.92" customHeight="1">
      <c r="A100" s="11"/>
      <c r="B100" s="196"/>
      <c r="C100" s="197"/>
      <c r="D100" s="198" t="s">
        <v>74</v>
      </c>
      <c r="E100" s="199" t="s">
        <v>936</v>
      </c>
      <c r="F100" s="199" t="s">
        <v>1747</v>
      </c>
      <c r="G100" s="197"/>
      <c r="H100" s="197"/>
      <c r="I100" s="200"/>
      <c r="J100" s="201">
        <f>BK100</f>
        <v>0</v>
      </c>
      <c r="K100" s="197"/>
      <c r="L100" s="202"/>
      <c r="M100" s="203"/>
      <c r="N100" s="204"/>
      <c r="O100" s="204"/>
      <c r="P100" s="205">
        <f>P101+P132+P139+P150+P183+P190+P201</f>
        <v>0</v>
      </c>
      <c r="Q100" s="204"/>
      <c r="R100" s="205">
        <f>R101+R132+R139+R150+R183+R190+R201</f>
        <v>0</v>
      </c>
      <c r="S100" s="204"/>
      <c r="T100" s="206">
        <f>T101+T132+T139+T150+T183+T190+T201</f>
        <v>0</v>
      </c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R100" s="207" t="s">
        <v>82</v>
      </c>
      <c r="AT100" s="208" t="s">
        <v>74</v>
      </c>
      <c r="AU100" s="208" t="s">
        <v>75</v>
      </c>
      <c r="AY100" s="207" t="s">
        <v>277</v>
      </c>
      <c r="BK100" s="209">
        <f>BK101+BK132+BK139+BK150+BK183+BK190+BK201</f>
        <v>0</v>
      </c>
    </row>
    <row r="101" s="11" customFormat="1" ht="22.8" customHeight="1">
      <c r="A101" s="11"/>
      <c r="B101" s="196"/>
      <c r="C101" s="197"/>
      <c r="D101" s="198" t="s">
        <v>74</v>
      </c>
      <c r="E101" s="249" t="s">
        <v>942</v>
      </c>
      <c r="F101" s="249" t="s">
        <v>1748</v>
      </c>
      <c r="G101" s="197"/>
      <c r="H101" s="197"/>
      <c r="I101" s="200"/>
      <c r="J101" s="250">
        <f>BK101</f>
        <v>0</v>
      </c>
      <c r="K101" s="197"/>
      <c r="L101" s="202"/>
      <c r="M101" s="203"/>
      <c r="N101" s="204"/>
      <c r="O101" s="204"/>
      <c r="P101" s="205">
        <f>SUM(P102:P131)</f>
        <v>0</v>
      </c>
      <c r="Q101" s="204"/>
      <c r="R101" s="205">
        <f>SUM(R102:R131)</f>
        <v>0</v>
      </c>
      <c r="S101" s="204"/>
      <c r="T101" s="206">
        <f>SUM(T102:T131)</f>
        <v>0</v>
      </c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R101" s="207" t="s">
        <v>82</v>
      </c>
      <c r="AT101" s="208" t="s">
        <v>74</v>
      </c>
      <c r="AU101" s="208" t="s">
        <v>82</v>
      </c>
      <c r="AY101" s="207" t="s">
        <v>277</v>
      </c>
      <c r="BK101" s="209">
        <f>SUM(BK102:BK131)</f>
        <v>0</v>
      </c>
    </row>
    <row r="102" s="2" customFormat="1" ht="24.15" customHeight="1">
      <c r="A102" s="41"/>
      <c r="B102" s="42"/>
      <c r="C102" s="210" t="s">
        <v>82</v>
      </c>
      <c r="D102" s="210" t="s">
        <v>278</v>
      </c>
      <c r="E102" s="211" t="s">
        <v>1749</v>
      </c>
      <c r="F102" s="212" t="s">
        <v>1750</v>
      </c>
      <c r="G102" s="213" t="s">
        <v>1131</v>
      </c>
      <c r="H102" s="214">
        <v>27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278</v>
      </c>
      <c r="AU102" s="221" t="s">
        <v>84</v>
      </c>
      <c r="AY102" s="20" t="s">
        <v>277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1751</v>
      </c>
    </row>
    <row r="103" s="2" customFormat="1">
      <c r="A103" s="41"/>
      <c r="B103" s="42"/>
      <c r="C103" s="43"/>
      <c r="D103" s="223" t="s">
        <v>283</v>
      </c>
      <c r="E103" s="43"/>
      <c r="F103" s="224" t="s">
        <v>1750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283</v>
      </c>
      <c r="AU103" s="20" t="s">
        <v>84</v>
      </c>
    </row>
    <row r="104" s="2" customFormat="1" ht="21.75" customHeight="1">
      <c r="A104" s="41"/>
      <c r="B104" s="42"/>
      <c r="C104" s="210" t="s">
        <v>84</v>
      </c>
      <c r="D104" s="210" t="s">
        <v>278</v>
      </c>
      <c r="E104" s="211" t="s">
        <v>1752</v>
      </c>
      <c r="F104" s="212" t="s">
        <v>1753</v>
      </c>
      <c r="G104" s="213" t="s">
        <v>1041</v>
      </c>
      <c r="H104" s="214">
        <v>60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278</v>
      </c>
      <c r="AU104" s="221" t="s">
        <v>84</v>
      </c>
      <c r="AY104" s="20" t="s">
        <v>277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1754</v>
      </c>
    </row>
    <row r="105" s="2" customFormat="1">
      <c r="A105" s="41"/>
      <c r="B105" s="42"/>
      <c r="C105" s="43"/>
      <c r="D105" s="223" t="s">
        <v>283</v>
      </c>
      <c r="E105" s="43"/>
      <c r="F105" s="224" t="s">
        <v>1753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283</v>
      </c>
      <c r="AU105" s="20" t="s">
        <v>84</v>
      </c>
    </row>
    <row r="106" s="2" customFormat="1" ht="16.5" customHeight="1">
      <c r="A106" s="41"/>
      <c r="B106" s="42"/>
      <c r="C106" s="210" t="s">
        <v>98</v>
      </c>
      <c r="D106" s="210" t="s">
        <v>278</v>
      </c>
      <c r="E106" s="211" t="s">
        <v>1755</v>
      </c>
      <c r="F106" s="212" t="s">
        <v>1756</v>
      </c>
      <c r="G106" s="213" t="s">
        <v>1041</v>
      </c>
      <c r="H106" s="214">
        <v>60</v>
      </c>
      <c r="I106" s="215"/>
      <c r="J106" s="216">
        <f>ROUND(I106*H106,2)</f>
        <v>0</v>
      </c>
      <c r="K106" s="212" t="s">
        <v>19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102</v>
      </c>
      <c r="AT106" s="221" t="s">
        <v>278</v>
      </c>
      <c r="AU106" s="221" t="s">
        <v>84</v>
      </c>
      <c r="AY106" s="20" t="s">
        <v>277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102</v>
      </c>
      <c r="BM106" s="221" t="s">
        <v>1757</v>
      </c>
    </row>
    <row r="107" s="2" customFormat="1">
      <c r="A107" s="41"/>
      <c r="B107" s="42"/>
      <c r="C107" s="43"/>
      <c r="D107" s="223" t="s">
        <v>283</v>
      </c>
      <c r="E107" s="43"/>
      <c r="F107" s="224" t="s">
        <v>1756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283</v>
      </c>
      <c r="AU107" s="20" t="s">
        <v>84</v>
      </c>
    </row>
    <row r="108" s="2" customFormat="1" ht="16.5" customHeight="1">
      <c r="A108" s="41"/>
      <c r="B108" s="42"/>
      <c r="C108" s="210" t="s">
        <v>102</v>
      </c>
      <c r="D108" s="210" t="s">
        <v>278</v>
      </c>
      <c r="E108" s="211" t="s">
        <v>1580</v>
      </c>
      <c r="F108" s="212" t="s">
        <v>1758</v>
      </c>
      <c r="G108" s="213" t="s">
        <v>1041</v>
      </c>
      <c r="H108" s="214">
        <v>60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278</v>
      </c>
      <c r="AU108" s="221" t="s">
        <v>84</v>
      </c>
      <c r="AY108" s="20" t="s">
        <v>277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1759</v>
      </c>
    </row>
    <row r="109" s="2" customFormat="1">
      <c r="A109" s="41"/>
      <c r="B109" s="42"/>
      <c r="C109" s="43"/>
      <c r="D109" s="223" t="s">
        <v>283</v>
      </c>
      <c r="E109" s="43"/>
      <c r="F109" s="224" t="s">
        <v>1758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283</v>
      </c>
      <c r="AU109" s="20" t="s">
        <v>84</v>
      </c>
    </row>
    <row r="110" s="2" customFormat="1" ht="24.15" customHeight="1">
      <c r="A110" s="41"/>
      <c r="B110" s="42"/>
      <c r="C110" s="210" t="s">
        <v>306</v>
      </c>
      <c r="D110" s="210" t="s">
        <v>278</v>
      </c>
      <c r="E110" s="211" t="s">
        <v>1760</v>
      </c>
      <c r="F110" s="212" t="s">
        <v>1761</v>
      </c>
      <c r="G110" s="213" t="s">
        <v>1041</v>
      </c>
      <c r="H110" s="214">
        <v>60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278</v>
      </c>
      <c r="AU110" s="221" t="s">
        <v>84</v>
      </c>
      <c r="AY110" s="20" t="s">
        <v>277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1762</v>
      </c>
    </row>
    <row r="111" s="2" customFormat="1">
      <c r="A111" s="41"/>
      <c r="B111" s="42"/>
      <c r="C111" s="43"/>
      <c r="D111" s="223" t="s">
        <v>283</v>
      </c>
      <c r="E111" s="43"/>
      <c r="F111" s="224" t="s">
        <v>1761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283</v>
      </c>
      <c r="AU111" s="20" t="s">
        <v>84</v>
      </c>
    </row>
    <row r="112" s="2" customFormat="1" ht="16.5" customHeight="1">
      <c r="A112" s="41"/>
      <c r="B112" s="42"/>
      <c r="C112" s="210" t="s">
        <v>312</v>
      </c>
      <c r="D112" s="210" t="s">
        <v>278</v>
      </c>
      <c r="E112" s="211" t="s">
        <v>1763</v>
      </c>
      <c r="F112" s="212" t="s">
        <v>1764</v>
      </c>
      <c r="G112" s="213" t="s">
        <v>1051</v>
      </c>
      <c r="H112" s="214">
        <v>332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278</v>
      </c>
      <c r="AU112" s="221" t="s">
        <v>84</v>
      </c>
      <c r="AY112" s="20" t="s">
        <v>277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1765</v>
      </c>
    </row>
    <row r="113" s="2" customFormat="1">
      <c r="A113" s="41"/>
      <c r="B113" s="42"/>
      <c r="C113" s="43"/>
      <c r="D113" s="223" t="s">
        <v>283</v>
      </c>
      <c r="E113" s="43"/>
      <c r="F113" s="224" t="s">
        <v>1764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283</v>
      </c>
      <c r="AU113" s="20" t="s">
        <v>84</v>
      </c>
    </row>
    <row r="114" s="2" customFormat="1" ht="16.5" customHeight="1">
      <c r="A114" s="41"/>
      <c r="B114" s="42"/>
      <c r="C114" s="210" t="s">
        <v>318</v>
      </c>
      <c r="D114" s="210" t="s">
        <v>278</v>
      </c>
      <c r="E114" s="211" t="s">
        <v>1766</v>
      </c>
      <c r="F114" s="212" t="s">
        <v>1767</v>
      </c>
      <c r="G114" s="213" t="s">
        <v>1051</v>
      </c>
      <c r="H114" s="214">
        <v>256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278</v>
      </c>
      <c r="AU114" s="221" t="s">
        <v>84</v>
      </c>
      <c r="AY114" s="20" t="s">
        <v>277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1768</v>
      </c>
    </row>
    <row r="115" s="2" customFormat="1">
      <c r="A115" s="41"/>
      <c r="B115" s="42"/>
      <c r="C115" s="43"/>
      <c r="D115" s="223" t="s">
        <v>283</v>
      </c>
      <c r="E115" s="43"/>
      <c r="F115" s="224" t="s">
        <v>1767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283</v>
      </c>
      <c r="AU115" s="20" t="s">
        <v>84</v>
      </c>
    </row>
    <row r="116" s="2" customFormat="1" ht="16.5" customHeight="1">
      <c r="A116" s="41"/>
      <c r="B116" s="42"/>
      <c r="C116" s="210" t="s">
        <v>329</v>
      </c>
      <c r="D116" s="210" t="s">
        <v>278</v>
      </c>
      <c r="E116" s="211" t="s">
        <v>1769</v>
      </c>
      <c r="F116" s="212" t="s">
        <v>1770</v>
      </c>
      <c r="G116" s="213" t="s">
        <v>1051</v>
      </c>
      <c r="H116" s="214">
        <v>76</v>
      </c>
      <c r="I116" s="215"/>
      <c r="J116" s="216">
        <f>ROUND(I116*H116,2)</f>
        <v>0</v>
      </c>
      <c r="K116" s="212" t="s">
        <v>19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0</v>
      </c>
      <c r="R116" s="219">
        <f>Q116*H116</f>
        <v>0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278</v>
      </c>
      <c r="AU116" s="221" t="s">
        <v>84</v>
      </c>
      <c r="AY116" s="20" t="s">
        <v>277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1771</v>
      </c>
    </row>
    <row r="117" s="2" customFormat="1">
      <c r="A117" s="41"/>
      <c r="B117" s="42"/>
      <c r="C117" s="43"/>
      <c r="D117" s="223" t="s">
        <v>283</v>
      </c>
      <c r="E117" s="43"/>
      <c r="F117" s="224" t="s">
        <v>1770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283</v>
      </c>
      <c r="AU117" s="20" t="s">
        <v>84</v>
      </c>
    </row>
    <row r="118" s="2" customFormat="1" ht="16.5" customHeight="1">
      <c r="A118" s="41"/>
      <c r="B118" s="42"/>
      <c r="C118" s="210" t="s">
        <v>337</v>
      </c>
      <c r="D118" s="210" t="s">
        <v>278</v>
      </c>
      <c r="E118" s="211" t="s">
        <v>1772</v>
      </c>
      <c r="F118" s="212" t="s">
        <v>1773</v>
      </c>
      <c r="G118" s="213" t="s">
        <v>1051</v>
      </c>
      <c r="H118" s="214">
        <v>1530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278</v>
      </c>
      <c r="AU118" s="221" t="s">
        <v>84</v>
      </c>
      <c r="AY118" s="20" t="s">
        <v>277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1774</v>
      </c>
    </row>
    <row r="119" s="2" customFormat="1">
      <c r="A119" s="41"/>
      <c r="B119" s="42"/>
      <c r="C119" s="43"/>
      <c r="D119" s="223" t="s">
        <v>283</v>
      </c>
      <c r="E119" s="43"/>
      <c r="F119" s="224" t="s">
        <v>1773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283</v>
      </c>
      <c r="AU119" s="20" t="s">
        <v>84</v>
      </c>
    </row>
    <row r="120" s="2" customFormat="1" ht="21.75" customHeight="1">
      <c r="A120" s="41"/>
      <c r="B120" s="42"/>
      <c r="C120" s="210" t="s">
        <v>214</v>
      </c>
      <c r="D120" s="210" t="s">
        <v>278</v>
      </c>
      <c r="E120" s="211" t="s">
        <v>1775</v>
      </c>
      <c r="F120" s="212" t="s">
        <v>1776</v>
      </c>
      <c r="G120" s="213" t="s">
        <v>1051</v>
      </c>
      <c r="H120" s="214">
        <v>332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278</v>
      </c>
      <c r="AU120" s="221" t="s">
        <v>84</v>
      </c>
      <c r="AY120" s="20" t="s">
        <v>277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1777</v>
      </c>
    </row>
    <row r="121" s="2" customFormat="1">
      <c r="A121" s="41"/>
      <c r="B121" s="42"/>
      <c r="C121" s="43"/>
      <c r="D121" s="223" t="s">
        <v>283</v>
      </c>
      <c r="E121" s="43"/>
      <c r="F121" s="224" t="s">
        <v>1776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283</v>
      </c>
      <c r="AU121" s="20" t="s">
        <v>84</v>
      </c>
    </row>
    <row r="122" s="2" customFormat="1" ht="16.5" customHeight="1">
      <c r="A122" s="41"/>
      <c r="B122" s="42"/>
      <c r="C122" s="210" t="s">
        <v>217</v>
      </c>
      <c r="D122" s="210" t="s">
        <v>278</v>
      </c>
      <c r="E122" s="211" t="s">
        <v>1338</v>
      </c>
      <c r="F122" s="212" t="s">
        <v>1778</v>
      </c>
      <c r="G122" s="213" t="s">
        <v>1041</v>
      </c>
      <c r="H122" s="214">
        <v>60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84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1779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1778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84</v>
      </c>
    </row>
    <row r="124" s="2" customFormat="1" ht="16.5" customHeight="1">
      <c r="A124" s="41"/>
      <c r="B124" s="42"/>
      <c r="C124" s="210" t="s">
        <v>220</v>
      </c>
      <c r="D124" s="210" t="s">
        <v>278</v>
      </c>
      <c r="E124" s="211" t="s">
        <v>1594</v>
      </c>
      <c r="F124" s="212" t="s">
        <v>1780</v>
      </c>
      <c r="G124" s="213" t="s">
        <v>1131</v>
      </c>
      <c r="H124" s="214">
        <v>1.2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278</v>
      </c>
      <c r="AU124" s="221" t="s">
        <v>84</v>
      </c>
      <c r="AY124" s="20" t="s">
        <v>277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1781</v>
      </c>
    </row>
    <row r="125" s="2" customFormat="1">
      <c r="A125" s="41"/>
      <c r="B125" s="42"/>
      <c r="C125" s="43"/>
      <c r="D125" s="223" t="s">
        <v>283</v>
      </c>
      <c r="E125" s="43"/>
      <c r="F125" s="224" t="s">
        <v>1782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283</v>
      </c>
      <c r="AU125" s="20" t="s">
        <v>84</v>
      </c>
    </row>
    <row r="126" s="2" customFormat="1" ht="16.5" customHeight="1">
      <c r="A126" s="41"/>
      <c r="B126" s="42"/>
      <c r="C126" s="210" t="s">
        <v>223</v>
      </c>
      <c r="D126" s="210" t="s">
        <v>278</v>
      </c>
      <c r="E126" s="211" t="s">
        <v>1134</v>
      </c>
      <c r="F126" s="212" t="s">
        <v>1135</v>
      </c>
      <c r="G126" s="213" t="s">
        <v>1131</v>
      </c>
      <c r="H126" s="214">
        <v>1.2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278</v>
      </c>
      <c r="AU126" s="221" t="s">
        <v>84</v>
      </c>
      <c r="AY126" s="20" t="s">
        <v>277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1783</v>
      </c>
    </row>
    <row r="127" s="2" customFormat="1">
      <c r="A127" s="41"/>
      <c r="B127" s="42"/>
      <c r="C127" s="43"/>
      <c r="D127" s="223" t="s">
        <v>283</v>
      </c>
      <c r="E127" s="43"/>
      <c r="F127" s="224" t="s">
        <v>1135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283</v>
      </c>
      <c r="AU127" s="20" t="s">
        <v>84</v>
      </c>
    </row>
    <row r="128" s="2" customFormat="1" ht="16.5" customHeight="1">
      <c r="A128" s="41"/>
      <c r="B128" s="42"/>
      <c r="C128" s="210" t="s">
        <v>226</v>
      </c>
      <c r="D128" s="210" t="s">
        <v>278</v>
      </c>
      <c r="E128" s="211" t="s">
        <v>1137</v>
      </c>
      <c r="F128" s="212" t="s">
        <v>1784</v>
      </c>
      <c r="G128" s="213" t="s">
        <v>1131</v>
      </c>
      <c r="H128" s="214">
        <v>1.2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278</v>
      </c>
      <c r="AU128" s="221" t="s">
        <v>84</v>
      </c>
      <c r="AY128" s="20" t="s">
        <v>277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1785</v>
      </c>
    </row>
    <row r="129" s="2" customFormat="1">
      <c r="A129" s="41"/>
      <c r="B129" s="42"/>
      <c r="C129" s="43"/>
      <c r="D129" s="223" t="s">
        <v>283</v>
      </c>
      <c r="E129" s="43"/>
      <c r="F129" s="224" t="s">
        <v>1784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283</v>
      </c>
      <c r="AU129" s="20" t="s">
        <v>84</v>
      </c>
    </row>
    <row r="130" s="2" customFormat="1" ht="16.5" customHeight="1">
      <c r="A130" s="41"/>
      <c r="B130" s="42"/>
      <c r="C130" s="210" t="s">
        <v>8</v>
      </c>
      <c r="D130" s="210" t="s">
        <v>278</v>
      </c>
      <c r="E130" s="211" t="s">
        <v>1244</v>
      </c>
      <c r="F130" s="212" t="s">
        <v>1669</v>
      </c>
      <c r="G130" s="213" t="s">
        <v>940</v>
      </c>
      <c r="H130" s="214">
        <v>0.23400000000000001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278</v>
      </c>
      <c r="AU130" s="221" t="s">
        <v>84</v>
      </c>
      <c r="AY130" s="20" t="s">
        <v>277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1786</v>
      </c>
    </row>
    <row r="131" s="2" customFormat="1">
      <c r="A131" s="41"/>
      <c r="B131" s="42"/>
      <c r="C131" s="43"/>
      <c r="D131" s="223" t="s">
        <v>283</v>
      </c>
      <c r="E131" s="43"/>
      <c r="F131" s="224" t="s">
        <v>1669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283</v>
      </c>
      <c r="AU131" s="20" t="s">
        <v>84</v>
      </c>
    </row>
    <row r="132" s="11" customFormat="1" ht="22.8" customHeight="1">
      <c r="A132" s="11"/>
      <c r="B132" s="196"/>
      <c r="C132" s="197"/>
      <c r="D132" s="198" t="s">
        <v>74</v>
      </c>
      <c r="E132" s="249" t="s">
        <v>1060</v>
      </c>
      <c r="F132" s="249" t="s">
        <v>1252</v>
      </c>
      <c r="G132" s="197"/>
      <c r="H132" s="197"/>
      <c r="I132" s="200"/>
      <c r="J132" s="250">
        <f>BK132</f>
        <v>0</v>
      </c>
      <c r="K132" s="197"/>
      <c r="L132" s="202"/>
      <c r="M132" s="203"/>
      <c r="N132" s="204"/>
      <c r="O132" s="204"/>
      <c r="P132" s="205">
        <f>SUM(P133:P138)</f>
        <v>0</v>
      </c>
      <c r="Q132" s="204"/>
      <c r="R132" s="205">
        <f>SUM(R133:R138)</f>
        <v>0</v>
      </c>
      <c r="S132" s="204"/>
      <c r="T132" s="206">
        <f>SUM(T133:T138)</f>
        <v>0</v>
      </c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R132" s="207" t="s">
        <v>82</v>
      </c>
      <c r="AT132" s="208" t="s">
        <v>74</v>
      </c>
      <c r="AU132" s="208" t="s">
        <v>82</v>
      </c>
      <c r="AY132" s="207" t="s">
        <v>277</v>
      </c>
      <c r="BK132" s="209">
        <f>SUM(BK133:BK138)</f>
        <v>0</v>
      </c>
    </row>
    <row r="133" s="2" customFormat="1" ht="16.5" customHeight="1">
      <c r="A133" s="41"/>
      <c r="B133" s="42"/>
      <c r="C133" s="210" t="s">
        <v>231</v>
      </c>
      <c r="D133" s="210" t="s">
        <v>278</v>
      </c>
      <c r="E133" s="211" t="s">
        <v>214</v>
      </c>
      <c r="F133" s="212" t="s">
        <v>1787</v>
      </c>
      <c r="G133" s="213" t="s">
        <v>1051</v>
      </c>
      <c r="H133" s="214">
        <v>256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278</v>
      </c>
      <c r="AU133" s="221" t="s">
        <v>84</v>
      </c>
      <c r="AY133" s="20" t="s">
        <v>277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1788</v>
      </c>
    </row>
    <row r="134" s="2" customFormat="1">
      <c r="A134" s="41"/>
      <c r="B134" s="42"/>
      <c r="C134" s="43"/>
      <c r="D134" s="223" t="s">
        <v>283</v>
      </c>
      <c r="E134" s="43"/>
      <c r="F134" s="224" t="s">
        <v>1787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283</v>
      </c>
      <c r="AU134" s="20" t="s">
        <v>84</v>
      </c>
    </row>
    <row r="135" s="2" customFormat="1" ht="16.5" customHeight="1">
      <c r="A135" s="41"/>
      <c r="B135" s="42"/>
      <c r="C135" s="210" t="s">
        <v>234</v>
      </c>
      <c r="D135" s="210" t="s">
        <v>278</v>
      </c>
      <c r="E135" s="211" t="s">
        <v>217</v>
      </c>
      <c r="F135" s="212" t="s">
        <v>1789</v>
      </c>
      <c r="G135" s="213" t="s">
        <v>1051</v>
      </c>
      <c r="H135" s="214">
        <v>76</v>
      </c>
      <c r="I135" s="215"/>
      <c r="J135" s="216">
        <f>ROUND(I135*H135,2)</f>
        <v>0</v>
      </c>
      <c r="K135" s="212" t="s">
        <v>19</v>
      </c>
      <c r="L135" s="47"/>
      <c r="M135" s="217" t="s">
        <v>19</v>
      </c>
      <c r="N135" s="218" t="s">
        <v>46</v>
      </c>
      <c r="O135" s="87"/>
      <c r="P135" s="219">
        <f>O135*H135</f>
        <v>0</v>
      </c>
      <c r="Q135" s="219">
        <v>0</v>
      </c>
      <c r="R135" s="219">
        <f>Q135*H135</f>
        <v>0</v>
      </c>
      <c r="S135" s="219">
        <v>0</v>
      </c>
      <c r="T135" s="22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1" t="s">
        <v>102</v>
      </c>
      <c r="AT135" s="221" t="s">
        <v>278</v>
      </c>
      <c r="AU135" s="221" t="s">
        <v>84</v>
      </c>
      <c r="AY135" s="20" t="s">
        <v>277</v>
      </c>
      <c r="BE135" s="222">
        <f>IF(N135="základní",J135,0)</f>
        <v>0</v>
      </c>
      <c r="BF135" s="222">
        <f>IF(N135="snížená",J135,0)</f>
        <v>0</v>
      </c>
      <c r="BG135" s="222">
        <f>IF(N135="zákl. přenesená",J135,0)</f>
        <v>0</v>
      </c>
      <c r="BH135" s="222">
        <f>IF(N135="sníž. přenesená",J135,0)</f>
        <v>0</v>
      </c>
      <c r="BI135" s="222">
        <f>IF(N135="nulová",J135,0)</f>
        <v>0</v>
      </c>
      <c r="BJ135" s="20" t="s">
        <v>82</v>
      </c>
      <c r="BK135" s="222">
        <f>ROUND(I135*H135,2)</f>
        <v>0</v>
      </c>
      <c r="BL135" s="20" t="s">
        <v>102</v>
      </c>
      <c r="BM135" s="221" t="s">
        <v>1790</v>
      </c>
    </row>
    <row r="136" s="2" customFormat="1">
      <c r="A136" s="41"/>
      <c r="B136" s="42"/>
      <c r="C136" s="43"/>
      <c r="D136" s="223" t="s">
        <v>283</v>
      </c>
      <c r="E136" s="43"/>
      <c r="F136" s="224" t="s">
        <v>1789</v>
      </c>
      <c r="G136" s="43"/>
      <c r="H136" s="43"/>
      <c r="I136" s="225"/>
      <c r="J136" s="43"/>
      <c r="K136" s="43"/>
      <c r="L136" s="47"/>
      <c r="M136" s="226"/>
      <c r="N136" s="22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283</v>
      </c>
      <c r="AU136" s="20" t="s">
        <v>84</v>
      </c>
    </row>
    <row r="137" s="2" customFormat="1" ht="16.5" customHeight="1">
      <c r="A137" s="41"/>
      <c r="B137" s="42"/>
      <c r="C137" s="210" t="s">
        <v>237</v>
      </c>
      <c r="D137" s="210" t="s">
        <v>278</v>
      </c>
      <c r="E137" s="211" t="s">
        <v>220</v>
      </c>
      <c r="F137" s="212" t="s">
        <v>1791</v>
      </c>
      <c r="G137" s="213" t="s">
        <v>1051</v>
      </c>
      <c r="H137" s="214">
        <v>1530</v>
      </c>
      <c r="I137" s="215"/>
      <c r="J137" s="216">
        <f>ROUND(I137*H137,2)</f>
        <v>0</v>
      </c>
      <c r="K137" s="212" t="s">
        <v>19</v>
      </c>
      <c r="L137" s="47"/>
      <c r="M137" s="217" t="s">
        <v>19</v>
      </c>
      <c r="N137" s="218" t="s">
        <v>46</v>
      </c>
      <c r="O137" s="87"/>
      <c r="P137" s="219">
        <f>O137*H137</f>
        <v>0</v>
      </c>
      <c r="Q137" s="219">
        <v>0</v>
      </c>
      <c r="R137" s="219">
        <f>Q137*H137</f>
        <v>0</v>
      </c>
      <c r="S137" s="219">
        <v>0</v>
      </c>
      <c r="T137" s="22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1" t="s">
        <v>102</v>
      </c>
      <c r="AT137" s="221" t="s">
        <v>278</v>
      </c>
      <c r="AU137" s="221" t="s">
        <v>84</v>
      </c>
      <c r="AY137" s="20" t="s">
        <v>277</v>
      </c>
      <c r="BE137" s="222">
        <f>IF(N137="základní",J137,0)</f>
        <v>0</v>
      </c>
      <c r="BF137" s="222">
        <f>IF(N137="snížená",J137,0)</f>
        <v>0</v>
      </c>
      <c r="BG137" s="222">
        <f>IF(N137="zákl. přenesená",J137,0)</f>
        <v>0</v>
      </c>
      <c r="BH137" s="222">
        <f>IF(N137="sníž. přenesená",J137,0)</f>
        <v>0</v>
      </c>
      <c r="BI137" s="222">
        <f>IF(N137="nulová",J137,0)</f>
        <v>0</v>
      </c>
      <c r="BJ137" s="20" t="s">
        <v>82</v>
      </c>
      <c r="BK137" s="222">
        <f>ROUND(I137*H137,2)</f>
        <v>0</v>
      </c>
      <c r="BL137" s="20" t="s">
        <v>102</v>
      </c>
      <c r="BM137" s="221" t="s">
        <v>1792</v>
      </c>
    </row>
    <row r="138" s="2" customFormat="1">
      <c r="A138" s="41"/>
      <c r="B138" s="42"/>
      <c r="C138" s="43"/>
      <c r="D138" s="223" t="s">
        <v>283</v>
      </c>
      <c r="E138" s="43"/>
      <c r="F138" s="224" t="s">
        <v>1791</v>
      </c>
      <c r="G138" s="43"/>
      <c r="H138" s="43"/>
      <c r="I138" s="225"/>
      <c r="J138" s="43"/>
      <c r="K138" s="43"/>
      <c r="L138" s="47"/>
      <c r="M138" s="226"/>
      <c r="N138" s="22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283</v>
      </c>
      <c r="AU138" s="20" t="s">
        <v>84</v>
      </c>
    </row>
    <row r="139" s="11" customFormat="1" ht="22.8" customHeight="1">
      <c r="A139" s="11"/>
      <c r="B139" s="196"/>
      <c r="C139" s="197"/>
      <c r="D139" s="198" t="s">
        <v>74</v>
      </c>
      <c r="E139" s="249" t="s">
        <v>1191</v>
      </c>
      <c r="F139" s="249" t="s">
        <v>1793</v>
      </c>
      <c r="G139" s="197"/>
      <c r="H139" s="197"/>
      <c r="I139" s="200"/>
      <c r="J139" s="250">
        <f>BK139</f>
        <v>0</v>
      </c>
      <c r="K139" s="197"/>
      <c r="L139" s="202"/>
      <c r="M139" s="203"/>
      <c r="N139" s="204"/>
      <c r="O139" s="204"/>
      <c r="P139" s="205">
        <f>SUM(P140:P149)</f>
        <v>0</v>
      </c>
      <c r="Q139" s="204"/>
      <c r="R139" s="205">
        <f>SUM(R140:R149)</f>
        <v>0</v>
      </c>
      <c r="S139" s="204"/>
      <c r="T139" s="206">
        <f>SUM(T140:T149)</f>
        <v>0</v>
      </c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R139" s="207" t="s">
        <v>82</v>
      </c>
      <c r="AT139" s="208" t="s">
        <v>74</v>
      </c>
      <c r="AU139" s="208" t="s">
        <v>82</v>
      </c>
      <c r="AY139" s="207" t="s">
        <v>277</v>
      </c>
      <c r="BK139" s="209">
        <f>SUM(BK140:BK149)</f>
        <v>0</v>
      </c>
    </row>
    <row r="140" s="2" customFormat="1" ht="16.5" customHeight="1">
      <c r="A140" s="41"/>
      <c r="B140" s="42"/>
      <c r="C140" s="210" t="s">
        <v>418</v>
      </c>
      <c r="D140" s="210" t="s">
        <v>278</v>
      </c>
      <c r="E140" s="211" t="s">
        <v>223</v>
      </c>
      <c r="F140" s="212" t="s">
        <v>1794</v>
      </c>
      <c r="G140" s="213" t="s">
        <v>940</v>
      </c>
      <c r="H140" s="214">
        <v>10.800000000000001</v>
      </c>
      <c r="I140" s="215"/>
      <c r="J140" s="216">
        <f>ROUND(I140*H140,2)</f>
        <v>0</v>
      </c>
      <c r="K140" s="212" t="s">
        <v>19</v>
      </c>
      <c r="L140" s="47"/>
      <c r="M140" s="217" t="s">
        <v>19</v>
      </c>
      <c r="N140" s="218" t="s">
        <v>46</v>
      </c>
      <c r="O140" s="87"/>
      <c r="P140" s="219">
        <f>O140*H140</f>
        <v>0</v>
      </c>
      <c r="Q140" s="219">
        <v>0</v>
      </c>
      <c r="R140" s="219">
        <f>Q140*H140</f>
        <v>0</v>
      </c>
      <c r="S140" s="219">
        <v>0</v>
      </c>
      <c r="T140" s="220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1" t="s">
        <v>102</v>
      </c>
      <c r="AT140" s="221" t="s">
        <v>278</v>
      </c>
      <c r="AU140" s="221" t="s">
        <v>84</v>
      </c>
      <c r="AY140" s="20" t="s">
        <v>277</v>
      </c>
      <c r="BE140" s="222">
        <f>IF(N140="základní",J140,0)</f>
        <v>0</v>
      </c>
      <c r="BF140" s="222">
        <f>IF(N140="snížená",J140,0)</f>
        <v>0</v>
      </c>
      <c r="BG140" s="222">
        <f>IF(N140="zákl. přenesená",J140,0)</f>
        <v>0</v>
      </c>
      <c r="BH140" s="222">
        <f>IF(N140="sníž. přenesená",J140,0)</f>
        <v>0</v>
      </c>
      <c r="BI140" s="222">
        <f>IF(N140="nulová",J140,0)</f>
        <v>0</v>
      </c>
      <c r="BJ140" s="20" t="s">
        <v>82</v>
      </c>
      <c r="BK140" s="222">
        <f>ROUND(I140*H140,2)</f>
        <v>0</v>
      </c>
      <c r="BL140" s="20" t="s">
        <v>102</v>
      </c>
      <c r="BM140" s="221" t="s">
        <v>1795</v>
      </c>
    </row>
    <row r="141" s="2" customFormat="1">
      <c r="A141" s="41"/>
      <c r="B141" s="42"/>
      <c r="C141" s="43"/>
      <c r="D141" s="223" t="s">
        <v>283</v>
      </c>
      <c r="E141" s="43"/>
      <c r="F141" s="224" t="s">
        <v>1794</v>
      </c>
      <c r="G141" s="43"/>
      <c r="H141" s="43"/>
      <c r="I141" s="225"/>
      <c r="J141" s="43"/>
      <c r="K141" s="43"/>
      <c r="L141" s="47"/>
      <c r="M141" s="226"/>
      <c r="N141" s="22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283</v>
      </c>
      <c r="AU141" s="20" t="s">
        <v>84</v>
      </c>
    </row>
    <row r="142" s="2" customFormat="1" ht="16.5" customHeight="1">
      <c r="A142" s="41"/>
      <c r="B142" s="42"/>
      <c r="C142" s="210" t="s">
        <v>429</v>
      </c>
      <c r="D142" s="210" t="s">
        <v>278</v>
      </c>
      <c r="E142" s="211" t="s">
        <v>226</v>
      </c>
      <c r="F142" s="212" t="s">
        <v>1796</v>
      </c>
      <c r="G142" s="213" t="s">
        <v>1131</v>
      </c>
      <c r="H142" s="214">
        <v>4.2000000000000002</v>
      </c>
      <c r="I142" s="215"/>
      <c r="J142" s="216">
        <f>ROUND(I142*H142,2)</f>
        <v>0</v>
      </c>
      <c r="K142" s="212" t="s">
        <v>19</v>
      </c>
      <c r="L142" s="47"/>
      <c r="M142" s="217" t="s">
        <v>19</v>
      </c>
      <c r="N142" s="218" t="s">
        <v>46</v>
      </c>
      <c r="O142" s="87"/>
      <c r="P142" s="219">
        <f>O142*H142</f>
        <v>0</v>
      </c>
      <c r="Q142" s="219">
        <v>0</v>
      </c>
      <c r="R142" s="219">
        <f>Q142*H142</f>
        <v>0</v>
      </c>
      <c r="S142" s="219">
        <v>0</v>
      </c>
      <c r="T142" s="22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1" t="s">
        <v>102</v>
      </c>
      <c r="AT142" s="221" t="s">
        <v>278</v>
      </c>
      <c r="AU142" s="221" t="s">
        <v>84</v>
      </c>
      <c r="AY142" s="20" t="s">
        <v>277</v>
      </c>
      <c r="BE142" s="222">
        <f>IF(N142="základní",J142,0)</f>
        <v>0</v>
      </c>
      <c r="BF142" s="222">
        <f>IF(N142="snížená",J142,0)</f>
        <v>0</v>
      </c>
      <c r="BG142" s="222">
        <f>IF(N142="zákl. přenesená",J142,0)</f>
        <v>0</v>
      </c>
      <c r="BH142" s="222">
        <f>IF(N142="sníž. přenesená",J142,0)</f>
        <v>0</v>
      </c>
      <c r="BI142" s="222">
        <f>IF(N142="nulová",J142,0)</f>
        <v>0</v>
      </c>
      <c r="BJ142" s="20" t="s">
        <v>82</v>
      </c>
      <c r="BK142" s="222">
        <f>ROUND(I142*H142,2)</f>
        <v>0</v>
      </c>
      <c r="BL142" s="20" t="s">
        <v>102</v>
      </c>
      <c r="BM142" s="221" t="s">
        <v>1797</v>
      </c>
    </row>
    <row r="143" s="2" customFormat="1">
      <c r="A143" s="41"/>
      <c r="B143" s="42"/>
      <c r="C143" s="43"/>
      <c r="D143" s="223" t="s">
        <v>283</v>
      </c>
      <c r="E143" s="43"/>
      <c r="F143" s="224" t="s">
        <v>1796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283</v>
      </c>
      <c r="AU143" s="20" t="s">
        <v>84</v>
      </c>
    </row>
    <row r="144" s="2" customFormat="1" ht="16.5" customHeight="1">
      <c r="A144" s="41"/>
      <c r="B144" s="42"/>
      <c r="C144" s="210" t="s">
        <v>7</v>
      </c>
      <c r="D144" s="210" t="s">
        <v>278</v>
      </c>
      <c r="E144" s="211" t="s">
        <v>8</v>
      </c>
      <c r="F144" s="212" t="s">
        <v>1798</v>
      </c>
      <c r="G144" s="213" t="s">
        <v>1131</v>
      </c>
      <c r="H144" s="214">
        <v>18</v>
      </c>
      <c r="I144" s="215"/>
      <c r="J144" s="216">
        <f>ROUND(I144*H144,2)</f>
        <v>0</v>
      </c>
      <c r="K144" s="212" t="s">
        <v>19</v>
      </c>
      <c r="L144" s="47"/>
      <c r="M144" s="217" t="s">
        <v>19</v>
      </c>
      <c r="N144" s="218" t="s">
        <v>46</v>
      </c>
      <c r="O144" s="87"/>
      <c r="P144" s="219">
        <f>O144*H144</f>
        <v>0</v>
      </c>
      <c r="Q144" s="219">
        <v>0</v>
      </c>
      <c r="R144" s="219">
        <f>Q144*H144</f>
        <v>0</v>
      </c>
      <c r="S144" s="219">
        <v>0</v>
      </c>
      <c r="T144" s="220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1" t="s">
        <v>102</v>
      </c>
      <c r="AT144" s="221" t="s">
        <v>278</v>
      </c>
      <c r="AU144" s="221" t="s">
        <v>84</v>
      </c>
      <c r="AY144" s="20" t="s">
        <v>277</v>
      </c>
      <c r="BE144" s="222">
        <f>IF(N144="základní",J144,0)</f>
        <v>0</v>
      </c>
      <c r="BF144" s="222">
        <f>IF(N144="snížená",J144,0)</f>
        <v>0</v>
      </c>
      <c r="BG144" s="222">
        <f>IF(N144="zákl. přenesená",J144,0)</f>
        <v>0</v>
      </c>
      <c r="BH144" s="222">
        <f>IF(N144="sníž. přenesená",J144,0)</f>
        <v>0</v>
      </c>
      <c r="BI144" s="222">
        <f>IF(N144="nulová",J144,0)</f>
        <v>0</v>
      </c>
      <c r="BJ144" s="20" t="s">
        <v>82</v>
      </c>
      <c r="BK144" s="222">
        <f>ROUND(I144*H144,2)</f>
        <v>0</v>
      </c>
      <c r="BL144" s="20" t="s">
        <v>102</v>
      </c>
      <c r="BM144" s="221" t="s">
        <v>1799</v>
      </c>
    </row>
    <row r="145" s="2" customFormat="1">
      <c r="A145" s="41"/>
      <c r="B145" s="42"/>
      <c r="C145" s="43"/>
      <c r="D145" s="223" t="s">
        <v>283</v>
      </c>
      <c r="E145" s="43"/>
      <c r="F145" s="224" t="s">
        <v>1800</v>
      </c>
      <c r="G145" s="43"/>
      <c r="H145" s="43"/>
      <c r="I145" s="225"/>
      <c r="J145" s="43"/>
      <c r="K145" s="43"/>
      <c r="L145" s="47"/>
      <c r="M145" s="226"/>
      <c r="N145" s="22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283</v>
      </c>
      <c r="AU145" s="20" t="s">
        <v>84</v>
      </c>
    </row>
    <row r="146" s="2" customFormat="1" ht="16.5" customHeight="1">
      <c r="A146" s="41"/>
      <c r="B146" s="42"/>
      <c r="C146" s="210" t="s">
        <v>446</v>
      </c>
      <c r="D146" s="210" t="s">
        <v>278</v>
      </c>
      <c r="E146" s="211" t="s">
        <v>231</v>
      </c>
      <c r="F146" s="212" t="s">
        <v>1801</v>
      </c>
      <c r="G146" s="213" t="s">
        <v>1051</v>
      </c>
      <c r="H146" s="214">
        <v>332</v>
      </c>
      <c r="I146" s="215"/>
      <c r="J146" s="216">
        <f>ROUND(I146*H146,2)</f>
        <v>0</v>
      </c>
      <c r="K146" s="212" t="s">
        <v>19</v>
      </c>
      <c r="L146" s="47"/>
      <c r="M146" s="217" t="s">
        <v>19</v>
      </c>
      <c r="N146" s="218" t="s">
        <v>46</v>
      </c>
      <c r="O146" s="87"/>
      <c r="P146" s="219">
        <f>O146*H146</f>
        <v>0</v>
      </c>
      <c r="Q146" s="219">
        <v>0</v>
      </c>
      <c r="R146" s="219">
        <f>Q146*H146</f>
        <v>0</v>
      </c>
      <c r="S146" s="219">
        <v>0</v>
      </c>
      <c r="T146" s="220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1" t="s">
        <v>102</v>
      </c>
      <c r="AT146" s="221" t="s">
        <v>278</v>
      </c>
      <c r="AU146" s="221" t="s">
        <v>84</v>
      </c>
      <c r="AY146" s="20" t="s">
        <v>277</v>
      </c>
      <c r="BE146" s="222">
        <f>IF(N146="základní",J146,0)</f>
        <v>0</v>
      </c>
      <c r="BF146" s="222">
        <f>IF(N146="snížená",J146,0)</f>
        <v>0</v>
      </c>
      <c r="BG146" s="222">
        <f>IF(N146="zákl. přenesená",J146,0)</f>
        <v>0</v>
      </c>
      <c r="BH146" s="222">
        <f>IF(N146="sníž. přenesená",J146,0)</f>
        <v>0</v>
      </c>
      <c r="BI146" s="222">
        <f>IF(N146="nulová",J146,0)</f>
        <v>0</v>
      </c>
      <c r="BJ146" s="20" t="s">
        <v>82</v>
      </c>
      <c r="BK146" s="222">
        <f>ROUND(I146*H146,2)</f>
        <v>0</v>
      </c>
      <c r="BL146" s="20" t="s">
        <v>102</v>
      </c>
      <c r="BM146" s="221" t="s">
        <v>1802</v>
      </c>
    </row>
    <row r="147" s="2" customFormat="1">
      <c r="A147" s="41"/>
      <c r="B147" s="42"/>
      <c r="C147" s="43"/>
      <c r="D147" s="223" t="s">
        <v>283</v>
      </c>
      <c r="E147" s="43"/>
      <c r="F147" s="224" t="s">
        <v>1801</v>
      </c>
      <c r="G147" s="43"/>
      <c r="H147" s="43"/>
      <c r="I147" s="225"/>
      <c r="J147" s="43"/>
      <c r="K147" s="43"/>
      <c r="L147" s="47"/>
      <c r="M147" s="226"/>
      <c r="N147" s="22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283</v>
      </c>
      <c r="AU147" s="20" t="s">
        <v>84</v>
      </c>
    </row>
    <row r="148" s="2" customFormat="1" ht="16.5" customHeight="1">
      <c r="A148" s="41"/>
      <c r="B148" s="42"/>
      <c r="C148" s="210" t="s">
        <v>452</v>
      </c>
      <c r="D148" s="210" t="s">
        <v>278</v>
      </c>
      <c r="E148" s="211" t="s">
        <v>234</v>
      </c>
      <c r="F148" s="212" t="s">
        <v>1424</v>
      </c>
      <c r="G148" s="213" t="s">
        <v>1131</v>
      </c>
      <c r="H148" s="214">
        <v>1.24</v>
      </c>
      <c r="I148" s="215"/>
      <c r="J148" s="216">
        <f>ROUND(I148*H148,2)</f>
        <v>0</v>
      </c>
      <c r="K148" s="212" t="s">
        <v>19</v>
      </c>
      <c r="L148" s="47"/>
      <c r="M148" s="217" t="s">
        <v>19</v>
      </c>
      <c r="N148" s="218" t="s">
        <v>46</v>
      </c>
      <c r="O148" s="87"/>
      <c r="P148" s="219">
        <f>O148*H148</f>
        <v>0</v>
      </c>
      <c r="Q148" s="219">
        <v>0</v>
      </c>
      <c r="R148" s="219">
        <f>Q148*H148</f>
        <v>0</v>
      </c>
      <c r="S148" s="219">
        <v>0</v>
      </c>
      <c r="T148" s="22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1" t="s">
        <v>102</v>
      </c>
      <c r="AT148" s="221" t="s">
        <v>278</v>
      </c>
      <c r="AU148" s="221" t="s">
        <v>84</v>
      </c>
      <c r="AY148" s="20" t="s">
        <v>277</v>
      </c>
      <c r="BE148" s="222">
        <f>IF(N148="základní",J148,0)</f>
        <v>0</v>
      </c>
      <c r="BF148" s="222">
        <f>IF(N148="snížená",J148,0)</f>
        <v>0</v>
      </c>
      <c r="BG148" s="222">
        <f>IF(N148="zákl. přenesená",J148,0)</f>
        <v>0</v>
      </c>
      <c r="BH148" s="222">
        <f>IF(N148="sníž. přenesená",J148,0)</f>
        <v>0</v>
      </c>
      <c r="BI148" s="222">
        <f>IF(N148="nulová",J148,0)</f>
        <v>0</v>
      </c>
      <c r="BJ148" s="20" t="s">
        <v>82</v>
      </c>
      <c r="BK148" s="222">
        <f>ROUND(I148*H148,2)</f>
        <v>0</v>
      </c>
      <c r="BL148" s="20" t="s">
        <v>102</v>
      </c>
      <c r="BM148" s="221" t="s">
        <v>1803</v>
      </c>
    </row>
    <row r="149" s="2" customFormat="1">
      <c r="A149" s="41"/>
      <c r="B149" s="42"/>
      <c r="C149" s="43"/>
      <c r="D149" s="223" t="s">
        <v>283</v>
      </c>
      <c r="E149" s="43"/>
      <c r="F149" s="224" t="s">
        <v>1424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283</v>
      </c>
      <c r="AU149" s="20" t="s">
        <v>84</v>
      </c>
    </row>
    <row r="150" s="11" customFormat="1" ht="22.8" customHeight="1">
      <c r="A150" s="11"/>
      <c r="B150" s="196"/>
      <c r="C150" s="197"/>
      <c r="D150" s="198" t="s">
        <v>74</v>
      </c>
      <c r="E150" s="249" t="s">
        <v>1196</v>
      </c>
      <c r="F150" s="249" t="s">
        <v>1804</v>
      </c>
      <c r="G150" s="197"/>
      <c r="H150" s="197"/>
      <c r="I150" s="200"/>
      <c r="J150" s="250">
        <f>BK150</f>
        <v>0</v>
      </c>
      <c r="K150" s="197"/>
      <c r="L150" s="202"/>
      <c r="M150" s="203"/>
      <c r="N150" s="204"/>
      <c r="O150" s="204"/>
      <c r="P150" s="205">
        <f>SUM(P151:P182)</f>
        <v>0</v>
      </c>
      <c r="Q150" s="204"/>
      <c r="R150" s="205">
        <f>SUM(R151:R182)</f>
        <v>0</v>
      </c>
      <c r="S150" s="204"/>
      <c r="T150" s="206">
        <f>SUM(T151:T182)</f>
        <v>0</v>
      </c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R150" s="207" t="s">
        <v>82</v>
      </c>
      <c r="AT150" s="208" t="s">
        <v>74</v>
      </c>
      <c r="AU150" s="208" t="s">
        <v>82</v>
      </c>
      <c r="AY150" s="207" t="s">
        <v>277</v>
      </c>
      <c r="BK150" s="209">
        <f>SUM(BK151:BK182)</f>
        <v>0</v>
      </c>
    </row>
    <row r="151" s="2" customFormat="1" ht="24.15" customHeight="1">
      <c r="A151" s="41"/>
      <c r="B151" s="42"/>
      <c r="C151" s="210" t="s">
        <v>456</v>
      </c>
      <c r="D151" s="210" t="s">
        <v>278</v>
      </c>
      <c r="E151" s="211" t="s">
        <v>1749</v>
      </c>
      <c r="F151" s="212" t="s">
        <v>1750</v>
      </c>
      <c r="G151" s="213" t="s">
        <v>1131</v>
      </c>
      <c r="H151" s="214">
        <v>32.399999999999999</v>
      </c>
      <c r="I151" s="215"/>
      <c r="J151" s="216">
        <f>ROUND(I151*H151,2)</f>
        <v>0</v>
      </c>
      <c r="K151" s="212" t="s">
        <v>19</v>
      </c>
      <c r="L151" s="47"/>
      <c r="M151" s="217" t="s">
        <v>19</v>
      </c>
      <c r="N151" s="218" t="s">
        <v>46</v>
      </c>
      <c r="O151" s="87"/>
      <c r="P151" s="219">
        <f>O151*H151</f>
        <v>0</v>
      </c>
      <c r="Q151" s="219">
        <v>0</v>
      </c>
      <c r="R151" s="219">
        <f>Q151*H151</f>
        <v>0</v>
      </c>
      <c r="S151" s="219">
        <v>0</v>
      </c>
      <c r="T151" s="220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1" t="s">
        <v>102</v>
      </c>
      <c r="AT151" s="221" t="s">
        <v>278</v>
      </c>
      <c r="AU151" s="221" t="s">
        <v>84</v>
      </c>
      <c r="AY151" s="20" t="s">
        <v>277</v>
      </c>
      <c r="BE151" s="222">
        <f>IF(N151="základní",J151,0)</f>
        <v>0</v>
      </c>
      <c r="BF151" s="222">
        <f>IF(N151="snížená",J151,0)</f>
        <v>0</v>
      </c>
      <c r="BG151" s="222">
        <f>IF(N151="zákl. přenesená",J151,0)</f>
        <v>0</v>
      </c>
      <c r="BH151" s="222">
        <f>IF(N151="sníž. přenesená",J151,0)</f>
        <v>0</v>
      </c>
      <c r="BI151" s="222">
        <f>IF(N151="nulová",J151,0)</f>
        <v>0</v>
      </c>
      <c r="BJ151" s="20" t="s">
        <v>82</v>
      </c>
      <c r="BK151" s="222">
        <f>ROUND(I151*H151,2)</f>
        <v>0</v>
      </c>
      <c r="BL151" s="20" t="s">
        <v>102</v>
      </c>
      <c r="BM151" s="221" t="s">
        <v>1805</v>
      </c>
    </row>
    <row r="152" s="2" customFormat="1">
      <c r="A152" s="41"/>
      <c r="B152" s="42"/>
      <c r="C152" s="43"/>
      <c r="D152" s="223" t="s">
        <v>283</v>
      </c>
      <c r="E152" s="43"/>
      <c r="F152" s="224" t="s">
        <v>1750</v>
      </c>
      <c r="G152" s="43"/>
      <c r="H152" s="43"/>
      <c r="I152" s="225"/>
      <c r="J152" s="43"/>
      <c r="K152" s="43"/>
      <c r="L152" s="47"/>
      <c r="M152" s="226"/>
      <c r="N152" s="22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283</v>
      </c>
      <c r="AU152" s="20" t="s">
        <v>84</v>
      </c>
    </row>
    <row r="153" s="2" customFormat="1" ht="21.75" customHeight="1">
      <c r="A153" s="41"/>
      <c r="B153" s="42"/>
      <c r="C153" s="210" t="s">
        <v>465</v>
      </c>
      <c r="D153" s="210" t="s">
        <v>278</v>
      </c>
      <c r="E153" s="211" t="s">
        <v>1752</v>
      </c>
      <c r="F153" s="212" t="s">
        <v>1753</v>
      </c>
      <c r="G153" s="213" t="s">
        <v>1041</v>
      </c>
      <c r="H153" s="214">
        <v>72</v>
      </c>
      <c r="I153" s="215"/>
      <c r="J153" s="216">
        <f>ROUND(I153*H153,2)</f>
        <v>0</v>
      </c>
      <c r="K153" s="212" t="s">
        <v>19</v>
      </c>
      <c r="L153" s="47"/>
      <c r="M153" s="217" t="s">
        <v>19</v>
      </c>
      <c r="N153" s="218" t="s">
        <v>46</v>
      </c>
      <c r="O153" s="87"/>
      <c r="P153" s="219">
        <f>O153*H153</f>
        <v>0</v>
      </c>
      <c r="Q153" s="219">
        <v>0</v>
      </c>
      <c r="R153" s="219">
        <f>Q153*H153</f>
        <v>0</v>
      </c>
      <c r="S153" s="219">
        <v>0</v>
      </c>
      <c r="T153" s="22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1" t="s">
        <v>102</v>
      </c>
      <c r="AT153" s="221" t="s">
        <v>278</v>
      </c>
      <c r="AU153" s="221" t="s">
        <v>84</v>
      </c>
      <c r="AY153" s="20" t="s">
        <v>277</v>
      </c>
      <c r="BE153" s="222">
        <f>IF(N153="základní",J153,0)</f>
        <v>0</v>
      </c>
      <c r="BF153" s="222">
        <f>IF(N153="snížená",J153,0)</f>
        <v>0</v>
      </c>
      <c r="BG153" s="222">
        <f>IF(N153="zákl. přenesená",J153,0)</f>
        <v>0</v>
      </c>
      <c r="BH153" s="222">
        <f>IF(N153="sníž. přenesená",J153,0)</f>
        <v>0</v>
      </c>
      <c r="BI153" s="222">
        <f>IF(N153="nulová",J153,0)</f>
        <v>0</v>
      </c>
      <c r="BJ153" s="20" t="s">
        <v>82</v>
      </c>
      <c r="BK153" s="222">
        <f>ROUND(I153*H153,2)</f>
        <v>0</v>
      </c>
      <c r="BL153" s="20" t="s">
        <v>102</v>
      </c>
      <c r="BM153" s="221" t="s">
        <v>1806</v>
      </c>
    </row>
    <row r="154" s="2" customFormat="1">
      <c r="A154" s="41"/>
      <c r="B154" s="42"/>
      <c r="C154" s="43"/>
      <c r="D154" s="223" t="s">
        <v>283</v>
      </c>
      <c r="E154" s="43"/>
      <c r="F154" s="224" t="s">
        <v>1753</v>
      </c>
      <c r="G154" s="43"/>
      <c r="H154" s="43"/>
      <c r="I154" s="225"/>
      <c r="J154" s="43"/>
      <c r="K154" s="43"/>
      <c r="L154" s="47"/>
      <c r="M154" s="226"/>
      <c r="N154" s="22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283</v>
      </c>
      <c r="AU154" s="20" t="s">
        <v>84</v>
      </c>
    </row>
    <row r="155" s="2" customFormat="1" ht="16.5" customHeight="1">
      <c r="A155" s="41"/>
      <c r="B155" s="42"/>
      <c r="C155" s="210" t="s">
        <v>472</v>
      </c>
      <c r="D155" s="210" t="s">
        <v>278</v>
      </c>
      <c r="E155" s="211" t="s">
        <v>1755</v>
      </c>
      <c r="F155" s="212" t="s">
        <v>1756</v>
      </c>
      <c r="G155" s="213" t="s">
        <v>1041</v>
      </c>
      <c r="H155" s="214">
        <v>72</v>
      </c>
      <c r="I155" s="215"/>
      <c r="J155" s="216">
        <f>ROUND(I155*H155,2)</f>
        <v>0</v>
      </c>
      <c r="K155" s="212" t="s">
        <v>19</v>
      </c>
      <c r="L155" s="47"/>
      <c r="M155" s="217" t="s">
        <v>19</v>
      </c>
      <c r="N155" s="218" t="s">
        <v>46</v>
      </c>
      <c r="O155" s="87"/>
      <c r="P155" s="219">
        <f>O155*H155</f>
        <v>0</v>
      </c>
      <c r="Q155" s="219">
        <v>0</v>
      </c>
      <c r="R155" s="219">
        <f>Q155*H155</f>
        <v>0</v>
      </c>
      <c r="S155" s="219">
        <v>0</v>
      </c>
      <c r="T155" s="220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1" t="s">
        <v>102</v>
      </c>
      <c r="AT155" s="221" t="s">
        <v>278</v>
      </c>
      <c r="AU155" s="221" t="s">
        <v>84</v>
      </c>
      <c r="AY155" s="20" t="s">
        <v>277</v>
      </c>
      <c r="BE155" s="222">
        <f>IF(N155="základní",J155,0)</f>
        <v>0</v>
      </c>
      <c r="BF155" s="222">
        <f>IF(N155="snížená",J155,0)</f>
        <v>0</v>
      </c>
      <c r="BG155" s="222">
        <f>IF(N155="zákl. přenesená",J155,0)</f>
        <v>0</v>
      </c>
      <c r="BH155" s="222">
        <f>IF(N155="sníž. přenesená",J155,0)</f>
        <v>0</v>
      </c>
      <c r="BI155" s="222">
        <f>IF(N155="nulová",J155,0)</f>
        <v>0</v>
      </c>
      <c r="BJ155" s="20" t="s">
        <v>82</v>
      </c>
      <c r="BK155" s="222">
        <f>ROUND(I155*H155,2)</f>
        <v>0</v>
      </c>
      <c r="BL155" s="20" t="s">
        <v>102</v>
      </c>
      <c r="BM155" s="221" t="s">
        <v>1807</v>
      </c>
    </row>
    <row r="156" s="2" customFormat="1">
      <c r="A156" s="41"/>
      <c r="B156" s="42"/>
      <c r="C156" s="43"/>
      <c r="D156" s="223" t="s">
        <v>283</v>
      </c>
      <c r="E156" s="43"/>
      <c r="F156" s="224" t="s">
        <v>1756</v>
      </c>
      <c r="G156" s="43"/>
      <c r="H156" s="43"/>
      <c r="I156" s="225"/>
      <c r="J156" s="43"/>
      <c r="K156" s="43"/>
      <c r="L156" s="47"/>
      <c r="M156" s="226"/>
      <c r="N156" s="22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283</v>
      </c>
      <c r="AU156" s="20" t="s">
        <v>84</v>
      </c>
    </row>
    <row r="157" s="2" customFormat="1" ht="16.5" customHeight="1">
      <c r="A157" s="41"/>
      <c r="B157" s="42"/>
      <c r="C157" s="210" t="s">
        <v>479</v>
      </c>
      <c r="D157" s="210" t="s">
        <v>278</v>
      </c>
      <c r="E157" s="211" t="s">
        <v>1580</v>
      </c>
      <c r="F157" s="212" t="s">
        <v>1758</v>
      </c>
      <c r="G157" s="213" t="s">
        <v>1041</v>
      </c>
      <c r="H157" s="214">
        <v>72</v>
      </c>
      <c r="I157" s="215"/>
      <c r="J157" s="216">
        <f>ROUND(I157*H157,2)</f>
        <v>0</v>
      </c>
      <c r="K157" s="212" t="s">
        <v>19</v>
      </c>
      <c r="L157" s="47"/>
      <c r="M157" s="217" t="s">
        <v>19</v>
      </c>
      <c r="N157" s="218" t="s">
        <v>46</v>
      </c>
      <c r="O157" s="87"/>
      <c r="P157" s="219">
        <f>O157*H157</f>
        <v>0</v>
      </c>
      <c r="Q157" s="219">
        <v>0</v>
      </c>
      <c r="R157" s="219">
        <f>Q157*H157</f>
        <v>0</v>
      </c>
      <c r="S157" s="219">
        <v>0</v>
      </c>
      <c r="T157" s="22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1" t="s">
        <v>102</v>
      </c>
      <c r="AT157" s="221" t="s">
        <v>278</v>
      </c>
      <c r="AU157" s="221" t="s">
        <v>84</v>
      </c>
      <c r="AY157" s="20" t="s">
        <v>277</v>
      </c>
      <c r="BE157" s="222">
        <f>IF(N157="základní",J157,0)</f>
        <v>0</v>
      </c>
      <c r="BF157" s="222">
        <f>IF(N157="snížená",J157,0)</f>
        <v>0</v>
      </c>
      <c r="BG157" s="222">
        <f>IF(N157="zákl. přenesená",J157,0)</f>
        <v>0</v>
      </c>
      <c r="BH157" s="222">
        <f>IF(N157="sníž. přenesená",J157,0)</f>
        <v>0</v>
      </c>
      <c r="BI157" s="222">
        <f>IF(N157="nulová",J157,0)</f>
        <v>0</v>
      </c>
      <c r="BJ157" s="20" t="s">
        <v>82</v>
      </c>
      <c r="BK157" s="222">
        <f>ROUND(I157*H157,2)</f>
        <v>0</v>
      </c>
      <c r="BL157" s="20" t="s">
        <v>102</v>
      </c>
      <c r="BM157" s="221" t="s">
        <v>1808</v>
      </c>
    </row>
    <row r="158" s="2" customFormat="1">
      <c r="A158" s="41"/>
      <c r="B158" s="42"/>
      <c r="C158" s="43"/>
      <c r="D158" s="223" t="s">
        <v>283</v>
      </c>
      <c r="E158" s="43"/>
      <c r="F158" s="224" t="s">
        <v>1758</v>
      </c>
      <c r="G158" s="43"/>
      <c r="H158" s="43"/>
      <c r="I158" s="225"/>
      <c r="J158" s="43"/>
      <c r="K158" s="43"/>
      <c r="L158" s="47"/>
      <c r="M158" s="226"/>
      <c r="N158" s="22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283</v>
      </c>
      <c r="AU158" s="20" t="s">
        <v>84</v>
      </c>
    </row>
    <row r="159" s="2" customFormat="1" ht="24.15" customHeight="1">
      <c r="A159" s="41"/>
      <c r="B159" s="42"/>
      <c r="C159" s="210" t="s">
        <v>484</v>
      </c>
      <c r="D159" s="210" t="s">
        <v>278</v>
      </c>
      <c r="E159" s="211" t="s">
        <v>1760</v>
      </c>
      <c r="F159" s="212" t="s">
        <v>1761</v>
      </c>
      <c r="G159" s="213" t="s">
        <v>1041</v>
      </c>
      <c r="H159" s="214">
        <v>72</v>
      </c>
      <c r="I159" s="215"/>
      <c r="J159" s="216">
        <f>ROUND(I159*H159,2)</f>
        <v>0</v>
      </c>
      <c r="K159" s="212" t="s">
        <v>19</v>
      </c>
      <c r="L159" s="47"/>
      <c r="M159" s="217" t="s">
        <v>19</v>
      </c>
      <c r="N159" s="218" t="s">
        <v>46</v>
      </c>
      <c r="O159" s="87"/>
      <c r="P159" s="219">
        <f>O159*H159</f>
        <v>0</v>
      </c>
      <c r="Q159" s="219">
        <v>0</v>
      </c>
      <c r="R159" s="219">
        <f>Q159*H159</f>
        <v>0</v>
      </c>
      <c r="S159" s="219">
        <v>0</v>
      </c>
      <c r="T159" s="220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1" t="s">
        <v>102</v>
      </c>
      <c r="AT159" s="221" t="s">
        <v>278</v>
      </c>
      <c r="AU159" s="221" t="s">
        <v>84</v>
      </c>
      <c r="AY159" s="20" t="s">
        <v>277</v>
      </c>
      <c r="BE159" s="222">
        <f>IF(N159="základní",J159,0)</f>
        <v>0</v>
      </c>
      <c r="BF159" s="222">
        <f>IF(N159="snížená",J159,0)</f>
        <v>0</v>
      </c>
      <c r="BG159" s="222">
        <f>IF(N159="zákl. přenesená",J159,0)</f>
        <v>0</v>
      </c>
      <c r="BH159" s="222">
        <f>IF(N159="sníž. přenesená",J159,0)</f>
        <v>0</v>
      </c>
      <c r="BI159" s="222">
        <f>IF(N159="nulová",J159,0)</f>
        <v>0</v>
      </c>
      <c r="BJ159" s="20" t="s">
        <v>82</v>
      </c>
      <c r="BK159" s="222">
        <f>ROUND(I159*H159,2)</f>
        <v>0</v>
      </c>
      <c r="BL159" s="20" t="s">
        <v>102</v>
      </c>
      <c r="BM159" s="221" t="s">
        <v>1809</v>
      </c>
    </row>
    <row r="160" s="2" customFormat="1">
      <c r="A160" s="41"/>
      <c r="B160" s="42"/>
      <c r="C160" s="43"/>
      <c r="D160" s="223" t="s">
        <v>283</v>
      </c>
      <c r="E160" s="43"/>
      <c r="F160" s="224" t="s">
        <v>1761</v>
      </c>
      <c r="G160" s="43"/>
      <c r="H160" s="43"/>
      <c r="I160" s="225"/>
      <c r="J160" s="43"/>
      <c r="K160" s="43"/>
      <c r="L160" s="47"/>
      <c r="M160" s="226"/>
      <c r="N160" s="22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283</v>
      </c>
      <c r="AU160" s="20" t="s">
        <v>84</v>
      </c>
    </row>
    <row r="161" s="2" customFormat="1" ht="21.75" customHeight="1">
      <c r="A161" s="41"/>
      <c r="B161" s="42"/>
      <c r="C161" s="210" t="s">
        <v>488</v>
      </c>
      <c r="D161" s="210" t="s">
        <v>278</v>
      </c>
      <c r="E161" s="211" t="s">
        <v>1810</v>
      </c>
      <c r="F161" s="212" t="s">
        <v>1811</v>
      </c>
      <c r="G161" s="213" t="s">
        <v>1051</v>
      </c>
      <c r="H161" s="214">
        <v>500</v>
      </c>
      <c r="I161" s="215"/>
      <c r="J161" s="216">
        <f>ROUND(I161*H161,2)</f>
        <v>0</v>
      </c>
      <c r="K161" s="212" t="s">
        <v>19</v>
      </c>
      <c r="L161" s="47"/>
      <c r="M161" s="217" t="s">
        <v>19</v>
      </c>
      <c r="N161" s="218" t="s">
        <v>46</v>
      </c>
      <c r="O161" s="87"/>
      <c r="P161" s="219">
        <f>O161*H161</f>
        <v>0</v>
      </c>
      <c r="Q161" s="219">
        <v>0</v>
      </c>
      <c r="R161" s="219">
        <f>Q161*H161</f>
        <v>0</v>
      </c>
      <c r="S161" s="219">
        <v>0</v>
      </c>
      <c r="T161" s="220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1" t="s">
        <v>102</v>
      </c>
      <c r="AT161" s="221" t="s">
        <v>278</v>
      </c>
      <c r="AU161" s="221" t="s">
        <v>84</v>
      </c>
      <c r="AY161" s="20" t="s">
        <v>277</v>
      </c>
      <c r="BE161" s="222">
        <f>IF(N161="základní",J161,0)</f>
        <v>0</v>
      </c>
      <c r="BF161" s="222">
        <f>IF(N161="snížená",J161,0)</f>
        <v>0</v>
      </c>
      <c r="BG161" s="222">
        <f>IF(N161="zákl. přenesená",J161,0)</f>
        <v>0</v>
      </c>
      <c r="BH161" s="222">
        <f>IF(N161="sníž. přenesená",J161,0)</f>
        <v>0</v>
      </c>
      <c r="BI161" s="222">
        <f>IF(N161="nulová",J161,0)</f>
        <v>0</v>
      </c>
      <c r="BJ161" s="20" t="s">
        <v>82</v>
      </c>
      <c r="BK161" s="222">
        <f>ROUND(I161*H161,2)</f>
        <v>0</v>
      </c>
      <c r="BL161" s="20" t="s">
        <v>102</v>
      </c>
      <c r="BM161" s="221" t="s">
        <v>1812</v>
      </c>
    </row>
    <row r="162" s="2" customFormat="1">
      <c r="A162" s="41"/>
      <c r="B162" s="42"/>
      <c r="C162" s="43"/>
      <c r="D162" s="223" t="s">
        <v>283</v>
      </c>
      <c r="E162" s="43"/>
      <c r="F162" s="224" t="s">
        <v>1811</v>
      </c>
      <c r="G162" s="43"/>
      <c r="H162" s="43"/>
      <c r="I162" s="225"/>
      <c r="J162" s="43"/>
      <c r="K162" s="43"/>
      <c r="L162" s="47"/>
      <c r="M162" s="226"/>
      <c r="N162" s="22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283</v>
      </c>
      <c r="AU162" s="20" t="s">
        <v>84</v>
      </c>
    </row>
    <row r="163" s="2" customFormat="1" ht="16.5" customHeight="1">
      <c r="A163" s="41"/>
      <c r="B163" s="42"/>
      <c r="C163" s="210" t="s">
        <v>494</v>
      </c>
      <c r="D163" s="210" t="s">
        <v>278</v>
      </c>
      <c r="E163" s="211" t="s">
        <v>1766</v>
      </c>
      <c r="F163" s="212" t="s">
        <v>1767</v>
      </c>
      <c r="G163" s="213" t="s">
        <v>1051</v>
      </c>
      <c r="H163" s="214">
        <v>248</v>
      </c>
      <c r="I163" s="215"/>
      <c r="J163" s="216">
        <f>ROUND(I163*H163,2)</f>
        <v>0</v>
      </c>
      <c r="K163" s="212" t="s">
        <v>19</v>
      </c>
      <c r="L163" s="47"/>
      <c r="M163" s="217" t="s">
        <v>19</v>
      </c>
      <c r="N163" s="218" t="s">
        <v>46</v>
      </c>
      <c r="O163" s="87"/>
      <c r="P163" s="219">
        <f>O163*H163</f>
        <v>0</v>
      </c>
      <c r="Q163" s="219">
        <v>0</v>
      </c>
      <c r="R163" s="219">
        <f>Q163*H163</f>
        <v>0</v>
      </c>
      <c r="S163" s="219">
        <v>0</v>
      </c>
      <c r="T163" s="22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1" t="s">
        <v>102</v>
      </c>
      <c r="AT163" s="221" t="s">
        <v>278</v>
      </c>
      <c r="AU163" s="221" t="s">
        <v>84</v>
      </c>
      <c r="AY163" s="20" t="s">
        <v>277</v>
      </c>
      <c r="BE163" s="222">
        <f>IF(N163="základní",J163,0)</f>
        <v>0</v>
      </c>
      <c r="BF163" s="222">
        <f>IF(N163="snížená",J163,0)</f>
        <v>0</v>
      </c>
      <c r="BG163" s="222">
        <f>IF(N163="zákl. přenesená",J163,0)</f>
        <v>0</v>
      </c>
      <c r="BH163" s="222">
        <f>IF(N163="sníž. přenesená",J163,0)</f>
        <v>0</v>
      </c>
      <c r="BI163" s="222">
        <f>IF(N163="nulová",J163,0)</f>
        <v>0</v>
      </c>
      <c r="BJ163" s="20" t="s">
        <v>82</v>
      </c>
      <c r="BK163" s="222">
        <f>ROUND(I163*H163,2)</f>
        <v>0</v>
      </c>
      <c r="BL163" s="20" t="s">
        <v>102</v>
      </c>
      <c r="BM163" s="221" t="s">
        <v>1813</v>
      </c>
    </row>
    <row r="164" s="2" customFormat="1">
      <c r="A164" s="41"/>
      <c r="B164" s="42"/>
      <c r="C164" s="43"/>
      <c r="D164" s="223" t="s">
        <v>283</v>
      </c>
      <c r="E164" s="43"/>
      <c r="F164" s="224" t="s">
        <v>1767</v>
      </c>
      <c r="G164" s="43"/>
      <c r="H164" s="43"/>
      <c r="I164" s="225"/>
      <c r="J164" s="43"/>
      <c r="K164" s="43"/>
      <c r="L164" s="47"/>
      <c r="M164" s="226"/>
      <c r="N164" s="22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283</v>
      </c>
      <c r="AU164" s="20" t="s">
        <v>84</v>
      </c>
    </row>
    <row r="165" s="2" customFormat="1" ht="16.5" customHeight="1">
      <c r="A165" s="41"/>
      <c r="B165" s="42"/>
      <c r="C165" s="210" t="s">
        <v>498</v>
      </c>
      <c r="D165" s="210" t="s">
        <v>278</v>
      </c>
      <c r="E165" s="211" t="s">
        <v>1769</v>
      </c>
      <c r="F165" s="212" t="s">
        <v>1770</v>
      </c>
      <c r="G165" s="213" t="s">
        <v>1051</v>
      </c>
      <c r="H165" s="214">
        <v>252</v>
      </c>
      <c r="I165" s="215"/>
      <c r="J165" s="216">
        <f>ROUND(I165*H165,2)</f>
        <v>0</v>
      </c>
      <c r="K165" s="212" t="s">
        <v>19</v>
      </c>
      <c r="L165" s="47"/>
      <c r="M165" s="217" t="s">
        <v>19</v>
      </c>
      <c r="N165" s="218" t="s">
        <v>46</v>
      </c>
      <c r="O165" s="87"/>
      <c r="P165" s="219">
        <f>O165*H165</f>
        <v>0</v>
      </c>
      <c r="Q165" s="219">
        <v>0</v>
      </c>
      <c r="R165" s="219">
        <f>Q165*H165</f>
        <v>0</v>
      </c>
      <c r="S165" s="219">
        <v>0</v>
      </c>
      <c r="T165" s="220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1" t="s">
        <v>102</v>
      </c>
      <c r="AT165" s="221" t="s">
        <v>278</v>
      </c>
      <c r="AU165" s="221" t="s">
        <v>84</v>
      </c>
      <c r="AY165" s="20" t="s">
        <v>277</v>
      </c>
      <c r="BE165" s="222">
        <f>IF(N165="základní",J165,0)</f>
        <v>0</v>
      </c>
      <c r="BF165" s="222">
        <f>IF(N165="snížená",J165,0)</f>
        <v>0</v>
      </c>
      <c r="BG165" s="222">
        <f>IF(N165="zákl. přenesená",J165,0)</f>
        <v>0</v>
      </c>
      <c r="BH165" s="222">
        <f>IF(N165="sníž. přenesená",J165,0)</f>
        <v>0</v>
      </c>
      <c r="BI165" s="222">
        <f>IF(N165="nulová",J165,0)</f>
        <v>0</v>
      </c>
      <c r="BJ165" s="20" t="s">
        <v>82</v>
      </c>
      <c r="BK165" s="222">
        <f>ROUND(I165*H165,2)</f>
        <v>0</v>
      </c>
      <c r="BL165" s="20" t="s">
        <v>102</v>
      </c>
      <c r="BM165" s="221" t="s">
        <v>1814</v>
      </c>
    </row>
    <row r="166" s="2" customFormat="1">
      <c r="A166" s="41"/>
      <c r="B166" s="42"/>
      <c r="C166" s="43"/>
      <c r="D166" s="223" t="s">
        <v>283</v>
      </c>
      <c r="E166" s="43"/>
      <c r="F166" s="224" t="s">
        <v>1770</v>
      </c>
      <c r="G166" s="43"/>
      <c r="H166" s="43"/>
      <c r="I166" s="225"/>
      <c r="J166" s="43"/>
      <c r="K166" s="43"/>
      <c r="L166" s="47"/>
      <c r="M166" s="226"/>
      <c r="N166" s="22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283</v>
      </c>
      <c r="AU166" s="20" t="s">
        <v>84</v>
      </c>
    </row>
    <row r="167" s="2" customFormat="1" ht="16.5" customHeight="1">
      <c r="A167" s="41"/>
      <c r="B167" s="42"/>
      <c r="C167" s="210" t="s">
        <v>507</v>
      </c>
      <c r="D167" s="210" t="s">
        <v>278</v>
      </c>
      <c r="E167" s="211" t="s">
        <v>1772</v>
      </c>
      <c r="F167" s="212" t="s">
        <v>1773</v>
      </c>
      <c r="G167" s="213" t="s">
        <v>1051</v>
      </c>
      <c r="H167" s="214">
        <v>400</v>
      </c>
      <c r="I167" s="215"/>
      <c r="J167" s="216">
        <f>ROUND(I167*H167,2)</f>
        <v>0</v>
      </c>
      <c r="K167" s="212" t="s">
        <v>19</v>
      </c>
      <c r="L167" s="47"/>
      <c r="M167" s="217" t="s">
        <v>19</v>
      </c>
      <c r="N167" s="218" t="s">
        <v>46</v>
      </c>
      <c r="O167" s="87"/>
      <c r="P167" s="219">
        <f>O167*H167</f>
        <v>0</v>
      </c>
      <c r="Q167" s="219">
        <v>0</v>
      </c>
      <c r="R167" s="219">
        <f>Q167*H167</f>
        <v>0</v>
      </c>
      <c r="S167" s="219">
        <v>0</v>
      </c>
      <c r="T167" s="220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1" t="s">
        <v>102</v>
      </c>
      <c r="AT167" s="221" t="s">
        <v>278</v>
      </c>
      <c r="AU167" s="221" t="s">
        <v>84</v>
      </c>
      <c r="AY167" s="20" t="s">
        <v>277</v>
      </c>
      <c r="BE167" s="222">
        <f>IF(N167="základní",J167,0)</f>
        <v>0</v>
      </c>
      <c r="BF167" s="222">
        <f>IF(N167="snížená",J167,0)</f>
        <v>0</v>
      </c>
      <c r="BG167" s="222">
        <f>IF(N167="zákl. přenesená",J167,0)</f>
        <v>0</v>
      </c>
      <c r="BH167" s="222">
        <f>IF(N167="sníž. přenesená",J167,0)</f>
        <v>0</v>
      </c>
      <c r="BI167" s="222">
        <f>IF(N167="nulová",J167,0)</f>
        <v>0</v>
      </c>
      <c r="BJ167" s="20" t="s">
        <v>82</v>
      </c>
      <c r="BK167" s="222">
        <f>ROUND(I167*H167,2)</f>
        <v>0</v>
      </c>
      <c r="BL167" s="20" t="s">
        <v>102</v>
      </c>
      <c r="BM167" s="221" t="s">
        <v>1815</v>
      </c>
    </row>
    <row r="168" s="2" customFormat="1">
      <c r="A168" s="41"/>
      <c r="B168" s="42"/>
      <c r="C168" s="43"/>
      <c r="D168" s="223" t="s">
        <v>283</v>
      </c>
      <c r="E168" s="43"/>
      <c r="F168" s="224" t="s">
        <v>1773</v>
      </c>
      <c r="G168" s="43"/>
      <c r="H168" s="43"/>
      <c r="I168" s="225"/>
      <c r="J168" s="43"/>
      <c r="K168" s="43"/>
      <c r="L168" s="47"/>
      <c r="M168" s="226"/>
      <c r="N168" s="22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283</v>
      </c>
      <c r="AU168" s="20" t="s">
        <v>84</v>
      </c>
    </row>
    <row r="169" s="2" customFormat="1" ht="21.75" customHeight="1">
      <c r="A169" s="41"/>
      <c r="B169" s="42"/>
      <c r="C169" s="210" t="s">
        <v>518</v>
      </c>
      <c r="D169" s="210" t="s">
        <v>278</v>
      </c>
      <c r="E169" s="211" t="s">
        <v>1775</v>
      </c>
      <c r="F169" s="212" t="s">
        <v>1776</v>
      </c>
      <c r="G169" s="213" t="s">
        <v>1051</v>
      </c>
      <c r="H169" s="214">
        <v>500</v>
      </c>
      <c r="I169" s="215"/>
      <c r="J169" s="216">
        <f>ROUND(I169*H169,2)</f>
        <v>0</v>
      </c>
      <c r="K169" s="212" t="s">
        <v>19</v>
      </c>
      <c r="L169" s="47"/>
      <c r="M169" s="217" t="s">
        <v>19</v>
      </c>
      <c r="N169" s="218" t="s">
        <v>46</v>
      </c>
      <c r="O169" s="87"/>
      <c r="P169" s="219">
        <f>O169*H169</f>
        <v>0</v>
      </c>
      <c r="Q169" s="219">
        <v>0</v>
      </c>
      <c r="R169" s="219">
        <f>Q169*H169</f>
        <v>0</v>
      </c>
      <c r="S169" s="219">
        <v>0</v>
      </c>
      <c r="T169" s="220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1" t="s">
        <v>102</v>
      </c>
      <c r="AT169" s="221" t="s">
        <v>278</v>
      </c>
      <c r="AU169" s="221" t="s">
        <v>84</v>
      </c>
      <c r="AY169" s="20" t="s">
        <v>277</v>
      </c>
      <c r="BE169" s="222">
        <f>IF(N169="základní",J169,0)</f>
        <v>0</v>
      </c>
      <c r="BF169" s="222">
        <f>IF(N169="snížená",J169,0)</f>
        <v>0</v>
      </c>
      <c r="BG169" s="222">
        <f>IF(N169="zákl. přenesená",J169,0)</f>
        <v>0</v>
      </c>
      <c r="BH169" s="222">
        <f>IF(N169="sníž. přenesená",J169,0)</f>
        <v>0</v>
      </c>
      <c r="BI169" s="222">
        <f>IF(N169="nulová",J169,0)</f>
        <v>0</v>
      </c>
      <c r="BJ169" s="20" t="s">
        <v>82</v>
      </c>
      <c r="BK169" s="222">
        <f>ROUND(I169*H169,2)</f>
        <v>0</v>
      </c>
      <c r="BL169" s="20" t="s">
        <v>102</v>
      </c>
      <c r="BM169" s="221" t="s">
        <v>1816</v>
      </c>
    </row>
    <row r="170" s="2" customFormat="1">
      <c r="A170" s="41"/>
      <c r="B170" s="42"/>
      <c r="C170" s="43"/>
      <c r="D170" s="223" t="s">
        <v>283</v>
      </c>
      <c r="E170" s="43"/>
      <c r="F170" s="224" t="s">
        <v>1776</v>
      </c>
      <c r="G170" s="43"/>
      <c r="H170" s="43"/>
      <c r="I170" s="225"/>
      <c r="J170" s="43"/>
      <c r="K170" s="43"/>
      <c r="L170" s="47"/>
      <c r="M170" s="226"/>
      <c r="N170" s="22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283</v>
      </c>
      <c r="AU170" s="20" t="s">
        <v>84</v>
      </c>
    </row>
    <row r="171" s="2" customFormat="1" ht="16.5" customHeight="1">
      <c r="A171" s="41"/>
      <c r="B171" s="42"/>
      <c r="C171" s="210" t="s">
        <v>527</v>
      </c>
      <c r="D171" s="210" t="s">
        <v>278</v>
      </c>
      <c r="E171" s="211" t="s">
        <v>1338</v>
      </c>
      <c r="F171" s="212" t="s">
        <v>1778</v>
      </c>
      <c r="G171" s="213" t="s">
        <v>1041</v>
      </c>
      <c r="H171" s="214">
        <v>72</v>
      </c>
      <c r="I171" s="215"/>
      <c r="J171" s="216">
        <f>ROUND(I171*H171,2)</f>
        <v>0</v>
      </c>
      <c r="K171" s="212" t="s">
        <v>19</v>
      </c>
      <c r="L171" s="47"/>
      <c r="M171" s="217" t="s">
        <v>19</v>
      </c>
      <c r="N171" s="218" t="s">
        <v>46</v>
      </c>
      <c r="O171" s="87"/>
      <c r="P171" s="219">
        <f>O171*H171</f>
        <v>0</v>
      </c>
      <c r="Q171" s="219">
        <v>0</v>
      </c>
      <c r="R171" s="219">
        <f>Q171*H171</f>
        <v>0</v>
      </c>
      <c r="S171" s="219">
        <v>0</v>
      </c>
      <c r="T171" s="220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1" t="s">
        <v>102</v>
      </c>
      <c r="AT171" s="221" t="s">
        <v>278</v>
      </c>
      <c r="AU171" s="221" t="s">
        <v>84</v>
      </c>
      <c r="AY171" s="20" t="s">
        <v>277</v>
      </c>
      <c r="BE171" s="222">
        <f>IF(N171="základní",J171,0)</f>
        <v>0</v>
      </c>
      <c r="BF171" s="222">
        <f>IF(N171="snížená",J171,0)</f>
        <v>0</v>
      </c>
      <c r="BG171" s="222">
        <f>IF(N171="zákl. přenesená",J171,0)</f>
        <v>0</v>
      </c>
      <c r="BH171" s="222">
        <f>IF(N171="sníž. přenesená",J171,0)</f>
        <v>0</v>
      </c>
      <c r="BI171" s="222">
        <f>IF(N171="nulová",J171,0)</f>
        <v>0</v>
      </c>
      <c r="BJ171" s="20" t="s">
        <v>82</v>
      </c>
      <c r="BK171" s="222">
        <f>ROUND(I171*H171,2)</f>
        <v>0</v>
      </c>
      <c r="BL171" s="20" t="s">
        <v>102</v>
      </c>
      <c r="BM171" s="221" t="s">
        <v>1817</v>
      </c>
    </row>
    <row r="172" s="2" customFormat="1">
      <c r="A172" s="41"/>
      <c r="B172" s="42"/>
      <c r="C172" s="43"/>
      <c r="D172" s="223" t="s">
        <v>283</v>
      </c>
      <c r="E172" s="43"/>
      <c r="F172" s="224" t="s">
        <v>1778</v>
      </c>
      <c r="G172" s="43"/>
      <c r="H172" s="43"/>
      <c r="I172" s="225"/>
      <c r="J172" s="43"/>
      <c r="K172" s="43"/>
      <c r="L172" s="47"/>
      <c r="M172" s="226"/>
      <c r="N172" s="22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283</v>
      </c>
      <c r="AU172" s="20" t="s">
        <v>84</v>
      </c>
    </row>
    <row r="173" s="2" customFormat="1" ht="16.5" customHeight="1">
      <c r="A173" s="41"/>
      <c r="B173" s="42"/>
      <c r="C173" s="210" t="s">
        <v>536</v>
      </c>
      <c r="D173" s="210" t="s">
        <v>278</v>
      </c>
      <c r="E173" s="211" t="s">
        <v>1594</v>
      </c>
      <c r="F173" s="212" t="s">
        <v>1780</v>
      </c>
      <c r="G173" s="213" t="s">
        <v>1131</v>
      </c>
      <c r="H173" s="214">
        <v>1.44</v>
      </c>
      <c r="I173" s="215"/>
      <c r="J173" s="216">
        <f>ROUND(I173*H173,2)</f>
        <v>0</v>
      </c>
      <c r="K173" s="212" t="s">
        <v>19</v>
      </c>
      <c r="L173" s="47"/>
      <c r="M173" s="217" t="s">
        <v>19</v>
      </c>
      <c r="N173" s="218" t="s">
        <v>46</v>
      </c>
      <c r="O173" s="87"/>
      <c r="P173" s="219">
        <f>O173*H173</f>
        <v>0</v>
      </c>
      <c r="Q173" s="219">
        <v>0</v>
      </c>
      <c r="R173" s="219">
        <f>Q173*H173</f>
        <v>0</v>
      </c>
      <c r="S173" s="219">
        <v>0</v>
      </c>
      <c r="T173" s="220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1" t="s">
        <v>102</v>
      </c>
      <c r="AT173" s="221" t="s">
        <v>278</v>
      </c>
      <c r="AU173" s="221" t="s">
        <v>84</v>
      </c>
      <c r="AY173" s="20" t="s">
        <v>277</v>
      </c>
      <c r="BE173" s="222">
        <f>IF(N173="základní",J173,0)</f>
        <v>0</v>
      </c>
      <c r="BF173" s="222">
        <f>IF(N173="snížená",J173,0)</f>
        <v>0</v>
      </c>
      <c r="BG173" s="222">
        <f>IF(N173="zákl. přenesená",J173,0)</f>
        <v>0</v>
      </c>
      <c r="BH173" s="222">
        <f>IF(N173="sníž. přenesená",J173,0)</f>
        <v>0</v>
      </c>
      <c r="BI173" s="222">
        <f>IF(N173="nulová",J173,0)</f>
        <v>0</v>
      </c>
      <c r="BJ173" s="20" t="s">
        <v>82</v>
      </c>
      <c r="BK173" s="222">
        <f>ROUND(I173*H173,2)</f>
        <v>0</v>
      </c>
      <c r="BL173" s="20" t="s">
        <v>102</v>
      </c>
      <c r="BM173" s="221" t="s">
        <v>1818</v>
      </c>
    </row>
    <row r="174" s="2" customFormat="1">
      <c r="A174" s="41"/>
      <c r="B174" s="42"/>
      <c r="C174" s="43"/>
      <c r="D174" s="223" t="s">
        <v>283</v>
      </c>
      <c r="E174" s="43"/>
      <c r="F174" s="224" t="s">
        <v>1782</v>
      </c>
      <c r="G174" s="43"/>
      <c r="H174" s="43"/>
      <c r="I174" s="225"/>
      <c r="J174" s="43"/>
      <c r="K174" s="43"/>
      <c r="L174" s="47"/>
      <c r="M174" s="226"/>
      <c r="N174" s="22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283</v>
      </c>
      <c r="AU174" s="20" t="s">
        <v>84</v>
      </c>
    </row>
    <row r="175" s="2" customFormat="1" ht="16.5" customHeight="1">
      <c r="A175" s="41"/>
      <c r="B175" s="42"/>
      <c r="C175" s="210" t="s">
        <v>544</v>
      </c>
      <c r="D175" s="210" t="s">
        <v>278</v>
      </c>
      <c r="E175" s="211" t="s">
        <v>1134</v>
      </c>
      <c r="F175" s="212" t="s">
        <v>1135</v>
      </c>
      <c r="G175" s="213" t="s">
        <v>1131</v>
      </c>
      <c r="H175" s="214">
        <v>1.44</v>
      </c>
      <c r="I175" s="215"/>
      <c r="J175" s="216">
        <f>ROUND(I175*H175,2)</f>
        <v>0</v>
      </c>
      <c r="K175" s="212" t="s">
        <v>19</v>
      </c>
      <c r="L175" s="47"/>
      <c r="M175" s="217" t="s">
        <v>19</v>
      </c>
      <c r="N175" s="218" t="s">
        <v>46</v>
      </c>
      <c r="O175" s="87"/>
      <c r="P175" s="219">
        <f>O175*H175</f>
        <v>0</v>
      </c>
      <c r="Q175" s="219">
        <v>0</v>
      </c>
      <c r="R175" s="219">
        <f>Q175*H175</f>
        <v>0</v>
      </c>
      <c r="S175" s="219">
        <v>0</v>
      </c>
      <c r="T175" s="220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1" t="s">
        <v>102</v>
      </c>
      <c r="AT175" s="221" t="s">
        <v>278</v>
      </c>
      <c r="AU175" s="221" t="s">
        <v>84</v>
      </c>
      <c r="AY175" s="20" t="s">
        <v>277</v>
      </c>
      <c r="BE175" s="222">
        <f>IF(N175="základní",J175,0)</f>
        <v>0</v>
      </c>
      <c r="BF175" s="222">
        <f>IF(N175="snížená",J175,0)</f>
        <v>0</v>
      </c>
      <c r="BG175" s="222">
        <f>IF(N175="zákl. přenesená",J175,0)</f>
        <v>0</v>
      </c>
      <c r="BH175" s="222">
        <f>IF(N175="sníž. přenesená",J175,0)</f>
        <v>0</v>
      </c>
      <c r="BI175" s="222">
        <f>IF(N175="nulová",J175,0)</f>
        <v>0</v>
      </c>
      <c r="BJ175" s="20" t="s">
        <v>82</v>
      </c>
      <c r="BK175" s="222">
        <f>ROUND(I175*H175,2)</f>
        <v>0</v>
      </c>
      <c r="BL175" s="20" t="s">
        <v>102</v>
      </c>
      <c r="BM175" s="221" t="s">
        <v>1819</v>
      </c>
    </row>
    <row r="176" s="2" customFormat="1">
      <c r="A176" s="41"/>
      <c r="B176" s="42"/>
      <c r="C176" s="43"/>
      <c r="D176" s="223" t="s">
        <v>283</v>
      </c>
      <c r="E176" s="43"/>
      <c r="F176" s="224" t="s">
        <v>1135</v>
      </c>
      <c r="G176" s="43"/>
      <c r="H176" s="43"/>
      <c r="I176" s="225"/>
      <c r="J176" s="43"/>
      <c r="K176" s="43"/>
      <c r="L176" s="47"/>
      <c r="M176" s="226"/>
      <c r="N176" s="22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283</v>
      </c>
      <c r="AU176" s="20" t="s">
        <v>84</v>
      </c>
    </row>
    <row r="177" s="2" customFormat="1" ht="16.5" customHeight="1">
      <c r="A177" s="41"/>
      <c r="B177" s="42"/>
      <c r="C177" s="210" t="s">
        <v>551</v>
      </c>
      <c r="D177" s="210" t="s">
        <v>278</v>
      </c>
      <c r="E177" s="211" t="s">
        <v>1137</v>
      </c>
      <c r="F177" s="212" t="s">
        <v>1784</v>
      </c>
      <c r="G177" s="213" t="s">
        <v>1131</v>
      </c>
      <c r="H177" s="214">
        <v>1.44</v>
      </c>
      <c r="I177" s="215"/>
      <c r="J177" s="216">
        <f>ROUND(I177*H177,2)</f>
        <v>0</v>
      </c>
      <c r="K177" s="212" t="s">
        <v>19</v>
      </c>
      <c r="L177" s="47"/>
      <c r="M177" s="217" t="s">
        <v>19</v>
      </c>
      <c r="N177" s="218" t="s">
        <v>46</v>
      </c>
      <c r="O177" s="87"/>
      <c r="P177" s="219">
        <f>O177*H177</f>
        <v>0</v>
      </c>
      <c r="Q177" s="219">
        <v>0</v>
      </c>
      <c r="R177" s="219">
        <f>Q177*H177</f>
        <v>0</v>
      </c>
      <c r="S177" s="219">
        <v>0</v>
      </c>
      <c r="T177" s="220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1" t="s">
        <v>102</v>
      </c>
      <c r="AT177" s="221" t="s">
        <v>278</v>
      </c>
      <c r="AU177" s="221" t="s">
        <v>84</v>
      </c>
      <c r="AY177" s="20" t="s">
        <v>277</v>
      </c>
      <c r="BE177" s="222">
        <f>IF(N177="základní",J177,0)</f>
        <v>0</v>
      </c>
      <c r="BF177" s="222">
        <f>IF(N177="snížená",J177,0)</f>
        <v>0</v>
      </c>
      <c r="BG177" s="222">
        <f>IF(N177="zákl. přenesená",J177,0)</f>
        <v>0</v>
      </c>
      <c r="BH177" s="222">
        <f>IF(N177="sníž. přenesená",J177,0)</f>
        <v>0</v>
      </c>
      <c r="BI177" s="222">
        <f>IF(N177="nulová",J177,0)</f>
        <v>0</v>
      </c>
      <c r="BJ177" s="20" t="s">
        <v>82</v>
      </c>
      <c r="BK177" s="222">
        <f>ROUND(I177*H177,2)</f>
        <v>0</v>
      </c>
      <c r="BL177" s="20" t="s">
        <v>102</v>
      </c>
      <c r="BM177" s="221" t="s">
        <v>1820</v>
      </c>
    </row>
    <row r="178" s="2" customFormat="1">
      <c r="A178" s="41"/>
      <c r="B178" s="42"/>
      <c r="C178" s="43"/>
      <c r="D178" s="223" t="s">
        <v>283</v>
      </c>
      <c r="E178" s="43"/>
      <c r="F178" s="224" t="s">
        <v>1784</v>
      </c>
      <c r="G178" s="43"/>
      <c r="H178" s="43"/>
      <c r="I178" s="225"/>
      <c r="J178" s="43"/>
      <c r="K178" s="43"/>
      <c r="L178" s="47"/>
      <c r="M178" s="226"/>
      <c r="N178" s="227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283</v>
      </c>
      <c r="AU178" s="20" t="s">
        <v>84</v>
      </c>
    </row>
    <row r="179" s="2" customFormat="1" ht="21.75" customHeight="1">
      <c r="A179" s="41"/>
      <c r="B179" s="42"/>
      <c r="C179" s="210" t="s">
        <v>558</v>
      </c>
      <c r="D179" s="210" t="s">
        <v>278</v>
      </c>
      <c r="E179" s="211" t="s">
        <v>237</v>
      </c>
      <c r="F179" s="212" t="s">
        <v>1821</v>
      </c>
      <c r="G179" s="213" t="s">
        <v>1822</v>
      </c>
      <c r="H179" s="214">
        <v>4</v>
      </c>
      <c r="I179" s="215"/>
      <c r="J179" s="216">
        <f>ROUND(I179*H179,2)</f>
        <v>0</v>
      </c>
      <c r="K179" s="212" t="s">
        <v>19</v>
      </c>
      <c r="L179" s="47"/>
      <c r="M179" s="217" t="s">
        <v>19</v>
      </c>
      <c r="N179" s="218" t="s">
        <v>46</v>
      </c>
      <c r="O179" s="87"/>
      <c r="P179" s="219">
        <f>O179*H179</f>
        <v>0</v>
      </c>
      <c r="Q179" s="219">
        <v>0</v>
      </c>
      <c r="R179" s="219">
        <f>Q179*H179</f>
        <v>0</v>
      </c>
      <c r="S179" s="219">
        <v>0</v>
      </c>
      <c r="T179" s="220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1" t="s">
        <v>102</v>
      </c>
      <c r="AT179" s="221" t="s">
        <v>278</v>
      </c>
      <c r="AU179" s="221" t="s">
        <v>84</v>
      </c>
      <c r="AY179" s="20" t="s">
        <v>277</v>
      </c>
      <c r="BE179" s="222">
        <f>IF(N179="základní",J179,0)</f>
        <v>0</v>
      </c>
      <c r="BF179" s="222">
        <f>IF(N179="snížená",J179,0)</f>
        <v>0</v>
      </c>
      <c r="BG179" s="222">
        <f>IF(N179="zákl. přenesená",J179,0)</f>
        <v>0</v>
      </c>
      <c r="BH179" s="222">
        <f>IF(N179="sníž. přenesená",J179,0)</f>
        <v>0</v>
      </c>
      <c r="BI179" s="222">
        <f>IF(N179="nulová",J179,0)</f>
        <v>0</v>
      </c>
      <c r="BJ179" s="20" t="s">
        <v>82</v>
      </c>
      <c r="BK179" s="222">
        <f>ROUND(I179*H179,2)</f>
        <v>0</v>
      </c>
      <c r="BL179" s="20" t="s">
        <v>102</v>
      </c>
      <c r="BM179" s="221" t="s">
        <v>1823</v>
      </c>
    </row>
    <row r="180" s="2" customFormat="1">
      <c r="A180" s="41"/>
      <c r="B180" s="42"/>
      <c r="C180" s="43"/>
      <c r="D180" s="223" t="s">
        <v>283</v>
      </c>
      <c r="E180" s="43"/>
      <c r="F180" s="224" t="s">
        <v>1821</v>
      </c>
      <c r="G180" s="43"/>
      <c r="H180" s="43"/>
      <c r="I180" s="225"/>
      <c r="J180" s="43"/>
      <c r="K180" s="43"/>
      <c r="L180" s="47"/>
      <c r="M180" s="226"/>
      <c r="N180" s="22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283</v>
      </c>
      <c r="AU180" s="20" t="s">
        <v>84</v>
      </c>
    </row>
    <row r="181" s="2" customFormat="1" ht="16.5" customHeight="1">
      <c r="A181" s="41"/>
      <c r="B181" s="42"/>
      <c r="C181" s="210" t="s">
        <v>568</v>
      </c>
      <c r="D181" s="210" t="s">
        <v>278</v>
      </c>
      <c r="E181" s="211" t="s">
        <v>1244</v>
      </c>
      <c r="F181" s="212" t="s">
        <v>1669</v>
      </c>
      <c r="G181" s="213" t="s">
        <v>940</v>
      </c>
      <c r="H181" s="214">
        <v>0.28100000000000003</v>
      </c>
      <c r="I181" s="215"/>
      <c r="J181" s="216">
        <f>ROUND(I181*H181,2)</f>
        <v>0</v>
      </c>
      <c r="K181" s="212" t="s">
        <v>19</v>
      </c>
      <c r="L181" s="47"/>
      <c r="M181" s="217" t="s">
        <v>19</v>
      </c>
      <c r="N181" s="218" t="s">
        <v>46</v>
      </c>
      <c r="O181" s="87"/>
      <c r="P181" s="219">
        <f>O181*H181</f>
        <v>0</v>
      </c>
      <c r="Q181" s="219">
        <v>0</v>
      </c>
      <c r="R181" s="219">
        <f>Q181*H181</f>
        <v>0</v>
      </c>
      <c r="S181" s="219">
        <v>0</v>
      </c>
      <c r="T181" s="220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1" t="s">
        <v>102</v>
      </c>
      <c r="AT181" s="221" t="s">
        <v>278</v>
      </c>
      <c r="AU181" s="221" t="s">
        <v>84</v>
      </c>
      <c r="AY181" s="20" t="s">
        <v>277</v>
      </c>
      <c r="BE181" s="222">
        <f>IF(N181="základní",J181,0)</f>
        <v>0</v>
      </c>
      <c r="BF181" s="222">
        <f>IF(N181="snížená",J181,0)</f>
        <v>0</v>
      </c>
      <c r="BG181" s="222">
        <f>IF(N181="zákl. přenesená",J181,0)</f>
        <v>0</v>
      </c>
      <c r="BH181" s="222">
        <f>IF(N181="sníž. přenesená",J181,0)</f>
        <v>0</v>
      </c>
      <c r="BI181" s="222">
        <f>IF(N181="nulová",J181,0)</f>
        <v>0</v>
      </c>
      <c r="BJ181" s="20" t="s">
        <v>82</v>
      </c>
      <c r="BK181" s="222">
        <f>ROUND(I181*H181,2)</f>
        <v>0</v>
      </c>
      <c r="BL181" s="20" t="s">
        <v>102</v>
      </c>
      <c r="BM181" s="221" t="s">
        <v>1824</v>
      </c>
    </row>
    <row r="182" s="2" customFormat="1">
      <c r="A182" s="41"/>
      <c r="B182" s="42"/>
      <c r="C182" s="43"/>
      <c r="D182" s="223" t="s">
        <v>283</v>
      </c>
      <c r="E182" s="43"/>
      <c r="F182" s="224" t="s">
        <v>1669</v>
      </c>
      <c r="G182" s="43"/>
      <c r="H182" s="43"/>
      <c r="I182" s="225"/>
      <c r="J182" s="43"/>
      <c r="K182" s="43"/>
      <c r="L182" s="47"/>
      <c r="M182" s="226"/>
      <c r="N182" s="22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283</v>
      </c>
      <c r="AU182" s="20" t="s">
        <v>84</v>
      </c>
    </row>
    <row r="183" s="11" customFormat="1" ht="22.8" customHeight="1">
      <c r="A183" s="11"/>
      <c r="B183" s="196"/>
      <c r="C183" s="197"/>
      <c r="D183" s="198" t="s">
        <v>74</v>
      </c>
      <c r="E183" s="249" t="s">
        <v>1302</v>
      </c>
      <c r="F183" s="249" t="s">
        <v>1252</v>
      </c>
      <c r="G183" s="197"/>
      <c r="H183" s="197"/>
      <c r="I183" s="200"/>
      <c r="J183" s="250">
        <f>BK183</f>
        <v>0</v>
      </c>
      <c r="K183" s="197"/>
      <c r="L183" s="202"/>
      <c r="M183" s="203"/>
      <c r="N183" s="204"/>
      <c r="O183" s="204"/>
      <c r="P183" s="205">
        <f>SUM(P184:P189)</f>
        <v>0</v>
      </c>
      <c r="Q183" s="204"/>
      <c r="R183" s="205">
        <f>SUM(R184:R189)</f>
        <v>0</v>
      </c>
      <c r="S183" s="204"/>
      <c r="T183" s="206">
        <f>SUM(T184:T189)</f>
        <v>0</v>
      </c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R183" s="207" t="s">
        <v>82</v>
      </c>
      <c r="AT183" s="208" t="s">
        <v>74</v>
      </c>
      <c r="AU183" s="208" t="s">
        <v>82</v>
      </c>
      <c r="AY183" s="207" t="s">
        <v>277</v>
      </c>
      <c r="BK183" s="209">
        <f>SUM(BK184:BK189)</f>
        <v>0</v>
      </c>
    </row>
    <row r="184" s="2" customFormat="1" ht="16.5" customHeight="1">
      <c r="A184" s="41"/>
      <c r="B184" s="42"/>
      <c r="C184" s="210" t="s">
        <v>580</v>
      </c>
      <c r="D184" s="210" t="s">
        <v>278</v>
      </c>
      <c r="E184" s="211" t="s">
        <v>418</v>
      </c>
      <c r="F184" s="212" t="s">
        <v>1787</v>
      </c>
      <c r="G184" s="213" t="s">
        <v>1051</v>
      </c>
      <c r="H184" s="214">
        <v>248</v>
      </c>
      <c r="I184" s="215"/>
      <c r="J184" s="216">
        <f>ROUND(I184*H184,2)</f>
        <v>0</v>
      </c>
      <c r="K184" s="212" t="s">
        <v>19</v>
      </c>
      <c r="L184" s="47"/>
      <c r="M184" s="217" t="s">
        <v>19</v>
      </c>
      <c r="N184" s="218" t="s">
        <v>46</v>
      </c>
      <c r="O184" s="87"/>
      <c r="P184" s="219">
        <f>O184*H184</f>
        <v>0</v>
      </c>
      <c r="Q184" s="219">
        <v>0</v>
      </c>
      <c r="R184" s="219">
        <f>Q184*H184</f>
        <v>0</v>
      </c>
      <c r="S184" s="219">
        <v>0</v>
      </c>
      <c r="T184" s="220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1" t="s">
        <v>102</v>
      </c>
      <c r="AT184" s="221" t="s">
        <v>278</v>
      </c>
      <c r="AU184" s="221" t="s">
        <v>84</v>
      </c>
      <c r="AY184" s="20" t="s">
        <v>277</v>
      </c>
      <c r="BE184" s="222">
        <f>IF(N184="základní",J184,0)</f>
        <v>0</v>
      </c>
      <c r="BF184" s="222">
        <f>IF(N184="snížená",J184,0)</f>
        <v>0</v>
      </c>
      <c r="BG184" s="222">
        <f>IF(N184="zákl. přenesená",J184,0)</f>
        <v>0</v>
      </c>
      <c r="BH184" s="222">
        <f>IF(N184="sníž. přenesená",J184,0)</f>
        <v>0</v>
      </c>
      <c r="BI184" s="222">
        <f>IF(N184="nulová",J184,0)</f>
        <v>0</v>
      </c>
      <c r="BJ184" s="20" t="s">
        <v>82</v>
      </c>
      <c r="BK184" s="222">
        <f>ROUND(I184*H184,2)</f>
        <v>0</v>
      </c>
      <c r="BL184" s="20" t="s">
        <v>102</v>
      </c>
      <c r="BM184" s="221" t="s">
        <v>1825</v>
      </c>
    </row>
    <row r="185" s="2" customFormat="1">
      <c r="A185" s="41"/>
      <c r="B185" s="42"/>
      <c r="C185" s="43"/>
      <c r="D185" s="223" t="s">
        <v>283</v>
      </c>
      <c r="E185" s="43"/>
      <c r="F185" s="224" t="s">
        <v>1787</v>
      </c>
      <c r="G185" s="43"/>
      <c r="H185" s="43"/>
      <c r="I185" s="225"/>
      <c r="J185" s="43"/>
      <c r="K185" s="43"/>
      <c r="L185" s="47"/>
      <c r="M185" s="226"/>
      <c r="N185" s="22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283</v>
      </c>
      <c r="AU185" s="20" t="s">
        <v>84</v>
      </c>
    </row>
    <row r="186" s="2" customFormat="1" ht="16.5" customHeight="1">
      <c r="A186" s="41"/>
      <c r="B186" s="42"/>
      <c r="C186" s="210" t="s">
        <v>586</v>
      </c>
      <c r="D186" s="210" t="s">
        <v>278</v>
      </c>
      <c r="E186" s="211" t="s">
        <v>429</v>
      </c>
      <c r="F186" s="212" t="s">
        <v>1789</v>
      </c>
      <c r="G186" s="213" t="s">
        <v>1051</v>
      </c>
      <c r="H186" s="214">
        <v>252</v>
      </c>
      <c r="I186" s="215"/>
      <c r="J186" s="216">
        <f>ROUND(I186*H186,2)</f>
        <v>0</v>
      </c>
      <c r="K186" s="212" t="s">
        <v>19</v>
      </c>
      <c r="L186" s="47"/>
      <c r="M186" s="217" t="s">
        <v>19</v>
      </c>
      <c r="N186" s="218" t="s">
        <v>46</v>
      </c>
      <c r="O186" s="87"/>
      <c r="P186" s="219">
        <f>O186*H186</f>
        <v>0</v>
      </c>
      <c r="Q186" s="219">
        <v>0</v>
      </c>
      <c r="R186" s="219">
        <f>Q186*H186</f>
        <v>0</v>
      </c>
      <c r="S186" s="219">
        <v>0</v>
      </c>
      <c r="T186" s="220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1" t="s">
        <v>102</v>
      </c>
      <c r="AT186" s="221" t="s">
        <v>278</v>
      </c>
      <c r="AU186" s="221" t="s">
        <v>84</v>
      </c>
      <c r="AY186" s="20" t="s">
        <v>277</v>
      </c>
      <c r="BE186" s="222">
        <f>IF(N186="základní",J186,0)</f>
        <v>0</v>
      </c>
      <c r="BF186" s="222">
        <f>IF(N186="snížená",J186,0)</f>
        <v>0</v>
      </c>
      <c r="BG186" s="222">
        <f>IF(N186="zákl. přenesená",J186,0)</f>
        <v>0</v>
      </c>
      <c r="BH186" s="222">
        <f>IF(N186="sníž. přenesená",J186,0)</f>
        <v>0</v>
      </c>
      <c r="BI186" s="222">
        <f>IF(N186="nulová",J186,0)</f>
        <v>0</v>
      </c>
      <c r="BJ186" s="20" t="s">
        <v>82</v>
      </c>
      <c r="BK186" s="222">
        <f>ROUND(I186*H186,2)</f>
        <v>0</v>
      </c>
      <c r="BL186" s="20" t="s">
        <v>102</v>
      </c>
      <c r="BM186" s="221" t="s">
        <v>1826</v>
      </c>
    </row>
    <row r="187" s="2" customFormat="1">
      <c r="A187" s="41"/>
      <c r="B187" s="42"/>
      <c r="C187" s="43"/>
      <c r="D187" s="223" t="s">
        <v>283</v>
      </c>
      <c r="E187" s="43"/>
      <c r="F187" s="224" t="s">
        <v>1789</v>
      </c>
      <c r="G187" s="43"/>
      <c r="H187" s="43"/>
      <c r="I187" s="225"/>
      <c r="J187" s="43"/>
      <c r="K187" s="43"/>
      <c r="L187" s="47"/>
      <c r="M187" s="226"/>
      <c r="N187" s="22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283</v>
      </c>
      <c r="AU187" s="20" t="s">
        <v>84</v>
      </c>
    </row>
    <row r="188" s="2" customFormat="1" ht="16.5" customHeight="1">
      <c r="A188" s="41"/>
      <c r="B188" s="42"/>
      <c r="C188" s="210" t="s">
        <v>592</v>
      </c>
      <c r="D188" s="210" t="s">
        <v>278</v>
      </c>
      <c r="E188" s="211" t="s">
        <v>7</v>
      </c>
      <c r="F188" s="212" t="s">
        <v>1791</v>
      </c>
      <c r="G188" s="213" t="s">
        <v>1051</v>
      </c>
      <c r="H188" s="214">
        <v>400</v>
      </c>
      <c r="I188" s="215"/>
      <c r="J188" s="216">
        <f>ROUND(I188*H188,2)</f>
        <v>0</v>
      </c>
      <c r="K188" s="212" t="s">
        <v>19</v>
      </c>
      <c r="L188" s="47"/>
      <c r="M188" s="217" t="s">
        <v>19</v>
      </c>
      <c r="N188" s="218" t="s">
        <v>46</v>
      </c>
      <c r="O188" s="87"/>
      <c r="P188" s="219">
        <f>O188*H188</f>
        <v>0</v>
      </c>
      <c r="Q188" s="219">
        <v>0</v>
      </c>
      <c r="R188" s="219">
        <f>Q188*H188</f>
        <v>0</v>
      </c>
      <c r="S188" s="219">
        <v>0</v>
      </c>
      <c r="T188" s="220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1" t="s">
        <v>102</v>
      </c>
      <c r="AT188" s="221" t="s">
        <v>278</v>
      </c>
      <c r="AU188" s="221" t="s">
        <v>84</v>
      </c>
      <c r="AY188" s="20" t="s">
        <v>277</v>
      </c>
      <c r="BE188" s="222">
        <f>IF(N188="základní",J188,0)</f>
        <v>0</v>
      </c>
      <c r="BF188" s="222">
        <f>IF(N188="snížená",J188,0)</f>
        <v>0</v>
      </c>
      <c r="BG188" s="222">
        <f>IF(N188="zákl. přenesená",J188,0)</f>
        <v>0</v>
      </c>
      <c r="BH188" s="222">
        <f>IF(N188="sníž. přenesená",J188,0)</f>
        <v>0</v>
      </c>
      <c r="BI188" s="222">
        <f>IF(N188="nulová",J188,0)</f>
        <v>0</v>
      </c>
      <c r="BJ188" s="20" t="s">
        <v>82</v>
      </c>
      <c r="BK188" s="222">
        <f>ROUND(I188*H188,2)</f>
        <v>0</v>
      </c>
      <c r="BL188" s="20" t="s">
        <v>102</v>
      </c>
      <c r="BM188" s="221" t="s">
        <v>1827</v>
      </c>
    </row>
    <row r="189" s="2" customFormat="1">
      <c r="A189" s="41"/>
      <c r="B189" s="42"/>
      <c r="C189" s="43"/>
      <c r="D189" s="223" t="s">
        <v>283</v>
      </c>
      <c r="E189" s="43"/>
      <c r="F189" s="224" t="s">
        <v>1791</v>
      </c>
      <c r="G189" s="43"/>
      <c r="H189" s="43"/>
      <c r="I189" s="225"/>
      <c r="J189" s="43"/>
      <c r="K189" s="43"/>
      <c r="L189" s="47"/>
      <c r="M189" s="226"/>
      <c r="N189" s="22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283</v>
      </c>
      <c r="AU189" s="20" t="s">
        <v>84</v>
      </c>
    </row>
    <row r="190" s="11" customFormat="1" ht="22.8" customHeight="1">
      <c r="A190" s="11"/>
      <c r="B190" s="196"/>
      <c r="C190" s="197"/>
      <c r="D190" s="198" t="s">
        <v>74</v>
      </c>
      <c r="E190" s="249" t="s">
        <v>1828</v>
      </c>
      <c r="F190" s="249" t="s">
        <v>1256</v>
      </c>
      <c r="G190" s="197"/>
      <c r="H190" s="197"/>
      <c r="I190" s="200"/>
      <c r="J190" s="250">
        <f>BK190</f>
        <v>0</v>
      </c>
      <c r="K190" s="197"/>
      <c r="L190" s="202"/>
      <c r="M190" s="203"/>
      <c r="N190" s="204"/>
      <c r="O190" s="204"/>
      <c r="P190" s="205">
        <f>SUM(P191:P200)</f>
        <v>0</v>
      </c>
      <c r="Q190" s="204"/>
      <c r="R190" s="205">
        <f>SUM(R191:R200)</f>
        <v>0</v>
      </c>
      <c r="S190" s="204"/>
      <c r="T190" s="206">
        <f>SUM(T191:T200)</f>
        <v>0</v>
      </c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R190" s="207" t="s">
        <v>82</v>
      </c>
      <c r="AT190" s="208" t="s">
        <v>74</v>
      </c>
      <c r="AU190" s="208" t="s">
        <v>82</v>
      </c>
      <c r="AY190" s="207" t="s">
        <v>277</v>
      </c>
      <c r="BK190" s="209">
        <f>SUM(BK191:BK200)</f>
        <v>0</v>
      </c>
    </row>
    <row r="191" s="2" customFormat="1" ht="16.5" customHeight="1">
      <c r="A191" s="41"/>
      <c r="B191" s="42"/>
      <c r="C191" s="210" t="s">
        <v>599</v>
      </c>
      <c r="D191" s="210" t="s">
        <v>278</v>
      </c>
      <c r="E191" s="211" t="s">
        <v>446</v>
      </c>
      <c r="F191" s="212" t="s">
        <v>1794</v>
      </c>
      <c r="G191" s="213" t="s">
        <v>940</v>
      </c>
      <c r="H191" s="214">
        <v>12.960000000000001</v>
      </c>
      <c r="I191" s="215"/>
      <c r="J191" s="216">
        <f>ROUND(I191*H191,2)</f>
        <v>0</v>
      </c>
      <c r="K191" s="212" t="s">
        <v>19</v>
      </c>
      <c r="L191" s="47"/>
      <c r="M191" s="217" t="s">
        <v>19</v>
      </c>
      <c r="N191" s="218" t="s">
        <v>46</v>
      </c>
      <c r="O191" s="87"/>
      <c r="P191" s="219">
        <f>O191*H191</f>
        <v>0</v>
      </c>
      <c r="Q191" s="219">
        <v>0</v>
      </c>
      <c r="R191" s="219">
        <f>Q191*H191</f>
        <v>0</v>
      </c>
      <c r="S191" s="219">
        <v>0</v>
      </c>
      <c r="T191" s="220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1" t="s">
        <v>102</v>
      </c>
      <c r="AT191" s="221" t="s">
        <v>278</v>
      </c>
      <c r="AU191" s="221" t="s">
        <v>84</v>
      </c>
      <c r="AY191" s="20" t="s">
        <v>277</v>
      </c>
      <c r="BE191" s="222">
        <f>IF(N191="základní",J191,0)</f>
        <v>0</v>
      </c>
      <c r="BF191" s="222">
        <f>IF(N191="snížená",J191,0)</f>
        <v>0</v>
      </c>
      <c r="BG191" s="222">
        <f>IF(N191="zákl. přenesená",J191,0)</f>
        <v>0</v>
      </c>
      <c r="BH191" s="222">
        <f>IF(N191="sníž. přenesená",J191,0)</f>
        <v>0</v>
      </c>
      <c r="BI191" s="222">
        <f>IF(N191="nulová",J191,0)</f>
        <v>0</v>
      </c>
      <c r="BJ191" s="20" t="s">
        <v>82</v>
      </c>
      <c r="BK191" s="222">
        <f>ROUND(I191*H191,2)</f>
        <v>0</v>
      </c>
      <c r="BL191" s="20" t="s">
        <v>102</v>
      </c>
      <c r="BM191" s="221" t="s">
        <v>1829</v>
      </c>
    </row>
    <row r="192" s="2" customFormat="1">
      <c r="A192" s="41"/>
      <c r="B192" s="42"/>
      <c r="C192" s="43"/>
      <c r="D192" s="223" t="s">
        <v>283</v>
      </c>
      <c r="E192" s="43"/>
      <c r="F192" s="224" t="s">
        <v>1794</v>
      </c>
      <c r="G192" s="43"/>
      <c r="H192" s="43"/>
      <c r="I192" s="225"/>
      <c r="J192" s="43"/>
      <c r="K192" s="43"/>
      <c r="L192" s="47"/>
      <c r="M192" s="226"/>
      <c r="N192" s="22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283</v>
      </c>
      <c r="AU192" s="20" t="s">
        <v>84</v>
      </c>
    </row>
    <row r="193" s="2" customFormat="1" ht="16.5" customHeight="1">
      <c r="A193" s="41"/>
      <c r="B193" s="42"/>
      <c r="C193" s="210" t="s">
        <v>606</v>
      </c>
      <c r="D193" s="210" t="s">
        <v>278</v>
      </c>
      <c r="E193" s="211" t="s">
        <v>452</v>
      </c>
      <c r="F193" s="212" t="s">
        <v>1798</v>
      </c>
      <c r="G193" s="213" t="s">
        <v>1131</v>
      </c>
      <c r="H193" s="214">
        <v>21.600000000000001</v>
      </c>
      <c r="I193" s="215"/>
      <c r="J193" s="216">
        <f>ROUND(I193*H193,2)</f>
        <v>0</v>
      </c>
      <c r="K193" s="212" t="s">
        <v>19</v>
      </c>
      <c r="L193" s="47"/>
      <c r="M193" s="217" t="s">
        <v>19</v>
      </c>
      <c r="N193" s="218" t="s">
        <v>46</v>
      </c>
      <c r="O193" s="87"/>
      <c r="P193" s="219">
        <f>O193*H193</f>
        <v>0</v>
      </c>
      <c r="Q193" s="219">
        <v>0</v>
      </c>
      <c r="R193" s="219">
        <f>Q193*H193</f>
        <v>0</v>
      </c>
      <c r="S193" s="219">
        <v>0</v>
      </c>
      <c r="T193" s="220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1" t="s">
        <v>102</v>
      </c>
      <c r="AT193" s="221" t="s">
        <v>278</v>
      </c>
      <c r="AU193" s="221" t="s">
        <v>84</v>
      </c>
      <c r="AY193" s="20" t="s">
        <v>277</v>
      </c>
      <c r="BE193" s="222">
        <f>IF(N193="základní",J193,0)</f>
        <v>0</v>
      </c>
      <c r="BF193" s="222">
        <f>IF(N193="snížená",J193,0)</f>
        <v>0</v>
      </c>
      <c r="BG193" s="222">
        <f>IF(N193="zákl. přenesená",J193,0)</f>
        <v>0</v>
      </c>
      <c r="BH193" s="222">
        <f>IF(N193="sníž. přenesená",J193,0)</f>
        <v>0</v>
      </c>
      <c r="BI193" s="222">
        <f>IF(N193="nulová",J193,0)</f>
        <v>0</v>
      </c>
      <c r="BJ193" s="20" t="s">
        <v>82</v>
      </c>
      <c r="BK193" s="222">
        <f>ROUND(I193*H193,2)</f>
        <v>0</v>
      </c>
      <c r="BL193" s="20" t="s">
        <v>102</v>
      </c>
      <c r="BM193" s="221" t="s">
        <v>1830</v>
      </c>
    </row>
    <row r="194" s="2" customFormat="1">
      <c r="A194" s="41"/>
      <c r="B194" s="42"/>
      <c r="C194" s="43"/>
      <c r="D194" s="223" t="s">
        <v>283</v>
      </c>
      <c r="E194" s="43"/>
      <c r="F194" s="224" t="s">
        <v>1800</v>
      </c>
      <c r="G194" s="43"/>
      <c r="H194" s="43"/>
      <c r="I194" s="225"/>
      <c r="J194" s="43"/>
      <c r="K194" s="43"/>
      <c r="L194" s="47"/>
      <c r="M194" s="226"/>
      <c r="N194" s="227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283</v>
      </c>
      <c r="AU194" s="20" t="s">
        <v>84</v>
      </c>
    </row>
    <row r="195" s="2" customFormat="1" ht="16.5" customHeight="1">
      <c r="A195" s="41"/>
      <c r="B195" s="42"/>
      <c r="C195" s="210" t="s">
        <v>611</v>
      </c>
      <c r="D195" s="210" t="s">
        <v>278</v>
      </c>
      <c r="E195" s="211" t="s">
        <v>456</v>
      </c>
      <c r="F195" s="212" t="s">
        <v>1801</v>
      </c>
      <c r="G195" s="213" t="s">
        <v>1051</v>
      </c>
      <c r="H195" s="214">
        <v>500</v>
      </c>
      <c r="I195" s="215"/>
      <c r="J195" s="216">
        <f>ROUND(I195*H195,2)</f>
        <v>0</v>
      </c>
      <c r="K195" s="212" t="s">
        <v>19</v>
      </c>
      <c r="L195" s="47"/>
      <c r="M195" s="217" t="s">
        <v>19</v>
      </c>
      <c r="N195" s="218" t="s">
        <v>46</v>
      </c>
      <c r="O195" s="87"/>
      <c r="P195" s="219">
        <f>O195*H195</f>
        <v>0</v>
      </c>
      <c r="Q195" s="219">
        <v>0</v>
      </c>
      <c r="R195" s="219">
        <f>Q195*H195</f>
        <v>0</v>
      </c>
      <c r="S195" s="219">
        <v>0</v>
      </c>
      <c r="T195" s="22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1" t="s">
        <v>102</v>
      </c>
      <c r="AT195" s="221" t="s">
        <v>278</v>
      </c>
      <c r="AU195" s="221" t="s">
        <v>84</v>
      </c>
      <c r="AY195" s="20" t="s">
        <v>277</v>
      </c>
      <c r="BE195" s="222">
        <f>IF(N195="základní",J195,0)</f>
        <v>0</v>
      </c>
      <c r="BF195" s="222">
        <f>IF(N195="snížená",J195,0)</f>
        <v>0</v>
      </c>
      <c r="BG195" s="222">
        <f>IF(N195="zákl. přenesená",J195,0)</f>
        <v>0</v>
      </c>
      <c r="BH195" s="222">
        <f>IF(N195="sníž. přenesená",J195,0)</f>
        <v>0</v>
      </c>
      <c r="BI195" s="222">
        <f>IF(N195="nulová",J195,0)</f>
        <v>0</v>
      </c>
      <c r="BJ195" s="20" t="s">
        <v>82</v>
      </c>
      <c r="BK195" s="222">
        <f>ROUND(I195*H195,2)</f>
        <v>0</v>
      </c>
      <c r="BL195" s="20" t="s">
        <v>102</v>
      </c>
      <c r="BM195" s="221" t="s">
        <v>1831</v>
      </c>
    </row>
    <row r="196" s="2" customFormat="1">
      <c r="A196" s="41"/>
      <c r="B196" s="42"/>
      <c r="C196" s="43"/>
      <c r="D196" s="223" t="s">
        <v>283</v>
      </c>
      <c r="E196" s="43"/>
      <c r="F196" s="224" t="s">
        <v>1801</v>
      </c>
      <c r="G196" s="43"/>
      <c r="H196" s="43"/>
      <c r="I196" s="225"/>
      <c r="J196" s="43"/>
      <c r="K196" s="43"/>
      <c r="L196" s="47"/>
      <c r="M196" s="226"/>
      <c r="N196" s="22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283</v>
      </c>
      <c r="AU196" s="20" t="s">
        <v>84</v>
      </c>
    </row>
    <row r="197" s="2" customFormat="1" ht="16.5" customHeight="1">
      <c r="A197" s="41"/>
      <c r="B197" s="42"/>
      <c r="C197" s="210" t="s">
        <v>618</v>
      </c>
      <c r="D197" s="210" t="s">
        <v>278</v>
      </c>
      <c r="E197" s="211" t="s">
        <v>465</v>
      </c>
      <c r="F197" s="212" t="s">
        <v>1796</v>
      </c>
      <c r="G197" s="213" t="s">
        <v>1131</v>
      </c>
      <c r="H197" s="214">
        <v>5.04</v>
      </c>
      <c r="I197" s="215"/>
      <c r="J197" s="216">
        <f>ROUND(I197*H197,2)</f>
        <v>0</v>
      </c>
      <c r="K197" s="212" t="s">
        <v>19</v>
      </c>
      <c r="L197" s="47"/>
      <c r="M197" s="217" t="s">
        <v>19</v>
      </c>
      <c r="N197" s="218" t="s">
        <v>46</v>
      </c>
      <c r="O197" s="87"/>
      <c r="P197" s="219">
        <f>O197*H197</f>
        <v>0</v>
      </c>
      <c r="Q197" s="219">
        <v>0</v>
      </c>
      <c r="R197" s="219">
        <f>Q197*H197</f>
        <v>0</v>
      </c>
      <c r="S197" s="219">
        <v>0</v>
      </c>
      <c r="T197" s="220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1" t="s">
        <v>102</v>
      </c>
      <c r="AT197" s="221" t="s">
        <v>278</v>
      </c>
      <c r="AU197" s="221" t="s">
        <v>84</v>
      </c>
      <c r="AY197" s="20" t="s">
        <v>277</v>
      </c>
      <c r="BE197" s="222">
        <f>IF(N197="základní",J197,0)</f>
        <v>0</v>
      </c>
      <c r="BF197" s="222">
        <f>IF(N197="snížená",J197,0)</f>
        <v>0</v>
      </c>
      <c r="BG197" s="222">
        <f>IF(N197="zákl. přenesená",J197,0)</f>
        <v>0</v>
      </c>
      <c r="BH197" s="222">
        <f>IF(N197="sníž. přenesená",J197,0)</f>
        <v>0</v>
      </c>
      <c r="BI197" s="222">
        <f>IF(N197="nulová",J197,0)</f>
        <v>0</v>
      </c>
      <c r="BJ197" s="20" t="s">
        <v>82</v>
      </c>
      <c r="BK197" s="222">
        <f>ROUND(I197*H197,2)</f>
        <v>0</v>
      </c>
      <c r="BL197" s="20" t="s">
        <v>102</v>
      </c>
      <c r="BM197" s="221" t="s">
        <v>1832</v>
      </c>
    </row>
    <row r="198" s="2" customFormat="1">
      <c r="A198" s="41"/>
      <c r="B198" s="42"/>
      <c r="C198" s="43"/>
      <c r="D198" s="223" t="s">
        <v>283</v>
      </c>
      <c r="E198" s="43"/>
      <c r="F198" s="224" t="s">
        <v>1796</v>
      </c>
      <c r="G198" s="43"/>
      <c r="H198" s="43"/>
      <c r="I198" s="225"/>
      <c r="J198" s="43"/>
      <c r="K198" s="43"/>
      <c r="L198" s="47"/>
      <c r="M198" s="226"/>
      <c r="N198" s="22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283</v>
      </c>
      <c r="AU198" s="20" t="s">
        <v>84</v>
      </c>
    </row>
    <row r="199" s="2" customFormat="1" ht="16.5" customHeight="1">
      <c r="A199" s="41"/>
      <c r="B199" s="42"/>
      <c r="C199" s="210" t="s">
        <v>626</v>
      </c>
      <c r="D199" s="210" t="s">
        <v>278</v>
      </c>
      <c r="E199" s="211" t="s">
        <v>472</v>
      </c>
      <c r="F199" s="212" t="s">
        <v>1424</v>
      </c>
      <c r="G199" s="213" t="s">
        <v>1131</v>
      </c>
      <c r="H199" s="214">
        <v>1.48</v>
      </c>
      <c r="I199" s="215"/>
      <c r="J199" s="216">
        <f>ROUND(I199*H199,2)</f>
        <v>0</v>
      </c>
      <c r="K199" s="212" t="s">
        <v>19</v>
      </c>
      <c r="L199" s="47"/>
      <c r="M199" s="217" t="s">
        <v>19</v>
      </c>
      <c r="N199" s="218" t="s">
        <v>46</v>
      </c>
      <c r="O199" s="87"/>
      <c r="P199" s="219">
        <f>O199*H199</f>
        <v>0</v>
      </c>
      <c r="Q199" s="219">
        <v>0</v>
      </c>
      <c r="R199" s="219">
        <f>Q199*H199</f>
        <v>0</v>
      </c>
      <c r="S199" s="219">
        <v>0</v>
      </c>
      <c r="T199" s="220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1" t="s">
        <v>102</v>
      </c>
      <c r="AT199" s="221" t="s">
        <v>278</v>
      </c>
      <c r="AU199" s="221" t="s">
        <v>84</v>
      </c>
      <c r="AY199" s="20" t="s">
        <v>277</v>
      </c>
      <c r="BE199" s="222">
        <f>IF(N199="základní",J199,0)</f>
        <v>0</v>
      </c>
      <c r="BF199" s="222">
        <f>IF(N199="snížená",J199,0)</f>
        <v>0</v>
      </c>
      <c r="BG199" s="222">
        <f>IF(N199="zákl. přenesená",J199,0)</f>
        <v>0</v>
      </c>
      <c r="BH199" s="222">
        <f>IF(N199="sníž. přenesená",J199,0)</f>
        <v>0</v>
      </c>
      <c r="BI199" s="222">
        <f>IF(N199="nulová",J199,0)</f>
        <v>0</v>
      </c>
      <c r="BJ199" s="20" t="s">
        <v>82</v>
      </c>
      <c r="BK199" s="222">
        <f>ROUND(I199*H199,2)</f>
        <v>0</v>
      </c>
      <c r="BL199" s="20" t="s">
        <v>102</v>
      </c>
      <c r="BM199" s="221" t="s">
        <v>1833</v>
      </c>
    </row>
    <row r="200" s="2" customFormat="1">
      <c r="A200" s="41"/>
      <c r="B200" s="42"/>
      <c r="C200" s="43"/>
      <c r="D200" s="223" t="s">
        <v>283</v>
      </c>
      <c r="E200" s="43"/>
      <c r="F200" s="224" t="s">
        <v>1424</v>
      </c>
      <c r="G200" s="43"/>
      <c r="H200" s="43"/>
      <c r="I200" s="225"/>
      <c r="J200" s="43"/>
      <c r="K200" s="43"/>
      <c r="L200" s="47"/>
      <c r="M200" s="226"/>
      <c r="N200" s="22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283</v>
      </c>
      <c r="AU200" s="20" t="s">
        <v>84</v>
      </c>
    </row>
    <row r="201" s="11" customFormat="1" ht="22.8" customHeight="1">
      <c r="A201" s="11"/>
      <c r="B201" s="196"/>
      <c r="C201" s="197"/>
      <c r="D201" s="198" t="s">
        <v>74</v>
      </c>
      <c r="E201" s="249" t="s">
        <v>1321</v>
      </c>
      <c r="F201" s="249" t="s">
        <v>1144</v>
      </c>
      <c r="G201" s="197"/>
      <c r="H201" s="197"/>
      <c r="I201" s="200"/>
      <c r="J201" s="250">
        <f>BK201</f>
        <v>0</v>
      </c>
      <c r="K201" s="197"/>
      <c r="L201" s="202"/>
      <c r="M201" s="203"/>
      <c r="N201" s="204"/>
      <c r="O201" s="204"/>
      <c r="P201" s="205">
        <f>SUM(P202:P205)</f>
        <v>0</v>
      </c>
      <c r="Q201" s="204"/>
      <c r="R201" s="205">
        <f>SUM(R202:R205)</f>
        <v>0</v>
      </c>
      <c r="S201" s="204"/>
      <c r="T201" s="206">
        <f>SUM(T202:T205)</f>
        <v>0</v>
      </c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R201" s="207" t="s">
        <v>82</v>
      </c>
      <c r="AT201" s="208" t="s">
        <v>74</v>
      </c>
      <c r="AU201" s="208" t="s">
        <v>82</v>
      </c>
      <c r="AY201" s="207" t="s">
        <v>277</v>
      </c>
      <c r="BK201" s="209">
        <f>SUM(BK202:BK205)</f>
        <v>0</v>
      </c>
    </row>
    <row r="202" s="2" customFormat="1" ht="24.15" customHeight="1">
      <c r="A202" s="41"/>
      <c r="B202" s="42"/>
      <c r="C202" s="210" t="s">
        <v>633</v>
      </c>
      <c r="D202" s="210" t="s">
        <v>278</v>
      </c>
      <c r="E202" s="211" t="s">
        <v>1834</v>
      </c>
      <c r="F202" s="212" t="s">
        <v>1835</v>
      </c>
      <c r="G202" s="213" t="s">
        <v>1131</v>
      </c>
      <c r="H202" s="214">
        <v>59.399999999999999</v>
      </c>
      <c r="I202" s="215"/>
      <c r="J202" s="216">
        <f>ROUND(I202*H202,2)</f>
        <v>0</v>
      </c>
      <c r="K202" s="212" t="s">
        <v>19</v>
      </c>
      <c r="L202" s="47"/>
      <c r="M202" s="217" t="s">
        <v>19</v>
      </c>
      <c r="N202" s="218" t="s">
        <v>46</v>
      </c>
      <c r="O202" s="87"/>
      <c r="P202" s="219">
        <f>O202*H202</f>
        <v>0</v>
      </c>
      <c r="Q202" s="219">
        <v>0</v>
      </c>
      <c r="R202" s="219">
        <f>Q202*H202</f>
        <v>0</v>
      </c>
      <c r="S202" s="219">
        <v>0</v>
      </c>
      <c r="T202" s="220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1" t="s">
        <v>102</v>
      </c>
      <c r="AT202" s="221" t="s">
        <v>278</v>
      </c>
      <c r="AU202" s="221" t="s">
        <v>84</v>
      </c>
      <c r="AY202" s="20" t="s">
        <v>277</v>
      </c>
      <c r="BE202" s="222">
        <f>IF(N202="základní",J202,0)</f>
        <v>0</v>
      </c>
      <c r="BF202" s="222">
        <f>IF(N202="snížená",J202,0)</f>
        <v>0</v>
      </c>
      <c r="BG202" s="222">
        <f>IF(N202="zákl. přenesená",J202,0)</f>
        <v>0</v>
      </c>
      <c r="BH202" s="222">
        <f>IF(N202="sníž. přenesená",J202,0)</f>
        <v>0</v>
      </c>
      <c r="BI202" s="222">
        <f>IF(N202="nulová",J202,0)</f>
        <v>0</v>
      </c>
      <c r="BJ202" s="20" t="s">
        <v>82</v>
      </c>
      <c r="BK202" s="222">
        <f>ROUND(I202*H202,2)</f>
        <v>0</v>
      </c>
      <c r="BL202" s="20" t="s">
        <v>102</v>
      </c>
      <c r="BM202" s="221" t="s">
        <v>1836</v>
      </c>
    </row>
    <row r="203" s="2" customFormat="1">
      <c r="A203" s="41"/>
      <c r="B203" s="42"/>
      <c r="C203" s="43"/>
      <c r="D203" s="223" t="s">
        <v>283</v>
      </c>
      <c r="E203" s="43"/>
      <c r="F203" s="224" t="s">
        <v>1835</v>
      </c>
      <c r="G203" s="43"/>
      <c r="H203" s="43"/>
      <c r="I203" s="225"/>
      <c r="J203" s="43"/>
      <c r="K203" s="43"/>
      <c r="L203" s="47"/>
      <c r="M203" s="226"/>
      <c r="N203" s="22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283</v>
      </c>
      <c r="AU203" s="20" t="s">
        <v>84</v>
      </c>
    </row>
    <row r="204" s="2" customFormat="1" ht="16.5" customHeight="1">
      <c r="A204" s="41"/>
      <c r="B204" s="42"/>
      <c r="C204" s="210" t="s">
        <v>639</v>
      </c>
      <c r="D204" s="210" t="s">
        <v>278</v>
      </c>
      <c r="E204" s="211" t="s">
        <v>944</v>
      </c>
      <c r="F204" s="212" t="s">
        <v>1145</v>
      </c>
      <c r="G204" s="213" t="s">
        <v>940</v>
      </c>
      <c r="H204" s="214">
        <v>88.900000000000006</v>
      </c>
      <c r="I204" s="215"/>
      <c r="J204" s="216">
        <f>ROUND(I204*H204,2)</f>
        <v>0</v>
      </c>
      <c r="K204" s="212" t="s">
        <v>19</v>
      </c>
      <c r="L204" s="47"/>
      <c r="M204" s="217" t="s">
        <v>19</v>
      </c>
      <c r="N204" s="218" t="s">
        <v>46</v>
      </c>
      <c r="O204" s="87"/>
      <c r="P204" s="219">
        <f>O204*H204</f>
        <v>0</v>
      </c>
      <c r="Q204" s="219">
        <v>0</v>
      </c>
      <c r="R204" s="219">
        <f>Q204*H204</f>
        <v>0</v>
      </c>
      <c r="S204" s="219">
        <v>0</v>
      </c>
      <c r="T204" s="220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1" t="s">
        <v>102</v>
      </c>
      <c r="AT204" s="221" t="s">
        <v>278</v>
      </c>
      <c r="AU204" s="221" t="s">
        <v>84</v>
      </c>
      <c r="AY204" s="20" t="s">
        <v>277</v>
      </c>
      <c r="BE204" s="222">
        <f>IF(N204="základní",J204,0)</f>
        <v>0</v>
      </c>
      <c r="BF204" s="222">
        <f>IF(N204="snížená",J204,0)</f>
        <v>0</v>
      </c>
      <c r="BG204" s="222">
        <f>IF(N204="zákl. přenesená",J204,0)</f>
        <v>0</v>
      </c>
      <c r="BH204" s="222">
        <f>IF(N204="sníž. přenesená",J204,0)</f>
        <v>0</v>
      </c>
      <c r="BI204" s="222">
        <f>IF(N204="nulová",J204,0)</f>
        <v>0</v>
      </c>
      <c r="BJ204" s="20" t="s">
        <v>82</v>
      </c>
      <c r="BK204" s="222">
        <f>ROUND(I204*H204,2)</f>
        <v>0</v>
      </c>
      <c r="BL204" s="20" t="s">
        <v>102</v>
      </c>
      <c r="BM204" s="221" t="s">
        <v>1837</v>
      </c>
    </row>
    <row r="205" s="2" customFormat="1">
      <c r="A205" s="41"/>
      <c r="B205" s="42"/>
      <c r="C205" s="43"/>
      <c r="D205" s="223" t="s">
        <v>283</v>
      </c>
      <c r="E205" s="43"/>
      <c r="F205" s="224" t="s">
        <v>1145</v>
      </c>
      <c r="G205" s="43"/>
      <c r="H205" s="43"/>
      <c r="I205" s="225"/>
      <c r="J205" s="43"/>
      <c r="K205" s="43"/>
      <c r="L205" s="47"/>
      <c r="M205" s="239"/>
      <c r="N205" s="240"/>
      <c r="O205" s="241"/>
      <c r="P205" s="241"/>
      <c r="Q205" s="241"/>
      <c r="R205" s="241"/>
      <c r="S205" s="241"/>
      <c r="T205" s="242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283</v>
      </c>
      <c r="AU205" s="20" t="s">
        <v>84</v>
      </c>
    </row>
    <row r="206" s="2" customFormat="1" ht="6.96" customHeight="1">
      <c r="A206" s="41"/>
      <c r="B206" s="62"/>
      <c r="C206" s="63"/>
      <c r="D206" s="63"/>
      <c r="E206" s="63"/>
      <c r="F206" s="63"/>
      <c r="G206" s="63"/>
      <c r="H206" s="63"/>
      <c r="I206" s="63"/>
      <c r="J206" s="63"/>
      <c r="K206" s="63"/>
      <c r="L206" s="47"/>
      <c r="M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</row>
  </sheetData>
  <sheetProtection sheet="1" autoFilter="0" formatColumns="0" formatRows="0" objects="1" scenarios="1" spinCount="100000" saltValue="tlpH3rKPUmu3A5jNvT7zFkXtwr4+43NdUv9nhkUrJI6IJZrSPtLaYKpbJVaAf3XtC0nce0ic9OCWVulVYdGb0A==" hashValue="hwpxE1Jn55xtAPDD06qNNdKBk/CRKNpUfxj1UIdTYRvT3iruM3uLErB4umpml+/WDLtC/UsnOsC76AK06QhEpQ==" algorithmName="SHA-512" password="CC35"/>
  <autoFilter ref="C98:K20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89</v>
      </c>
      <c r="AZ2" s="142" t="s">
        <v>240</v>
      </c>
      <c r="BA2" s="142" t="s">
        <v>240</v>
      </c>
      <c r="BB2" s="142" t="s">
        <v>19</v>
      </c>
      <c r="BC2" s="142" t="s">
        <v>241</v>
      </c>
      <c r="BD2" s="142" t="s">
        <v>84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243</v>
      </c>
      <c r="L8" s="23"/>
    </row>
    <row r="9" s="2" customFormat="1" ht="16.5" customHeight="1">
      <c r="A9" s="41"/>
      <c r="B9" s="47"/>
      <c r="C9" s="41"/>
      <c r="D9" s="41"/>
      <c r="E9" s="148" t="s">
        <v>244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245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246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247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248</v>
      </c>
      <c r="F23" s="41"/>
      <c r="G23" s="41"/>
      <c r="H23" s="41"/>
      <c r="I23" s="147" t="s">
        <v>29</v>
      </c>
      <c r="J23" s="136" t="s">
        <v>249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247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248</v>
      </c>
      <c r="F26" s="41"/>
      <c r="G26" s="41"/>
      <c r="H26" s="41"/>
      <c r="I26" s="147" t="s">
        <v>29</v>
      </c>
      <c r="J26" s="136" t="s">
        <v>249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ROUND(J94,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ROUND((SUM(BE94:BE354)),  2)</f>
        <v>0</v>
      </c>
      <c r="G35" s="41"/>
      <c r="H35" s="41"/>
      <c r="I35" s="162">
        <v>0.20999999999999999</v>
      </c>
      <c r="J35" s="161">
        <f>ROUND(((SUM(BE94:BE354))*I35),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ROUND((SUM(BF94:BF354)),  2)</f>
        <v>0</v>
      </c>
      <c r="G36" s="41"/>
      <c r="H36" s="41"/>
      <c r="I36" s="162">
        <v>0.14999999999999999</v>
      </c>
      <c r="J36" s="161">
        <f>ROUND(((SUM(BF94:BF354))*I36),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ROUND((SUM(BG94:BG354)),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ROUND((SUM(BH94:BH354)),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ROUND((SUM(BI94:BI354)),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250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243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244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245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01 - SO 101 - Parková cesta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NÝDRLE - projektová kancelář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NÝDRLE - projektová kancelář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251</v>
      </c>
      <c r="D61" s="176"/>
      <c r="E61" s="176"/>
      <c r="F61" s="176"/>
      <c r="G61" s="176"/>
      <c r="H61" s="176"/>
      <c r="I61" s="176"/>
      <c r="J61" s="177" t="s">
        <v>252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253</v>
      </c>
    </row>
    <row r="64" s="9" customFormat="1" ht="24.96" customHeight="1">
      <c r="A64" s="9"/>
      <c r="B64" s="179"/>
      <c r="C64" s="180"/>
      <c r="D64" s="181" t="s">
        <v>254</v>
      </c>
      <c r="E64" s="182"/>
      <c r="F64" s="182"/>
      <c r="G64" s="182"/>
      <c r="H64" s="182"/>
      <c r="I64" s="182"/>
      <c r="J64" s="183">
        <f>J95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255</v>
      </c>
      <c r="E65" s="182"/>
      <c r="F65" s="182"/>
      <c r="G65" s="182"/>
      <c r="H65" s="182"/>
      <c r="I65" s="182"/>
      <c r="J65" s="183">
        <f>J119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256</v>
      </c>
      <c r="E66" s="182"/>
      <c r="F66" s="182"/>
      <c r="G66" s="182"/>
      <c r="H66" s="182"/>
      <c r="I66" s="182"/>
      <c r="J66" s="183">
        <f>J231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257</v>
      </c>
      <c r="E67" s="182"/>
      <c r="F67" s="182"/>
      <c r="G67" s="182"/>
      <c r="H67" s="182"/>
      <c r="I67" s="182"/>
      <c r="J67" s="183">
        <f>J237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258</v>
      </c>
      <c r="E68" s="182"/>
      <c r="F68" s="182"/>
      <c r="G68" s="182"/>
      <c r="H68" s="182"/>
      <c r="I68" s="182"/>
      <c r="J68" s="183">
        <f>J249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9"/>
      <c r="C69" s="180"/>
      <c r="D69" s="181" t="s">
        <v>259</v>
      </c>
      <c r="E69" s="182"/>
      <c r="F69" s="182"/>
      <c r="G69" s="182"/>
      <c r="H69" s="182"/>
      <c r="I69" s="182"/>
      <c r="J69" s="183">
        <f>J277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9"/>
      <c r="C70" s="180"/>
      <c r="D70" s="181" t="s">
        <v>260</v>
      </c>
      <c r="E70" s="182"/>
      <c r="F70" s="182"/>
      <c r="G70" s="182"/>
      <c r="H70" s="182"/>
      <c r="I70" s="182"/>
      <c r="J70" s="183">
        <f>J306</f>
        <v>0</v>
      </c>
      <c r="K70" s="180"/>
      <c r="L70" s="184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9"/>
      <c r="C71" s="180"/>
      <c r="D71" s="181" t="s">
        <v>261</v>
      </c>
      <c r="E71" s="182"/>
      <c r="F71" s="182"/>
      <c r="G71" s="182"/>
      <c r="H71" s="182"/>
      <c r="I71" s="182"/>
      <c r="J71" s="183">
        <f>J310</f>
        <v>0</v>
      </c>
      <c r="K71" s="180"/>
      <c r="L71" s="184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9"/>
      <c r="C72" s="180"/>
      <c r="D72" s="181" t="s">
        <v>262</v>
      </c>
      <c r="E72" s="182"/>
      <c r="F72" s="182"/>
      <c r="G72" s="182"/>
      <c r="H72" s="182"/>
      <c r="I72" s="182"/>
      <c r="J72" s="183">
        <f>J323</f>
        <v>0</v>
      </c>
      <c r="K72" s="180"/>
      <c r="L72" s="184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4" t="s">
        <v>244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245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01 - SO 101 - Parková cesta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>Liberec</v>
      </c>
      <c r="G88" s="43"/>
      <c r="H88" s="43"/>
      <c r="I88" s="35" t="s">
        <v>23</v>
      </c>
      <c r="J88" s="75" t="str">
        <f>IF(J14="","",J14)</f>
        <v>10. 12. 2025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25</v>
      </c>
      <c r="D90" s="43"/>
      <c r="E90" s="43"/>
      <c r="F90" s="30" t="str">
        <f>E17</f>
        <v>Statutární město Liberec</v>
      </c>
      <c r="G90" s="43"/>
      <c r="H90" s="43"/>
      <c r="I90" s="35" t="s">
        <v>33</v>
      </c>
      <c r="J90" s="39" t="str">
        <f>E23</f>
        <v>NÝDRLE - projektová kancelář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5.65" customHeight="1">
      <c r="A91" s="41"/>
      <c r="B91" s="42"/>
      <c r="C91" s="35" t="s">
        <v>31</v>
      </c>
      <c r="D91" s="43"/>
      <c r="E91" s="43"/>
      <c r="F91" s="30" t="str">
        <f>IF(E20="","",E20)</f>
        <v>Vyplň údaj</v>
      </c>
      <c r="G91" s="43"/>
      <c r="H91" s="43"/>
      <c r="I91" s="35" t="s">
        <v>38</v>
      </c>
      <c r="J91" s="39" t="str">
        <f>E26</f>
        <v>NÝDRLE - projektová kancelář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0" customFormat="1" ht="29.28" customHeight="1">
      <c r="A93" s="185"/>
      <c r="B93" s="186"/>
      <c r="C93" s="187" t="s">
        <v>264</v>
      </c>
      <c r="D93" s="188" t="s">
        <v>60</v>
      </c>
      <c r="E93" s="188" t="s">
        <v>56</v>
      </c>
      <c r="F93" s="188" t="s">
        <v>57</v>
      </c>
      <c r="G93" s="188" t="s">
        <v>265</v>
      </c>
      <c r="H93" s="188" t="s">
        <v>266</v>
      </c>
      <c r="I93" s="188" t="s">
        <v>267</v>
      </c>
      <c r="J93" s="188" t="s">
        <v>252</v>
      </c>
      <c r="K93" s="189" t="s">
        <v>268</v>
      </c>
      <c r="L93" s="190"/>
      <c r="M93" s="95" t="s">
        <v>19</v>
      </c>
      <c r="N93" s="96" t="s">
        <v>45</v>
      </c>
      <c r="O93" s="96" t="s">
        <v>269</v>
      </c>
      <c r="P93" s="96" t="s">
        <v>270</v>
      </c>
      <c r="Q93" s="96" t="s">
        <v>271</v>
      </c>
      <c r="R93" s="96" t="s">
        <v>272</v>
      </c>
      <c r="S93" s="96" t="s">
        <v>273</v>
      </c>
      <c r="T93" s="97" t="s">
        <v>274</v>
      </c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</row>
    <row r="94" s="2" customFormat="1" ht="22.8" customHeight="1">
      <c r="A94" s="41"/>
      <c r="B94" s="42"/>
      <c r="C94" s="102" t="s">
        <v>275</v>
      </c>
      <c r="D94" s="43"/>
      <c r="E94" s="43"/>
      <c r="F94" s="43"/>
      <c r="G94" s="43"/>
      <c r="H94" s="43"/>
      <c r="I94" s="43"/>
      <c r="J94" s="191">
        <f>BK94</f>
        <v>0</v>
      </c>
      <c r="K94" s="43"/>
      <c r="L94" s="47"/>
      <c r="M94" s="98"/>
      <c r="N94" s="192"/>
      <c r="O94" s="99"/>
      <c r="P94" s="193">
        <f>P95+P119+P231+P237+P249+P277+P306+P310+P323</f>
        <v>0</v>
      </c>
      <c r="Q94" s="99"/>
      <c r="R94" s="193">
        <f>R95+R119+R231+R237+R249+R277+R306+R310+R323</f>
        <v>0</v>
      </c>
      <c r="S94" s="99"/>
      <c r="T94" s="194">
        <f>T95+T119+T231+T237+T249+T277+T306+T310+T323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74</v>
      </c>
      <c r="AU94" s="20" t="s">
        <v>253</v>
      </c>
      <c r="BK94" s="195">
        <f>BK95+BK119+BK231+BK237+BK249+BK277+BK306+BK310+BK323</f>
        <v>0</v>
      </c>
    </row>
    <row r="95" s="11" customFormat="1" ht="25.92" customHeight="1">
      <c r="A95" s="11"/>
      <c r="B95" s="196"/>
      <c r="C95" s="197"/>
      <c r="D95" s="198" t="s">
        <v>74</v>
      </c>
      <c r="E95" s="199" t="s">
        <v>75</v>
      </c>
      <c r="F95" s="199" t="s">
        <v>276</v>
      </c>
      <c r="G95" s="197"/>
      <c r="H95" s="197"/>
      <c r="I95" s="200"/>
      <c r="J95" s="201">
        <f>BK95</f>
        <v>0</v>
      </c>
      <c r="K95" s="197"/>
      <c r="L95" s="202"/>
      <c r="M95" s="203"/>
      <c r="N95" s="204"/>
      <c r="O95" s="204"/>
      <c r="P95" s="205">
        <f>SUM(P96:P118)</f>
        <v>0</v>
      </c>
      <c r="Q95" s="204"/>
      <c r="R95" s="205">
        <f>SUM(R96:R118)</f>
        <v>0</v>
      </c>
      <c r="S95" s="204"/>
      <c r="T95" s="206">
        <f>SUM(T96:T118)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102</v>
      </c>
      <c r="AT95" s="208" t="s">
        <v>74</v>
      </c>
      <c r="AU95" s="208" t="s">
        <v>75</v>
      </c>
      <c r="AY95" s="207" t="s">
        <v>277</v>
      </c>
      <c r="BK95" s="209">
        <f>SUM(BK96:BK118)</f>
        <v>0</v>
      </c>
    </row>
    <row r="96" s="2" customFormat="1" ht="16.5" customHeight="1">
      <c r="A96" s="41"/>
      <c r="B96" s="42"/>
      <c r="C96" s="210" t="s">
        <v>82</v>
      </c>
      <c r="D96" s="210" t="s">
        <v>278</v>
      </c>
      <c r="E96" s="211" t="s">
        <v>279</v>
      </c>
      <c r="F96" s="212" t="s">
        <v>280</v>
      </c>
      <c r="G96" s="213" t="s">
        <v>281</v>
      </c>
      <c r="H96" s="214">
        <v>18.5</v>
      </c>
      <c r="I96" s="215"/>
      <c r="J96" s="216">
        <f>ROUND(I96*H96,2)</f>
        <v>0</v>
      </c>
      <c r="K96" s="212" t="s">
        <v>19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0</v>
      </c>
      <c r="R96" s="219">
        <f>Q96*H96</f>
        <v>0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102</v>
      </c>
      <c r="AT96" s="221" t="s">
        <v>278</v>
      </c>
      <c r="AU96" s="221" t="s">
        <v>82</v>
      </c>
      <c r="AY96" s="20" t="s">
        <v>277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102</v>
      </c>
      <c r="BM96" s="221" t="s">
        <v>282</v>
      </c>
    </row>
    <row r="97" s="2" customFormat="1">
      <c r="A97" s="41"/>
      <c r="B97" s="42"/>
      <c r="C97" s="43"/>
      <c r="D97" s="223" t="s">
        <v>283</v>
      </c>
      <c r="E97" s="43"/>
      <c r="F97" s="224" t="s">
        <v>284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283</v>
      </c>
      <c r="AU97" s="20" t="s">
        <v>82</v>
      </c>
    </row>
    <row r="98" s="12" customFormat="1">
      <c r="A98" s="12"/>
      <c r="B98" s="228"/>
      <c r="C98" s="229"/>
      <c r="D98" s="223" t="s">
        <v>285</v>
      </c>
      <c r="E98" s="230" t="s">
        <v>286</v>
      </c>
      <c r="F98" s="231" t="s">
        <v>287</v>
      </c>
      <c r="G98" s="229"/>
      <c r="H98" s="232">
        <v>9</v>
      </c>
      <c r="I98" s="233"/>
      <c r="J98" s="229"/>
      <c r="K98" s="229"/>
      <c r="L98" s="234"/>
      <c r="M98" s="235"/>
      <c r="N98" s="236"/>
      <c r="O98" s="236"/>
      <c r="P98" s="236"/>
      <c r="Q98" s="236"/>
      <c r="R98" s="236"/>
      <c r="S98" s="236"/>
      <c r="T98" s="237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T98" s="238" t="s">
        <v>285</v>
      </c>
      <c r="AU98" s="238" t="s">
        <v>82</v>
      </c>
      <c r="AV98" s="12" t="s">
        <v>84</v>
      </c>
      <c r="AW98" s="12" t="s">
        <v>37</v>
      </c>
      <c r="AX98" s="12" t="s">
        <v>75</v>
      </c>
      <c r="AY98" s="238" t="s">
        <v>277</v>
      </c>
    </row>
    <row r="99" s="12" customFormat="1">
      <c r="A99" s="12"/>
      <c r="B99" s="228"/>
      <c r="C99" s="229"/>
      <c r="D99" s="223" t="s">
        <v>285</v>
      </c>
      <c r="E99" s="230" t="s">
        <v>288</v>
      </c>
      <c r="F99" s="231" t="s">
        <v>289</v>
      </c>
      <c r="G99" s="229"/>
      <c r="H99" s="232">
        <v>9.5</v>
      </c>
      <c r="I99" s="233"/>
      <c r="J99" s="229"/>
      <c r="K99" s="229"/>
      <c r="L99" s="234"/>
      <c r="M99" s="235"/>
      <c r="N99" s="236"/>
      <c r="O99" s="236"/>
      <c r="P99" s="236"/>
      <c r="Q99" s="236"/>
      <c r="R99" s="236"/>
      <c r="S99" s="236"/>
      <c r="T99" s="237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T99" s="238" t="s">
        <v>285</v>
      </c>
      <c r="AU99" s="238" t="s">
        <v>82</v>
      </c>
      <c r="AV99" s="12" t="s">
        <v>84</v>
      </c>
      <c r="AW99" s="12" t="s">
        <v>37</v>
      </c>
      <c r="AX99" s="12" t="s">
        <v>75</v>
      </c>
      <c r="AY99" s="238" t="s">
        <v>277</v>
      </c>
    </row>
    <row r="100" s="12" customFormat="1">
      <c r="A100" s="12"/>
      <c r="B100" s="228"/>
      <c r="C100" s="229"/>
      <c r="D100" s="223" t="s">
        <v>285</v>
      </c>
      <c r="E100" s="230" t="s">
        <v>19</v>
      </c>
      <c r="F100" s="231" t="s">
        <v>290</v>
      </c>
      <c r="G100" s="229"/>
      <c r="H100" s="232">
        <v>18.5</v>
      </c>
      <c r="I100" s="233"/>
      <c r="J100" s="229"/>
      <c r="K100" s="229"/>
      <c r="L100" s="234"/>
      <c r="M100" s="235"/>
      <c r="N100" s="236"/>
      <c r="O100" s="236"/>
      <c r="P100" s="236"/>
      <c r="Q100" s="236"/>
      <c r="R100" s="236"/>
      <c r="S100" s="236"/>
      <c r="T100" s="237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T100" s="238" t="s">
        <v>285</v>
      </c>
      <c r="AU100" s="238" t="s">
        <v>82</v>
      </c>
      <c r="AV100" s="12" t="s">
        <v>84</v>
      </c>
      <c r="AW100" s="12" t="s">
        <v>37</v>
      </c>
      <c r="AX100" s="12" t="s">
        <v>82</v>
      </c>
      <c r="AY100" s="238" t="s">
        <v>277</v>
      </c>
    </row>
    <row r="101" s="2" customFormat="1" ht="16.5" customHeight="1">
      <c r="A101" s="41"/>
      <c r="B101" s="42"/>
      <c r="C101" s="210" t="s">
        <v>84</v>
      </c>
      <c r="D101" s="210" t="s">
        <v>278</v>
      </c>
      <c r="E101" s="211" t="s">
        <v>291</v>
      </c>
      <c r="F101" s="212" t="s">
        <v>280</v>
      </c>
      <c r="G101" s="213" t="s">
        <v>281</v>
      </c>
      <c r="H101" s="214">
        <v>7.5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278</v>
      </c>
      <c r="AU101" s="221" t="s">
        <v>82</v>
      </c>
      <c r="AY101" s="20" t="s">
        <v>277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292</v>
      </c>
    </row>
    <row r="102" s="2" customFormat="1">
      <c r="A102" s="41"/>
      <c r="B102" s="42"/>
      <c r="C102" s="43"/>
      <c r="D102" s="223" t="s">
        <v>283</v>
      </c>
      <c r="E102" s="43"/>
      <c r="F102" s="224" t="s">
        <v>293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283</v>
      </c>
      <c r="AU102" s="20" t="s">
        <v>82</v>
      </c>
    </row>
    <row r="103" s="12" customFormat="1">
      <c r="A103" s="12"/>
      <c r="B103" s="228"/>
      <c r="C103" s="229"/>
      <c r="D103" s="223" t="s">
        <v>285</v>
      </c>
      <c r="E103" s="230" t="s">
        <v>294</v>
      </c>
      <c r="F103" s="231" t="s">
        <v>295</v>
      </c>
      <c r="G103" s="229"/>
      <c r="H103" s="232">
        <v>7.5</v>
      </c>
      <c r="I103" s="233"/>
      <c r="J103" s="229"/>
      <c r="K103" s="229"/>
      <c r="L103" s="234"/>
      <c r="M103" s="235"/>
      <c r="N103" s="236"/>
      <c r="O103" s="236"/>
      <c r="P103" s="236"/>
      <c r="Q103" s="236"/>
      <c r="R103" s="236"/>
      <c r="S103" s="236"/>
      <c r="T103" s="237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T103" s="238" t="s">
        <v>285</v>
      </c>
      <c r="AU103" s="238" t="s">
        <v>82</v>
      </c>
      <c r="AV103" s="12" t="s">
        <v>84</v>
      </c>
      <c r="AW103" s="12" t="s">
        <v>37</v>
      </c>
      <c r="AX103" s="12" t="s">
        <v>82</v>
      </c>
      <c r="AY103" s="238" t="s">
        <v>277</v>
      </c>
    </row>
    <row r="104" s="2" customFormat="1" ht="16.5" customHeight="1">
      <c r="A104" s="41"/>
      <c r="B104" s="42"/>
      <c r="C104" s="210" t="s">
        <v>98</v>
      </c>
      <c r="D104" s="210" t="s">
        <v>278</v>
      </c>
      <c r="E104" s="211" t="s">
        <v>296</v>
      </c>
      <c r="F104" s="212" t="s">
        <v>280</v>
      </c>
      <c r="G104" s="213" t="s">
        <v>281</v>
      </c>
      <c r="H104" s="214">
        <v>9.4079999999999995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278</v>
      </c>
      <c r="AU104" s="221" t="s">
        <v>82</v>
      </c>
      <c r="AY104" s="20" t="s">
        <v>277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297</v>
      </c>
    </row>
    <row r="105" s="2" customFormat="1">
      <c r="A105" s="41"/>
      <c r="B105" s="42"/>
      <c r="C105" s="43"/>
      <c r="D105" s="223" t="s">
        <v>283</v>
      </c>
      <c r="E105" s="43"/>
      <c r="F105" s="224" t="s">
        <v>298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283</v>
      </c>
      <c r="AU105" s="20" t="s">
        <v>82</v>
      </c>
    </row>
    <row r="106" s="12" customFormat="1">
      <c r="A106" s="12"/>
      <c r="B106" s="228"/>
      <c r="C106" s="229"/>
      <c r="D106" s="223" t="s">
        <v>285</v>
      </c>
      <c r="E106" s="230" t="s">
        <v>299</v>
      </c>
      <c r="F106" s="231" t="s">
        <v>300</v>
      </c>
      <c r="G106" s="229"/>
      <c r="H106" s="232">
        <v>9.4079999999999995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285</v>
      </c>
      <c r="AU106" s="238" t="s">
        <v>82</v>
      </c>
      <c r="AV106" s="12" t="s">
        <v>84</v>
      </c>
      <c r="AW106" s="12" t="s">
        <v>37</v>
      </c>
      <c r="AX106" s="12" t="s">
        <v>82</v>
      </c>
      <c r="AY106" s="238" t="s">
        <v>277</v>
      </c>
    </row>
    <row r="107" s="2" customFormat="1" ht="16.5" customHeight="1">
      <c r="A107" s="41"/>
      <c r="B107" s="42"/>
      <c r="C107" s="210" t="s">
        <v>102</v>
      </c>
      <c r="D107" s="210" t="s">
        <v>278</v>
      </c>
      <c r="E107" s="211" t="s">
        <v>301</v>
      </c>
      <c r="F107" s="212" t="s">
        <v>280</v>
      </c>
      <c r="G107" s="213" t="s">
        <v>281</v>
      </c>
      <c r="H107" s="214">
        <v>1.8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82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302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303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82</v>
      </c>
    </row>
    <row r="109" s="12" customFormat="1">
      <c r="A109" s="12"/>
      <c r="B109" s="228"/>
      <c r="C109" s="229"/>
      <c r="D109" s="223" t="s">
        <v>285</v>
      </c>
      <c r="E109" s="230" t="s">
        <v>304</v>
      </c>
      <c r="F109" s="231" t="s">
        <v>305</v>
      </c>
      <c r="G109" s="229"/>
      <c r="H109" s="232">
        <v>1.8</v>
      </c>
      <c r="I109" s="233"/>
      <c r="J109" s="229"/>
      <c r="K109" s="229"/>
      <c r="L109" s="234"/>
      <c r="M109" s="235"/>
      <c r="N109" s="236"/>
      <c r="O109" s="236"/>
      <c r="P109" s="236"/>
      <c r="Q109" s="236"/>
      <c r="R109" s="236"/>
      <c r="S109" s="236"/>
      <c r="T109" s="237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T109" s="238" t="s">
        <v>285</v>
      </c>
      <c r="AU109" s="238" t="s">
        <v>82</v>
      </c>
      <c r="AV109" s="12" t="s">
        <v>84</v>
      </c>
      <c r="AW109" s="12" t="s">
        <v>37</v>
      </c>
      <c r="AX109" s="12" t="s">
        <v>82</v>
      </c>
      <c r="AY109" s="238" t="s">
        <v>277</v>
      </c>
    </row>
    <row r="110" s="2" customFormat="1" ht="16.5" customHeight="1">
      <c r="A110" s="41"/>
      <c r="B110" s="42"/>
      <c r="C110" s="210" t="s">
        <v>306</v>
      </c>
      <c r="D110" s="210" t="s">
        <v>278</v>
      </c>
      <c r="E110" s="211" t="s">
        <v>307</v>
      </c>
      <c r="F110" s="212" t="s">
        <v>308</v>
      </c>
      <c r="G110" s="213" t="s">
        <v>309</v>
      </c>
      <c r="H110" s="214">
        <v>1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278</v>
      </c>
      <c r="AU110" s="221" t="s">
        <v>82</v>
      </c>
      <c r="AY110" s="20" t="s">
        <v>277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310</v>
      </c>
    </row>
    <row r="111" s="2" customFormat="1">
      <c r="A111" s="41"/>
      <c r="B111" s="42"/>
      <c r="C111" s="43"/>
      <c r="D111" s="223" t="s">
        <v>283</v>
      </c>
      <c r="E111" s="43"/>
      <c r="F111" s="224" t="s">
        <v>311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283</v>
      </c>
      <c r="AU111" s="20" t="s">
        <v>82</v>
      </c>
    </row>
    <row r="112" s="2" customFormat="1" ht="16.5" customHeight="1">
      <c r="A112" s="41"/>
      <c r="B112" s="42"/>
      <c r="C112" s="210" t="s">
        <v>312</v>
      </c>
      <c r="D112" s="210" t="s">
        <v>278</v>
      </c>
      <c r="E112" s="211" t="s">
        <v>313</v>
      </c>
      <c r="F112" s="212" t="s">
        <v>314</v>
      </c>
      <c r="G112" s="213" t="s">
        <v>315</v>
      </c>
      <c r="H112" s="214">
        <v>2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278</v>
      </c>
      <c r="AU112" s="221" t="s">
        <v>82</v>
      </c>
      <c r="AY112" s="20" t="s">
        <v>277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316</v>
      </c>
    </row>
    <row r="113" s="2" customFormat="1">
      <c r="A113" s="41"/>
      <c r="B113" s="42"/>
      <c r="C113" s="43"/>
      <c r="D113" s="223" t="s">
        <v>283</v>
      </c>
      <c r="E113" s="43"/>
      <c r="F113" s="224" t="s">
        <v>317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283</v>
      </c>
      <c r="AU113" s="20" t="s">
        <v>82</v>
      </c>
    </row>
    <row r="114" s="2" customFormat="1" ht="16.5" customHeight="1">
      <c r="A114" s="41"/>
      <c r="B114" s="42"/>
      <c r="C114" s="210" t="s">
        <v>318</v>
      </c>
      <c r="D114" s="210" t="s">
        <v>278</v>
      </c>
      <c r="E114" s="211" t="s">
        <v>319</v>
      </c>
      <c r="F114" s="212" t="s">
        <v>320</v>
      </c>
      <c r="G114" s="213" t="s">
        <v>281</v>
      </c>
      <c r="H114" s="214">
        <v>0.14699999999999999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278</v>
      </c>
      <c r="AU114" s="221" t="s">
        <v>82</v>
      </c>
      <c r="AY114" s="20" t="s">
        <v>277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321</v>
      </c>
    </row>
    <row r="115" s="2" customFormat="1">
      <c r="A115" s="41"/>
      <c r="B115" s="42"/>
      <c r="C115" s="43"/>
      <c r="D115" s="223" t="s">
        <v>283</v>
      </c>
      <c r="E115" s="43"/>
      <c r="F115" s="224" t="s">
        <v>322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283</v>
      </c>
      <c r="AU115" s="20" t="s">
        <v>82</v>
      </c>
    </row>
    <row r="116" s="12" customFormat="1">
      <c r="A116" s="12"/>
      <c r="B116" s="228"/>
      <c r="C116" s="229"/>
      <c r="D116" s="223" t="s">
        <v>285</v>
      </c>
      <c r="E116" s="230" t="s">
        <v>323</v>
      </c>
      <c r="F116" s="231" t="s">
        <v>324</v>
      </c>
      <c r="G116" s="229"/>
      <c r="H116" s="232">
        <v>0.071999999999999995</v>
      </c>
      <c r="I116" s="233"/>
      <c r="J116" s="229"/>
      <c r="K116" s="229"/>
      <c r="L116" s="234"/>
      <c r="M116" s="235"/>
      <c r="N116" s="236"/>
      <c r="O116" s="236"/>
      <c r="P116" s="236"/>
      <c r="Q116" s="236"/>
      <c r="R116" s="236"/>
      <c r="S116" s="236"/>
      <c r="T116" s="237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T116" s="238" t="s">
        <v>285</v>
      </c>
      <c r="AU116" s="238" t="s">
        <v>82</v>
      </c>
      <c r="AV116" s="12" t="s">
        <v>84</v>
      </c>
      <c r="AW116" s="12" t="s">
        <v>37</v>
      </c>
      <c r="AX116" s="12" t="s">
        <v>75</v>
      </c>
      <c r="AY116" s="238" t="s">
        <v>277</v>
      </c>
    </row>
    <row r="117" s="12" customFormat="1">
      <c r="A117" s="12"/>
      <c r="B117" s="228"/>
      <c r="C117" s="229"/>
      <c r="D117" s="223" t="s">
        <v>285</v>
      </c>
      <c r="E117" s="230" t="s">
        <v>325</v>
      </c>
      <c r="F117" s="231" t="s">
        <v>326</v>
      </c>
      <c r="G117" s="229"/>
      <c r="H117" s="232">
        <v>0.074999999999999997</v>
      </c>
      <c r="I117" s="233"/>
      <c r="J117" s="229"/>
      <c r="K117" s="229"/>
      <c r="L117" s="234"/>
      <c r="M117" s="235"/>
      <c r="N117" s="236"/>
      <c r="O117" s="236"/>
      <c r="P117" s="236"/>
      <c r="Q117" s="236"/>
      <c r="R117" s="236"/>
      <c r="S117" s="236"/>
      <c r="T117" s="237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T117" s="238" t="s">
        <v>285</v>
      </c>
      <c r="AU117" s="238" t="s">
        <v>82</v>
      </c>
      <c r="AV117" s="12" t="s">
        <v>84</v>
      </c>
      <c r="AW117" s="12" t="s">
        <v>37</v>
      </c>
      <c r="AX117" s="12" t="s">
        <v>75</v>
      </c>
      <c r="AY117" s="238" t="s">
        <v>277</v>
      </c>
    </row>
    <row r="118" s="12" customFormat="1">
      <c r="A118" s="12"/>
      <c r="B118" s="228"/>
      <c r="C118" s="229"/>
      <c r="D118" s="223" t="s">
        <v>285</v>
      </c>
      <c r="E118" s="230" t="s">
        <v>19</v>
      </c>
      <c r="F118" s="231" t="s">
        <v>327</v>
      </c>
      <c r="G118" s="229"/>
      <c r="H118" s="232">
        <v>0.14699999999999999</v>
      </c>
      <c r="I118" s="233"/>
      <c r="J118" s="229"/>
      <c r="K118" s="229"/>
      <c r="L118" s="234"/>
      <c r="M118" s="235"/>
      <c r="N118" s="236"/>
      <c r="O118" s="236"/>
      <c r="P118" s="236"/>
      <c r="Q118" s="236"/>
      <c r="R118" s="236"/>
      <c r="S118" s="236"/>
      <c r="T118" s="237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T118" s="238" t="s">
        <v>285</v>
      </c>
      <c r="AU118" s="238" t="s">
        <v>82</v>
      </c>
      <c r="AV118" s="12" t="s">
        <v>84</v>
      </c>
      <c r="AW118" s="12" t="s">
        <v>37</v>
      </c>
      <c r="AX118" s="12" t="s">
        <v>82</v>
      </c>
      <c r="AY118" s="238" t="s">
        <v>277</v>
      </c>
    </row>
    <row r="119" s="11" customFormat="1" ht="25.92" customHeight="1">
      <c r="A119" s="11"/>
      <c r="B119" s="196"/>
      <c r="C119" s="197"/>
      <c r="D119" s="198" t="s">
        <v>74</v>
      </c>
      <c r="E119" s="199" t="s">
        <v>82</v>
      </c>
      <c r="F119" s="199" t="s">
        <v>328</v>
      </c>
      <c r="G119" s="197"/>
      <c r="H119" s="197"/>
      <c r="I119" s="200"/>
      <c r="J119" s="201">
        <f>BK119</f>
        <v>0</v>
      </c>
      <c r="K119" s="197"/>
      <c r="L119" s="202"/>
      <c r="M119" s="203"/>
      <c r="N119" s="204"/>
      <c r="O119" s="204"/>
      <c r="P119" s="205">
        <f>SUM(P120:P230)</f>
        <v>0</v>
      </c>
      <c r="Q119" s="204"/>
      <c r="R119" s="205">
        <f>SUM(R120:R230)</f>
        <v>0</v>
      </c>
      <c r="S119" s="204"/>
      <c r="T119" s="206">
        <f>SUM(T120:T230)</f>
        <v>0</v>
      </c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R119" s="207" t="s">
        <v>102</v>
      </c>
      <c r="AT119" s="208" t="s">
        <v>74</v>
      </c>
      <c r="AU119" s="208" t="s">
        <v>75</v>
      </c>
      <c r="AY119" s="207" t="s">
        <v>277</v>
      </c>
      <c r="BK119" s="209">
        <f>SUM(BK120:BK230)</f>
        <v>0</v>
      </c>
    </row>
    <row r="120" s="2" customFormat="1" ht="16.5" customHeight="1">
      <c r="A120" s="41"/>
      <c r="B120" s="42"/>
      <c r="C120" s="210" t="s">
        <v>329</v>
      </c>
      <c r="D120" s="210" t="s">
        <v>278</v>
      </c>
      <c r="E120" s="211" t="s">
        <v>330</v>
      </c>
      <c r="F120" s="212" t="s">
        <v>331</v>
      </c>
      <c r="G120" s="213" t="s">
        <v>332</v>
      </c>
      <c r="H120" s="214">
        <v>3.6000000000000001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278</v>
      </c>
      <c r="AU120" s="221" t="s">
        <v>82</v>
      </c>
      <c r="AY120" s="20" t="s">
        <v>277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333</v>
      </c>
    </row>
    <row r="121" s="2" customFormat="1">
      <c r="A121" s="41"/>
      <c r="B121" s="42"/>
      <c r="C121" s="43"/>
      <c r="D121" s="223" t="s">
        <v>283</v>
      </c>
      <c r="E121" s="43"/>
      <c r="F121" s="224" t="s">
        <v>334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283</v>
      </c>
      <c r="AU121" s="20" t="s">
        <v>82</v>
      </c>
    </row>
    <row r="122" s="12" customFormat="1">
      <c r="A122" s="12"/>
      <c r="B122" s="228"/>
      <c r="C122" s="229"/>
      <c r="D122" s="223" t="s">
        <v>285</v>
      </c>
      <c r="E122" s="230" t="s">
        <v>335</v>
      </c>
      <c r="F122" s="231" t="s">
        <v>336</v>
      </c>
      <c r="G122" s="229"/>
      <c r="H122" s="232">
        <v>3.6000000000000001</v>
      </c>
      <c r="I122" s="233"/>
      <c r="J122" s="229"/>
      <c r="K122" s="229"/>
      <c r="L122" s="234"/>
      <c r="M122" s="235"/>
      <c r="N122" s="236"/>
      <c r="O122" s="236"/>
      <c r="P122" s="236"/>
      <c r="Q122" s="236"/>
      <c r="R122" s="236"/>
      <c r="S122" s="236"/>
      <c r="T122" s="237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T122" s="238" t="s">
        <v>285</v>
      </c>
      <c r="AU122" s="238" t="s">
        <v>82</v>
      </c>
      <c r="AV122" s="12" t="s">
        <v>84</v>
      </c>
      <c r="AW122" s="12" t="s">
        <v>37</v>
      </c>
      <c r="AX122" s="12" t="s">
        <v>82</v>
      </c>
      <c r="AY122" s="238" t="s">
        <v>277</v>
      </c>
    </row>
    <row r="123" s="2" customFormat="1" ht="16.5" customHeight="1">
      <c r="A123" s="41"/>
      <c r="B123" s="42"/>
      <c r="C123" s="210" t="s">
        <v>337</v>
      </c>
      <c r="D123" s="210" t="s">
        <v>278</v>
      </c>
      <c r="E123" s="211" t="s">
        <v>338</v>
      </c>
      <c r="F123" s="212" t="s">
        <v>339</v>
      </c>
      <c r="G123" s="213" t="s">
        <v>332</v>
      </c>
      <c r="H123" s="214">
        <v>16.800000000000001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278</v>
      </c>
      <c r="AU123" s="221" t="s">
        <v>82</v>
      </c>
      <c r="AY123" s="20" t="s">
        <v>277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340</v>
      </c>
    </row>
    <row r="124" s="2" customFormat="1">
      <c r="A124" s="41"/>
      <c r="B124" s="42"/>
      <c r="C124" s="43"/>
      <c r="D124" s="223" t="s">
        <v>283</v>
      </c>
      <c r="E124" s="43"/>
      <c r="F124" s="224" t="s">
        <v>341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283</v>
      </c>
      <c r="AU124" s="20" t="s">
        <v>82</v>
      </c>
    </row>
    <row r="125" s="12" customFormat="1">
      <c r="A125" s="12"/>
      <c r="B125" s="228"/>
      <c r="C125" s="229"/>
      <c r="D125" s="223" t="s">
        <v>285</v>
      </c>
      <c r="E125" s="230" t="s">
        <v>342</v>
      </c>
      <c r="F125" s="231" t="s">
        <v>343</v>
      </c>
      <c r="G125" s="229"/>
      <c r="H125" s="232">
        <v>3</v>
      </c>
      <c r="I125" s="233"/>
      <c r="J125" s="229"/>
      <c r="K125" s="229"/>
      <c r="L125" s="234"/>
      <c r="M125" s="235"/>
      <c r="N125" s="236"/>
      <c r="O125" s="236"/>
      <c r="P125" s="236"/>
      <c r="Q125" s="236"/>
      <c r="R125" s="236"/>
      <c r="S125" s="236"/>
      <c r="T125" s="237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T125" s="238" t="s">
        <v>285</v>
      </c>
      <c r="AU125" s="238" t="s">
        <v>82</v>
      </c>
      <c r="AV125" s="12" t="s">
        <v>84</v>
      </c>
      <c r="AW125" s="12" t="s">
        <v>37</v>
      </c>
      <c r="AX125" s="12" t="s">
        <v>75</v>
      </c>
      <c r="AY125" s="238" t="s">
        <v>277</v>
      </c>
    </row>
    <row r="126" s="12" customFormat="1">
      <c r="A126" s="12"/>
      <c r="B126" s="228"/>
      <c r="C126" s="229"/>
      <c r="D126" s="223" t="s">
        <v>285</v>
      </c>
      <c r="E126" s="230" t="s">
        <v>344</v>
      </c>
      <c r="F126" s="231" t="s">
        <v>345</v>
      </c>
      <c r="G126" s="229"/>
      <c r="H126" s="232">
        <v>13.800000000000001</v>
      </c>
      <c r="I126" s="233"/>
      <c r="J126" s="229"/>
      <c r="K126" s="229"/>
      <c r="L126" s="234"/>
      <c r="M126" s="235"/>
      <c r="N126" s="236"/>
      <c r="O126" s="236"/>
      <c r="P126" s="236"/>
      <c r="Q126" s="236"/>
      <c r="R126" s="236"/>
      <c r="S126" s="236"/>
      <c r="T126" s="237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T126" s="238" t="s">
        <v>285</v>
      </c>
      <c r="AU126" s="238" t="s">
        <v>82</v>
      </c>
      <c r="AV126" s="12" t="s">
        <v>84</v>
      </c>
      <c r="AW126" s="12" t="s">
        <v>37</v>
      </c>
      <c r="AX126" s="12" t="s">
        <v>75</v>
      </c>
      <c r="AY126" s="238" t="s">
        <v>277</v>
      </c>
    </row>
    <row r="127" s="12" customFormat="1">
      <c r="A127" s="12"/>
      <c r="B127" s="228"/>
      <c r="C127" s="229"/>
      <c r="D127" s="223" t="s">
        <v>285</v>
      </c>
      <c r="E127" s="230" t="s">
        <v>19</v>
      </c>
      <c r="F127" s="231" t="s">
        <v>346</v>
      </c>
      <c r="G127" s="229"/>
      <c r="H127" s="232">
        <v>16.800000000000001</v>
      </c>
      <c r="I127" s="233"/>
      <c r="J127" s="229"/>
      <c r="K127" s="229"/>
      <c r="L127" s="234"/>
      <c r="M127" s="235"/>
      <c r="N127" s="236"/>
      <c r="O127" s="236"/>
      <c r="P127" s="236"/>
      <c r="Q127" s="236"/>
      <c r="R127" s="236"/>
      <c r="S127" s="236"/>
      <c r="T127" s="237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T127" s="238" t="s">
        <v>285</v>
      </c>
      <c r="AU127" s="238" t="s">
        <v>82</v>
      </c>
      <c r="AV127" s="12" t="s">
        <v>84</v>
      </c>
      <c r="AW127" s="12" t="s">
        <v>37</v>
      </c>
      <c r="AX127" s="12" t="s">
        <v>82</v>
      </c>
      <c r="AY127" s="238" t="s">
        <v>277</v>
      </c>
    </row>
    <row r="128" s="2" customFormat="1" ht="16.5" customHeight="1">
      <c r="A128" s="41"/>
      <c r="B128" s="42"/>
      <c r="C128" s="210" t="s">
        <v>214</v>
      </c>
      <c r="D128" s="210" t="s">
        <v>278</v>
      </c>
      <c r="E128" s="211" t="s">
        <v>347</v>
      </c>
      <c r="F128" s="212" t="s">
        <v>348</v>
      </c>
      <c r="G128" s="213" t="s">
        <v>349</v>
      </c>
      <c r="H128" s="214">
        <v>30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278</v>
      </c>
      <c r="AU128" s="221" t="s">
        <v>82</v>
      </c>
      <c r="AY128" s="20" t="s">
        <v>277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350</v>
      </c>
    </row>
    <row r="129" s="2" customFormat="1">
      <c r="A129" s="41"/>
      <c r="B129" s="42"/>
      <c r="C129" s="43"/>
      <c r="D129" s="223" t="s">
        <v>283</v>
      </c>
      <c r="E129" s="43"/>
      <c r="F129" s="224" t="s">
        <v>351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283</v>
      </c>
      <c r="AU129" s="20" t="s">
        <v>82</v>
      </c>
    </row>
    <row r="130" s="2" customFormat="1" ht="16.5" customHeight="1">
      <c r="A130" s="41"/>
      <c r="B130" s="42"/>
      <c r="C130" s="210" t="s">
        <v>217</v>
      </c>
      <c r="D130" s="210" t="s">
        <v>278</v>
      </c>
      <c r="E130" s="211" t="s">
        <v>352</v>
      </c>
      <c r="F130" s="212" t="s">
        <v>353</v>
      </c>
      <c r="G130" s="213" t="s">
        <v>332</v>
      </c>
      <c r="H130" s="214">
        <v>3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278</v>
      </c>
      <c r="AU130" s="221" t="s">
        <v>82</v>
      </c>
      <c r="AY130" s="20" t="s">
        <v>277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354</v>
      </c>
    </row>
    <row r="131" s="2" customFormat="1">
      <c r="A131" s="41"/>
      <c r="B131" s="42"/>
      <c r="C131" s="43"/>
      <c r="D131" s="223" t="s">
        <v>283</v>
      </c>
      <c r="E131" s="43"/>
      <c r="F131" s="224" t="s">
        <v>355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283</v>
      </c>
      <c r="AU131" s="20" t="s">
        <v>82</v>
      </c>
    </row>
    <row r="132" s="12" customFormat="1">
      <c r="A132" s="12"/>
      <c r="B132" s="228"/>
      <c r="C132" s="229"/>
      <c r="D132" s="223" t="s">
        <v>285</v>
      </c>
      <c r="E132" s="230" t="s">
        <v>356</v>
      </c>
      <c r="F132" s="231" t="s">
        <v>343</v>
      </c>
      <c r="G132" s="229"/>
      <c r="H132" s="232">
        <v>3</v>
      </c>
      <c r="I132" s="233"/>
      <c r="J132" s="229"/>
      <c r="K132" s="229"/>
      <c r="L132" s="234"/>
      <c r="M132" s="235"/>
      <c r="N132" s="236"/>
      <c r="O132" s="236"/>
      <c r="P132" s="236"/>
      <c r="Q132" s="236"/>
      <c r="R132" s="236"/>
      <c r="S132" s="236"/>
      <c r="T132" s="237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T132" s="238" t="s">
        <v>285</v>
      </c>
      <c r="AU132" s="238" t="s">
        <v>82</v>
      </c>
      <c r="AV132" s="12" t="s">
        <v>84</v>
      </c>
      <c r="AW132" s="12" t="s">
        <v>37</v>
      </c>
      <c r="AX132" s="12" t="s">
        <v>82</v>
      </c>
      <c r="AY132" s="238" t="s">
        <v>277</v>
      </c>
    </row>
    <row r="133" s="2" customFormat="1" ht="16.5" customHeight="1">
      <c r="A133" s="41"/>
      <c r="B133" s="42"/>
      <c r="C133" s="210" t="s">
        <v>220</v>
      </c>
      <c r="D133" s="210" t="s">
        <v>278</v>
      </c>
      <c r="E133" s="211" t="s">
        <v>357</v>
      </c>
      <c r="F133" s="212" t="s">
        <v>358</v>
      </c>
      <c r="G133" s="213" t="s">
        <v>332</v>
      </c>
      <c r="H133" s="214">
        <v>158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278</v>
      </c>
      <c r="AU133" s="221" t="s">
        <v>82</v>
      </c>
      <c r="AY133" s="20" t="s">
        <v>277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359</v>
      </c>
    </row>
    <row r="134" s="2" customFormat="1">
      <c r="A134" s="41"/>
      <c r="B134" s="42"/>
      <c r="C134" s="43"/>
      <c r="D134" s="223" t="s">
        <v>283</v>
      </c>
      <c r="E134" s="43"/>
      <c r="F134" s="224" t="s">
        <v>341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283</v>
      </c>
      <c r="AU134" s="20" t="s">
        <v>82</v>
      </c>
    </row>
    <row r="135" s="12" customFormat="1">
      <c r="A135" s="12"/>
      <c r="B135" s="228"/>
      <c r="C135" s="229"/>
      <c r="D135" s="223" t="s">
        <v>285</v>
      </c>
      <c r="E135" s="230" t="s">
        <v>360</v>
      </c>
      <c r="F135" s="231" t="s">
        <v>361</v>
      </c>
      <c r="G135" s="229"/>
      <c r="H135" s="232">
        <v>158</v>
      </c>
      <c r="I135" s="233"/>
      <c r="J135" s="229"/>
      <c r="K135" s="229"/>
      <c r="L135" s="234"/>
      <c r="M135" s="235"/>
      <c r="N135" s="236"/>
      <c r="O135" s="236"/>
      <c r="P135" s="236"/>
      <c r="Q135" s="236"/>
      <c r="R135" s="236"/>
      <c r="S135" s="236"/>
      <c r="T135" s="237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T135" s="238" t="s">
        <v>285</v>
      </c>
      <c r="AU135" s="238" t="s">
        <v>82</v>
      </c>
      <c r="AV135" s="12" t="s">
        <v>84</v>
      </c>
      <c r="AW135" s="12" t="s">
        <v>37</v>
      </c>
      <c r="AX135" s="12" t="s">
        <v>82</v>
      </c>
      <c r="AY135" s="238" t="s">
        <v>277</v>
      </c>
    </row>
    <row r="136" s="2" customFormat="1" ht="16.5" customHeight="1">
      <c r="A136" s="41"/>
      <c r="B136" s="42"/>
      <c r="C136" s="210" t="s">
        <v>223</v>
      </c>
      <c r="D136" s="210" t="s">
        <v>278</v>
      </c>
      <c r="E136" s="211" t="s">
        <v>362</v>
      </c>
      <c r="F136" s="212" t="s">
        <v>363</v>
      </c>
      <c r="G136" s="213" t="s">
        <v>332</v>
      </c>
      <c r="H136" s="214">
        <v>19.350000000000001</v>
      </c>
      <c r="I136" s="215"/>
      <c r="J136" s="216">
        <f>ROUND(I136*H136,2)</f>
        <v>0</v>
      </c>
      <c r="K136" s="212" t="s">
        <v>19</v>
      </c>
      <c r="L136" s="47"/>
      <c r="M136" s="217" t="s">
        <v>19</v>
      </c>
      <c r="N136" s="218" t="s">
        <v>46</v>
      </c>
      <c r="O136" s="87"/>
      <c r="P136" s="219">
        <f>O136*H136</f>
        <v>0</v>
      </c>
      <c r="Q136" s="219">
        <v>0</v>
      </c>
      <c r="R136" s="219">
        <f>Q136*H136</f>
        <v>0</v>
      </c>
      <c r="S136" s="219">
        <v>0</v>
      </c>
      <c r="T136" s="22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1" t="s">
        <v>102</v>
      </c>
      <c r="AT136" s="221" t="s">
        <v>278</v>
      </c>
      <c r="AU136" s="221" t="s">
        <v>82</v>
      </c>
      <c r="AY136" s="20" t="s">
        <v>277</v>
      </c>
      <c r="BE136" s="222">
        <f>IF(N136="základní",J136,0)</f>
        <v>0</v>
      </c>
      <c r="BF136" s="222">
        <f>IF(N136="snížená",J136,0)</f>
        <v>0</v>
      </c>
      <c r="BG136" s="222">
        <f>IF(N136="zákl. přenesená",J136,0)</f>
        <v>0</v>
      </c>
      <c r="BH136" s="222">
        <f>IF(N136="sníž. přenesená",J136,0)</f>
        <v>0</v>
      </c>
      <c r="BI136" s="222">
        <f>IF(N136="nulová",J136,0)</f>
        <v>0</v>
      </c>
      <c r="BJ136" s="20" t="s">
        <v>82</v>
      </c>
      <c r="BK136" s="222">
        <f>ROUND(I136*H136,2)</f>
        <v>0</v>
      </c>
      <c r="BL136" s="20" t="s">
        <v>102</v>
      </c>
      <c r="BM136" s="221" t="s">
        <v>364</v>
      </c>
    </row>
    <row r="137" s="2" customFormat="1">
      <c r="A137" s="41"/>
      <c r="B137" s="42"/>
      <c r="C137" s="43"/>
      <c r="D137" s="223" t="s">
        <v>283</v>
      </c>
      <c r="E137" s="43"/>
      <c r="F137" s="224" t="s">
        <v>341</v>
      </c>
      <c r="G137" s="43"/>
      <c r="H137" s="43"/>
      <c r="I137" s="225"/>
      <c r="J137" s="43"/>
      <c r="K137" s="43"/>
      <c r="L137" s="47"/>
      <c r="M137" s="226"/>
      <c r="N137" s="22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283</v>
      </c>
      <c r="AU137" s="20" t="s">
        <v>82</v>
      </c>
    </row>
    <row r="138" s="12" customFormat="1">
      <c r="A138" s="12"/>
      <c r="B138" s="228"/>
      <c r="C138" s="229"/>
      <c r="D138" s="223" t="s">
        <v>285</v>
      </c>
      <c r="E138" s="230" t="s">
        <v>365</v>
      </c>
      <c r="F138" s="231" t="s">
        <v>366</v>
      </c>
      <c r="G138" s="229"/>
      <c r="H138" s="232">
        <v>38.700000000000003</v>
      </c>
      <c r="I138" s="233"/>
      <c r="J138" s="229"/>
      <c r="K138" s="229"/>
      <c r="L138" s="234"/>
      <c r="M138" s="235"/>
      <c r="N138" s="236"/>
      <c r="O138" s="236"/>
      <c r="P138" s="236"/>
      <c r="Q138" s="236"/>
      <c r="R138" s="236"/>
      <c r="S138" s="236"/>
      <c r="T138" s="237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T138" s="238" t="s">
        <v>285</v>
      </c>
      <c r="AU138" s="238" t="s">
        <v>82</v>
      </c>
      <c r="AV138" s="12" t="s">
        <v>84</v>
      </c>
      <c r="AW138" s="12" t="s">
        <v>37</v>
      </c>
      <c r="AX138" s="12" t="s">
        <v>75</v>
      </c>
      <c r="AY138" s="238" t="s">
        <v>277</v>
      </c>
    </row>
    <row r="139" s="12" customFormat="1">
      <c r="A139" s="12"/>
      <c r="B139" s="228"/>
      <c r="C139" s="229"/>
      <c r="D139" s="223" t="s">
        <v>285</v>
      </c>
      <c r="E139" s="230" t="s">
        <v>367</v>
      </c>
      <c r="F139" s="231" t="s">
        <v>368</v>
      </c>
      <c r="G139" s="229"/>
      <c r="H139" s="232">
        <v>38.700000000000003</v>
      </c>
      <c r="I139" s="233"/>
      <c r="J139" s="229"/>
      <c r="K139" s="229"/>
      <c r="L139" s="234"/>
      <c r="M139" s="235"/>
      <c r="N139" s="236"/>
      <c r="O139" s="236"/>
      <c r="P139" s="236"/>
      <c r="Q139" s="236"/>
      <c r="R139" s="236"/>
      <c r="S139" s="236"/>
      <c r="T139" s="237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T139" s="238" t="s">
        <v>285</v>
      </c>
      <c r="AU139" s="238" t="s">
        <v>82</v>
      </c>
      <c r="AV139" s="12" t="s">
        <v>84</v>
      </c>
      <c r="AW139" s="12" t="s">
        <v>37</v>
      </c>
      <c r="AX139" s="12" t="s">
        <v>75</v>
      </c>
      <c r="AY139" s="238" t="s">
        <v>277</v>
      </c>
    </row>
    <row r="140" s="12" customFormat="1">
      <c r="A140" s="12"/>
      <c r="B140" s="228"/>
      <c r="C140" s="229"/>
      <c r="D140" s="223" t="s">
        <v>285</v>
      </c>
      <c r="E140" s="230" t="s">
        <v>369</v>
      </c>
      <c r="F140" s="231" t="s">
        <v>370</v>
      </c>
      <c r="G140" s="229"/>
      <c r="H140" s="232">
        <v>19.350000000000001</v>
      </c>
      <c r="I140" s="233"/>
      <c r="J140" s="229"/>
      <c r="K140" s="229"/>
      <c r="L140" s="234"/>
      <c r="M140" s="235"/>
      <c r="N140" s="236"/>
      <c r="O140" s="236"/>
      <c r="P140" s="236"/>
      <c r="Q140" s="236"/>
      <c r="R140" s="236"/>
      <c r="S140" s="236"/>
      <c r="T140" s="237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T140" s="238" t="s">
        <v>285</v>
      </c>
      <c r="AU140" s="238" t="s">
        <v>82</v>
      </c>
      <c r="AV140" s="12" t="s">
        <v>84</v>
      </c>
      <c r="AW140" s="12" t="s">
        <v>37</v>
      </c>
      <c r="AX140" s="12" t="s">
        <v>82</v>
      </c>
      <c r="AY140" s="238" t="s">
        <v>277</v>
      </c>
    </row>
    <row r="141" s="2" customFormat="1" ht="16.5" customHeight="1">
      <c r="A141" s="41"/>
      <c r="B141" s="42"/>
      <c r="C141" s="210" t="s">
        <v>226</v>
      </c>
      <c r="D141" s="210" t="s">
        <v>278</v>
      </c>
      <c r="E141" s="211" t="s">
        <v>371</v>
      </c>
      <c r="F141" s="212" t="s">
        <v>372</v>
      </c>
      <c r="G141" s="213" t="s">
        <v>332</v>
      </c>
      <c r="H141" s="214">
        <v>608.79999999999995</v>
      </c>
      <c r="I141" s="215"/>
      <c r="J141" s="216">
        <f>ROUND(I141*H141,2)</f>
        <v>0</v>
      </c>
      <c r="K141" s="212" t="s">
        <v>19</v>
      </c>
      <c r="L141" s="47"/>
      <c r="M141" s="217" t="s">
        <v>19</v>
      </c>
      <c r="N141" s="218" t="s">
        <v>46</v>
      </c>
      <c r="O141" s="87"/>
      <c r="P141" s="219">
        <f>O141*H141</f>
        <v>0</v>
      </c>
      <c r="Q141" s="219">
        <v>0</v>
      </c>
      <c r="R141" s="219">
        <f>Q141*H141</f>
        <v>0</v>
      </c>
      <c r="S141" s="219">
        <v>0</v>
      </c>
      <c r="T141" s="22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1" t="s">
        <v>102</v>
      </c>
      <c r="AT141" s="221" t="s">
        <v>278</v>
      </c>
      <c r="AU141" s="221" t="s">
        <v>82</v>
      </c>
      <c r="AY141" s="20" t="s">
        <v>277</v>
      </c>
      <c r="BE141" s="222">
        <f>IF(N141="základní",J141,0)</f>
        <v>0</v>
      </c>
      <c r="BF141" s="222">
        <f>IF(N141="snížená",J141,0)</f>
        <v>0</v>
      </c>
      <c r="BG141" s="222">
        <f>IF(N141="zákl. přenesená",J141,0)</f>
        <v>0</v>
      </c>
      <c r="BH141" s="222">
        <f>IF(N141="sníž. přenesená",J141,0)</f>
        <v>0</v>
      </c>
      <c r="BI141" s="222">
        <f>IF(N141="nulová",J141,0)</f>
        <v>0</v>
      </c>
      <c r="BJ141" s="20" t="s">
        <v>82</v>
      </c>
      <c r="BK141" s="222">
        <f>ROUND(I141*H141,2)</f>
        <v>0</v>
      </c>
      <c r="BL141" s="20" t="s">
        <v>102</v>
      </c>
      <c r="BM141" s="221" t="s">
        <v>373</v>
      </c>
    </row>
    <row r="142" s="2" customFormat="1">
      <c r="A142" s="41"/>
      <c r="B142" s="42"/>
      <c r="C142" s="43"/>
      <c r="D142" s="223" t="s">
        <v>283</v>
      </c>
      <c r="E142" s="43"/>
      <c r="F142" s="224" t="s">
        <v>341</v>
      </c>
      <c r="G142" s="43"/>
      <c r="H142" s="43"/>
      <c r="I142" s="225"/>
      <c r="J142" s="43"/>
      <c r="K142" s="43"/>
      <c r="L142" s="47"/>
      <c r="M142" s="226"/>
      <c r="N142" s="22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283</v>
      </c>
      <c r="AU142" s="20" t="s">
        <v>82</v>
      </c>
    </row>
    <row r="143" s="12" customFormat="1">
      <c r="A143" s="12"/>
      <c r="B143" s="228"/>
      <c r="C143" s="229"/>
      <c r="D143" s="223" t="s">
        <v>285</v>
      </c>
      <c r="E143" s="230" t="s">
        <v>374</v>
      </c>
      <c r="F143" s="231" t="s">
        <v>375</v>
      </c>
      <c r="G143" s="229"/>
      <c r="H143" s="232">
        <v>553.60000000000002</v>
      </c>
      <c r="I143" s="233"/>
      <c r="J143" s="229"/>
      <c r="K143" s="229"/>
      <c r="L143" s="234"/>
      <c r="M143" s="235"/>
      <c r="N143" s="236"/>
      <c r="O143" s="236"/>
      <c r="P143" s="236"/>
      <c r="Q143" s="236"/>
      <c r="R143" s="236"/>
      <c r="S143" s="236"/>
      <c r="T143" s="237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T143" s="238" t="s">
        <v>285</v>
      </c>
      <c r="AU143" s="238" t="s">
        <v>82</v>
      </c>
      <c r="AV143" s="12" t="s">
        <v>84</v>
      </c>
      <c r="AW143" s="12" t="s">
        <v>37</v>
      </c>
      <c r="AX143" s="12" t="s">
        <v>75</v>
      </c>
      <c r="AY143" s="238" t="s">
        <v>277</v>
      </c>
    </row>
    <row r="144" s="12" customFormat="1">
      <c r="A144" s="12"/>
      <c r="B144" s="228"/>
      <c r="C144" s="229"/>
      <c r="D144" s="223" t="s">
        <v>285</v>
      </c>
      <c r="E144" s="230" t="s">
        <v>376</v>
      </c>
      <c r="F144" s="231" t="s">
        <v>377</v>
      </c>
      <c r="G144" s="229"/>
      <c r="H144" s="232">
        <v>102</v>
      </c>
      <c r="I144" s="233"/>
      <c r="J144" s="229"/>
      <c r="K144" s="229"/>
      <c r="L144" s="234"/>
      <c r="M144" s="235"/>
      <c r="N144" s="236"/>
      <c r="O144" s="236"/>
      <c r="P144" s="236"/>
      <c r="Q144" s="236"/>
      <c r="R144" s="236"/>
      <c r="S144" s="236"/>
      <c r="T144" s="237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T144" s="238" t="s">
        <v>285</v>
      </c>
      <c r="AU144" s="238" t="s">
        <v>82</v>
      </c>
      <c r="AV144" s="12" t="s">
        <v>84</v>
      </c>
      <c r="AW144" s="12" t="s">
        <v>37</v>
      </c>
      <c r="AX144" s="12" t="s">
        <v>75</v>
      </c>
      <c r="AY144" s="238" t="s">
        <v>277</v>
      </c>
    </row>
    <row r="145" s="12" customFormat="1">
      <c r="A145" s="12"/>
      <c r="B145" s="228"/>
      <c r="C145" s="229"/>
      <c r="D145" s="223" t="s">
        <v>285</v>
      </c>
      <c r="E145" s="230" t="s">
        <v>378</v>
      </c>
      <c r="F145" s="231" t="s">
        <v>379</v>
      </c>
      <c r="G145" s="229"/>
      <c r="H145" s="232">
        <v>562</v>
      </c>
      <c r="I145" s="233"/>
      <c r="J145" s="229"/>
      <c r="K145" s="229"/>
      <c r="L145" s="234"/>
      <c r="M145" s="235"/>
      <c r="N145" s="236"/>
      <c r="O145" s="236"/>
      <c r="P145" s="236"/>
      <c r="Q145" s="236"/>
      <c r="R145" s="236"/>
      <c r="S145" s="236"/>
      <c r="T145" s="237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T145" s="238" t="s">
        <v>285</v>
      </c>
      <c r="AU145" s="238" t="s">
        <v>82</v>
      </c>
      <c r="AV145" s="12" t="s">
        <v>84</v>
      </c>
      <c r="AW145" s="12" t="s">
        <v>37</v>
      </c>
      <c r="AX145" s="12" t="s">
        <v>75</v>
      </c>
      <c r="AY145" s="238" t="s">
        <v>277</v>
      </c>
    </row>
    <row r="146" s="12" customFormat="1">
      <c r="A146" s="12"/>
      <c r="B146" s="228"/>
      <c r="C146" s="229"/>
      <c r="D146" s="223" t="s">
        <v>285</v>
      </c>
      <c r="E146" s="230" t="s">
        <v>240</v>
      </c>
      <c r="F146" s="231" t="s">
        <v>380</v>
      </c>
      <c r="G146" s="229"/>
      <c r="H146" s="232">
        <v>1217.5999999999999</v>
      </c>
      <c r="I146" s="233"/>
      <c r="J146" s="229"/>
      <c r="K146" s="229"/>
      <c r="L146" s="234"/>
      <c r="M146" s="235"/>
      <c r="N146" s="236"/>
      <c r="O146" s="236"/>
      <c r="P146" s="236"/>
      <c r="Q146" s="236"/>
      <c r="R146" s="236"/>
      <c r="S146" s="236"/>
      <c r="T146" s="237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T146" s="238" t="s">
        <v>285</v>
      </c>
      <c r="AU146" s="238" t="s">
        <v>82</v>
      </c>
      <c r="AV146" s="12" t="s">
        <v>84</v>
      </c>
      <c r="AW146" s="12" t="s">
        <v>37</v>
      </c>
      <c r="AX146" s="12" t="s">
        <v>75</v>
      </c>
      <c r="AY146" s="238" t="s">
        <v>277</v>
      </c>
    </row>
    <row r="147" s="12" customFormat="1">
      <c r="A147" s="12"/>
      <c r="B147" s="228"/>
      <c r="C147" s="229"/>
      <c r="D147" s="223" t="s">
        <v>285</v>
      </c>
      <c r="E147" s="230" t="s">
        <v>381</v>
      </c>
      <c r="F147" s="231" t="s">
        <v>382</v>
      </c>
      <c r="G147" s="229"/>
      <c r="H147" s="232">
        <v>608.79999999999995</v>
      </c>
      <c r="I147" s="233"/>
      <c r="J147" s="229"/>
      <c r="K147" s="229"/>
      <c r="L147" s="234"/>
      <c r="M147" s="235"/>
      <c r="N147" s="236"/>
      <c r="O147" s="236"/>
      <c r="P147" s="236"/>
      <c r="Q147" s="236"/>
      <c r="R147" s="236"/>
      <c r="S147" s="236"/>
      <c r="T147" s="237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T147" s="238" t="s">
        <v>285</v>
      </c>
      <c r="AU147" s="238" t="s">
        <v>82</v>
      </c>
      <c r="AV147" s="12" t="s">
        <v>84</v>
      </c>
      <c r="AW147" s="12" t="s">
        <v>37</v>
      </c>
      <c r="AX147" s="12" t="s">
        <v>82</v>
      </c>
      <c r="AY147" s="238" t="s">
        <v>277</v>
      </c>
    </row>
    <row r="148" s="2" customFormat="1" ht="16.5" customHeight="1">
      <c r="A148" s="41"/>
      <c r="B148" s="42"/>
      <c r="C148" s="210" t="s">
        <v>8</v>
      </c>
      <c r="D148" s="210" t="s">
        <v>278</v>
      </c>
      <c r="E148" s="211" t="s">
        <v>383</v>
      </c>
      <c r="F148" s="212" t="s">
        <v>384</v>
      </c>
      <c r="G148" s="213" t="s">
        <v>332</v>
      </c>
      <c r="H148" s="214">
        <v>671.5</v>
      </c>
      <c r="I148" s="215"/>
      <c r="J148" s="216">
        <f>ROUND(I148*H148,2)</f>
        <v>0</v>
      </c>
      <c r="K148" s="212" t="s">
        <v>19</v>
      </c>
      <c r="L148" s="47"/>
      <c r="M148" s="217" t="s">
        <v>19</v>
      </c>
      <c r="N148" s="218" t="s">
        <v>46</v>
      </c>
      <c r="O148" s="87"/>
      <c r="P148" s="219">
        <f>O148*H148</f>
        <v>0</v>
      </c>
      <c r="Q148" s="219">
        <v>0</v>
      </c>
      <c r="R148" s="219">
        <f>Q148*H148</f>
        <v>0</v>
      </c>
      <c r="S148" s="219">
        <v>0</v>
      </c>
      <c r="T148" s="22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1" t="s">
        <v>102</v>
      </c>
      <c r="AT148" s="221" t="s">
        <v>278</v>
      </c>
      <c r="AU148" s="221" t="s">
        <v>82</v>
      </c>
      <c r="AY148" s="20" t="s">
        <v>277</v>
      </c>
      <c r="BE148" s="222">
        <f>IF(N148="základní",J148,0)</f>
        <v>0</v>
      </c>
      <c r="BF148" s="222">
        <f>IF(N148="snížená",J148,0)</f>
        <v>0</v>
      </c>
      <c r="BG148" s="222">
        <f>IF(N148="zákl. přenesená",J148,0)</f>
        <v>0</v>
      </c>
      <c r="BH148" s="222">
        <f>IF(N148="sníž. přenesená",J148,0)</f>
        <v>0</v>
      </c>
      <c r="BI148" s="222">
        <f>IF(N148="nulová",J148,0)</f>
        <v>0</v>
      </c>
      <c r="BJ148" s="20" t="s">
        <v>82</v>
      </c>
      <c r="BK148" s="222">
        <f>ROUND(I148*H148,2)</f>
        <v>0</v>
      </c>
      <c r="BL148" s="20" t="s">
        <v>102</v>
      </c>
      <c r="BM148" s="221" t="s">
        <v>385</v>
      </c>
    </row>
    <row r="149" s="2" customFormat="1">
      <c r="A149" s="41"/>
      <c r="B149" s="42"/>
      <c r="C149" s="43"/>
      <c r="D149" s="223" t="s">
        <v>283</v>
      </c>
      <c r="E149" s="43"/>
      <c r="F149" s="224" t="s">
        <v>384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283</v>
      </c>
      <c r="AU149" s="20" t="s">
        <v>82</v>
      </c>
    </row>
    <row r="150" s="12" customFormat="1">
      <c r="A150" s="12"/>
      <c r="B150" s="228"/>
      <c r="C150" s="229"/>
      <c r="D150" s="223" t="s">
        <v>285</v>
      </c>
      <c r="E150" s="230" t="s">
        <v>386</v>
      </c>
      <c r="F150" s="231" t="s">
        <v>387</v>
      </c>
      <c r="G150" s="229"/>
      <c r="H150" s="232">
        <v>540</v>
      </c>
      <c r="I150" s="233"/>
      <c r="J150" s="229"/>
      <c r="K150" s="229"/>
      <c r="L150" s="234"/>
      <c r="M150" s="235"/>
      <c r="N150" s="236"/>
      <c r="O150" s="236"/>
      <c r="P150" s="236"/>
      <c r="Q150" s="236"/>
      <c r="R150" s="236"/>
      <c r="S150" s="236"/>
      <c r="T150" s="237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T150" s="238" t="s">
        <v>285</v>
      </c>
      <c r="AU150" s="238" t="s">
        <v>82</v>
      </c>
      <c r="AV150" s="12" t="s">
        <v>84</v>
      </c>
      <c r="AW150" s="12" t="s">
        <v>37</v>
      </c>
      <c r="AX150" s="12" t="s">
        <v>75</v>
      </c>
      <c r="AY150" s="238" t="s">
        <v>277</v>
      </c>
    </row>
    <row r="151" s="12" customFormat="1">
      <c r="A151" s="12"/>
      <c r="B151" s="228"/>
      <c r="C151" s="229"/>
      <c r="D151" s="223" t="s">
        <v>285</v>
      </c>
      <c r="E151" s="230" t="s">
        <v>388</v>
      </c>
      <c r="F151" s="231" t="s">
        <v>389</v>
      </c>
      <c r="G151" s="229"/>
      <c r="H151" s="232">
        <v>20</v>
      </c>
      <c r="I151" s="233"/>
      <c r="J151" s="229"/>
      <c r="K151" s="229"/>
      <c r="L151" s="234"/>
      <c r="M151" s="235"/>
      <c r="N151" s="236"/>
      <c r="O151" s="236"/>
      <c r="P151" s="236"/>
      <c r="Q151" s="236"/>
      <c r="R151" s="236"/>
      <c r="S151" s="236"/>
      <c r="T151" s="237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T151" s="238" t="s">
        <v>285</v>
      </c>
      <c r="AU151" s="238" t="s">
        <v>82</v>
      </c>
      <c r="AV151" s="12" t="s">
        <v>84</v>
      </c>
      <c r="AW151" s="12" t="s">
        <v>37</v>
      </c>
      <c r="AX151" s="12" t="s">
        <v>75</v>
      </c>
      <c r="AY151" s="238" t="s">
        <v>277</v>
      </c>
    </row>
    <row r="152" s="12" customFormat="1">
      <c r="A152" s="12"/>
      <c r="B152" s="228"/>
      <c r="C152" s="229"/>
      <c r="D152" s="223" t="s">
        <v>285</v>
      </c>
      <c r="E152" s="230" t="s">
        <v>390</v>
      </c>
      <c r="F152" s="231" t="s">
        <v>391</v>
      </c>
      <c r="G152" s="229"/>
      <c r="H152" s="232">
        <v>111.5</v>
      </c>
      <c r="I152" s="233"/>
      <c r="J152" s="229"/>
      <c r="K152" s="229"/>
      <c r="L152" s="234"/>
      <c r="M152" s="235"/>
      <c r="N152" s="236"/>
      <c r="O152" s="236"/>
      <c r="P152" s="236"/>
      <c r="Q152" s="236"/>
      <c r="R152" s="236"/>
      <c r="S152" s="236"/>
      <c r="T152" s="237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T152" s="238" t="s">
        <v>285</v>
      </c>
      <c r="AU152" s="238" t="s">
        <v>82</v>
      </c>
      <c r="AV152" s="12" t="s">
        <v>84</v>
      </c>
      <c r="AW152" s="12" t="s">
        <v>37</v>
      </c>
      <c r="AX152" s="12" t="s">
        <v>75</v>
      </c>
      <c r="AY152" s="238" t="s">
        <v>277</v>
      </c>
    </row>
    <row r="153" s="12" customFormat="1">
      <c r="A153" s="12"/>
      <c r="B153" s="228"/>
      <c r="C153" s="229"/>
      <c r="D153" s="223" t="s">
        <v>285</v>
      </c>
      <c r="E153" s="230" t="s">
        <v>19</v>
      </c>
      <c r="F153" s="231" t="s">
        <v>392</v>
      </c>
      <c r="G153" s="229"/>
      <c r="H153" s="232">
        <v>671.5</v>
      </c>
      <c r="I153" s="233"/>
      <c r="J153" s="229"/>
      <c r="K153" s="229"/>
      <c r="L153" s="234"/>
      <c r="M153" s="235"/>
      <c r="N153" s="236"/>
      <c r="O153" s="236"/>
      <c r="P153" s="236"/>
      <c r="Q153" s="236"/>
      <c r="R153" s="236"/>
      <c r="S153" s="236"/>
      <c r="T153" s="237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T153" s="238" t="s">
        <v>285</v>
      </c>
      <c r="AU153" s="238" t="s">
        <v>82</v>
      </c>
      <c r="AV153" s="12" t="s">
        <v>84</v>
      </c>
      <c r="AW153" s="12" t="s">
        <v>37</v>
      </c>
      <c r="AX153" s="12" t="s">
        <v>82</v>
      </c>
      <c r="AY153" s="238" t="s">
        <v>277</v>
      </c>
    </row>
    <row r="154" s="2" customFormat="1" ht="16.5" customHeight="1">
      <c r="A154" s="41"/>
      <c r="B154" s="42"/>
      <c r="C154" s="210" t="s">
        <v>231</v>
      </c>
      <c r="D154" s="210" t="s">
        <v>278</v>
      </c>
      <c r="E154" s="211" t="s">
        <v>393</v>
      </c>
      <c r="F154" s="212" t="s">
        <v>384</v>
      </c>
      <c r="G154" s="213" t="s">
        <v>332</v>
      </c>
      <c r="H154" s="214">
        <v>167</v>
      </c>
      <c r="I154" s="215"/>
      <c r="J154" s="216">
        <f>ROUND(I154*H154,2)</f>
        <v>0</v>
      </c>
      <c r="K154" s="212" t="s">
        <v>19</v>
      </c>
      <c r="L154" s="47"/>
      <c r="M154" s="217" t="s">
        <v>19</v>
      </c>
      <c r="N154" s="218" t="s">
        <v>46</v>
      </c>
      <c r="O154" s="87"/>
      <c r="P154" s="219">
        <f>O154*H154</f>
        <v>0</v>
      </c>
      <c r="Q154" s="219">
        <v>0</v>
      </c>
      <c r="R154" s="219">
        <f>Q154*H154</f>
        <v>0</v>
      </c>
      <c r="S154" s="219">
        <v>0</v>
      </c>
      <c r="T154" s="220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1" t="s">
        <v>102</v>
      </c>
      <c r="AT154" s="221" t="s">
        <v>278</v>
      </c>
      <c r="AU154" s="221" t="s">
        <v>82</v>
      </c>
      <c r="AY154" s="20" t="s">
        <v>277</v>
      </c>
      <c r="BE154" s="222">
        <f>IF(N154="základní",J154,0)</f>
        <v>0</v>
      </c>
      <c r="BF154" s="222">
        <f>IF(N154="snížená",J154,0)</f>
        <v>0</v>
      </c>
      <c r="BG154" s="222">
        <f>IF(N154="zákl. přenesená",J154,0)</f>
        <v>0</v>
      </c>
      <c r="BH154" s="222">
        <f>IF(N154="sníž. přenesená",J154,0)</f>
        <v>0</v>
      </c>
      <c r="BI154" s="222">
        <f>IF(N154="nulová",J154,0)</f>
        <v>0</v>
      </c>
      <c r="BJ154" s="20" t="s">
        <v>82</v>
      </c>
      <c r="BK154" s="222">
        <f>ROUND(I154*H154,2)</f>
        <v>0</v>
      </c>
      <c r="BL154" s="20" t="s">
        <v>102</v>
      </c>
      <c r="BM154" s="221" t="s">
        <v>394</v>
      </c>
    </row>
    <row r="155" s="2" customFormat="1">
      <c r="A155" s="41"/>
      <c r="B155" s="42"/>
      <c r="C155" s="43"/>
      <c r="D155" s="223" t="s">
        <v>283</v>
      </c>
      <c r="E155" s="43"/>
      <c r="F155" s="224" t="s">
        <v>395</v>
      </c>
      <c r="G155" s="43"/>
      <c r="H155" s="43"/>
      <c r="I155" s="225"/>
      <c r="J155" s="43"/>
      <c r="K155" s="43"/>
      <c r="L155" s="47"/>
      <c r="M155" s="226"/>
      <c r="N155" s="22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283</v>
      </c>
      <c r="AU155" s="20" t="s">
        <v>82</v>
      </c>
    </row>
    <row r="156" s="12" customFormat="1">
      <c r="A156" s="12"/>
      <c r="B156" s="228"/>
      <c r="C156" s="229"/>
      <c r="D156" s="223" t="s">
        <v>285</v>
      </c>
      <c r="E156" s="230" t="s">
        <v>396</v>
      </c>
      <c r="F156" s="231" t="s">
        <v>397</v>
      </c>
      <c r="G156" s="229"/>
      <c r="H156" s="232">
        <v>167</v>
      </c>
      <c r="I156" s="233"/>
      <c r="J156" s="229"/>
      <c r="K156" s="229"/>
      <c r="L156" s="234"/>
      <c r="M156" s="235"/>
      <c r="N156" s="236"/>
      <c r="O156" s="236"/>
      <c r="P156" s="236"/>
      <c r="Q156" s="236"/>
      <c r="R156" s="236"/>
      <c r="S156" s="236"/>
      <c r="T156" s="237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T156" s="238" t="s">
        <v>285</v>
      </c>
      <c r="AU156" s="238" t="s">
        <v>82</v>
      </c>
      <c r="AV156" s="12" t="s">
        <v>84</v>
      </c>
      <c r="AW156" s="12" t="s">
        <v>37</v>
      </c>
      <c r="AX156" s="12" t="s">
        <v>82</v>
      </c>
      <c r="AY156" s="238" t="s">
        <v>277</v>
      </c>
    </row>
    <row r="157" s="2" customFormat="1" ht="16.5" customHeight="1">
      <c r="A157" s="41"/>
      <c r="B157" s="42"/>
      <c r="C157" s="210" t="s">
        <v>234</v>
      </c>
      <c r="D157" s="210" t="s">
        <v>278</v>
      </c>
      <c r="E157" s="211" t="s">
        <v>398</v>
      </c>
      <c r="F157" s="212" t="s">
        <v>399</v>
      </c>
      <c r="G157" s="213" t="s">
        <v>332</v>
      </c>
      <c r="H157" s="214">
        <v>3.3999999999999999</v>
      </c>
      <c r="I157" s="215"/>
      <c r="J157" s="216">
        <f>ROUND(I157*H157,2)</f>
        <v>0</v>
      </c>
      <c r="K157" s="212" t="s">
        <v>19</v>
      </c>
      <c r="L157" s="47"/>
      <c r="M157" s="217" t="s">
        <v>19</v>
      </c>
      <c r="N157" s="218" t="s">
        <v>46</v>
      </c>
      <c r="O157" s="87"/>
      <c r="P157" s="219">
        <f>O157*H157</f>
        <v>0</v>
      </c>
      <c r="Q157" s="219">
        <v>0</v>
      </c>
      <c r="R157" s="219">
        <f>Q157*H157</f>
        <v>0</v>
      </c>
      <c r="S157" s="219">
        <v>0</v>
      </c>
      <c r="T157" s="22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1" t="s">
        <v>102</v>
      </c>
      <c r="AT157" s="221" t="s">
        <v>278</v>
      </c>
      <c r="AU157" s="221" t="s">
        <v>82</v>
      </c>
      <c r="AY157" s="20" t="s">
        <v>277</v>
      </c>
      <c r="BE157" s="222">
        <f>IF(N157="základní",J157,0)</f>
        <v>0</v>
      </c>
      <c r="BF157" s="222">
        <f>IF(N157="snížená",J157,0)</f>
        <v>0</v>
      </c>
      <c r="BG157" s="222">
        <f>IF(N157="zákl. přenesená",J157,0)</f>
        <v>0</v>
      </c>
      <c r="BH157" s="222">
        <f>IF(N157="sníž. přenesená",J157,0)</f>
        <v>0</v>
      </c>
      <c r="BI157" s="222">
        <f>IF(N157="nulová",J157,0)</f>
        <v>0</v>
      </c>
      <c r="BJ157" s="20" t="s">
        <v>82</v>
      </c>
      <c r="BK157" s="222">
        <f>ROUND(I157*H157,2)</f>
        <v>0</v>
      </c>
      <c r="BL157" s="20" t="s">
        <v>102</v>
      </c>
      <c r="BM157" s="221" t="s">
        <v>400</v>
      </c>
    </row>
    <row r="158" s="2" customFormat="1">
      <c r="A158" s="41"/>
      <c r="B158" s="42"/>
      <c r="C158" s="43"/>
      <c r="D158" s="223" t="s">
        <v>283</v>
      </c>
      <c r="E158" s="43"/>
      <c r="F158" s="224" t="s">
        <v>401</v>
      </c>
      <c r="G158" s="43"/>
      <c r="H158" s="43"/>
      <c r="I158" s="225"/>
      <c r="J158" s="43"/>
      <c r="K158" s="43"/>
      <c r="L158" s="47"/>
      <c r="M158" s="226"/>
      <c r="N158" s="22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283</v>
      </c>
      <c r="AU158" s="20" t="s">
        <v>82</v>
      </c>
    </row>
    <row r="159" s="12" customFormat="1">
      <c r="A159" s="12"/>
      <c r="B159" s="228"/>
      <c r="C159" s="229"/>
      <c r="D159" s="223" t="s">
        <v>285</v>
      </c>
      <c r="E159" s="230" t="s">
        <v>402</v>
      </c>
      <c r="F159" s="231" t="s">
        <v>403</v>
      </c>
      <c r="G159" s="229"/>
      <c r="H159" s="232">
        <v>2.3999999999999999</v>
      </c>
      <c r="I159" s="233"/>
      <c r="J159" s="229"/>
      <c r="K159" s="229"/>
      <c r="L159" s="234"/>
      <c r="M159" s="235"/>
      <c r="N159" s="236"/>
      <c r="O159" s="236"/>
      <c r="P159" s="236"/>
      <c r="Q159" s="236"/>
      <c r="R159" s="236"/>
      <c r="S159" s="236"/>
      <c r="T159" s="237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T159" s="238" t="s">
        <v>285</v>
      </c>
      <c r="AU159" s="238" t="s">
        <v>82</v>
      </c>
      <c r="AV159" s="12" t="s">
        <v>84</v>
      </c>
      <c r="AW159" s="12" t="s">
        <v>37</v>
      </c>
      <c r="AX159" s="12" t="s">
        <v>75</v>
      </c>
      <c r="AY159" s="238" t="s">
        <v>277</v>
      </c>
    </row>
    <row r="160" s="12" customFormat="1">
      <c r="A160" s="12"/>
      <c r="B160" s="228"/>
      <c r="C160" s="229"/>
      <c r="D160" s="223" t="s">
        <v>285</v>
      </c>
      <c r="E160" s="230" t="s">
        <v>404</v>
      </c>
      <c r="F160" s="231" t="s">
        <v>405</v>
      </c>
      <c r="G160" s="229"/>
      <c r="H160" s="232">
        <v>1</v>
      </c>
      <c r="I160" s="233"/>
      <c r="J160" s="229"/>
      <c r="K160" s="229"/>
      <c r="L160" s="234"/>
      <c r="M160" s="235"/>
      <c r="N160" s="236"/>
      <c r="O160" s="236"/>
      <c r="P160" s="236"/>
      <c r="Q160" s="236"/>
      <c r="R160" s="236"/>
      <c r="S160" s="236"/>
      <c r="T160" s="237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T160" s="238" t="s">
        <v>285</v>
      </c>
      <c r="AU160" s="238" t="s">
        <v>82</v>
      </c>
      <c r="AV160" s="12" t="s">
        <v>84</v>
      </c>
      <c r="AW160" s="12" t="s">
        <v>37</v>
      </c>
      <c r="AX160" s="12" t="s">
        <v>75</v>
      </c>
      <c r="AY160" s="238" t="s">
        <v>277</v>
      </c>
    </row>
    <row r="161" s="12" customFormat="1">
      <c r="A161" s="12"/>
      <c r="B161" s="228"/>
      <c r="C161" s="229"/>
      <c r="D161" s="223" t="s">
        <v>285</v>
      </c>
      <c r="E161" s="230" t="s">
        <v>19</v>
      </c>
      <c r="F161" s="231" t="s">
        <v>406</v>
      </c>
      <c r="G161" s="229"/>
      <c r="H161" s="232">
        <v>3.3999999999999999</v>
      </c>
      <c r="I161" s="233"/>
      <c r="J161" s="229"/>
      <c r="K161" s="229"/>
      <c r="L161" s="234"/>
      <c r="M161" s="235"/>
      <c r="N161" s="236"/>
      <c r="O161" s="236"/>
      <c r="P161" s="236"/>
      <c r="Q161" s="236"/>
      <c r="R161" s="236"/>
      <c r="S161" s="236"/>
      <c r="T161" s="237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T161" s="238" t="s">
        <v>285</v>
      </c>
      <c r="AU161" s="238" t="s">
        <v>82</v>
      </c>
      <c r="AV161" s="12" t="s">
        <v>84</v>
      </c>
      <c r="AW161" s="12" t="s">
        <v>37</v>
      </c>
      <c r="AX161" s="12" t="s">
        <v>82</v>
      </c>
      <c r="AY161" s="238" t="s">
        <v>277</v>
      </c>
    </row>
    <row r="162" s="2" customFormat="1" ht="16.5" customHeight="1">
      <c r="A162" s="41"/>
      <c r="B162" s="42"/>
      <c r="C162" s="210" t="s">
        <v>237</v>
      </c>
      <c r="D162" s="210" t="s">
        <v>278</v>
      </c>
      <c r="E162" s="211" t="s">
        <v>407</v>
      </c>
      <c r="F162" s="212" t="s">
        <v>408</v>
      </c>
      <c r="G162" s="213" t="s">
        <v>332</v>
      </c>
      <c r="H162" s="214">
        <v>18.172000000000001</v>
      </c>
      <c r="I162" s="215"/>
      <c r="J162" s="216">
        <f>ROUND(I162*H162,2)</f>
        <v>0</v>
      </c>
      <c r="K162" s="212" t="s">
        <v>19</v>
      </c>
      <c r="L162" s="47"/>
      <c r="M162" s="217" t="s">
        <v>19</v>
      </c>
      <c r="N162" s="218" t="s">
        <v>46</v>
      </c>
      <c r="O162" s="87"/>
      <c r="P162" s="219">
        <f>O162*H162</f>
        <v>0</v>
      </c>
      <c r="Q162" s="219">
        <v>0</v>
      </c>
      <c r="R162" s="219">
        <f>Q162*H162</f>
        <v>0</v>
      </c>
      <c r="S162" s="219">
        <v>0</v>
      </c>
      <c r="T162" s="220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1" t="s">
        <v>102</v>
      </c>
      <c r="AT162" s="221" t="s">
        <v>278</v>
      </c>
      <c r="AU162" s="221" t="s">
        <v>82</v>
      </c>
      <c r="AY162" s="20" t="s">
        <v>277</v>
      </c>
      <c r="BE162" s="222">
        <f>IF(N162="základní",J162,0)</f>
        <v>0</v>
      </c>
      <c r="BF162" s="222">
        <f>IF(N162="snížená",J162,0)</f>
        <v>0</v>
      </c>
      <c r="BG162" s="222">
        <f>IF(N162="zákl. přenesená",J162,0)</f>
        <v>0</v>
      </c>
      <c r="BH162" s="222">
        <f>IF(N162="sníž. přenesená",J162,0)</f>
        <v>0</v>
      </c>
      <c r="BI162" s="222">
        <f>IF(N162="nulová",J162,0)</f>
        <v>0</v>
      </c>
      <c r="BJ162" s="20" t="s">
        <v>82</v>
      </c>
      <c r="BK162" s="222">
        <f>ROUND(I162*H162,2)</f>
        <v>0</v>
      </c>
      <c r="BL162" s="20" t="s">
        <v>102</v>
      </c>
      <c r="BM162" s="221" t="s">
        <v>409</v>
      </c>
    </row>
    <row r="163" s="2" customFormat="1">
      <c r="A163" s="41"/>
      <c r="B163" s="42"/>
      <c r="C163" s="43"/>
      <c r="D163" s="223" t="s">
        <v>283</v>
      </c>
      <c r="E163" s="43"/>
      <c r="F163" s="224" t="s">
        <v>341</v>
      </c>
      <c r="G163" s="43"/>
      <c r="H163" s="43"/>
      <c r="I163" s="225"/>
      <c r="J163" s="43"/>
      <c r="K163" s="43"/>
      <c r="L163" s="47"/>
      <c r="M163" s="226"/>
      <c r="N163" s="22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283</v>
      </c>
      <c r="AU163" s="20" t="s">
        <v>82</v>
      </c>
    </row>
    <row r="164" s="12" customFormat="1">
      <c r="A164" s="12"/>
      <c r="B164" s="228"/>
      <c r="C164" s="229"/>
      <c r="D164" s="223" t="s">
        <v>285</v>
      </c>
      <c r="E164" s="230" t="s">
        <v>410</v>
      </c>
      <c r="F164" s="231" t="s">
        <v>411</v>
      </c>
      <c r="G164" s="229"/>
      <c r="H164" s="232">
        <v>35.343000000000004</v>
      </c>
      <c r="I164" s="233"/>
      <c r="J164" s="229"/>
      <c r="K164" s="229"/>
      <c r="L164" s="234"/>
      <c r="M164" s="235"/>
      <c r="N164" s="236"/>
      <c r="O164" s="236"/>
      <c r="P164" s="236"/>
      <c r="Q164" s="236"/>
      <c r="R164" s="236"/>
      <c r="S164" s="236"/>
      <c r="T164" s="237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T164" s="238" t="s">
        <v>285</v>
      </c>
      <c r="AU164" s="238" t="s">
        <v>82</v>
      </c>
      <c r="AV164" s="12" t="s">
        <v>84</v>
      </c>
      <c r="AW164" s="12" t="s">
        <v>37</v>
      </c>
      <c r="AX164" s="12" t="s">
        <v>75</v>
      </c>
      <c r="AY164" s="238" t="s">
        <v>277</v>
      </c>
    </row>
    <row r="165" s="12" customFormat="1">
      <c r="A165" s="12"/>
      <c r="B165" s="228"/>
      <c r="C165" s="229"/>
      <c r="D165" s="223" t="s">
        <v>285</v>
      </c>
      <c r="E165" s="230" t="s">
        <v>412</v>
      </c>
      <c r="F165" s="231" t="s">
        <v>413</v>
      </c>
      <c r="G165" s="229"/>
      <c r="H165" s="232">
        <v>1</v>
      </c>
      <c r="I165" s="233"/>
      <c r="J165" s="229"/>
      <c r="K165" s="229"/>
      <c r="L165" s="234"/>
      <c r="M165" s="235"/>
      <c r="N165" s="236"/>
      <c r="O165" s="236"/>
      <c r="P165" s="236"/>
      <c r="Q165" s="236"/>
      <c r="R165" s="236"/>
      <c r="S165" s="236"/>
      <c r="T165" s="237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T165" s="238" t="s">
        <v>285</v>
      </c>
      <c r="AU165" s="238" t="s">
        <v>82</v>
      </c>
      <c r="AV165" s="12" t="s">
        <v>84</v>
      </c>
      <c r="AW165" s="12" t="s">
        <v>37</v>
      </c>
      <c r="AX165" s="12" t="s">
        <v>75</v>
      </c>
      <c r="AY165" s="238" t="s">
        <v>277</v>
      </c>
    </row>
    <row r="166" s="12" customFormat="1">
      <c r="A166" s="12"/>
      <c r="B166" s="228"/>
      <c r="C166" s="229"/>
      <c r="D166" s="223" t="s">
        <v>285</v>
      </c>
      <c r="E166" s="230" t="s">
        <v>414</v>
      </c>
      <c r="F166" s="231" t="s">
        <v>415</v>
      </c>
      <c r="G166" s="229"/>
      <c r="H166" s="232">
        <v>36.343000000000004</v>
      </c>
      <c r="I166" s="233"/>
      <c r="J166" s="229"/>
      <c r="K166" s="229"/>
      <c r="L166" s="234"/>
      <c r="M166" s="235"/>
      <c r="N166" s="236"/>
      <c r="O166" s="236"/>
      <c r="P166" s="236"/>
      <c r="Q166" s="236"/>
      <c r="R166" s="236"/>
      <c r="S166" s="236"/>
      <c r="T166" s="237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T166" s="238" t="s">
        <v>285</v>
      </c>
      <c r="AU166" s="238" t="s">
        <v>82</v>
      </c>
      <c r="AV166" s="12" t="s">
        <v>84</v>
      </c>
      <c r="AW166" s="12" t="s">
        <v>37</v>
      </c>
      <c r="AX166" s="12" t="s">
        <v>75</v>
      </c>
      <c r="AY166" s="238" t="s">
        <v>277</v>
      </c>
    </row>
    <row r="167" s="12" customFormat="1">
      <c r="A167" s="12"/>
      <c r="B167" s="228"/>
      <c r="C167" s="229"/>
      <c r="D167" s="223" t="s">
        <v>285</v>
      </c>
      <c r="E167" s="230" t="s">
        <v>416</v>
      </c>
      <c r="F167" s="231" t="s">
        <v>417</v>
      </c>
      <c r="G167" s="229"/>
      <c r="H167" s="232">
        <v>18.172000000000001</v>
      </c>
      <c r="I167" s="233"/>
      <c r="J167" s="229"/>
      <c r="K167" s="229"/>
      <c r="L167" s="234"/>
      <c r="M167" s="235"/>
      <c r="N167" s="236"/>
      <c r="O167" s="236"/>
      <c r="P167" s="236"/>
      <c r="Q167" s="236"/>
      <c r="R167" s="236"/>
      <c r="S167" s="236"/>
      <c r="T167" s="237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T167" s="238" t="s">
        <v>285</v>
      </c>
      <c r="AU167" s="238" t="s">
        <v>82</v>
      </c>
      <c r="AV167" s="12" t="s">
        <v>84</v>
      </c>
      <c r="AW167" s="12" t="s">
        <v>37</v>
      </c>
      <c r="AX167" s="12" t="s">
        <v>82</v>
      </c>
      <c r="AY167" s="238" t="s">
        <v>277</v>
      </c>
    </row>
    <row r="168" s="2" customFormat="1" ht="16.5" customHeight="1">
      <c r="A168" s="41"/>
      <c r="B168" s="42"/>
      <c r="C168" s="210" t="s">
        <v>418</v>
      </c>
      <c r="D168" s="210" t="s">
        <v>278</v>
      </c>
      <c r="E168" s="211" t="s">
        <v>419</v>
      </c>
      <c r="F168" s="212" t="s">
        <v>420</v>
      </c>
      <c r="G168" s="213" t="s">
        <v>332</v>
      </c>
      <c r="H168" s="214">
        <v>113.58</v>
      </c>
      <c r="I168" s="215"/>
      <c r="J168" s="216">
        <f>ROUND(I168*H168,2)</f>
        <v>0</v>
      </c>
      <c r="K168" s="212" t="s">
        <v>19</v>
      </c>
      <c r="L168" s="47"/>
      <c r="M168" s="217" t="s">
        <v>19</v>
      </c>
      <c r="N168" s="218" t="s">
        <v>46</v>
      </c>
      <c r="O168" s="87"/>
      <c r="P168" s="219">
        <f>O168*H168</f>
        <v>0</v>
      </c>
      <c r="Q168" s="219">
        <v>0</v>
      </c>
      <c r="R168" s="219">
        <f>Q168*H168</f>
        <v>0</v>
      </c>
      <c r="S168" s="219">
        <v>0</v>
      </c>
      <c r="T168" s="220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1" t="s">
        <v>102</v>
      </c>
      <c r="AT168" s="221" t="s">
        <v>278</v>
      </c>
      <c r="AU168" s="221" t="s">
        <v>82</v>
      </c>
      <c r="AY168" s="20" t="s">
        <v>277</v>
      </c>
      <c r="BE168" s="222">
        <f>IF(N168="základní",J168,0)</f>
        <v>0</v>
      </c>
      <c r="BF168" s="222">
        <f>IF(N168="snížená",J168,0)</f>
        <v>0</v>
      </c>
      <c r="BG168" s="222">
        <f>IF(N168="zákl. přenesená",J168,0)</f>
        <v>0</v>
      </c>
      <c r="BH168" s="222">
        <f>IF(N168="sníž. přenesená",J168,0)</f>
        <v>0</v>
      </c>
      <c r="BI168" s="222">
        <f>IF(N168="nulová",J168,0)</f>
        <v>0</v>
      </c>
      <c r="BJ168" s="20" t="s">
        <v>82</v>
      </c>
      <c r="BK168" s="222">
        <f>ROUND(I168*H168,2)</f>
        <v>0</v>
      </c>
      <c r="BL168" s="20" t="s">
        <v>102</v>
      </c>
      <c r="BM168" s="221" t="s">
        <v>421</v>
      </c>
    </row>
    <row r="169" s="2" customFormat="1">
      <c r="A169" s="41"/>
      <c r="B169" s="42"/>
      <c r="C169" s="43"/>
      <c r="D169" s="223" t="s">
        <v>283</v>
      </c>
      <c r="E169" s="43"/>
      <c r="F169" s="224" t="s">
        <v>422</v>
      </c>
      <c r="G169" s="43"/>
      <c r="H169" s="43"/>
      <c r="I169" s="225"/>
      <c r="J169" s="43"/>
      <c r="K169" s="43"/>
      <c r="L169" s="47"/>
      <c r="M169" s="226"/>
      <c r="N169" s="22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283</v>
      </c>
      <c r="AU169" s="20" t="s">
        <v>82</v>
      </c>
    </row>
    <row r="170" s="12" customFormat="1">
      <c r="A170" s="12"/>
      <c r="B170" s="228"/>
      <c r="C170" s="229"/>
      <c r="D170" s="223" t="s">
        <v>285</v>
      </c>
      <c r="E170" s="230" t="s">
        <v>423</v>
      </c>
      <c r="F170" s="231" t="s">
        <v>424</v>
      </c>
      <c r="G170" s="229"/>
      <c r="H170" s="232">
        <v>227.16</v>
      </c>
      <c r="I170" s="233"/>
      <c r="J170" s="229"/>
      <c r="K170" s="229"/>
      <c r="L170" s="234"/>
      <c r="M170" s="235"/>
      <c r="N170" s="236"/>
      <c r="O170" s="236"/>
      <c r="P170" s="236"/>
      <c r="Q170" s="236"/>
      <c r="R170" s="236"/>
      <c r="S170" s="236"/>
      <c r="T170" s="237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T170" s="238" t="s">
        <v>285</v>
      </c>
      <c r="AU170" s="238" t="s">
        <v>82</v>
      </c>
      <c r="AV170" s="12" t="s">
        <v>84</v>
      </c>
      <c r="AW170" s="12" t="s">
        <v>37</v>
      </c>
      <c r="AX170" s="12" t="s">
        <v>75</v>
      </c>
      <c r="AY170" s="238" t="s">
        <v>277</v>
      </c>
    </row>
    <row r="171" s="12" customFormat="1">
      <c r="A171" s="12"/>
      <c r="B171" s="228"/>
      <c r="C171" s="229"/>
      <c r="D171" s="223" t="s">
        <v>285</v>
      </c>
      <c r="E171" s="230" t="s">
        <v>425</v>
      </c>
      <c r="F171" s="231" t="s">
        <v>426</v>
      </c>
      <c r="G171" s="229"/>
      <c r="H171" s="232">
        <v>227.16</v>
      </c>
      <c r="I171" s="233"/>
      <c r="J171" s="229"/>
      <c r="K171" s="229"/>
      <c r="L171" s="234"/>
      <c r="M171" s="235"/>
      <c r="N171" s="236"/>
      <c r="O171" s="236"/>
      <c r="P171" s="236"/>
      <c r="Q171" s="236"/>
      <c r="R171" s="236"/>
      <c r="S171" s="236"/>
      <c r="T171" s="237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T171" s="238" t="s">
        <v>285</v>
      </c>
      <c r="AU171" s="238" t="s">
        <v>82</v>
      </c>
      <c r="AV171" s="12" t="s">
        <v>84</v>
      </c>
      <c r="AW171" s="12" t="s">
        <v>37</v>
      </c>
      <c r="AX171" s="12" t="s">
        <v>75</v>
      </c>
      <c r="AY171" s="238" t="s">
        <v>277</v>
      </c>
    </row>
    <row r="172" s="12" customFormat="1">
      <c r="A172" s="12"/>
      <c r="B172" s="228"/>
      <c r="C172" s="229"/>
      <c r="D172" s="223" t="s">
        <v>285</v>
      </c>
      <c r="E172" s="230" t="s">
        <v>427</v>
      </c>
      <c r="F172" s="231" t="s">
        <v>428</v>
      </c>
      <c r="G172" s="229"/>
      <c r="H172" s="232">
        <v>113.58</v>
      </c>
      <c r="I172" s="233"/>
      <c r="J172" s="229"/>
      <c r="K172" s="229"/>
      <c r="L172" s="234"/>
      <c r="M172" s="235"/>
      <c r="N172" s="236"/>
      <c r="O172" s="236"/>
      <c r="P172" s="236"/>
      <c r="Q172" s="236"/>
      <c r="R172" s="236"/>
      <c r="S172" s="236"/>
      <c r="T172" s="237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T172" s="238" t="s">
        <v>285</v>
      </c>
      <c r="AU172" s="238" t="s">
        <v>82</v>
      </c>
      <c r="AV172" s="12" t="s">
        <v>84</v>
      </c>
      <c r="AW172" s="12" t="s">
        <v>37</v>
      </c>
      <c r="AX172" s="12" t="s">
        <v>82</v>
      </c>
      <c r="AY172" s="238" t="s">
        <v>277</v>
      </c>
    </row>
    <row r="173" s="2" customFormat="1" ht="16.5" customHeight="1">
      <c r="A173" s="41"/>
      <c r="B173" s="42"/>
      <c r="C173" s="210" t="s">
        <v>429</v>
      </c>
      <c r="D173" s="210" t="s">
        <v>278</v>
      </c>
      <c r="E173" s="211" t="s">
        <v>430</v>
      </c>
      <c r="F173" s="212" t="s">
        <v>431</v>
      </c>
      <c r="G173" s="213" t="s">
        <v>332</v>
      </c>
      <c r="H173" s="214">
        <v>540</v>
      </c>
      <c r="I173" s="215"/>
      <c r="J173" s="216">
        <f>ROUND(I173*H173,2)</f>
        <v>0</v>
      </c>
      <c r="K173" s="212" t="s">
        <v>19</v>
      </c>
      <c r="L173" s="47"/>
      <c r="M173" s="217" t="s">
        <v>19</v>
      </c>
      <c r="N173" s="218" t="s">
        <v>46</v>
      </c>
      <c r="O173" s="87"/>
      <c r="P173" s="219">
        <f>O173*H173</f>
        <v>0</v>
      </c>
      <c r="Q173" s="219">
        <v>0</v>
      </c>
      <c r="R173" s="219">
        <f>Q173*H173</f>
        <v>0</v>
      </c>
      <c r="S173" s="219">
        <v>0</v>
      </c>
      <c r="T173" s="220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1" t="s">
        <v>102</v>
      </c>
      <c r="AT173" s="221" t="s">
        <v>278</v>
      </c>
      <c r="AU173" s="221" t="s">
        <v>82</v>
      </c>
      <c r="AY173" s="20" t="s">
        <v>277</v>
      </c>
      <c r="BE173" s="222">
        <f>IF(N173="základní",J173,0)</f>
        <v>0</v>
      </c>
      <c r="BF173" s="222">
        <f>IF(N173="snížená",J173,0)</f>
        <v>0</v>
      </c>
      <c r="BG173" s="222">
        <f>IF(N173="zákl. přenesená",J173,0)</f>
        <v>0</v>
      </c>
      <c r="BH173" s="222">
        <f>IF(N173="sníž. přenesená",J173,0)</f>
        <v>0</v>
      </c>
      <c r="BI173" s="222">
        <f>IF(N173="nulová",J173,0)</f>
        <v>0</v>
      </c>
      <c r="BJ173" s="20" t="s">
        <v>82</v>
      </c>
      <c r="BK173" s="222">
        <f>ROUND(I173*H173,2)</f>
        <v>0</v>
      </c>
      <c r="BL173" s="20" t="s">
        <v>102</v>
      </c>
      <c r="BM173" s="221" t="s">
        <v>432</v>
      </c>
    </row>
    <row r="174" s="2" customFormat="1">
      <c r="A174" s="41"/>
      <c r="B174" s="42"/>
      <c r="C174" s="43"/>
      <c r="D174" s="223" t="s">
        <v>283</v>
      </c>
      <c r="E174" s="43"/>
      <c r="F174" s="224" t="s">
        <v>433</v>
      </c>
      <c r="G174" s="43"/>
      <c r="H174" s="43"/>
      <c r="I174" s="225"/>
      <c r="J174" s="43"/>
      <c r="K174" s="43"/>
      <c r="L174" s="47"/>
      <c r="M174" s="226"/>
      <c r="N174" s="22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283</v>
      </c>
      <c r="AU174" s="20" t="s">
        <v>82</v>
      </c>
    </row>
    <row r="175" s="2" customFormat="1" ht="16.5" customHeight="1">
      <c r="A175" s="41"/>
      <c r="B175" s="42"/>
      <c r="C175" s="210" t="s">
        <v>7</v>
      </c>
      <c r="D175" s="210" t="s">
        <v>278</v>
      </c>
      <c r="E175" s="211" t="s">
        <v>434</v>
      </c>
      <c r="F175" s="212" t="s">
        <v>435</v>
      </c>
      <c r="G175" s="213" t="s">
        <v>332</v>
      </c>
      <c r="H175" s="214">
        <v>1519.8040000000001</v>
      </c>
      <c r="I175" s="215"/>
      <c r="J175" s="216">
        <f>ROUND(I175*H175,2)</f>
        <v>0</v>
      </c>
      <c r="K175" s="212" t="s">
        <v>19</v>
      </c>
      <c r="L175" s="47"/>
      <c r="M175" s="217" t="s">
        <v>19</v>
      </c>
      <c r="N175" s="218" t="s">
        <v>46</v>
      </c>
      <c r="O175" s="87"/>
      <c r="P175" s="219">
        <f>O175*H175</f>
        <v>0</v>
      </c>
      <c r="Q175" s="219">
        <v>0</v>
      </c>
      <c r="R175" s="219">
        <f>Q175*H175</f>
        <v>0</v>
      </c>
      <c r="S175" s="219">
        <v>0</v>
      </c>
      <c r="T175" s="220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1" t="s">
        <v>102</v>
      </c>
      <c r="AT175" s="221" t="s">
        <v>278</v>
      </c>
      <c r="AU175" s="221" t="s">
        <v>82</v>
      </c>
      <c r="AY175" s="20" t="s">
        <v>277</v>
      </c>
      <c r="BE175" s="222">
        <f>IF(N175="základní",J175,0)</f>
        <v>0</v>
      </c>
      <c r="BF175" s="222">
        <f>IF(N175="snížená",J175,0)</f>
        <v>0</v>
      </c>
      <c r="BG175" s="222">
        <f>IF(N175="zákl. přenesená",J175,0)</f>
        <v>0</v>
      </c>
      <c r="BH175" s="222">
        <f>IF(N175="sníž. přenesená",J175,0)</f>
        <v>0</v>
      </c>
      <c r="BI175" s="222">
        <f>IF(N175="nulová",J175,0)</f>
        <v>0</v>
      </c>
      <c r="BJ175" s="20" t="s">
        <v>82</v>
      </c>
      <c r="BK175" s="222">
        <f>ROUND(I175*H175,2)</f>
        <v>0</v>
      </c>
      <c r="BL175" s="20" t="s">
        <v>102</v>
      </c>
      <c r="BM175" s="221" t="s">
        <v>436</v>
      </c>
    </row>
    <row r="176" s="2" customFormat="1">
      <c r="A176" s="41"/>
      <c r="B176" s="42"/>
      <c r="C176" s="43"/>
      <c r="D176" s="223" t="s">
        <v>283</v>
      </c>
      <c r="E176" s="43"/>
      <c r="F176" s="224" t="s">
        <v>435</v>
      </c>
      <c r="G176" s="43"/>
      <c r="H176" s="43"/>
      <c r="I176" s="225"/>
      <c r="J176" s="43"/>
      <c r="K176" s="43"/>
      <c r="L176" s="47"/>
      <c r="M176" s="226"/>
      <c r="N176" s="22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283</v>
      </c>
      <c r="AU176" s="20" t="s">
        <v>82</v>
      </c>
    </row>
    <row r="177" s="12" customFormat="1">
      <c r="A177" s="12"/>
      <c r="B177" s="228"/>
      <c r="C177" s="229"/>
      <c r="D177" s="223" t="s">
        <v>285</v>
      </c>
      <c r="E177" s="230" t="s">
        <v>437</v>
      </c>
      <c r="F177" s="231" t="s">
        <v>438</v>
      </c>
      <c r="G177" s="229"/>
      <c r="H177" s="232">
        <v>38.700000000000003</v>
      </c>
      <c r="I177" s="233"/>
      <c r="J177" s="229"/>
      <c r="K177" s="229"/>
      <c r="L177" s="234"/>
      <c r="M177" s="235"/>
      <c r="N177" s="236"/>
      <c r="O177" s="236"/>
      <c r="P177" s="236"/>
      <c r="Q177" s="236"/>
      <c r="R177" s="236"/>
      <c r="S177" s="236"/>
      <c r="T177" s="237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T177" s="238" t="s">
        <v>285</v>
      </c>
      <c r="AU177" s="238" t="s">
        <v>82</v>
      </c>
      <c r="AV177" s="12" t="s">
        <v>84</v>
      </c>
      <c r="AW177" s="12" t="s">
        <v>37</v>
      </c>
      <c r="AX177" s="12" t="s">
        <v>75</v>
      </c>
      <c r="AY177" s="238" t="s">
        <v>277</v>
      </c>
    </row>
    <row r="178" s="12" customFormat="1">
      <c r="A178" s="12"/>
      <c r="B178" s="228"/>
      <c r="C178" s="229"/>
      <c r="D178" s="223" t="s">
        <v>285</v>
      </c>
      <c r="E178" s="230" t="s">
        <v>439</v>
      </c>
      <c r="F178" s="231" t="s">
        <v>440</v>
      </c>
      <c r="G178" s="229"/>
      <c r="H178" s="232">
        <v>1217.5999999999999</v>
      </c>
      <c r="I178" s="233"/>
      <c r="J178" s="229"/>
      <c r="K178" s="229"/>
      <c r="L178" s="234"/>
      <c r="M178" s="235"/>
      <c r="N178" s="236"/>
      <c r="O178" s="236"/>
      <c r="P178" s="236"/>
      <c r="Q178" s="236"/>
      <c r="R178" s="236"/>
      <c r="S178" s="236"/>
      <c r="T178" s="237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T178" s="238" t="s">
        <v>285</v>
      </c>
      <c r="AU178" s="238" t="s">
        <v>82</v>
      </c>
      <c r="AV178" s="12" t="s">
        <v>84</v>
      </c>
      <c r="AW178" s="12" t="s">
        <v>37</v>
      </c>
      <c r="AX178" s="12" t="s">
        <v>75</v>
      </c>
      <c r="AY178" s="238" t="s">
        <v>277</v>
      </c>
    </row>
    <row r="179" s="12" customFormat="1">
      <c r="A179" s="12"/>
      <c r="B179" s="228"/>
      <c r="C179" s="229"/>
      <c r="D179" s="223" t="s">
        <v>285</v>
      </c>
      <c r="E179" s="230" t="s">
        <v>441</v>
      </c>
      <c r="F179" s="231" t="s">
        <v>442</v>
      </c>
      <c r="G179" s="229"/>
      <c r="H179" s="232">
        <v>36.344000000000001</v>
      </c>
      <c r="I179" s="233"/>
      <c r="J179" s="229"/>
      <c r="K179" s="229"/>
      <c r="L179" s="234"/>
      <c r="M179" s="235"/>
      <c r="N179" s="236"/>
      <c r="O179" s="236"/>
      <c r="P179" s="236"/>
      <c r="Q179" s="236"/>
      <c r="R179" s="236"/>
      <c r="S179" s="236"/>
      <c r="T179" s="237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T179" s="238" t="s">
        <v>285</v>
      </c>
      <c r="AU179" s="238" t="s">
        <v>82</v>
      </c>
      <c r="AV179" s="12" t="s">
        <v>84</v>
      </c>
      <c r="AW179" s="12" t="s">
        <v>37</v>
      </c>
      <c r="AX179" s="12" t="s">
        <v>75</v>
      </c>
      <c r="AY179" s="238" t="s">
        <v>277</v>
      </c>
    </row>
    <row r="180" s="12" customFormat="1">
      <c r="A180" s="12"/>
      <c r="B180" s="228"/>
      <c r="C180" s="229"/>
      <c r="D180" s="223" t="s">
        <v>285</v>
      </c>
      <c r="E180" s="230" t="s">
        <v>443</v>
      </c>
      <c r="F180" s="231" t="s">
        <v>444</v>
      </c>
      <c r="G180" s="229"/>
      <c r="H180" s="232">
        <v>227.16</v>
      </c>
      <c r="I180" s="233"/>
      <c r="J180" s="229"/>
      <c r="K180" s="229"/>
      <c r="L180" s="234"/>
      <c r="M180" s="235"/>
      <c r="N180" s="236"/>
      <c r="O180" s="236"/>
      <c r="P180" s="236"/>
      <c r="Q180" s="236"/>
      <c r="R180" s="236"/>
      <c r="S180" s="236"/>
      <c r="T180" s="237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T180" s="238" t="s">
        <v>285</v>
      </c>
      <c r="AU180" s="238" t="s">
        <v>82</v>
      </c>
      <c r="AV180" s="12" t="s">
        <v>84</v>
      </c>
      <c r="AW180" s="12" t="s">
        <v>37</v>
      </c>
      <c r="AX180" s="12" t="s">
        <v>75</v>
      </c>
      <c r="AY180" s="238" t="s">
        <v>277</v>
      </c>
    </row>
    <row r="181" s="12" customFormat="1">
      <c r="A181" s="12"/>
      <c r="B181" s="228"/>
      <c r="C181" s="229"/>
      <c r="D181" s="223" t="s">
        <v>285</v>
      </c>
      <c r="E181" s="230" t="s">
        <v>19</v>
      </c>
      <c r="F181" s="231" t="s">
        <v>445</v>
      </c>
      <c r="G181" s="229"/>
      <c r="H181" s="232">
        <v>1519.8040000000001</v>
      </c>
      <c r="I181" s="233"/>
      <c r="J181" s="229"/>
      <c r="K181" s="229"/>
      <c r="L181" s="234"/>
      <c r="M181" s="235"/>
      <c r="N181" s="236"/>
      <c r="O181" s="236"/>
      <c r="P181" s="236"/>
      <c r="Q181" s="236"/>
      <c r="R181" s="236"/>
      <c r="S181" s="236"/>
      <c r="T181" s="237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T181" s="238" t="s">
        <v>285</v>
      </c>
      <c r="AU181" s="238" t="s">
        <v>82</v>
      </c>
      <c r="AV181" s="12" t="s">
        <v>84</v>
      </c>
      <c r="AW181" s="12" t="s">
        <v>37</v>
      </c>
      <c r="AX181" s="12" t="s">
        <v>82</v>
      </c>
      <c r="AY181" s="238" t="s">
        <v>277</v>
      </c>
    </row>
    <row r="182" s="2" customFormat="1" ht="16.5" customHeight="1">
      <c r="A182" s="41"/>
      <c r="B182" s="42"/>
      <c r="C182" s="210" t="s">
        <v>446</v>
      </c>
      <c r="D182" s="210" t="s">
        <v>278</v>
      </c>
      <c r="E182" s="211" t="s">
        <v>447</v>
      </c>
      <c r="F182" s="212" t="s">
        <v>435</v>
      </c>
      <c r="G182" s="213" t="s">
        <v>332</v>
      </c>
      <c r="H182" s="214">
        <v>158</v>
      </c>
      <c r="I182" s="215"/>
      <c r="J182" s="216">
        <f>ROUND(I182*H182,2)</f>
        <v>0</v>
      </c>
      <c r="K182" s="212" t="s">
        <v>19</v>
      </c>
      <c r="L182" s="47"/>
      <c r="M182" s="217" t="s">
        <v>19</v>
      </c>
      <c r="N182" s="218" t="s">
        <v>46</v>
      </c>
      <c r="O182" s="87"/>
      <c r="P182" s="219">
        <f>O182*H182</f>
        <v>0</v>
      </c>
      <c r="Q182" s="219">
        <v>0</v>
      </c>
      <c r="R182" s="219">
        <f>Q182*H182</f>
        <v>0</v>
      </c>
      <c r="S182" s="219">
        <v>0</v>
      </c>
      <c r="T182" s="220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1" t="s">
        <v>102</v>
      </c>
      <c r="AT182" s="221" t="s">
        <v>278</v>
      </c>
      <c r="AU182" s="221" t="s">
        <v>82</v>
      </c>
      <c r="AY182" s="20" t="s">
        <v>277</v>
      </c>
      <c r="BE182" s="222">
        <f>IF(N182="základní",J182,0)</f>
        <v>0</v>
      </c>
      <c r="BF182" s="222">
        <f>IF(N182="snížená",J182,0)</f>
        <v>0</v>
      </c>
      <c r="BG182" s="222">
        <f>IF(N182="zákl. přenesená",J182,0)</f>
        <v>0</v>
      </c>
      <c r="BH182" s="222">
        <f>IF(N182="sníž. přenesená",J182,0)</f>
        <v>0</v>
      </c>
      <c r="BI182" s="222">
        <f>IF(N182="nulová",J182,0)</f>
        <v>0</v>
      </c>
      <c r="BJ182" s="20" t="s">
        <v>82</v>
      </c>
      <c r="BK182" s="222">
        <f>ROUND(I182*H182,2)</f>
        <v>0</v>
      </c>
      <c r="BL182" s="20" t="s">
        <v>102</v>
      </c>
      <c r="BM182" s="221" t="s">
        <v>448</v>
      </c>
    </row>
    <row r="183" s="2" customFormat="1">
      <c r="A183" s="41"/>
      <c r="B183" s="42"/>
      <c r="C183" s="43"/>
      <c r="D183" s="223" t="s">
        <v>283</v>
      </c>
      <c r="E183" s="43"/>
      <c r="F183" s="224" t="s">
        <v>449</v>
      </c>
      <c r="G183" s="43"/>
      <c r="H183" s="43"/>
      <c r="I183" s="225"/>
      <c r="J183" s="43"/>
      <c r="K183" s="43"/>
      <c r="L183" s="47"/>
      <c r="M183" s="226"/>
      <c r="N183" s="22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283</v>
      </c>
      <c r="AU183" s="20" t="s">
        <v>82</v>
      </c>
    </row>
    <row r="184" s="12" customFormat="1">
      <c r="A184" s="12"/>
      <c r="B184" s="228"/>
      <c r="C184" s="229"/>
      <c r="D184" s="223" t="s">
        <v>285</v>
      </c>
      <c r="E184" s="230" t="s">
        <v>450</v>
      </c>
      <c r="F184" s="231" t="s">
        <v>451</v>
      </c>
      <c r="G184" s="229"/>
      <c r="H184" s="232">
        <v>158</v>
      </c>
      <c r="I184" s="233"/>
      <c r="J184" s="229"/>
      <c r="K184" s="229"/>
      <c r="L184" s="234"/>
      <c r="M184" s="235"/>
      <c r="N184" s="236"/>
      <c r="O184" s="236"/>
      <c r="P184" s="236"/>
      <c r="Q184" s="236"/>
      <c r="R184" s="236"/>
      <c r="S184" s="236"/>
      <c r="T184" s="237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T184" s="238" t="s">
        <v>285</v>
      </c>
      <c r="AU184" s="238" t="s">
        <v>82</v>
      </c>
      <c r="AV184" s="12" t="s">
        <v>84</v>
      </c>
      <c r="AW184" s="12" t="s">
        <v>37</v>
      </c>
      <c r="AX184" s="12" t="s">
        <v>82</v>
      </c>
      <c r="AY184" s="238" t="s">
        <v>277</v>
      </c>
    </row>
    <row r="185" s="2" customFormat="1" ht="16.5" customHeight="1">
      <c r="A185" s="41"/>
      <c r="B185" s="42"/>
      <c r="C185" s="210" t="s">
        <v>452</v>
      </c>
      <c r="D185" s="210" t="s">
        <v>278</v>
      </c>
      <c r="E185" s="211" t="s">
        <v>453</v>
      </c>
      <c r="F185" s="212" t="s">
        <v>454</v>
      </c>
      <c r="G185" s="213" t="s">
        <v>332</v>
      </c>
      <c r="H185" s="214">
        <v>20</v>
      </c>
      <c r="I185" s="215"/>
      <c r="J185" s="216">
        <f>ROUND(I185*H185,2)</f>
        <v>0</v>
      </c>
      <c r="K185" s="212" t="s">
        <v>19</v>
      </c>
      <c r="L185" s="47"/>
      <c r="M185" s="217" t="s">
        <v>19</v>
      </c>
      <c r="N185" s="218" t="s">
        <v>46</v>
      </c>
      <c r="O185" s="87"/>
      <c r="P185" s="219">
        <f>O185*H185</f>
        <v>0</v>
      </c>
      <c r="Q185" s="219">
        <v>0</v>
      </c>
      <c r="R185" s="219">
        <f>Q185*H185</f>
        <v>0</v>
      </c>
      <c r="S185" s="219">
        <v>0</v>
      </c>
      <c r="T185" s="220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1" t="s">
        <v>102</v>
      </c>
      <c r="AT185" s="221" t="s">
        <v>278</v>
      </c>
      <c r="AU185" s="221" t="s">
        <v>82</v>
      </c>
      <c r="AY185" s="20" t="s">
        <v>277</v>
      </c>
      <c r="BE185" s="222">
        <f>IF(N185="základní",J185,0)</f>
        <v>0</v>
      </c>
      <c r="BF185" s="222">
        <f>IF(N185="snížená",J185,0)</f>
        <v>0</v>
      </c>
      <c r="BG185" s="222">
        <f>IF(N185="zákl. přenesená",J185,0)</f>
        <v>0</v>
      </c>
      <c r="BH185" s="222">
        <f>IF(N185="sníž. přenesená",J185,0)</f>
        <v>0</v>
      </c>
      <c r="BI185" s="222">
        <f>IF(N185="nulová",J185,0)</f>
        <v>0</v>
      </c>
      <c r="BJ185" s="20" t="s">
        <v>82</v>
      </c>
      <c r="BK185" s="222">
        <f>ROUND(I185*H185,2)</f>
        <v>0</v>
      </c>
      <c r="BL185" s="20" t="s">
        <v>102</v>
      </c>
      <c r="BM185" s="221" t="s">
        <v>455</v>
      </c>
    </row>
    <row r="186" s="2" customFormat="1">
      <c r="A186" s="41"/>
      <c r="B186" s="42"/>
      <c r="C186" s="43"/>
      <c r="D186" s="223" t="s">
        <v>283</v>
      </c>
      <c r="E186" s="43"/>
      <c r="F186" s="224" t="s">
        <v>454</v>
      </c>
      <c r="G186" s="43"/>
      <c r="H186" s="43"/>
      <c r="I186" s="225"/>
      <c r="J186" s="43"/>
      <c r="K186" s="43"/>
      <c r="L186" s="47"/>
      <c r="M186" s="226"/>
      <c r="N186" s="22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283</v>
      </c>
      <c r="AU186" s="20" t="s">
        <v>82</v>
      </c>
    </row>
    <row r="187" s="2" customFormat="1" ht="16.5" customHeight="1">
      <c r="A187" s="41"/>
      <c r="B187" s="42"/>
      <c r="C187" s="210" t="s">
        <v>456</v>
      </c>
      <c r="D187" s="210" t="s">
        <v>278</v>
      </c>
      <c r="E187" s="211" t="s">
        <v>457</v>
      </c>
      <c r="F187" s="212" t="s">
        <v>458</v>
      </c>
      <c r="G187" s="213" t="s">
        <v>332</v>
      </c>
      <c r="H187" s="214">
        <v>111.5</v>
      </c>
      <c r="I187" s="215"/>
      <c r="J187" s="216">
        <f>ROUND(I187*H187,2)</f>
        <v>0</v>
      </c>
      <c r="K187" s="212" t="s">
        <v>19</v>
      </c>
      <c r="L187" s="47"/>
      <c r="M187" s="217" t="s">
        <v>19</v>
      </c>
      <c r="N187" s="218" t="s">
        <v>46</v>
      </c>
      <c r="O187" s="87"/>
      <c r="P187" s="219">
        <f>O187*H187</f>
        <v>0</v>
      </c>
      <c r="Q187" s="219">
        <v>0</v>
      </c>
      <c r="R187" s="219">
        <f>Q187*H187</f>
        <v>0</v>
      </c>
      <c r="S187" s="219">
        <v>0</v>
      </c>
      <c r="T187" s="220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1" t="s">
        <v>102</v>
      </c>
      <c r="AT187" s="221" t="s">
        <v>278</v>
      </c>
      <c r="AU187" s="221" t="s">
        <v>82</v>
      </c>
      <c r="AY187" s="20" t="s">
        <v>277</v>
      </c>
      <c r="BE187" s="222">
        <f>IF(N187="základní",J187,0)</f>
        <v>0</v>
      </c>
      <c r="BF187" s="222">
        <f>IF(N187="snížená",J187,0)</f>
        <v>0</v>
      </c>
      <c r="BG187" s="222">
        <f>IF(N187="zákl. přenesená",J187,0)</f>
        <v>0</v>
      </c>
      <c r="BH187" s="222">
        <f>IF(N187="sníž. přenesená",J187,0)</f>
        <v>0</v>
      </c>
      <c r="BI187" s="222">
        <f>IF(N187="nulová",J187,0)</f>
        <v>0</v>
      </c>
      <c r="BJ187" s="20" t="s">
        <v>82</v>
      </c>
      <c r="BK187" s="222">
        <f>ROUND(I187*H187,2)</f>
        <v>0</v>
      </c>
      <c r="BL187" s="20" t="s">
        <v>102</v>
      </c>
      <c r="BM187" s="221" t="s">
        <v>459</v>
      </c>
    </row>
    <row r="188" s="2" customFormat="1">
      <c r="A188" s="41"/>
      <c r="B188" s="42"/>
      <c r="C188" s="43"/>
      <c r="D188" s="223" t="s">
        <v>283</v>
      </c>
      <c r="E188" s="43"/>
      <c r="F188" s="224" t="s">
        <v>458</v>
      </c>
      <c r="G188" s="43"/>
      <c r="H188" s="43"/>
      <c r="I188" s="225"/>
      <c r="J188" s="43"/>
      <c r="K188" s="43"/>
      <c r="L188" s="47"/>
      <c r="M188" s="226"/>
      <c r="N188" s="22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283</v>
      </c>
      <c r="AU188" s="20" t="s">
        <v>82</v>
      </c>
    </row>
    <row r="189" s="12" customFormat="1">
      <c r="A189" s="12"/>
      <c r="B189" s="228"/>
      <c r="C189" s="229"/>
      <c r="D189" s="223" t="s">
        <v>285</v>
      </c>
      <c r="E189" s="230" t="s">
        <v>460</v>
      </c>
      <c r="F189" s="231" t="s">
        <v>461</v>
      </c>
      <c r="G189" s="229"/>
      <c r="H189" s="232">
        <v>96</v>
      </c>
      <c r="I189" s="233"/>
      <c r="J189" s="229"/>
      <c r="K189" s="229"/>
      <c r="L189" s="234"/>
      <c r="M189" s="235"/>
      <c r="N189" s="236"/>
      <c r="O189" s="236"/>
      <c r="P189" s="236"/>
      <c r="Q189" s="236"/>
      <c r="R189" s="236"/>
      <c r="S189" s="236"/>
      <c r="T189" s="237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T189" s="238" t="s">
        <v>285</v>
      </c>
      <c r="AU189" s="238" t="s">
        <v>82</v>
      </c>
      <c r="AV189" s="12" t="s">
        <v>84</v>
      </c>
      <c r="AW189" s="12" t="s">
        <v>37</v>
      </c>
      <c r="AX189" s="12" t="s">
        <v>75</v>
      </c>
      <c r="AY189" s="238" t="s">
        <v>277</v>
      </c>
    </row>
    <row r="190" s="12" customFormat="1">
      <c r="A190" s="12"/>
      <c r="B190" s="228"/>
      <c r="C190" s="229"/>
      <c r="D190" s="223" t="s">
        <v>285</v>
      </c>
      <c r="E190" s="230" t="s">
        <v>462</v>
      </c>
      <c r="F190" s="231" t="s">
        <v>463</v>
      </c>
      <c r="G190" s="229"/>
      <c r="H190" s="232">
        <v>15.5</v>
      </c>
      <c r="I190" s="233"/>
      <c r="J190" s="229"/>
      <c r="K190" s="229"/>
      <c r="L190" s="234"/>
      <c r="M190" s="235"/>
      <c r="N190" s="236"/>
      <c r="O190" s="236"/>
      <c r="P190" s="236"/>
      <c r="Q190" s="236"/>
      <c r="R190" s="236"/>
      <c r="S190" s="236"/>
      <c r="T190" s="237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T190" s="238" t="s">
        <v>285</v>
      </c>
      <c r="AU190" s="238" t="s">
        <v>82</v>
      </c>
      <c r="AV190" s="12" t="s">
        <v>84</v>
      </c>
      <c r="AW190" s="12" t="s">
        <v>37</v>
      </c>
      <c r="AX190" s="12" t="s">
        <v>75</v>
      </c>
      <c r="AY190" s="238" t="s">
        <v>277</v>
      </c>
    </row>
    <row r="191" s="12" customFormat="1">
      <c r="A191" s="12"/>
      <c r="B191" s="228"/>
      <c r="C191" s="229"/>
      <c r="D191" s="223" t="s">
        <v>285</v>
      </c>
      <c r="E191" s="230" t="s">
        <v>19</v>
      </c>
      <c r="F191" s="231" t="s">
        <v>464</v>
      </c>
      <c r="G191" s="229"/>
      <c r="H191" s="232">
        <v>111.5</v>
      </c>
      <c r="I191" s="233"/>
      <c r="J191" s="229"/>
      <c r="K191" s="229"/>
      <c r="L191" s="234"/>
      <c r="M191" s="235"/>
      <c r="N191" s="236"/>
      <c r="O191" s="236"/>
      <c r="P191" s="236"/>
      <c r="Q191" s="236"/>
      <c r="R191" s="236"/>
      <c r="S191" s="236"/>
      <c r="T191" s="237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T191" s="238" t="s">
        <v>285</v>
      </c>
      <c r="AU191" s="238" t="s">
        <v>82</v>
      </c>
      <c r="AV191" s="12" t="s">
        <v>84</v>
      </c>
      <c r="AW191" s="12" t="s">
        <v>37</v>
      </c>
      <c r="AX191" s="12" t="s">
        <v>82</v>
      </c>
      <c r="AY191" s="238" t="s">
        <v>277</v>
      </c>
    </row>
    <row r="192" s="2" customFormat="1" ht="16.5" customHeight="1">
      <c r="A192" s="41"/>
      <c r="B192" s="42"/>
      <c r="C192" s="210" t="s">
        <v>465</v>
      </c>
      <c r="D192" s="210" t="s">
        <v>278</v>
      </c>
      <c r="E192" s="211" t="s">
        <v>466</v>
      </c>
      <c r="F192" s="212" t="s">
        <v>467</v>
      </c>
      <c r="G192" s="213" t="s">
        <v>332</v>
      </c>
      <c r="H192" s="214">
        <v>21.431999999999999</v>
      </c>
      <c r="I192" s="215"/>
      <c r="J192" s="216">
        <f>ROUND(I192*H192,2)</f>
        <v>0</v>
      </c>
      <c r="K192" s="212" t="s">
        <v>19</v>
      </c>
      <c r="L192" s="47"/>
      <c r="M192" s="217" t="s">
        <v>19</v>
      </c>
      <c r="N192" s="218" t="s">
        <v>46</v>
      </c>
      <c r="O192" s="87"/>
      <c r="P192" s="219">
        <f>O192*H192</f>
        <v>0</v>
      </c>
      <c r="Q192" s="219">
        <v>0</v>
      </c>
      <c r="R192" s="219">
        <f>Q192*H192</f>
        <v>0</v>
      </c>
      <c r="S192" s="219">
        <v>0</v>
      </c>
      <c r="T192" s="220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1" t="s">
        <v>102</v>
      </c>
      <c r="AT192" s="221" t="s">
        <v>278</v>
      </c>
      <c r="AU192" s="221" t="s">
        <v>82</v>
      </c>
      <c r="AY192" s="20" t="s">
        <v>277</v>
      </c>
      <c r="BE192" s="222">
        <f>IF(N192="základní",J192,0)</f>
        <v>0</v>
      </c>
      <c r="BF192" s="222">
        <f>IF(N192="snížená",J192,0)</f>
        <v>0</v>
      </c>
      <c r="BG192" s="222">
        <f>IF(N192="zákl. přenesená",J192,0)</f>
        <v>0</v>
      </c>
      <c r="BH192" s="222">
        <f>IF(N192="sníž. přenesená",J192,0)</f>
        <v>0</v>
      </c>
      <c r="BI192" s="222">
        <f>IF(N192="nulová",J192,0)</f>
        <v>0</v>
      </c>
      <c r="BJ192" s="20" t="s">
        <v>82</v>
      </c>
      <c r="BK192" s="222">
        <f>ROUND(I192*H192,2)</f>
        <v>0</v>
      </c>
      <c r="BL192" s="20" t="s">
        <v>102</v>
      </c>
      <c r="BM192" s="221" t="s">
        <v>468</v>
      </c>
    </row>
    <row r="193" s="2" customFormat="1">
      <c r="A193" s="41"/>
      <c r="B193" s="42"/>
      <c r="C193" s="43"/>
      <c r="D193" s="223" t="s">
        <v>283</v>
      </c>
      <c r="E193" s="43"/>
      <c r="F193" s="224" t="s">
        <v>469</v>
      </c>
      <c r="G193" s="43"/>
      <c r="H193" s="43"/>
      <c r="I193" s="225"/>
      <c r="J193" s="43"/>
      <c r="K193" s="43"/>
      <c r="L193" s="47"/>
      <c r="M193" s="226"/>
      <c r="N193" s="22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283</v>
      </c>
      <c r="AU193" s="20" t="s">
        <v>82</v>
      </c>
    </row>
    <row r="194" s="12" customFormat="1">
      <c r="A194" s="12"/>
      <c r="B194" s="228"/>
      <c r="C194" s="229"/>
      <c r="D194" s="223" t="s">
        <v>285</v>
      </c>
      <c r="E194" s="230" t="s">
        <v>470</v>
      </c>
      <c r="F194" s="231" t="s">
        <v>471</v>
      </c>
      <c r="G194" s="229"/>
      <c r="H194" s="232">
        <v>21.431999999999999</v>
      </c>
      <c r="I194" s="233"/>
      <c r="J194" s="229"/>
      <c r="K194" s="229"/>
      <c r="L194" s="234"/>
      <c r="M194" s="235"/>
      <c r="N194" s="236"/>
      <c r="O194" s="236"/>
      <c r="P194" s="236"/>
      <c r="Q194" s="236"/>
      <c r="R194" s="236"/>
      <c r="S194" s="236"/>
      <c r="T194" s="237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T194" s="238" t="s">
        <v>285</v>
      </c>
      <c r="AU194" s="238" t="s">
        <v>82</v>
      </c>
      <c r="AV194" s="12" t="s">
        <v>84</v>
      </c>
      <c r="AW194" s="12" t="s">
        <v>37</v>
      </c>
      <c r="AX194" s="12" t="s">
        <v>82</v>
      </c>
      <c r="AY194" s="238" t="s">
        <v>277</v>
      </c>
    </row>
    <row r="195" s="2" customFormat="1" ht="16.5" customHeight="1">
      <c r="A195" s="41"/>
      <c r="B195" s="42"/>
      <c r="C195" s="210" t="s">
        <v>472</v>
      </c>
      <c r="D195" s="210" t="s">
        <v>278</v>
      </c>
      <c r="E195" s="211" t="s">
        <v>473</v>
      </c>
      <c r="F195" s="212" t="s">
        <v>474</v>
      </c>
      <c r="G195" s="213" t="s">
        <v>332</v>
      </c>
      <c r="H195" s="214">
        <v>57.152000000000001</v>
      </c>
      <c r="I195" s="215"/>
      <c r="J195" s="216">
        <f>ROUND(I195*H195,2)</f>
        <v>0</v>
      </c>
      <c r="K195" s="212" t="s">
        <v>19</v>
      </c>
      <c r="L195" s="47"/>
      <c r="M195" s="217" t="s">
        <v>19</v>
      </c>
      <c r="N195" s="218" t="s">
        <v>46</v>
      </c>
      <c r="O195" s="87"/>
      <c r="P195" s="219">
        <f>O195*H195</f>
        <v>0</v>
      </c>
      <c r="Q195" s="219">
        <v>0</v>
      </c>
      <c r="R195" s="219">
        <f>Q195*H195</f>
        <v>0</v>
      </c>
      <c r="S195" s="219">
        <v>0</v>
      </c>
      <c r="T195" s="22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1" t="s">
        <v>102</v>
      </c>
      <c r="AT195" s="221" t="s">
        <v>278</v>
      </c>
      <c r="AU195" s="221" t="s">
        <v>82</v>
      </c>
      <c r="AY195" s="20" t="s">
        <v>277</v>
      </c>
      <c r="BE195" s="222">
        <f>IF(N195="základní",J195,0)</f>
        <v>0</v>
      </c>
      <c r="BF195" s="222">
        <f>IF(N195="snížená",J195,0)</f>
        <v>0</v>
      </c>
      <c r="BG195" s="222">
        <f>IF(N195="zákl. přenesená",J195,0)</f>
        <v>0</v>
      </c>
      <c r="BH195" s="222">
        <f>IF(N195="sníž. přenesená",J195,0)</f>
        <v>0</v>
      </c>
      <c r="BI195" s="222">
        <f>IF(N195="nulová",J195,0)</f>
        <v>0</v>
      </c>
      <c r="BJ195" s="20" t="s">
        <v>82</v>
      </c>
      <c r="BK195" s="222">
        <f>ROUND(I195*H195,2)</f>
        <v>0</v>
      </c>
      <c r="BL195" s="20" t="s">
        <v>102</v>
      </c>
      <c r="BM195" s="221" t="s">
        <v>475</v>
      </c>
    </row>
    <row r="196" s="2" customFormat="1">
      <c r="A196" s="41"/>
      <c r="B196" s="42"/>
      <c r="C196" s="43"/>
      <c r="D196" s="223" t="s">
        <v>283</v>
      </c>
      <c r="E196" s="43"/>
      <c r="F196" s="224" t="s">
        <v>476</v>
      </c>
      <c r="G196" s="43"/>
      <c r="H196" s="43"/>
      <c r="I196" s="225"/>
      <c r="J196" s="43"/>
      <c r="K196" s="43"/>
      <c r="L196" s="47"/>
      <c r="M196" s="226"/>
      <c r="N196" s="22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283</v>
      </c>
      <c r="AU196" s="20" t="s">
        <v>82</v>
      </c>
    </row>
    <row r="197" s="12" customFormat="1">
      <c r="A197" s="12"/>
      <c r="B197" s="228"/>
      <c r="C197" s="229"/>
      <c r="D197" s="223" t="s">
        <v>285</v>
      </c>
      <c r="E197" s="230" t="s">
        <v>477</v>
      </c>
      <c r="F197" s="231" t="s">
        <v>478</v>
      </c>
      <c r="G197" s="229"/>
      <c r="H197" s="232">
        <v>57.152000000000001</v>
      </c>
      <c r="I197" s="233"/>
      <c r="J197" s="229"/>
      <c r="K197" s="229"/>
      <c r="L197" s="234"/>
      <c r="M197" s="235"/>
      <c r="N197" s="236"/>
      <c r="O197" s="236"/>
      <c r="P197" s="236"/>
      <c r="Q197" s="236"/>
      <c r="R197" s="236"/>
      <c r="S197" s="236"/>
      <c r="T197" s="237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T197" s="238" t="s">
        <v>285</v>
      </c>
      <c r="AU197" s="238" t="s">
        <v>82</v>
      </c>
      <c r="AV197" s="12" t="s">
        <v>84</v>
      </c>
      <c r="AW197" s="12" t="s">
        <v>37</v>
      </c>
      <c r="AX197" s="12" t="s">
        <v>82</v>
      </c>
      <c r="AY197" s="238" t="s">
        <v>277</v>
      </c>
    </row>
    <row r="198" s="2" customFormat="1" ht="16.5" customHeight="1">
      <c r="A198" s="41"/>
      <c r="B198" s="42"/>
      <c r="C198" s="210" t="s">
        <v>479</v>
      </c>
      <c r="D198" s="210" t="s">
        <v>278</v>
      </c>
      <c r="E198" s="211" t="s">
        <v>480</v>
      </c>
      <c r="F198" s="212" t="s">
        <v>481</v>
      </c>
      <c r="G198" s="213" t="s">
        <v>482</v>
      </c>
      <c r="H198" s="214">
        <v>5390</v>
      </c>
      <c r="I198" s="215"/>
      <c r="J198" s="216">
        <f>ROUND(I198*H198,2)</f>
        <v>0</v>
      </c>
      <c r="K198" s="212" t="s">
        <v>19</v>
      </c>
      <c r="L198" s="47"/>
      <c r="M198" s="217" t="s">
        <v>19</v>
      </c>
      <c r="N198" s="218" t="s">
        <v>46</v>
      </c>
      <c r="O198" s="87"/>
      <c r="P198" s="219">
        <f>O198*H198</f>
        <v>0</v>
      </c>
      <c r="Q198" s="219">
        <v>0</v>
      </c>
      <c r="R198" s="219">
        <f>Q198*H198</f>
        <v>0</v>
      </c>
      <c r="S198" s="219">
        <v>0</v>
      </c>
      <c r="T198" s="220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1" t="s">
        <v>102</v>
      </c>
      <c r="AT198" s="221" t="s">
        <v>278</v>
      </c>
      <c r="AU198" s="221" t="s">
        <v>82</v>
      </c>
      <c r="AY198" s="20" t="s">
        <v>277</v>
      </c>
      <c r="BE198" s="222">
        <f>IF(N198="základní",J198,0)</f>
        <v>0</v>
      </c>
      <c r="BF198" s="222">
        <f>IF(N198="snížená",J198,0)</f>
        <v>0</v>
      </c>
      <c r="BG198" s="222">
        <f>IF(N198="zákl. přenesená",J198,0)</f>
        <v>0</v>
      </c>
      <c r="BH198" s="222">
        <f>IF(N198="sníž. přenesená",J198,0)</f>
        <v>0</v>
      </c>
      <c r="BI198" s="222">
        <f>IF(N198="nulová",J198,0)</f>
        <v>0</v>
      </c>
      <c r="BJ198" s="20" t="s">
        <v>82</v>
      </c>
      <c r="BK198" s="222">
        <f>ROUND(I198*H198,2)</f>
        <v>0</v>
      </c>
      <c r="BL198" s="20" t="s">
        <v>102</v>
      </c>
      <c r="BM198" s="221" t="s">
        <v>483</v>
      </c>
    </row>
    <row r="199" s="2" customFormat="1">
      <c r="A199" s="41"/>
      <c r="B199" s="42"/>
      <c r="C199" s="43"/>
      <c r="D199" s="223" t="s">
        <v>283</v>
      </c>
      <c r="E199" s="43"/>
      <c r="F199" s="224" t="s">
        <v>481</v>
      </c>
      <c r="G199" s="43"/>
      <c r="H199" s="43"/>
      <c r="I199" s="225"/>
      <c r="J199" s="43"/>
      <c r="K199" s="43"/>
      <c r="L199" s="47"/>
      <c r="M199" s="226"/>
      <c r="N199" s="22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283</v>
      </c>
      <c r="AU199" s="20" t="s">
        <v>82</v>
      </c>
    </row>
    <row r="200" s="2" customFormat="1" ht="16.5" customHeight="1">
      <c r="A200" s="41"/>
      <c r="B200" s="42"/>
      <c r="C200" s="210" t="s">
        <v>484</v>
      </c>
      <c r="D200" s="210" t="s">
        <v>278</v>
      </c>
      <c r="E200" s="211" t="s">
        <v>485</v>
      </c>
      <c r="F200" s="212" t="s">
        <v>486</v>
      </c>
      <c r="G200" s="213" t="s">
        <v>482</v>
      </c>
      <c r="H200" s="214">
        <v>1670</v>
      </c>
      <c r="I200" s="215"/>
      <c r="J200" s="216">
        <f>ROUND(I200*H200,2)</f>
        <v>0</v>
      </c>
      <c r="K200" s="212" t="s">
        <v>19</v>
      </c>
      <c r="L200" s="47"/>
      <c r="M200" s="217" t="s">
        <v>19</v>
      </c>
      <c r="N200" s="218" t="s">
        <v>46</v>
      </c>
      <c r="O200" s="87"/>
      <c r="P200" s="219">
        <f>O200*H200</f>
        <v>0</v>
      </c>
      <c r="Q200" s="219">
        <v>0</v>
      </c>
      <c r="R200" s="219">
        <f>Q200*H200</f>
        <v>0</v>
      </c>
      <c r="S200" s="219">
        <v>0</v>
      </c>
      <c r="T200" s="220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1" t="s">
        <v>102</v>
      </c>
      <c r="AT200" s="221" t="s">
        <v>278</v>
      </c>
      <c r="AU200" s="221" t="s">
        <v>82</v>
      </c>
      <c r="AY200" s="20" t="s">
        <v>277</v>
      </c>
      <c r="BE200" s="222">
        <f>IF(N200="základní",J200,0)</f>
        <v>0</v>
      </c>
      <c r="BF200" s="222">
        <f>IF(N200="snížená",J200,0)</f>
        <v>0</v>
      </c>
      <c r="BG200" s="222">
        <f>IF(N200="zákl. přenesená",J200,0)</f>
        <v>0</v>
      </c>
      <c r="BH200" s="222">
        <f>IF(N200="sníž. přenesená",J200,0)</f>
        <v>0</v>
      </c>
      <c r="BI200" s="222">
        <f>IF(N200="nulová",J200,0)</f>
        <v>0</v>
      </c>
      <c r="BJ200" s="20" t="s">
        <v>82</v>
      </c>
      <c r="BK200" s="222">
        <f>ROUND(I200*H200,2)</f>
        <v>0</v>
      </c>
      <c r="BL200" s="20" t="s">
        <v>102</v>
      </c>
      <c r="BM200" s="221" t="s">
        <v>487</v>
      </c>
    </row>
    <row r="201" s="2" customFormat="1">
      <c r="A201" s="41"/>
      <c r="B201" s="42"/>
      <c r="C201" s="43"/>
      <c r="D201" s="223" t="s">
        <v>283</v>
      </c>
      <c r="E201" s="43"/>
      <c r="F201" s="224" t="s">
        <v>486</v>
      </c>
      <c r="G201" s="43"/>
      <c r="H201" s="43"/>
      <c r="I201" s="225"/>
      <c r="J201" s="43"/>
      <c r="K201" s="43"/>
      <c r="L201" s="47"/>
      <c r="M201" s="226"/>
      <c r="N201" s="22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283</v>
      </c>
      <c r="AU201" s="20" t="s">
        <v>82</v>
      </c>
    </row>
    <row r="202" s="2" customFormat="1" ht="16.5" customHeight="1">
      <c r="A202" s="41"/>
      <c r="B202" s="42"/>
      <c r="C202" s="210" t="s">
        <v>488</v>
      </c>
      <c r="D202" s="210" t="s">
        <v>278</v>
      </c>
      <c r="E202" s="211" t="s">
        <v>489</v>
      </c>
      <c r="F202" s="212" t="s">
        <v>490</v>
      </c>
      <c r="G202" s="213" t="s">
        <v>482</v>
      </c>
      <c r="H202" s="214">
        <v>1670</v>
      </c>
      <c r="I202" s="215"/>
      <c r="J202" s="216">
        <f>ROUND(I202*H202,2)</f>
        <v>0</v>
      </c>
      <c r="K202" s="212" t="s">
        <v>19</v>
      </c>
      <c r="L202" s="47"/>
      <c r="M202" s="217" t="s">
        <v>19</v>
      </c>
      <c r="N202" s="218" t="s">
        <v>46</v>
      </c>
      <c r="O202" s="87"/>
      <c r="P202" s="219">
        <f>O202*H202</f>
        <v>0</v>
      </c>
      <c r="Q202" s="219">
        <v>0</v>
      </c>
      <c r="R202" s="219">
        <f>Q202*H202</f>
        <v>0</v>
      </c>
      <c r="S202" s="219">
        <v>0</v>
      </c>
      <c r="T202" s="220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1" t="s">
        <v>102</v>
      </c>
      <c r="AT202" s="221" t="s">
        <v>278</v>
      </c>
      <c r="AU202" s="221" t="s">
        <v>82</v>
      </c>
      <c r="AY202" s="20" t="s">
        <v>277</v>
      </c>
      <c r="BE202" s="222">
        <f>IF(N202="základní",J202,0)</f>
        <v>0</v>
      </c>
      <c r="BF202" s="222">
        <f>IF(N202="snížená",J202,0)</f>
        <v>0</v>
      </c>
      <c r="BG202" s="222">
        <f>IF(N202="zákl. přenesená",J202,0)</f>
        <v>0</v>
      </c>
      <c r="BH202" s="222">
        <f>IF(N202="sníž. přenesená",J202,0)</f>
        <v>0</v>
      </c>
      <c r="BI202" s="222">
        <f>IF(N202="nulová",J202,0)</f>
        <v>0</v>
      </c>
      <c r="BJ202" s="20" t="s">
        <v>82</v>
      </c>
      <c r="BK202" s="222">
        <f>ROUND(I202*H202,2)</f>
        <v>0</v>
      </c>
      <c r="BL202" s="20" t="s">
        <v>102</v>
      </c>
      <c r="BM202" s="221" t="s">
        <v>491</v>
      </c>
    </row>
    <row r="203" s="2" customFormat="1">
      <c r="A203" s="41"/>
      <c r="B203" s="42"/>
      <c r="C203" s="43"/>
      <c r="D203" s="223" t="s">
        <v>283</v>
      </c>
      <c r="E203" s="43"/>
      <c r="F203" s="224" t="s">
        <v>490</v>
      </c>
      <c r="G203" s="43"/>
      <c r="H203" s="43"/>
      <c r="I203" s="225"/>
      <c r="J203" s="43"/>
      <c r="K203" s="43"/>
      <c r="L203" s="47"/>
      <c r="M203" s="226"/>
      <c r="N203" s="22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283</v>
      </c>
      <c r="AU203" s="20" t="s">
        <v>82</v>
      </c>
    </row>
    <row r="204" s="12" customFormat="1">
      <c r="A204" s="12"/>
      <c r="B204" s="228"/>
      <c r="C204" s="229"/>
      <c r="D204" s="223" t="s">
        <v>285</v>
      </c>
      <c r="E204" s="230" t="s">
        <v>492</v>
      </c>
      <c r="F204" s="231" t="s">
        <v>493</v>
      </c>
      <c r="G204" s="229"/>
      <c r="H204" s="232">
        <v>1670</v>
      </c>
      <c r="I204" s="233"/>
      <c r="J204" s="229"/>
      <c r="K204" s="229"/>
      <c r="L204" s="234"/>
      <c r="M204" s="235"/>
      <c r="N204" s="236"/>
      <c r="O204" s="236"/>
      <c r="P204" s="236"/>
      <c r="Q204" s="236"/>
      <c r="R204" s="236"/>
      <c r="S204" s="236"/>
      <c r="T204" s="237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T204" s="238" t="s">
        <v>285</v>
      </c>
      <c r="AU204" s="238" t="s">
        <v>82</v>
      </c>
      <c r="AV204" s="12" t="s">
        <v>84</v>
      </c>
      <c r="AW204" s="12" t="s">
        <v>37</v>
      </c>
      <c r="AX204" s="12" t="s">
        <v>82</v>
      </c>
      <c r="AY204" s="238" t="s">
        <v>277</v>
      </c>
    </row>
    <row r="205" s="2" customFormat="1" ht="16.5" customHeight="1">
      <c r="A205" s="41"/>
      <c r="B205" s="42"/>
      <c r="C205" s="210" t="s">
        <v>494</v>
      </c>
      <c r="D205" s="210" t="s">
        <v>278</v>
      </c>
      <c r="E205" s="211" t="s">
        <v>495</v>
      </c>
      <c r="F205" s="212" t="s">
        <v>496</v>
      </c>
      <c r="G205" s="213" t="s">
        <v>482</v>
      </c>
      <c r="H205" s="214">
        <v>1670</v>
      </c>
      <c r="I205" s="215"/>
      <c r="J205" s="216">
        <f>ROUND(I205*H205,2)</f>
        <v>0</v>
      </c>
      <c r="K205" s="212" t="s">
        <v>19</v>
      </c>
      <c r="L205" s="47"/>
      <c r="M205" s="217" t="s">
        <v>19</v>
      </c>
      <c r="N205" s="218" t="s">
        <v>46</v>
      </c>
      <c r="O205" s="87"/>
      <c r="P205" s="219">
        <f>O205*H205</f>
        <v>0</v>
      </c>
      <c r="Q205" s="219">
        <v>0</v>
      </c>
      <c r="R205" s="219">
        <f>Q205*H205</f>
        <v>0</v>
      </c>
      <c r="S205" s="219">
        <v>0</v>
      </c>
      <c r="T205" s="220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1" t="s">
        <v>102</v>
      </c>
      <c r="AT205" s="221" t="s">
        <v>278</v>
      </c>
      <c r="AU205" s="221" t="s">
        <v>82</v>
      </c>
      <c r="AY205" s="20" t="s">
        <v>277</v>
      </c>
      <c r="BE205" s="222">
        <f>IF(N205="základní",J205,0)</f>
        <v>0</v>
      </c>
      <c r="BF205" s="222">
        <f>IF(N205="snížená",J205,0)</f>
        <v>0</v>
      </c>
      <c r="BG205" s="222">
        <f>IF(N205="zákl. přenesená",J205,0)</f>
        <v>0</v>
      </c>
      <c r="BH205" s="222">
        <f>IF(N205="sníž. přenesená",J205,0)</f>
        <v>0</v>
      </c>
      <c r="BI205" s="222">
        <f>IF(N205="nulová",J205,0)</f>
        <v>0</v>
      </c>
      <c r="BJ205" s="20" t="s">
        <v>82</v>
      </c>
      <c r="BK205" s="222">
        <f>ROUND(I205*H205,2)</f>
        <v>0</v>
      </c>
      <c r="BL205" s="20" t="s">
        <v>102</v>
      </c>
      <c r="BM205" s="221" t="s">
        <v>497</v>
      </c>
    </row>
    <row r="206" s="2" customFormat="1">
      <c r="A206" s="41"/>
      <c r="B206" s="42"/>
      <c r="C206" s="43"/>
      <c r="D206" s="223" t="s">
        <v>283</v>
      </c>
      <c r="E206" s="43"/>
      <c r="F206" s="224" t="s">
        <v>496</v>
      </c>
      <c r="G206" s="43"/>
      <c r="H206" s="43"/>
      <c r="I206" s="225"/>
      <c r="J206" s="43"/>
      <c r="K206" s="43"/>
      <c r="L206" s="47"/>
      <c r="M206" s="226"/>
      <c r="N206" s="22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283</v>
      </c>
      <c r="AU206" s="20" t="s">
        <v>82</v>
      </c>
    </row>
    <row r="207" s="2" customFormat="1" ht="21.75" customHeight="1">
      <c r="A207" s="41"/>
      <c r="B207" s="42"/>
      <c r="C207" s="210" t="s">
        <v>498</v>
      </c>
      <c r="D207" s="210" t="s">
        <v>278</v>
      </c>
      <c r="E207" s="211" t="s">
        <v>499</v>
      </c>
      <c r="F207" s="212" t="s">
        <v>500</v>
      </c>
      <c r="G207" s="213" t="s">
        <v>332</v>
      </c>
      <c r="H207" s="214">
        <v>19.350000000000001</v>
      </c>
      <c r="I207" s="215"/>
      <c r="J207" s="216">
        <f>ROUND(I207*H207,2)</f>
        <v>0</v>
      </c>
      <c r="K207" s="212" t="s">
        <v>19</v>
      </c>
      <c r="L207" s="47"/>
      <c r="M207" s="217" t="s">
        <v>19</v>
      </c>
      <c r="N207" s="218" t="s">
        <v>46</v>
      </c>
      <c r="O207" s="87"/>
      <c r="P207" s="219">
        <f>O207*H207</f>
        <v>0</v>
      </c>
      <c r="Q207" s="219">
        <v>0</v>
      </c>
      <c r="R207" s="219">
        <f>Q207*H207</f>
        <v>0</v>
      </c>
      <c r="S207" s="219">
        <v>0</v>
      </c>
      <c r="T207" s="22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1" t="s">
        <v>102</v>
      </c>
      <c r="AT207" s="221" t="s">
        <v>278</v>
      </c>
      <c r="AU207" s="221" t="s">
        <v>82</v>
      </c>
      <c r="AY207" s="20" t="s">
        <v>277</v>
      </c>
      <c r="BE207" s="222">
        <f>IF(N207="základní",J207,0)</f>
        <v>0</v>
      </c>
      <c r="BF207" s="222">
        <f>IF(N207="snížená",J207,0)</f>
        <v>0</v>
      </c>
      <c r="BG207" s="222">
        <f>IF(N207="zákl. přenesená",J207,0)</f>
        <v>0</v>
      </c>
      <c r="BH207" s="222">
        <f>IF(N207="sníž. přenesená",J207,0)</f>
        <v>0</v>
      </c>
      <c r="BI207" s="222">
        <f>IF(N207="nulová",J207,0)</f>
        <v>0</v>
      </c>
      <c r="BJ207" s="20" t="s">
        <v>82</v>
      </c>
      <c r="BK207" s="222">
        <f>ROUND(I207*H207,2)</f>
        <v>0</v>
      </c>
      <c r="BL207" s="20" t="s">
        <v>102</v>
      </c>
      <c r="BM207" s="221" t="s">
        <v>501</v>
      </c>
    </row>
    <row r="208" s="2" customFormat="1">
      <c r="A208" s="41"/>
      <c r="B208" s="42"/>
      <c r="C208" s="43"/>
      <c r="D208" s="223" t="s">
        <v>283</v>
      </c>
      <c r="E208" s="43"/>
      <c r="F208" s="224" t="s">
        <v>502</v>
      </c>
      <c r="G208" s="43"/>
      <c r="H208" s="43"/>
      <c r="I208" s="225"/>
      <c r="J208" s="43"/>
      <c r="K208" s="43"/>
      <c r="L208" s="47"/>
      <c r="M208" s="226"/>
      <c r="N208" s="22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283</v>
      </c>
      <c r="AU208" s="20" t="s">
        <v>82</v>
      </c>
    </row>
    <row r="209" s="12" customFormat="1">
      <c r="A209" s="12"/>
      <c r="B209" s="228"/>
      <c r="C209" s="229"/>
      <c r="D209" s="223" t="s">
        <v>285</v>
      </c>
      <c r="E209" s="230" t="s">
        <v>503</v>
      </c>
      <c r="F209" s="231" t="s">
        <v>366</v>
      </c>
      <c r="G209" s="229"/>
      <c r="H209" s="232">
        <v>38.700000000000003</v>
      </c>
      <c r="I209" s="233"/>
      <c r="J209" s="229"/>
      <c r="K209" s="229"/>
      <c r="L209" s="234"/>
      <c r="M209" s="235"/>
      <c r="N209" s="236"/>
      <c r="O209" s="236"/>
      <c r="P209" s="236"/>
      <c r="Q209" s="236"/>
      <c r="R209" s="236"/>
      <c r="S209" s="236"/>
      <c r="T209" s="237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T209" s="238" t="s">
        <v>285</v>
      </c>
      <c r="AU209" s="238" t="s">
        <v>82</v>
      </c>
      <c r="AV209" s="12" t="s">
        <v>84</v>
      </c>
      <c r="AW209" s="12" t="s">
        <v>37</v>
      </c>
      <c r="AX209" s="12" t="s">
        <v>75</v>
      </c>
      <c r="AY209" s="238" t="s">
        <v>277</v>
      </c>
    </row>
    <row r="210" s="12" customFormat="1">
      <c r="A210" s="12"/>
      <c r="B210" s="228"/>
      <c r="C210" s="229"/>
      <c r="D210" s="223" t="s">
        <v>285</v>
      </c>
      <c r="E210" s="230" t="s">
        <v>504</v>
      </c>
      <c r="F210" s="231" t="s">
        <v>368</v>
      </c>
      <c r="G210" s="229"/>
      <c r="H210" s="232">
        <v>38.700000000000003</v>
      </c>
      <c r="I210" s="233"/>
      <c r="J210" s="229"/>
      <c r="K210" s="229"/>
      <c r="L210" s="234"/>
      <c r="M210" s="235"/>
      <c r="N210" s="236"/>
      <c r="O210" s="236"/>
      <c r="P210" s="236"/>
      <c r="Q210" s="236"/>
      <c r="R210" s="236"/>
      <c r="S210" s="236"/>
      <c r="T210" s="237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T210" s="238" t="s">
        <v>285</v>
      </c>
      <c r="AU210" s="238" t="s">
        <v>82</v>
      </c>
      <c r="AV210" s="12" t="s">
        <v>84</v>
      </c>
      <c r="AW210" s="12" t="s">
        <v>37</v>
      </c>
      <c r="AX210" s="12" t="s">
        <v>75</v>
      </c>
      <c r="AY210" s="238" t="s">
        <v>277</v>
      </c>
    </row>
    <row r="211" s="12" customFormat="1">
      <c r="A211" s="12"/>
      <c r="B211" s="228"/>
      <c r="C211" s="229"/>
      <c r="D211" s="223" t="s">
        <v>285</v>
      </c>
      <c r="E211" s="230" t="s">
        <v>505</v>
      </c>
      <c r="F211" s="231" t="s">
        <v>506</v>
      </c>
      <c r="G211" s="229"/>
      <c r="H211" s="232">
        <v>19.350000000000001</v>
      </c>
      <c r="I211" s="233"/>
      <c r="J211" s="229"/>
      <c r="K211" s="229"/>
      <c r="L211" s="234"/>
      <c r="M211" s="235"/>
      <c r="N211" s="236"/>
      <c r="O211" s="236"/>
      <c r="P211" s="236"/>
      <c r="Q211" s="236"/>
      <c r="R211" s="236"/>
      <c r="S211" s="236"/>
      <c r="T211" s="237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T211" s="238" t="s">
        <v>285</v>
      </c>
      <c r="AU211" s="238" t="s">
        <v>82</v>
      </c>
      <c r="AV211" s="12" t="s">
        <v>84</v>
      </c>
      <c r="AW211" s="12" t="s">
        <v>37</v>
      </c>
      <c r="AX211" s="12" t="s">
        <v>82</v>
      </c>
      <c r="AY211" s="238" t="s">
        <v>277</v>
      </c>
    </row>
    <row r="212" s="2" customFormat="1" ht="24.15" customHeight="1">
      <c r="A212" s="41"/>
      <c r="B212" s="42"/>
      <c r="C212" s="210" t="s">
        <v>507</v>
      </c>
      <c r="D212" s="210" t="s">
        <v>278</v>
      </c>
      <c r="E212" s="211" t="s">
        <v>508</v>
      </c>
      <c r="F212" s="212" t="s">
        <v>509</v>
      </c>
      <c r="G212" s="213" t="s">
        <v>332</v>
      </c>
      <c r="H212" s="214">
        <v>608.79999999999995</v>
      </c>
      <c r="I212" s="215"/>
      <c r="J212" s="216">
        <f>ROUND(I212*H212,2)</f>
        <v>0</v>
      </c>
      <c r="K212" s="212" t="s">
        <v>19</v>
      </c>
      <c r="L212" s="47"/>
      <c r="M212" s="217" t="s">
        <v>19</v>
      </c>
      <c r="N212" s="218" t="s">
        <v>46</v>
      </c>
      <c r="O212" s="87"/>
      <c r="P212" s="219">
        <f>O212*H212</f>
        <v>0</v>
      </c>
      <c r="Q212" s="219">
        <v>0</v>
      </c>
      <c r="R212" s="219">
        <f>Q212*H212</f>
        <v>0</v>
      </c>
      <c r="S212" s="219">
        <v>0</v>
      </c>
      <c r="T212" s="220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1" t="s">
        <v>102</v>
      </c>
      <c r="AT212" s="221" t="s">
        <v>278</v>
      </c>
      <c r="AU212" s="221" t="s">
        <v>82</v>
      </c>
      <c r="AY212" s="20" t="s">
        <v>277</v>
      </c>
      <c r="BE212" s="222">
        <f>IF(N212="základní",J212,0)</f>
        <v>0</v>
      </c>
      <c r="BF212" s="222">
        <f>IF(N212="snížená",J212,0)</f>
        <v>0</v>
      </c>
      <c r="BG212" s="222">
        <f>IF(N212="zákl. přenesená",J212,0)</f>
        <v>0</v>
      </c>
      <c r="BH212" s="222">
        <f>IF(N212="sníž. přenesená",J212,0)</f>
        <v>0</v>
      </c>
      <c r="BI212" s="222">
        <f>IF(N212="nulová",J212,0)</f>
        <v>0</v>
      </c>
      <c r="BJ212" s="20" t="s">
        <v>82</v>
      </c>
      <c r="BK212" s="222">
        <f>ROUND(I212*H212,2)</f>
        <v>0</v>
      </c>
      <c r="BL212" s="20" t="s">
        <v>102</v>
      </c>
      <c r="BM212" s="221" t="s">
        <v>510</v>
      </c>
    </row>
    <row r="213" s="2" customFormat="1">
      <c r="A213" s="41"/>
      <c r="B213" s="42"/>
      <c r="C213" s="43"/>
      <c r="D213" s="223" t="s">
        <v>283</v>
      </c>
      <c r="E213" s="43"/>
      <c r="F213" s="224" t="s">
        <v>502</v>
      </c>
      <c r="G213" s="43"/>
      <c r="H213" s="43"/>
      <c r="I213" s="225"/>
      <c r="J213" s="43"/>
      <c r="K213" s="43"/>
      <c r="L213" s="47"/>
      <c r="M213" s="226"/>
      <c r="N213" s="22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283</v>
      </c>
      <c r="AU213" s="20" t="s">
        <v>82</v>
      </c>
    </row>
    <row r="214" s="12" customFormat="1">
      <c r="A214" s="12"/>
      <c r="B214" s="228"/>
      <c r="C214" s="229"/>
      <c r="D214" s="223" t="s">
        <v>285</v>
      </c>
      <c r="E214" s="230" t="s">
        <v>511</v>
      </c>
      <c r="F214" s="231" t="s">
        <v>375</v>
      </c>
      <c r="G214" s="229"/>
      <c r="H214" s="232">
        <v>553.60000000000002</v>
      </c>
      <c r="I214" s="233"/>
      <c r="J214" s="229"/>
      <c r="K214" s="229"/>
      <c r="L214" s="234"/>
      <c r="M214" s="235"/>
      <c r="N214" s="236"/>
      <c r="O214" s="236"/>
      <c r="P214" s="236"/>
      <c r="Q214" s="236"/>
      <c r="R214" s="236"/>
      <c r="S214" s="236"/>
      <c r="T214" s="237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T214" s="238" t="s">
        <v>285</v>
      </c>
      <c r="AU214" s="238" t="s">
        <v>82</v>
      </c>
      <c r="AV214" s="12" t="s">
        <v>84</v>
      </c>
      <c r="AW214" s="12" t="s">
        <v>37</v>
      </c>
      <c r="AX214" s="12" t="s">
        <v>75</v>
      </c>
      <c r="AY214" s="238" t="s">
        <v>277</v>
      </c>
    </row>
    <row r="215" s="12" customFormat="1">
      <c r="A215" s="12"/>
      <c r="B215" s="228"/>
      <c r="C215" s="229"/>
      <c r="D215" s="223" t="s">
        <v>285</v>
      </c>
      <c r="E215" s="230" t="s">
        <v>512</v>
      </c>
      <c r="F215" s="231" t="s">
        <v>377</v>
      </c>
      <c r="G215" s="229"/>
      <c r="H215" s="232">
        <v>102</v>
      </c>
      <c r="I215" s="233"/>
      <c r="J215" s="229"/>
      <c r="K215" s="229"/>
      <c r="L215" s="234"/>
      <c r="M215" s="235"/>
      <c r="N215" s="236"/>
      <c r="O215" s="236"/>
      <c r="P215" s="236"/>
      <c r="Q215" s="236"/>
      <c r="R215" s="236"/>
      <c r="S215" s="236"/>
      <c r="T215" s="237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T215" s="238" t="s">
        <v>285</v>
      </c>
      <c r="AU215" s="238" t="s">
        <v>82</v>
      </c>
      <c r="AV215" s="12" t="s">
        <v>84</v>
      </c>
      <c r="AW215" s="12" t="s">
        <v>37</v>
      </c>
      <c r="AX215" s="12" t="s">
        <v>75</v>
      </c>
      <c r="AY215" s="238" t="s">
        <v>277</v>
      </c>
    </row>
    <row r="216" s="12" customFormat="1">
      <c r="A216" s="12"/>
      <c r="B216" s="228"/>
      <c r="C216" s="229"/>
      <c r="D216" s="223" t="s">
        <v>285</v>
      </c>
      <c r="E216" s="230" t="s">
        <v>513</v>
      </c>
      <c r="F216" s="231" t="s">
        <v>379</v>
      </c>
      <c r="G216" s="229"/>
      <c r="H216" s="232">
        <v>562</v>
      </c>
      <c r="I216" s="233"/>
      <c r="J216" s="229"/>
      <c r="K216" s="229"/>
      <c r="L216" s="234"/>
      <c r="M216" s="235"/>
      <c r="N216" s="236"/>
      <c r="O216" s="236"/>
      <c r="P216" s="236"/>
      <c r="Q216" s="236"/>
      <c r="R216" s="236"/>
      <c r="S216" s="236"/>
      <c r="T216" s="237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T216" s="238" t="s">
        <v>285</v>
      </c>
      <c r="AU216" s="238" t="s">
        <v>82</v>
      </c>
      <c r="AV216" s="12" t="s">
        <v>84</v>
      </c>
      <c r="AW216" s="12" t="s">
        <v>37</v>
      </c>
      <c r="AX216" s="12" t="s">
        <v>75</v>
      </c>
      <c r="AY216" s="238" t="s">
        <v>277</v>
      </c>
    </row>
    <row r="217" s="12" customFormat="1">
      <c r="A217" s="12"/>
      <c r="B217" s="228"/>
      <c r="C217" s="229"/>
      <c r="D217" s="223" t="s">
        <v>285</v>
      </c>
      <c r="E217" s="230" t="s">
        <v>514</v>
      </c>
      <c r="F217" s="231" t="s">
        <v>380</v>
      </c>
      <c r="G217" s="229"/>
      <c r="H217" s="232">
        <v>1217.5999999999999</v>
      </c>
      <c r="I217" s="233"/>
      <c r="J217" s="229"/>
      <c r="K217" s="229"/>
      <c r="L217" s="234"/>
      <c r="M217" s="235"/>
      <c r="N217" s="236"/>
      <c r="O217" s="236"/>
      <c r="P217" s="236"/>
      <c r="Q217" s="236"/>
      <c r="R217" s="236"/>
      <c r="S217" s="236"/>
      <c r="T217" s="237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T217" s="238" t="s">
        <v>285</v>
      </c>
      <c r="AU217" s="238" t="s">
        <v>82</v>
      </c>
      <c r="AV217" s="12" t="s">
        <v>84</v>
      </c>
      <c r="AW217" s="12" t="s">
        <v>37</v>
      </c>
      <c r="AX217" s="12" t="s">
        <v>75</v>
      </c>
      <c r="AY217" s="238" t="s">
        <v>277</v>
      </c>
    </row>
    <row r="218" s="12" customFormat="1">
      <c r="A218" s="12"/>
      <c r="B218" s="228"/>
      <c r="C218" s="229"/>
      <c r="D218" s="223" t="s">
        <v>285</v>
      </c>
      <c r="E218" s="230" t="s">
        <v>515</v>
      </c>
      <c r="F218" s="231" t="s">
        <v>516</v>
      </c>
      <c r="G218" s="229"/>
      <c r="H218" s="232">
        <v>608.79999999999995</v>
      </c>
      <c r="I218" s="233"/>
      <c r="J218" s="229"/>
      <c r="K218" s="229"/>
      <c r="L218" s="234"/>
      <c r="M218" s="235"/>
      <c r="N218" s="236"/>
      <c r="O218" s="236"/>
      <c r="P218" s="236"/>
      <c r="Q218" s="236"/>
      <c r="R218" s="236"/>
      <c r="S218" s="236"/>
      <c r="T218" s="237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T218" s="238" t="s">
        <v>285</v>
      </c>
      <c r="AU218" s="238" t="s">
        <v>82</v>
      </c>
      <c r="AV218" s="12" t="s">
        <v>84</v>
      </c>
      <c r="AW218" s="12" t="s">
        <v>37</v>
      </c>
      <c r="AX218" s="12" t="s">
        <v>75</v>
      </c>
      <c r="AY218" s="238" t="s">
        <v>277</v>
      </c>
    </row>
    <row r="219" s="12" customFormat="1">
      <c r="A219" s="12"/>
      <c r="B219" s="228"/>
      <c r="C219" s="229"/>
      <c r="D219" s="223" t="s">
        <v>285</v>
      </c>
      <c r="E219" s="230" t="s">
        <v>19</v>
      </c>
      <c r="F219" s="231" t="s">
        <v>517</v>
      </c>
      <c r="G219" s="229"/>
      <c r="H219" s="232">
        <v>608.79999999999995</v>
      </c>
      <c r="I219" s="233"/>
      <c r="J219" s="229"/>
      <c r="K219" s="229"/>
      <c r="L219" s="234"/>
      <c r="M219" s="235"/>
      <c r="N219" s="236"/>
      <c r="O219" s="236"/>
      <c r="P219" s="236"/>
      <c r="Q219" s="236"/>
      <c r="R219" s="236"/>
      <c r="S219" s="236"/>
      <c r="T219" s="237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T219" s="238" t="s">
        <v>285</v>
      </c>
      <c r="AU219" s="238" t="s">
        <v>82</v>
      </c>
      <c r="AV219" s="12" t="s">
        <v>84</v>
      </c>
      <c r="AW219" s="12" t="s">
        <v>37</v>
      </c>
      <c r="AX219" s="12" t="s">
        <v>82</v>
      </c>
      <c r="AY219" s="238" t="s">
        <v>277</v>
      </c>
    </row>
    <row r="220" s="2" customFormat="1" ht="21.75" customHeight="1">
      <c r="A220" s="41"/>
      <c r="B220" s="42"/>
      <c r="C220" s="210" t="s">
        <v>518</v>
      </c>
      <c r="D220" s="210" t="s">
        <v>278</v>
      </c>
      <c r="E220" s="211" t="s">
        <v>519</v>
      </c>
      <c r="F220" s="212" t="s">
        <v>520</v>
      </c>
      <c r="G220" s="213" t="s">
        <v>332</v>
      </c>
      <c r="H220" s="214">
        <v>18.172000000000001</v>
      </c>
      <c r="I220" s="215"/>
      <c r="J220" s="216">
        <f>ROUND(I220*H220,2)</f>
        <v>0</v>
      </c>
      <c r="K220" s="212" t="s">
        <v>19</v>
      </c>
      <c r="L220" s="47"/>
      <c r="M220" s="217" t="s">
        <v>19</v>
      </c>
      <c r="N220" s="218" t="s">
        <v>46</v>
      </c>
      <c r="O220" s="87"/>
      <c r="P220" s="219">
        <f>O220*H220</f>
        <v>0</v>
      </c>
      <c r="Q220" s="219">
        <v>0</v>
      </c>
      <c r="R220" s="219">
        <f>Q220*H220</f>
        <v>0</v>
      </c>
      <c r="S220" s="219">
        <v>0</v>
      </c>
      <c r="T220" s="220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1" t="s">
        <v>102</v>
      </c>
      <c r="AT220" s="221" t="s">
        <v>278</v>
      </c>
      <c r="AU220" s="221" t="s">
        <v>82</v>
      </c>
      <c r="AY220" s="20" t="s">
        <v>277</v>
      </c>
      <c r="BE220" s="222">
        <f>IF(N220="základní",J220,0)</f>
        <v>0</v>
      </c>
      <c r="BF220" s="222">
        <f>IF(N220="snížená",J220,0)</f>
        <v>0</v>
      </c>
      <c r="BG220" s="222">
        <f>IF(N220="zákl. přenesená",J220,0)</f>
        <v>0</v>
      </c>
      <c r="BH220" s="222">
        <f>IF(N220="sníž. přenesená",J220,0)</f>
        <v>0</v>
      </c>
      <c r="BI220" s="222">
        <f>IF(N220="nulová",J220,0)</f>
        <v>0</v>
      </c>
      <c r="BJ220" s="20" t="s">
        <v>82</v>
      </c>
      <c r="BK220" s="222">
        <f>ROUND(I220*H220,2)</f>
        <v>0</v>
      </c>
      <c r="BL220" s="20" t="s">
        <v>102</v>
      </c>
      <c r="BM220" s="221" t="s">
        <v>521</v>
      </c>
    </row>
    <row r="221" s="2" customFormat="1">
      <c r="A221" s="41"/>
      <c r="B221" s="42"/>
      <c r="C221" s="43"/>
      <c r="D221" s="223" t="s">
        <v>283</v>
      </c>
      <c r="E221" s="43"/>
      <c r="F221" s="224" t="s">
        <v>502</v>
      </c>
      <c r="G221" s="43"/>
      <c r="H221" s="43"/>
      <c r="I221" s="225"/>
      <c r="J221" s="43"/>
      <c r="K221" s="43"/>
      <c r="L221" s="47"/>
      <c r="M221" s="226"/>
      <c r="N221" s="22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283</v>
      </c>
      <c r="AU221" s="20" t="s">
        <v>82</v>
      </c>
    </row>
    <row r="222" s="12" customFormat="1">
      <c r="A222" s="12"/>
      <c r="B222" s="228"/>
      <c r="C222" s="229"/>
      <c r="D222" s="223" t="s">
        <v>285</v>
      </c>
      <c r="E222" s="230" t="s">
        <v>522</v>
      </c>
      <c r="F222" s="231" t="s">
        <v>411</v>
      </c>
      <c r="G222" s="229"/>
      <c r="H222" s="232">
        <v>35.343000000000004</v>
      </c>
      <c r="I222" s="233"/>
      <c r="J222" s="229"/>
      <c r="K222" s="229"/>
      <c r="L222" s="234"/>
      <c r="M222" s="235"/>
      <c r="N222" s="236"/>
      <c r="O222" s="236"/>
      <c r="P222" s="236"/>
      <c r="Q222" s="236"/>
      <c r="R222" s="236"/>
      <c r="S222" s="236"/>
      <c r="T222" s="237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T222" s="238" t="s">
        <v>285</v>
      </c>
      <c r="AU222" s="238" t="s">
        <v>82</v>
      </c>
      <c r="AV222" s="12" t="s">
        <v>84</v>
      </c>
      <c r="AW222" s="12" t="s">
        <v>37</v>
      </c>
      <c r="AX222" s="12" t="s">
        <v>75</v>
      </c>
      <c r="AY222" s="238" t="s">
        <v>277</v>
      </c>
    </row>
    <row r="223" s="12" customFormat="1">
      <c r="A223" s="12"/>
      <c r="B223" s="228"/>
      <c r="C223" s="229"/>
      <c r="D223" s="223" t="s">
        <v>285</v>
      </c>
      <c r="E223" s="230" t="s">
        <v>523</v>
      </c>
      <c r="F223" s="231" t="s">
        <v>413</v>
      </c>
      <c r="G223" s="229"/>
      <c r="H223" s="232">
        <v>1</v>
      </c>
      <c r="I223" s="233"/>
      <c r="J223" s="229"/>
      <c r="K223" s="229"/>
      <c r="L223" s="234"/>
      <c r="M223" s="235"/>
      <c r="N223" s="236"/>
      <c r="O223" s="236"/>
      <c r="P223" s="236"/>
      <c r="Q223" s="236"/>
      <c r="R223" s="236"/>
      <c r="S223" s="236"/>
      <c r="T223" s="237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T223" s="238" t="s">
        <v>285</v>
      </c>
      <c r="AU223" s="238" t="s">
        <v>82</v>
      </c>
      <c r="AV223" s="12" t="s">
        <v>84</v>
      </c>
      <c r="AW223" s="12" t="s">
        <v>37</v>
      </c>
      <c r="AX223" s="12" t="s">
        <v>75</v>
      </c>
      <c r="AY223" s="238" t="s">
        <v>277</v>
      </c>
    </row>
    <row r="224" s="12" customFormat="1">
      <c r="A224" s="12"/>
      <c r="B224" s="228"/>
      <c r="C224" s="229"/>
      <c r="D224" s="223" t="s">
        <v>285</v>
      </c>
      <c r="E224" s="230" t="s">
        <v>524</v>
      </c>
      <c r="F224" s="231" t="s">
        <v>415</v>
      </c>
      <c r="G224" s="229"/>
      <c r="H224" s="232">
        <v>36.343000000000004</v>
      </c>
      <c r="I224" s="233"/>
      <c r="J224" s="229"/>
      <c r="K224" s="229"/>
      <c r="L224" s="234"/>
      <c r="M224" s="235"/>
      <c r="N224" s="236"/>
      <c r="O224" s="236"/>
      <c r="P224" s="236"/>
      <c r="Q224" s="236"/>
      <c r="R224" s="236"/>
      <c r="S224" s="236"/>
      <c r="T224" s="237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T224" s="238" t="s">
        <v>285</v>
      </c>
      <c r="AU224" s="238" t="s">
        <v>82</v>
      </c>
      <c r="AV224" s="12" t="s">
        <v>84</v>
      </c>
      <c r="AW224" s="12" t="s">
        <v>37</v>
      </c>
      <c r="AX224" s="12" t="s">
        <v>75</v>
      </c>
      <c r="AY224" s="238" t="s">
        <v>277</v>
      </c>
    </row>
    <row r="225" s="12" customFormat="1">
      <c r="A225" s="12"/>
      <c r="B225" s="228"/>
      <c r="C225" s="229"/>
      <c r="D225" s="223" t="s">
        <v>285</v>
      </c>
      <c r="E225" s="230" t="s">
        <v>525</v>
      </c>
      <c r="F225" s="231" t="s">
        <v>526</v>
      </c>
      <c r="G225" s="229"/>
      <c r="H225" s="232">
        <v>18.172000000000001</v>
      </c>
      <c r="I225" s="233"/>
      <c r="J225" s="229"/>
      <c r="K225" s="229"/>
      <c r="L225" s="234"/>
      <c r="M225" s="235"/>
      <c r="N225" s="236"/>
      <c r="O225" s="236"/>
      <c r="P225" s="236"/>
      <c r="Q225" s="236"/>
      <c r="R225" s="236"/>
      <c r="S225" s="236"/>
      <c r="T225" s="237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T225" s="238" t="s">
        <v>285</v>
      </c>
      <c r="AU225" s="238" t="s">
        <v>82</v>
      </c>
      <c r="AV225" s="12" t="s">
        <v>84</v>
      </c>
      <c r="AW225" s="12" t="s">
        <v>37</v>
      </c>
      <c r="AX225" s="12" t="s">
        <v>82</v>
      </c>
      <c r="AY225" s="238" t="s">
        <v>277</v>
      </c>
    </row>
    <row r="226" s="2" customFormat="1" ht="21.75" customHeight="1">
      <c r="A226" s="41"/>
      <c r="B226" s="42"/>
      <c r="C226" s="210" t="s">
        <v>527</v>
      </c>
      <c r="D226" s="210" t="s">
        <v>278</v>
      </c>
      <c r="E226" s="211" t="s">
        <v>528</v>
      </c>
      <c r="F226" s="212" t="s">
        <v>529</v>
      </c>
      <c r="G226" s="213" t="s">
        <v>332</v>
      </c>
      <c r="H226" s="214">
        <v>113.58</v>
      </c>
      <c r="I226" s="215"/>
      <c r="J226" s="216">
        <f>ROUND(I226*H226,2)</f>
        <v>0</v>
      </c>
      <c r="K226" s="212" t="s">
        <v>19</v>
      </c>
      <c r="L226" s="47"/>
      <c r="M226" s="217" t="s">
        <v>19</v>
      </c>
      <c r="N226" s="218" t="s">
        <v>46</v>
      </c>
      <c r="O226" s="87"/>
      <c r="P226" s="219">
        <f>O226*H226</f>
        <v>0</v>
      </c>
      <c r="Q226" s="219">
        <v>0</v>
      </c>
      <c r="R226" s="219">
        <f>Q226*H226</f>
        <v>0</v>
      </c>
      <c r="S226" s="219">
        <v>0</v>
      </c>
      <c r="T226" s="220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1" t="s">
        <v>102</v>
      </c>
      <c r="AT226" s="221" t="s">
        <v>278</v>
      </c>
      <c r="AU226" s="221" t="s">
        <v>82</v>
      </c>
      <c r="AY226" s="20" t="s">
        <v>277</v>
      </c>
      <c r="BE226" s="222">
        <f>IF(N226="základní",J226,0)</f>
        <v>0</v>
      </c>
      <c r="BF226" s="222">
        <f>IF(N226="snížená",J226,0)</f>
        <v>0</v>
      </c>
      <c r="BG226" s="222">
        <f>IF(N226="zákl. přenesená",J226,0)</f>
        <v>0</v>
      </c>
      <c r="BH226" s="222">
        <f>IF(N226="sníž. přenesená",J226,0)</f>
        <v>0</v>
      </c>
      <c r="BI226" s="222">
        <f>IF(N226="nulová",J226,0)</f>
        <v>0</v>
      </c>
      <c r="BJ226" s="20" t="s">
        <v>82</v>
      </c>
      <c r="BK226" s="222">
        <f>ROUND(I226*H226,2)</f>
        <v>0</v>
      </c>
      <c r="BL226" s="20" t="s">
        <v>102</v>
      </c>
      <c r="BM226" s="221" t="s">
        <v>530</v>
      </c>
    </row>
    <row r="227" s="2" customFormat="1">
      <c r="A227" s="41"/>
      <c r="B227" s="42"/>
      <c r="C227" s="43"/>
      <c r="D227" s="223" t="s">
        <v>283</v>
      </c>
      <c r="E227" s="43"/>
      <c r="F227" s="224" t="s">
        <v>502</v>
      </c>
      <c r="G227" s="43"/>
      <c r="H227" s="43"/>
      <c r="I227" s="225"/>
      <c r="J227" s="43"/>
      <c r="K227" s="43"/>
      <c r="L227" s="47"/>
      <c r="M227" s="226"/>
      <c r="N227" s="22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283</v>
      </c>
      <c r="AU227" s="20" t="s">
        <v>82</v>
      </c>
    </row>
    <row r="228" s="12" customFormat="1">
      <c r="A228" s="12"/>
      <c r="B228" s="228"/>
      <c r="C228" s="229"/>
      <c r="D228" s="223" t="s">
        <v>285</v>
      </c>
      <c r="E228" s="230" t="s">
        <v>531</v>
      </c>
      <c r="F228" s="231" t="s">
        <v>424</v>
      </c>
      <c r="G228" s="229"/>
      <c r="H228" s="232">
        <v>227.16</v>
      </c>
      <c r="I228" s="233"/>
      <c r="J228" s="229"/>
      <c r="K228" s="229"/>
      <c r="L228" s="234"/>
      <c r="M228" s="235"/>
      <c r="N228" s="236"/>
      <c r="O228" s="236"/>
      <c r="P228" s="236"/>
      <c r="Q228" s="236"/>
      <c r="R228" s="236"/>
      <c r="S228" s="236"/>
      <c r="T228" s="237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T228" s="238" t="s">
        <v>285</v>
      </c>
      <c r="AU228" s="238" t="s">
        <v>82</v>
      </c>
      <c r="AV228" s="12" t="s">
        <v>84</v>
      </c>
      <c r="AW228" s="12" t="s">
        <v>37</v>
      </c>
      <c r="AX228" s="12" t="s">
        <v>75</v>
      </c>
      <c r="AY228" s="238" t="s">
        <v>277</v>
      </c>
    </row>
    <row r="229" s="12" customFormat="1">
      <c r="A229" s="12"/>
      <c r="B229" s="228"/>
      <c r="C229" s="229"/>
      <c r="D229" s="223" t="s">
        <v>285</v>
      </c>
      <c r="E229" s="230" t="s">
        <v>532</v>
      </c>
      <c r="F229" s="231" t="s">
        <v>426</v>
      </c>
      <c r="G229" s="229"/>
      <c r="H229" s="232">
        <v>227.16</v>
      </c>
      <c r="I229" s="233"/>
      <c r="J229" s="229"/>
      <c r="K229" s="229"/>
      <c r="L229" s="234"/>
      <c r="M229" s="235"/>
      <c r="N229" s="236"/>
      <c r="O229" s="236"/>
      <c r="P229" s="236"/>
      <c r="Q229" s="236"/>
      <c r="R229" s="236"/>
      <c r="S229" s="236"/>
      <c r="T229" s="237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T229" s="238" t="s">
        <v>285</v>
      </c>
      <c r="AU229" s="238" t="s">
        <v>82</v>
      </c>
      <c r="AV229" s="12" t="s">
        <v>84</v>
      </c>
      <c r="AW229" s="12" t="s">
        <v>37</v>
      </c>
      <c r="AX229" s="12" t="s">
        <v>75</v>
      </c>
      <c r="AY229" s="238" t="s">
        <v>277</v>
      </c>
    </row>
    <row r="230" s="12" customFormat="1">
      <c r="A230" s="12"/>
      <c r="B230" s="228"/>
      <c r="C230" s="229"/>
      <c r="D230" s="223" t="s">
        <v>285</v>
      </c>
      <c r="E230" s="230" t="s">
        <v>533</v>
      </c>
      <c r="F230" s="231" t="s">
        <v>534</v>
      </c>
      <c r="G230" s="229"/>
      <c r="H230" s="232">
        <v>113.58</v>
      </c>
      <c r="I230" s="233"/>
      <c r="J230" s="229"/>
      <c r="K230" s="229"/>
      <c r="L230" s="234"/>
      <c r="M230" s="235"/>
      <c r="N230" s="236"/>
      <c r="O230" s="236"/>
      <c r="P230" s="236"/>
      <c r="Q230" s="236"/>
      <c r="R230" s="236"/>
      <c r="S230" s="236"/>
      <c r="T230" s="237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T230" s="238" t="s">
        <v>285</v>
      </c>
      <c r="AU230" s="238" t="s">
        <v>82</v>
      </c>
      <c r="AV230" s="12" t="s">
        <v>84</v>
      </c>
      <c r="AW230" s="12" t="s">
        <v>37</v>
      </c>
      <c r="AX230" s="12" t="s">
        <v>82</v>
      </c>
      <c r="AY230" s="238" t="s">
        <v>277</v>
      </c>
    </row>
    <row r="231" s="11" customFormat="1" ht="25.92" customHeight="1">
      <c r="A231" s="11"/>
      <c r="B231" s="196"/>
      <c r="C231" s="197"/>
      <c r="D231" s="198" t="s">
        <v>74</v>
      </c>
      <c r="E231" s="199" t="s">
        <v>84</v>
      </c>
      <c r="F231" s="199" t="s">
        <v>535</v>
      </c>
      <c r="G231" s="197"/>
      <c r="H231" s="197"/>
      <c r="I231" s="200"/>
      <c r="J231" s="201">
        <f>BK231</f>
        <v>0</v>
      </c>
      <c r="K231" s="197"/>
      <c r="L231" s="202"/>
      <c r="M231" s="203"/>
      <c r="N231" s="204"/>
      <c r="O231" s="204"/>
      <c r="P231" s="205">
        <f>SUM(P232:P236)</f>
        <v>0</v>
      </c>
      <c r="Q231" s="204"/>
      <c r="R231" s="205">
        <f>SUM(R232:R236)</f>
        <v>0</v>
      </c>
      <c r="S231" s="204"/>
      <c r="T231" s="206">
        <f>SUM(T232:T236)</f>
        <v>0</v>
      </c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R231" s="207" t="s">
        <v>102</v>
      </c>
      <c r="AT231" s="208" t="s">
        <v>74</v>
      </c>
      <c r="AU231" s="208" t="s">
        <v>75</v>
      </c>
      <c r="AY231" s="207" t="s">
        <v>277</v>
      </c>
      <c r="BK231" s="209">
        <f>SUM(BK232:BK236)</f>
        <v>0</v>
      </c>
    </row>
    <row r="232" s="2" customFormat="1" ht="16.5" customHeight="1">
      <c r="A232" s="41"/>
      <c r="B232" s="42"/>
      <c r="C232" s="210" t="s">
        <v>536</v>
      </c>
      <c r="D232" s="210" t="s">
        <v>278</v>
      </c>
      <c r="E232" s="211" t="s">
        <v>537</v>
      </c>
      <c r="F232" s="212" t="s">
        <v>538</v>
      </c>
      <c r="G232" s="213" t="s">
        <v>332</v>
      </c>
      <c r="H232" s="214">
        <v>36.343000000000004</v>
      </c>
      <c r="I232" s="215"/>
      <c r="J232" s="216">
        <f>ROUND(I232*H232,2)</f>
        <v>0</v>
      </c>
      <c r="K232" s="212" t="s">
        <v>19</v>
      </c>
      <c r="L232" s="47"/>
      <c r="M232" s="217" t="s">
        <v>19</v>
      </c>
      <c r="N232" s="218" t="s">
        <v>46</v>
      </c>
      <c r="O232" s="87"/>
      <c r="P232" s="219">
        <f>O232*H232</f>
        <v>0</v>
      </c>
      <c r="Q232" s="219">
        <v>0</v>
      </c>
      <c r="R232" s="219">
        <f>Q232*H232</f>
        <v>0</v>
      </c>
      <c r="S232" s="219">
        <v>0</v>
      </c>
      <c r="T232" s="220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1" t="s">
        <v>102</v>
      </c>
      <c r="AT232" s="221" t="s">
        <v>278</v>
      </c>
      <c r="AU232" s="221" t="s">
        <v>82</v>
      </c>
      <c r="AY232" s="20" t="s">
        <v>277</v>
      </c>
      <c r="BE232" s="222">
        <f>IF(N232="základní",J232,0)</f>
        <v>0</v>
      </c>
      <c r="BF232" s="222">
        <f>IF(N232="snížená",J232,0)</f>
        <v>0</v>
      </c>
      <c r="BG232" s="222">
        <f>IF(N232="zákl. přenesená",J232,0)</f>
        <v>0</v>
      </c>
      <c r="BH232" s="222">
        <f>IF(N232="sníž. přenesená",J232,0)</f>
        <v>0</v>
      </c>
      <c r="BI232" s="222">
        <f>IF(N232="nulová",J232,0)</f>
        <v>0</v>
      </c>
      <c r="BJ232" s="20" t="s">
        <v>82</v>
      </c>
      <c r="BK232" s="222">
        <f>ROUND(I232*H232,2)</f>
        <v>0</v>
      </c>
      <c r="BL232" s="20" t="s">
        <v>102</v>
      </c>
      <c r="BM232" s="221" t="s">
        <v>539</v>
      </c>
    </row>
    <row r="233" s="2" customFormat="1">
      <c r="A233" s="41"/>
      <c r="B233" s="42"/>
      <c r="C233" s="43"/>
      <c r="D233" s="223" t="s">
        <v>283</v>
      </c>
      <c r="E233" s="43"/>
      <c r="F233" s="224" t="s">
        <v>538</v>
      </c>
      <c r="G233" s="43"/>
      <c r="H233" s="43"/>
      <c r="I233" s="225"/>
      <c r="J233" s="43"/>
      <c r="K233" s="43"/>
      <c r="L233" s="47"/>
      <c r="M233" s="226"/>
      <c r="N233" s="22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283</v>
      </c>
      <c r="AU233" s="20" t="s">
        <v>82</v>
      </c>
    </row>
    <row r="234" s="12" customFormat="1">
      <c r="A234" s="12"/>
      <c r="B234" s="228"/>
      <c r="C234" s="229"/>
      <c r="D234" s="223" t="s">
        <v>285</v>
      </c>
      <c r="E234" s="230" t="s">
        <v>540</v>
      </c>
      <c r="F234" s="231" t="s">
        <v>411</v>
      </c>
      <c r="G234" s="229"/>
      <c r="H234" s="232">
        <v>35.343000000000004</v>
      </c>
      <c r="I234" s="233"/>
      <c r="J234" s="229"/>
      <c r="K234" s="229"/>
      <c r="L234" s="234"/>
      <c r="M234" s="235"/>
      <c r="N234" s="236"/>
      <c r="O234" s="236"/>
      <c r="P234" s="236"/>
      <c r="Q234" s="236"/>
      <c r="R234" s="236"/>
      <c r="S234" s="236"/>
      <c r="T234" s="237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T234" s="238" t="s">
        <v>285</v>
      </c>
      <c r="AU234" s="238" t="s">
        <v>82</v>
      </c>
      <c r="AV234" s="12" t="s">
        <v>84</v>
      </c>
      <c r="AW234" s="12" t="s">
        <v>37</v>
      </c>
      <c r="AX234" s="12" t="s">
        <v>75</v>
      </c>
      <c r="AY234" s="238" t="s">
        <v>277</v>
      </c>
    </row>
    <row r="235" s="12" customFormat="1">
      <c r="A235" s="12"/>
      <c r="B235" s="228"/>
      <c r="C235" s="229"/>
      <c r="D235" s="223" t="s">
        <v>285</v>
      </c>
      <c r="E235" s="230" t="s">
        <v>541</v>
      </c>
      <c r="F235" s="231" t="s">
        <v>413</v>
      </c>
      <c r="G235" s="229"/>
      <c r="H235" s="232">
        <v>1</v>
      </c>
      <c r="I235" s="233"/>
      <c r="J235" s="229"/>
      <c r="K235" s="229"/>
      <c r="L235" s="234"/>
      <c r="M235" s="235"/>
      <c r="N235" s="236"/>
      <c r="O235" s="236"/>
      <c r="P235" s="236"/>
      <c r="Q235" s="236"/>
      <c r="R235" s="236"/>
      <c r="S235" s="236"/>
      <c r="T235" s="237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T235" s="238" t="s">
        <v>285</v>
      </c>
      <c r="AU235" s="238" t="s">
        <v>82</v>
      </c>
      <c r="AV235" s="12" t="s">
        <v>84</v>
      </c>
      <c r="AW235" s="12" t="s">
        <v>37</v>
      </c>
      <c r="AX235" s="12" t="s">
        <v>75</v>
      </c>
      <c r="AY235" s="238" t="s">
        <v>277</v>
      </c>
    </row>
    <row r="236" s="12" customFormat="1">
      <c r="A236" s="12"/>
      <c r="B236" s="228"/>
      <c r="C236" s="229"/>
      <c r="D236" s="223" t="s">
        <v>285</v>
      </c>
      <c r="E236" s="230" t="s">
        <v>19</v>
      </c>
      <c r="F236" s="231" t="s">
        <v>542</v>
      </c>
      <c r="G236" s="229"/>
      <c r="H236" s="232">
        <v>36.343000000000004</v>
      </c>
      <c r="I236" s="233"/>
      <c r="J236" s="229"/>
      <c r="K236" s="229"/>
      <c r="L236" s="234"/>
      <c r="M236" s="235"/>
      <c r="N236" s="236"/>
      <c r="O236" s="236"/>
      <c r="P236" s="236"/>
      <c r="Q236" s="236"/>
      <c r="R236" s="236"/>
      <c r="S236" s="236"/>
      <c r="T236" s="237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T236" s="238" t="s">
        <v>285</v>
      </c>
      <c r="AU236" s="238" t="s">
        <v>82</v>
      </c>
      <c r="AV236" s="12" t="s">
        <v>84</v>
      </c>
      <c r="AW236" s="12" t="s">
        <v>37</v>
      </c>
      <c r="AX236" s="12" t="s">
        <v>82</v>
      </c>
      <c r="AY236" s="238" t="s">
        <v>277</v>
      </c>
    </row>
    <row r="237" s="11" customFormat="1" ht="25.92" customHeight="1">
      <c r="A237" s="11"/>
      <c r="B237" s="196"/>
      <c r="C237" s="197"/>
      <c r="D237" s="198" t="s">
        <v>74</v>
      </c>
      <c r="E237" s="199" t="s">
        <v>98</v>
      </c>
      <c r="F237" s="199" t="s">
        <v>543</v>
      </c>
      <c r="G237" s="197"/>
      <c r="H237" s="197"/>
      <c r="I237" s="200"/>
      <c r="J237" s="201">
        <f>BK237</f>
        <v>0</v>
      </c>
      <c r="K237" s="197"/>
      <c r="L237" s="202"/>
      <c r="M237" s="203"/>
      <c r="N237" s="204"/>
      <c r="O237" s="204"/>
      <c r="P237" s="205">
        <f>SUM(P238:P248)</f>
        <v>0</v>
      </c>
      <c r="Q237" s="204"/>
      <c r="R237" s="205">
        <f>SUM(R238:R248)</f>
        <v>0</v>
      </c>
      <c r="S237" s="204"/>
      <c r="T237" s="206">
        <f>SUM(T238:T248)</f>
        <v>0</v>
      </c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R237" s="207" t="s">
        <v>102</v>
      </c>
      <c r="AT237" s="208" t="s">
        <v>74</v>
      </c>
      <c r="AU237" s="208" t="s">
        <v>75</v>
      </c>
      <c r="AY237" s="207" t="s">
        <v>277</v>
      </c>
      <c r="BK237" s="209">
        <f>SUM(BK238:BK248)</f>
        <v>0</v>
      </c>
    </row>
    <row r="238" s="2" customFormat="1" ht="16.5" customHeight="1">
      <c r="A238" s="41"/>
      <c r="B238" s="42"/>
      <c r="C238" s="210" t="s">
        <v>544</v>
      </c>
      <c r="D238" s="210" t="s">
        <v>278</v>
      </c>
      <c r="E238" s="211" t="s">
        <v>545</v>
      </c>
      <c r="F238" s="212" t="s">
        <v>546</v>
      </c>
      <c r="G238" s="213" t="s">
        <v>332</v>
      </c>
      <c r="H238" s="214">
        <v>0.13</v>
      </c>
      <c r="I238" s="215"/>
      <c r="J238" s="216">
        <f>ROUND(I238*H238,2)</f>
        <v>0</v>
      </c>
      <c r="K238" s="212" t="s">
        <v>19</v>
      </c>
      <c r="L238" s="47"/>
      <c r="M238" s="217" t="s">
        <v>19</v>
      </c>
      <c r="N238" s="218" t="s">
        <v>46</v>
      </c>
      <c r="O238" s="87"/>
      <c r="P238" s="219">
        <f>O238*H238</f>
        <v>0</v>
      </c>
      <c r="Q238" s="219">
        <v>0</v>
      </c>
      <c r="R238" s="219">
        <f>Q238*H238</f>
        <v>0</v>
      </c>
      <c r="S238" s="219">
        <v>0</v>
      </c>
      <c r="T238" s="220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1" t="s">
        <v>102</v>
      </c>
      <c r="AT238" s="221" t="s">
        <v>278</v>
      </c>
      <c r="AU238" s="221" t="s">
        <v>82</v>
      </c>
      <c r="AY238" s="20" t="s">
        <v>277</v>
      </c>
      <c r="BE238" s="222">
        <f>IF(N238="základní",J238,0)</f>
        <v>0</v>
      </c>
      <c r="BF238" s="222">
        <f>IF(N238="snížená",J238,0)</f>
        <v>0</v>
      </c>
      <c r="BG238" s="222">
        <f>IF(N238="zákl. přenesená",J238,0)</f>
        <v>0</v>
      </c>
      <c r="BH238" s="222">
        <f>IF(N238="sníž. přenesená",J238,0)</f>
        <v>0</v>
      </c>
      <c r="BI238" s="222">
        <f>IF(N238="nulová",J238,0)</f>
        <v>0</v>
      </c>
      <c r="BJ238" s="20" t="s">
        <v>82</v>
      </c>
      <c r="BK238" s="222">
        <f>ROUND(I238*H238,2)</f>
        <v>0</v>
      </c>
      <c r="BL238" s="20" t="s">
        <v>102</v>
      </c>
      <c r="BM238" s="221" t="s">
        <v>547</v>
      </c>
    </row>
    <row r="239" s="2" customFormat="1">
      <c r="A239" s="41"/>
      <c r="B239" s="42"/>
      <c r="C239" s="43"/>
      <c r="D239" s="223" t="s">
        <v>283</v>
      </c>
      <c r="E239" s="43"/>
      <c r="F239" s="224" t="s">
        <v>548</v>
      </c>
      <c r="G239" s="43"/>
      <c r="H239" s="43"/>
      <c r="I239" s="225"/>
      <c r="J239" s="43"/>
      <c r="K239" s="43"/>
      <c r="L239" s="47"/>
      <c r="M239" s="226"/>
      <c r="N239" s="22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283</v>
      </c>
      <c r="AU239" s="20" t="s">
        <v>82</v>
      </c>
    </row>
    <row r="240" s="12" customFormat="1">
      <c r="A240" s="12"/>
      <c r="B240" s="228"/>
      <c r="C240" s="229"/>
      <c r="D240" s="223" t="s">
        <v>285</v>
      </c>
      <c r="E240" s="230" t="s">
        <v>549</v>
      </c>
      <c r="F240" s="231" t="s">
        <v>550</v>
      </c>
      <c r="G240" s="229"/>
      <c r="H240" s="232">
        <v>0.13</v>
      </c>
      <c r="I240" s="233"/>
      <c r="J240" s="229"/>
      <c r="K240" s="229"/>
      <c r="L240" s="234"/>
      <c r="M240" s="235"/>
      <c r="N240" s="236"/>
      <c r="O240" s="236"/>
      <c r="P240" s="236"/>
      <c r="Q240" s="236"/>
      <c r="R240" s="236"/>
      <c r="S240" s="236"/>
      <c r="T240" s="237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T240" s="238" t="s">
        <v>285</v>
      </c>
      <c r="AU240" s="238" t="s">
        <v>82</v>
      </c>
      <c r="AV240" s="12" t="s">
        <v>84</v>
      </c>
      <c r="AW240" s="12" t="s">
        <v>37</v>
      </c>
      <c r="AX240" s="12" t="s">
        <v>82</v>
      </c>
      <c r="AY240" s="238" t="s">
        <v>277</v>
      </c>
    </row>
    <row r="241" s="2" customFormat="1" ht="16.5" customHeight="1">
      <c r="A241" s="41"/>
      <c r="B241" s="42"/>
      <c r="C241" s="210" t="s">
        <v>551</v>
      </c>
      <c r="D241" s="210" t="s">
        <v>278</v>
      </c>
      <c r="E241" s="211" t="s">
        <v>552</v>
      </c>
      <c r="F241" s="212" t="s">
        <v>553</v>
      </c>
      <c r="G241" s="213" t="s">
        <v>349</v>
      </c>
      <c r="H241" s="214">
        <v>821.5</v>
      </c>
      <c r="I241" s="215"/>
      <c r="J241" s="216">
        <f>ROUND(I241*H241,2)</f>
        <v>0</v>
      </c>
      <c r="K241" s="212" t="s">
        <v>19</v>
      </c>
      <c r="L241" s="47"/>
      <c r="M241" s="217" t="s">
        <v>19</v>
      </c>
      <c r="N241" s="218" t="s">
        <v>46</v>
      </c>
      <c r="O241" s="87"/>
      <c r="P241" s="219">
        <f>O241*H241</f>
        <v>0</v>
      </c>
      <c r="Q241" s="219">
        <v>0</v>
      </c>
      <c r="R241" s="219">
        <f>Q241*H241</f>
        <v>0</v>
      </c>
      <c r="S241" s="219">
        <v>0</v>
      </c>
      <c r="T241" s="220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1" t="s">
        <v>102</v>
      </c>
      <c r="AT241" s="221" t="s">
        <v>278</v>
      </c>
      <c r="AU241" s="221" t="s">
        <v>82</v>
      </c>
      <c r="AY241" s="20" t="s">
        <v>277</v>
      </c>
      <c r="BE241" s="222">
        <f>IF(N241="základní",J241,0)</f>
        <v>0</v>
      </c>
      <c r="BF241" s="222">
        <f>IF(N241="snížená",J241,0)</f>
        <v>0</v>
      </c>
      <c r="BG241" s="222">
        <f>IF(N241="zákl. přenesená",J241,0)</f>
        <v>0</v>
      </c>
      <c r="BH241" s="222">
        <f>IF(N241="sníž. přenesená",J241,0)</f>
        <v>0</v>
      </c>
      <c r="BI241" s="222">
        <f>IF(N241="nulová",J241,0)</f>
        <v>0</v>
      </c>
      <c r="BJ241" s="20" t="s">
        <v>82</v>
      </c>
      <c r="BK241" s="222">
        <f>ROUND(I241*H241,2)</f>
        <v>0</v>
      </c>
      <c r="BL241" s="20" t="s">
        <v>102</v>
      </c>
      <c r="BM241" s="221" t="s">
        <v>554</v>
      </c>
    </row>
    <row r="242" s="2" customFormat="1">
      <c r="A242" s="41"/>
      <c r="B242" s="42"/>
      <c r="C242" s="43"/>
      <c r="D242" s="223" t="s">
        <v>283</v>
      </c>
      <c r="E242" s="43"/>
      <c r="F242" s="224" t="s">
        <v>555</v>
      </c>
      <c r="G242" s="43"/>
      <c r="H242" s="43"/>
      <c r="I242" s="225"/>
      <c r="J242" s="43"/>
      <c r="K242" s="43"/>
      <c r="L242" s="47"/>
      <c r="M242" s="226"/>
      <c r="N242" s="227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283</v>
      </c>
      <c r="AU242" s="20" t="s">
        <v>82</v>
      </c>
    </row>
    <row r="243" s="12" customFormat="1">
      <c r="A243" s="12"/>
      <c r="B243" s="228"/>
      <c r="C243" s="229"/>
      <c r="D243" s="223" t="s">
        <v>285</v>
      </c>
      <c r="E243" s="230" t="s">
        <v>556</v>
      </c>
      <c r="F243" s="231" t="s">
        <v>557</v>
      </c>
      <c r="G243" s="229"/>
      <c r="H243" s="232">
        <v>821.5</v>
      </c>
      <c r="I243" s="233"/>
      <c r="J243" s="229"/>
      <c r="K243" s="229"/>
      <c r="L243" s="234"/>
      <c r="M243" s="235"/>
      <c r="N243" s="236"/>
      <c r="O243" s="236"/>
      <c r="P243" s="236"/>
      <c r="Q243" s="236"/>
      <c r="R243" s="236"/>
      <c r="S243" s="236"/>
      <c r="T243" s="237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T243" s="238" t="s">
        <v>285</v>
      </c>
      <c r="AU243" s="238" t="s">
        <v>82</v>
      </c>
      <c r="AV243" s="12" t="s">
        <v>84</v>
      </c>
      <c r="AW243" s="12" t="s">
        <v>37</v>
      </c>
      <c r="AX243" s="12" t="s">
        <v>82</v>
      </c>
      <c r="AY243" s="238" t="s">
        <v>277</v>
      </c>
    </row>
    <row r="244" s="2" customFormat="1" ht="16.5" customHeight="1">
      <c r="A244" s="41"/>
      <c r="B244" s="42"/>
      <c r="C244" s="210" t="s">
        <v>558</v>
      </c>
      <c r="D244" s="210" t="s">
        <v>278</v>
      </c>
      <c r="E244" s="211" t="s">
        <v>559</v>
      </c>
      <c r="F244" s="212" t="s">
        <v>553</v>
      </c>
      <c r="G244" s="213" t="s">
        <v>349</v>
      </c>
      <c r="H244" s="214">
        <v>14.75</v>
      </c>
      <c r="I244" s="215"/>
      <c r="J244" s="216">
        <f>ROUND(I244*H244,2)</f>
        <v>0</v>
      </c>
      <c r="K244" s="212" t="s">
        <v>19</v>
      </c>
      <c r="L244" s="47"/>
      <c r="M244" s="217" t="s">
        <v>19</v>
      </c>
      <c r="N244" s="218" t="s">
        <v>46</v>
      </c>
      <c r="O244" s="87"/>
      <c r="P244" s="219">
        <f>O244*H244</f>
        <v>0</v>
      </c>
      <c r="Q244" s="219">
        <v>0</v>
      </c>
      <c r="R244" s="219">
        <f>Q244*H244</f>
        <v>0</v>
      </c>
      <c r="S244" s="219">
        <v>0</v>
      </c>
      <c r="T244" s="220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1" t="s">
        <v>102</v>
      </c>
      <c r="AT244" s="221" t="s">
        <v>278</v>
      </c>
      <c r="AU244" s="221" t="s">
        <v>82</v>
      </c>
      <c r="AY244" s="20" t="s">
        <v>277</v>
      </c>
      <c r="BE244" s="222">
        <f>IF(N244="základní",J244,0)</f>
        <v>0</v>
      </c>
      <c r="BF244" s="222">
        <f>IF(N244="snížená",J244,0)</f>
        <v>0</v>
      </c>
      <c r="BG244" s="222">
        <f>IF(N244="zákl. přenesená",J244,0)</f>
        <v>0</v>
      </c>
      <c r="BH244" s="222">
        <f>IF(N244="sníž. přenesená",J244,0)</f>
        <v>0</v>
      </c>
      <c r="BI244" s="222">
        <f>IF(N244="nulová",J244,0)</f>
        <v>0</v>
      </c>
      <c r="BJ244" s="20" t="s">
        <v>82</v>
      </c>
      <c r="BK244" s="222">
        <f>ROUND(I244*H244,2)</f>
        <v>0</v>
      </c>
      <c r="BL244" s="20" t="s">
        <v>102</v>
      </c>
      <c r="BM244" s="221" t="s">
        <v>560</v>
      </c>
    </row>
    <row r="245" s="2" customFormat="1">
      <c r="A245" s="41"/>
      <c r="B245" s="42"/>
      <c r="C245" s="43"/>
      <c r="D245" s="223" t="s">
        <v>283</v>
      </c>
      <c r="E245" s="43"/>
      <c r="F245" s="224" t="s">
        <v>561</v>
      </c>
      <c r="G245" s="43"/>
      <c r="H245" s="43"/>
      <c r="I245" s="225"/>
      <c r="J245" s="43"/>
      <c r="K245" s="43"/>
      <c r="L245" s="47"/>
      <c r="M245" s="226"/>
      <c r="N245" s="22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283</v>
      </c>
      <c r="AU245" s="20" t="s">
        <v>82</v>
      </c>
    </row>
    <row r="246" s="12" customFormat="1">
      <c r="A246" s="12"/>
      <c r="B246" s="228"/>
      <c r="C246" s="229"/>
      <c r="D246" s="223" t="s">
        <v>285</v>
      </c>
      <c r="E246" s="230" t="s">
        <v>562</v>
      </c>
      <c r="F246" s="231" t="s">
        <v>563</v>
      </c>
      <c r="G246" s="229"/>
      <c r="H246" s="232">
        <v>6</v>
      </c>
      <c r="I246" s="233"/>
      <c r="J246" s="229"/>
      <c r="K246" s="229"/>
      <c r="L246" s="234"/>
      <c r="M246" s="235"/>
      <c r="N246" s="236"/>
      <c r="O246" s="236"/>
      <c r="P246" s="236"/>
      <c r="Q246" s="236"/>
      <c r="R246" s="236"/>
      <c r="S246" s="236"/>
      <c r="T246" s="237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T246" s="238" t="s">
        <v>285</v>
      </c>
      <c r="AU246" s="238" t="s">
        <v>82</v>
      </c>
      <c r="AV246" s="12" t="s">
        <v>84</v>
      </c>
      <c r="AW246" s="12" t="s">
        <v>37</v>
      </c>
      <c r="AX246" s="12" t="s">
        <v>75</v>
      </c>
      <c r="AY246" s="238" t="s">
        <v>277</v>
      </c>
    </row>
    <row r="247" s="12" customFormat="1">
      <c r="A247" s="12"/>
      <c r="B247" s="228"/>
      <c r="C247" s="229"/>
      <c r="D247" s="223" t="s">
        <v>285</v>
      </c>
      <c r="E247" s="230" t="s">
        <v>564</v>
      </c>
      <c r="F247" s="231" t="s">
        <v>565</v>
      </c>
      <c r="G247" s="229"/>
      <c r="H247" s="232">
        <v>8.75</v>
      </c>
      <c r="I247" s="233"/>
      <c r="J247" s="229"/>
      <c r="K247" s="229"/>
      <c r="L247" s="234"/>
      <c r="M247" s="235"/>
      <c r="N247" s="236"/>
      <c r="O247" s="236"/>
      <c r="P247" s="236"/>
      <c r="Q247" s="236"/>
      <c r="R247" s="236"/>
      <c r="S247" s="236"/>
      <c r="T247" s="237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T247" s="238" t="s">
        <v>285</v>
      </c>
      <c r="AU247" s="238" t="s">
        <v>82</v>
      </c>
      <c r="AV247" s="12" t="s">
        <v>84</v>
      </c>
      <c r="AW247" s="12" t="s">
        <v>37</v>
      </c>
      <c r="AX247" s="12" t="s">
        <v>75</v>
      </c>
      <c r="AY247" s="238" t="s">
        <v>277</v>
      </c>
    </row>
    <row r="248" s="12" customFormat="1">
      <c r="A248" s="12"/>
      <c r="B248" s="228"/>
      <c r="C248" s="229"/>
      <c r="D248" s="223" t="s">
        <v>285</v>
      </c>
      <c r="E248" s="230" t="s">
        <v>19</v>
      </c>
      <c r="F248" s="231" t="s">
        <v>566</v>
      </c>
      <c r="G248" s="229"/>
      <c r="H248" s="232">
        <v>14.75</v>
      </c>
      <c r="I248" s="233"/>
      <c r="J248" s="229"/>
      <c r="K248" s="229"/>
      <c r="L248" s="234"/>
      <c r="M248" s="235"/>
      <c r="N248" s="236"/>
      <c r="O248" s="236"/>
      <c r="P248" s="236"/>
      <c r="Q248" s="236"/>
      <c r="R248" s="236"/>
      <c r="S248" s="236"/>
      <c r="T248" s="237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T248" s="238" t="s">
        <v>285</v>
      </c>
      <c r="AU248" s="238" t="s">
        <v>82</v>
      </c>
      <c r="AV248" s="12" t="s">
        <v>84</v>
      </c>
      <c r="AW248" s="12" t="s">
        <v>37</v>
      </c>
      <c r="AX248" s="12" t="s">
        <v>82</v>
      </c>
      <c r="AY248" s="238" t="s">
        <v>277</v>
      </c>
    </row>
    <row r="249" s="11" customFormat="1" ht="25.92" customHeight="1">
      <c r="A249" s="11"/>
      <c r="B249" s="196"/>
      <c r="C249" s="197"/>
      <c r="D249" s="198" t="s">
        <v>74</v>
      </c>
      <c r="E249" s="199" t="s">
        <v>102</v>
      </c>
      <c r="F249" s="199" t="s">
        <v>567</v>
      </c>
      <c r="G249" s="197"/>
      <c r="H249" s="197"/>
      <c r="I249" s="200"/>
      <c r="J249" s="201">
        <f>BK249</f>
        <v>0</v>
      </c>
      <c r="K249" s="197"/>
      <c r="L249" s="202"/>
      <c r="M249" s="203"/>
      <c r="N249" s="204"/>
      <c r="O249" s="204"/>
      <c r="P249" s="205">
        <f>SUM(P250:P276)</f>
        <v>0</v>
      </c>
      <c r="Q249" s="204"/>
      <c r="R249" s="205">
        <f>SUM(R250:R276)</f>
        <v>0</v>
      </c>
      <c r="S249" s="204"/>
      <c r="T249" s="206">
        <f>SUM(T250:T276)</f>
        <v>0</v>
      </c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R249" s="207" t="s">
        <v>102</v>
      </c>
      <c r="AT249" s="208" t="s">
        <v>74</v>
      </c>
      <c r="AU249" s="208" t="s">
        <v>75</v>
      </c>
      <c r="AY249" s="207" t="s">
        <v>277</v>
      </c>
      <c r="BK249" s="209">
        <f>SUM(BK250:BK276)</f>
        <v>0</v>
      </c>
    </row>
    <row r="250" s="2" customFormat="1" ht="16.5" customHeight="1">
      <c r="A250" s="41"/>
      <c r="B250" s="42"/>
      <c r="C250" s="210" t="s">
        <v>568</v>
      </c>
      <c r="D250" s="210" t="s">
        <v>278</v>
      </c>
      <c r="E250" s="211" t="s">
        <v>569</v>
      </c>
      <c r="F250" s="212" t="s">
        <v>570</v>
      </c>
      <c r="G250" s="213" t="s">
        <v>332</v>
      </c>
      <c r="H250" s="214">
        <v>7.7089999999999996</v>
      </c>
      <c r="I250" s="215"/>
      <c r="J250" s="216">
        <f>ROUND(I250*H250,2)</f>
        <v>0</v>
      </c>
      <c r="K250" s="212" t="s">
        <v>19</v>
      </c>
      <c r="L250" s="47"/>
      <c r="M250" s="217" t="s">
        <v>19</v>
      </c>
      <c r="N250" s="218" t="s">
        <v>46</v>
      </c>
      <c r="O250" s="87"/>
      <c r="P250" s="219">
        <f>O250*H250</f>
        <v>0</v>
      </c>
      <c r="Q250" s="219">
        <v>0</v>
      </c>
      <c r="R250" s="219">
        <f>Q250*H250</f>
        <v>0</v>
      </c>
      <c r="S250" s="219">
        <v>0</v>
      </c>
      <c r="T250" s="220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1" t="s">
        <v>102</v>
      </c>
      <c r="AT250" s="221" t="s">
        <v>278</v>
      </c>
      <c r="AU250" s="221" t="s">
        <v>82</v>
      </c>
      <c r="AY250" s="20" t="s">
        <v>277</v>
      </c>
      <c r="BE250" s="222">
        <f>IF(N250="základní",J250,0)</f>
        <v>0</v>
      </c>
      <c r="BF250" s="222">
        <f>IF(N250="snížená",J250,0)</f>
        <v>0</v>
      </c>
      <c r="BG250" s="222">
        <f>IF(N250="zákl. přenesená",J250,0)</f>
        <v>0</v>
      </c>
      <c r="BH250" s="222">
        <f>IF(N250="sníž. přenesená",J250,0)</f>
        <v>0</v>
      </c>
      <c r="BI250" s="222">
        <f>IF(N250="nulová",J250,0)</f>
        <v>0</v>
      </c>
      <c r="BJ250" s="20" t="s">
        <v>82</v>
      </c>
      <c r="BK250" s="222">
        <f>ROUND(I250*H250,2)</f>
        <v>0</v>
      </c>
      <c r="BL250" s="20" t="s">
        <v>102</v>
      </c>
      <c r="BM250" s="221" t="s">
        <v>571</v>
      </c>
    </row>
    <row r="251" s="2" customFormat="1">
      <c r="A251" s="41"/>
      <c r="B251" s="42"/>
      <c r="C251" s="43"/>
      <c r="D251" s="223" t="s">
        <v>283</v>
      </c>
      <c r="E251" s="43"/>
      <c r="F251" s="224" t="s">
        <v>572</v>
      </c>
      <c r="G251" s="43"/>
      <c r="H251" s="43"/>
      <c r="I251" s="225"/>
      <c r="J251" s="43"/>
      <c r="K251" s="43"/>
      <c r="L251" s="47"/>
      <c r="M251" s="226"/>
      <c r="N251" s="227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283</v>
      </c>
      <c r="AU251" s="20" t="s">
        <v>82</v>
      </c>
    </row>
    <row r="252" s="12" customFormat="1">
      <c r="A252" s="12"/>
      <c r="B252" s="228"/>
      <c r="C252" s="229"/>
      <c r="D252" s="223" t="s">
        <v>285</v>
      </c>
      <c r="E252" s="230" t="s">
        <v>573</v>
      </c>
      <c r="F252" s="231" t="s">
        <v>574</v>
      </c>
      <c r="G252" s="229"/>
      <c r="H252" s="232">
        <v>6</v>
      </c>
      <c r="I252" s="233"/>
      <c r="J252" s="229"/>
      <c r="K252" s="229"/>
      <c r="L252" s="234"/>
      <c r="M252" s="235"/>
      <c r="N252" s="236"/>
      <c r="O252" s="236"/>
      <c r="P252" s="236"/>
      <c r="Q252" s="236"/>
      <c r="R252" s="236"/>
      <c r="S252" s="236"/>
      <c r="T252" s="237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T252" s="238" t="s">
        <v>285</v>
      </c>
      <c r="AU252" s="238" t="s">
        <v>82</v>
      </c>
      <c r="AV252" s="12" t="s">
        <v>84</v>
      </c>
      <c r="AW252" s="12" t="s">
        <v>37</v>
      </c>
      <c r="AX252" s="12" t="s">
        <v>75</v>
      </c>
      <c r="AY252" s="238" t="s">
        <v>277</v>
      </c>
    </row>
    <row r="253" s="12" customFormat="1">
      <c r="A253" s="12"/>
      <c r="B253" s="228"/>
      <c r="C253" s="229"/>
      <c r="D253" s="223" t="s">
        <v>285</v>
      </c>
      <c r="E253" s="230" t="s">
        <v>575</v>
      </c>
      <c r="F253" s="231" t="s">
        <v>576</v>
      </c>
      <c r="G253" s="229"/>
      <c r="H253" s="232">
        <v>1.3260000000000001</v>
      </c>
      <c r="I253" s="233"/>
      <c r="J253" s="229"/>
      <c r="K253" s="229"/>
      <c r="L253" s="234"/>
      <c r="M253" s="235"/>
      <c r="N253" s="236"/>
      <c r="O253" s="236"/>
      <c r="P253" s="236"/>
      <c r="Q253" s="236"/>
      <c r="R253" s="236"/>
      <c r="S253" s="236"/>
      <c r="T253" s="237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T253" s="238" t="s">
        <v>285</v>
      </c>
      <c r="AU253" s="238" t="s">
        <v>82</v>
      </c>
      <c r="AV253" s="12" t="s">
        <v>84</v>
      </c>
      <c r="AW253" s="12" t="s">
        <v>37</v>
      </c>
      <c r="AX253" s="12" t="s">
        <v>75</v>
      </c>
      <c r="AY253" s="238" t="s">
        <v>277</v>
      </c>
    </row>
    <row r="254" s="12" customFormat="1">
      <c r="A254" s="12"/>
      <c r="B254" s="228"/>
      <c r="C254" s="229"/>
      <c r="D254" s="223" t="s">
        <v>285</v>
      </c>
      <c r="E254" s="230" t="s">
        <v>577</v>
      </c>
      <c r="F254" s="231" t="s">
        <v>578</v>
      </c>
      <c r="G254" s="229"/>
      <c r="H254" s="232">
        <v>0.38300000000000001</v>
      </c>
      <c r="I254" s="233"/>
      <c r="J254" s="229"/>
      <c r="K254" s="229"/>
      <c r="L254" s="234"/>
      <c r="M254" s="235"/>
      <c r="N254" s="236"/>
      <c r="O254" s="236"/>
      <c r="P254" s="236"/>
      <c r="Q254" s="236"/>
      <c r="R254" s="236"/>
      <c r="S254" s="236"/>
      <c r="T254" s="237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T254" s="238" t="s">
        <v>285</v>
      </c>
      <c r="AU254" s="238" t="s">
        <v>82</v>
      </c>
      <c r="AV254" s="12" t="s">
        <v>84</v>
      </c>
      <c r="AW254" s="12" t="s">
        <v>37</v>
      </c>
      <c r="AX254" s="12" t="s">
        <v>75</v>
      </c>
      <c r="AY254" s="238" t="s">
        <v>277</v>
      </c>
    </row>
    <row r="255" s="12" customFormat="1">
      <c r="A255" s="12"/>
      <c r="B255" s="228"/>
      <c r="C255" s="229"/>
      <c r="D255" s="223" t="s">
        <v>285</v>
      </c>
      <c r="E255" s="230" t="s">
        <v>19</v>
      </c>
      <c r="F255" s="231" t="s">
        <v>579</v>
      </c>
      <c r="G255" s="229"/>
      <c r="H255" s="232">
        <v>7.7089999999999996</v>
      </c>
      <c r="I255" s="233"/>
      <c r="J255" s="229"/>
      <c r="K255" s="229"/>
      <c r="L255" s="234"/>
      <c r="M255" s="235"/>
      <c r="N255" s="236"/>
      <c r="O255" s="236"/>
      <c r="P255" s="236"/>
      <c r="Q255" s="236"/>
      <c r="R255" s="236"/>
      <c r="S255" s="236"/>
      <c r="T255" s="237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T255" s="238" t="s">
        <v>285</v>
      </c>
      <c r="AU255" s="238" t="s">
        <v>82</v>
      </c>
      <c r="AV255" s="12" t="s">
        <v>84</v>
      </c>
      <c r="AW255" s="12" t="s">
        <v>37</v>
      </c>
      <c r="AX255" s="12" t="s">
        <v>82</v>
      </c>
      <c r="AY255" s="238" t="s">
        <v>277</v>
      </c>
    </row>
    <row r="256" s="2" customFormat="1" ht="16.5" customHeight="1">
      <c r="A256" s="41"/>
      <c r="B256" s="42"/>
      <c r="C256" s="210" t="s">
        <v>580</v>
      </c>
      <c r="D256" s="210" t="s">
        <v>278</v>
      </c>
      <c r="E256" s="211" t="s">
        <v>581</v>
      </c>
      <c r="F256" s="212" t="s">
        <v>582</v>
      </c>
      <c r="G256" s="213" t="s">
        <v>332</v>
      </c>
      <c r="H256" s="214">
        <v>2.3999999999999999</v>
      </c>
      <c r="I256" s="215"/>
      <c r="J256" s="216">
        <f>ROUND(I256*H256,2)</f>
        <v>0</v>
      </c>
      <c r="K256" s="212" t="s">
        <v>19</v>
      </c>
      <c r="L256" s="47"/>
      <c r="M256" s="217" t="s">
        <v>19</v>
      </c>
      <c r="N256" s="218" t="s">
        <v>46</v>
      </c>
      <c r="O256" s="87"/>
      <c r="P256" s="219">
        <f>O256*H256</f>
        <v>0</v>
      </c>
      <c r="Q256" s="219">
        <v>0</v>
      </c>
      <c r="R256" s="219">
        <f>Q256*H256</f>
        <v>0</v>
      </c>
      <c r="S256" s="219">
        <v>0</v>
      </c>
      <c r="T256" s="220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1" t="s">
        <v>102</v>
      </c>
      <c r="AT256" s="221" t="s">
        <v>278</v>
      </c>
      <c r="AU256" s="221" t="s">
        <v>82</v>
      </c>
      <c r="AY256" s="20" t="s">
        <v>277</v>
      </c>
      <c r="BE256" s="222">
        <f>IF(N256="základní",J256,0)</f>
        <v>0</v>
      </c>
      <c r="BF256" s="222">
        <f>IF(N256="snížená",J256,0)</f>
        <v>0</v>
      </c>
      <c r="BG256" s="222">
        <f>IF(N256="zákl. přenesená",J256,0)</f>
        <v>0</v>
      </c>
      <c r="BH256" s="222">
        <f>IF(N256="sníž. přenesená",J256,0)</f>
        <v>0</v>
      </c>
      <c r="BI256" s="222">
        <f>IF(N256="nulová",J256,0)</f>
        <v>0</v>
      </c>
      <c r="BJ256" s="20" t="s">
        <v>82</v>
      </c>
      <c r="BK256" s="222">
        <f>ROUND(I256*H256,2)</f>
        <v>0</v>
      </c>
      <c r="BL256" s="20" t="s">
        <v>102</v>
      </c>
      <c r="BM256" s="221" t="s">
        <v>583</v>
      </c>
    </row>
    <row r="257" s="2" customFormat="1">
      <c r="A257" s="41"/>
      <c r="B257" s="42"/>
      <c r="C257" s="43"/>
      <c r="D257" s="223" t="s">
        <v>283</v>
      </c>
      <c r="E257" s="43"/>
      <c r="F257" s="224" t="s">
        <v>582</v>
      </c>
      <c r="G257" s="43"/>
      <c r="H257" s="43"/>
      <c r="I257" s="225"/>
      <c r="J257" s="43"/>
      <c r="K257" s="43"/>
      <c r="L257" s="47"/>
      <c r="M257" s="226"/>
      <c r="N257" s="22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283</v>
      </c>
      <c r="AU257" s="20" t="s">
        <v>82</v>
      </c>
    </row>
    <row r="258" s="12" customFormat="1">
      <c r="A258" s="12"/>
      <c r="B258" s="228"/>
      <c r="C258" s="229"/>
      <c r="D258" s="223" t="s">
        <v>285</v>
      </c>
      <c r="E258" s="230" t="s">
        <v>584</v>
      </c>
      <c r="F258" s="231" t="s">
        <v>585</v>
      </c>
      <c r="G258" s="229"/>
      <c r="H258" s="232">
        <v>2.3999999999999999</v>
      </c>
      <c r="I258" s="233"/>
      <c r="J258" s="229"/>
      <c r="K258" s="229"/>
      <c r="L258" s="234"/>
      <c r="M258" s="235"/>
      <c r="N258" s="236"/>
      <c r="O258" s="236"/>
      <c r="P258" s="236"/>
      <c r="Q258" s="236"/>
      <c r="R258" s="236"/>
      <c r="S258" s="236"/>
      <c r="T258" s="237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T258" s="238" t="s">
        <v>285</v>
      </c>
      <c r="AU258" s="238" t="s">
        <v>82</v>
      </c>
      <c r="AV258" s="12" t="s">
        <v>84</v>
      </c>
      <c r="AW258" s="12" t="s">
        <v>37</v>
      </c>
      <c r="AX258" s="12" t="s">
        <v>82</v>
      </c>
      <c r="AY258" s="238" t="s">
        <v>277</v>
      </c>
    </row>
    <row r="259" s="2" customFormat="1" ht="16.5" customHeight="1">
      <c r="A259" s="41"/>
      <c r="B259" s="42"/>
      <c r="C259" s="210" t="s">
        <v>586</v>
      </c>
      <c r="D259" s="210" t="s">
        <v>278</v>
      </c>
      <c r="E259" s="211" t="s">
        <v>587</v>
      </c>
      <c r="F259" s="212" t="s">
        <v>588</v>
      </c>
      <c r="G259" s="213" t="s">
        <v>332</v>
      </c>
      <c r="H259" s="214">
        <v>8.8000000000000007</v>
      </c>
      <c r="I259" s="215"/>
      <c r="J259" s="216">
        <f>ROUND(I259*H259,2)</f>
        <v>0</v>
      </c>
      <c r="K259" s="212" t="s">
        <v>19</v>
      </c>
      <c r="L259" s="47"/>
      <c r="M259" s="217" t="s">
        <v>19</v>
      </c>
      <c r="N259" s="218" t="s">
        <v>46</v>
      </c>
      <c r="O259" s="87"/>
      <c r="P259" s="219">
        <f>O259*H259</f>
        <v>0</v>
      </c>
      <c r="Q259" s="219">
        <v>0</v>
      </c>
      <c r="R259" s="219">
        <f>Q259*H259</f>
        <v>0</v>
      </c>
      <c r="S259" s="219">
        <v>0</v>
      </c>
      <c r="T259" s="220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1" t="s">
        <v>102</v>
      </c>
      <c r="AT259" s="221" t="s">
        <v>278</v>
      </c>
      <c r="AU259" s="221" t="s">
        <v>82</v>
      </c>
      <c r="AY259" s="20" t="s">
        <v>277</v>
      </c>
      <c r="BE259" s="222">
        <f>IF(N259="základní",J259,0)</f>
        <v>0</v>
      </c>
      <c r="BF259" s="222">
        <f>IF(N259="snížená",J259,0)</f>
        <v>0</v>
      </c>
      <c r="BG259" s="222">
        <f>IF(N259="zákl. přenesená",J259,0)</f>
        <v>0</v>
      </c>
      <c r="BH259" s="222">
        <f>IF(N259="sníž. přenesená",J259,0)</f>
        <v>0</v>
      </c>
      <c r="BI259" s="222">
        <f>IF(N259="nulová",J259,0)</f>
        <v>0</v>
      </c>
      <c r="BJ259" s="20" t="s">
        <v>82</v>
      </c>
      <c r="BK259" s="222">
        <f>ROUND(I259*H259,2)</f>
        <v>0</v>
      </c>
      <c r="BL259" s="20" t="s">
        <v>102</v>
      </c>
      <c r="BM259" s="221" t="s">
        <v>589</v>
      </c>
    </row>
    <row r="260" s="2" customFormat="1">
      <c r="A260" s="41"/>
      <c r="B260" s="42"/>
      <c r="C260" s="43"/>
      <c r="D260" s="223" t="s">
        <v>283</v>
      </c>
      <c r="E260" s="43"/>
      <c r="F260" s="224" t="s">
        <v>588</v>
      </c>
      <c r="G260" s="43"/>
      <c r="H260" s="43"/>
      <c r="I260" s="225"/>
      <c r="J260" s="43"/>
      <c r="K260" s="43"/>
      <c r="L260" s="47"/>
      <c r="M260" s="226"/>
      <c r="N260" s="227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283</v>
      </c>
      <c r="AU260" s="20" t="s">
        <v>82</v>
      </c>
    </row>
    <row r="261" s="12" customFormat="1">
      <c r="A261" s="12"/>
      <c r="B261" s="228"/>
      <c r="C261" s="229"/>
      <c r="D261" s="223" t="s">
        <v>285</v>
      </c>
      <c r="E261" s="230" t="s">
        <v>590</v>
      </c>
      <c r="F261" s="231" t="s">
        <v>591</v>
      </c>
      <c r="G261" s="229"/>
      <c r="H261" s="232">
        <v>8.8000000000000007</v>
      </c>
      <c r="I261" s="233"/>
      <c r="J261" s="229"/>
      <c r="K261" s="229"/>
      <c r="L261" s="234"/>
      <c r="M261" s="235"/>
      <c r="N261" s="236"/>
      <c r="O261" s="236"/>
      <c r="P261" s="236"/>
      <c r="Q261" s="236"/>
      <c r="R261" s="236"/>
      <c r="S261" s="236"/>
      <c r="T261" s="237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T261" s="238" t="s">
        <v>285</v>
      </c>
      <c r="AU261" s="238" t="s">
        <v>82</v>
      </c>
      <c r="AV261" s="12" t="s">
        <v>84</v>
      </c>
      <c r="AW261" s="12" t="s">
        <v>37</v>
      </c>
      <c r="AX261" s="12" t="s">
        <v>82</v>
      </c>
      <c r="AY261" s="238" t="s">
        <v>277</v>
      </c>
    </row>
    <row r="262" s="2" customFormat="1" ht="16.5" customHeight="1">
      <c r="A262" s="41"/>
      <c r="B262" s="42"/>
      <c r="C262" s="210" t="s">
        <v>592</v>
      </c>
      <c r="D262" s="210" t="s">
        <v>278</v>
      </c>
      <c r="E262" s="211" t="s">
        <v>593</v>
      </c>
      <c r="F262" s="212" t="s">
        <v>594</v>
      </c>
      <c r="G262" s="213" t="s">
        <v>281</v>
      </c>
      <c r="H262" s="214">
        <v>0.50600000000000001</v>
      </c>
      <c r="I262" s="215"/>
      <c r="J262" s="216">
        <f>ROUND(I262*H262,2)</f>
        <v>0</v>
      </c>
      <c r="K262" s="212" t="s">
        <v>19</v>
      </c>
      <c r="L262" s="47"/>
      <c r="M262" s="217" t="s">
        <v>19</v>
      </c>
      <c r="N262" s="218" t="s">
        <v>46</v>
      </c>
      <c r="O262" s="87"/>
      <c r="P262" s="219">
        <f>O262*H262</f>
        <v>0</v>
      </c>
      <c r="Q262" s="219">
        <v>0</v>
      </c>
      <c r="R262" s="219">
        <f>Q262*H262</f>
        <v>0</v>
      </c>
      <c r="S262" s="219">
        <v>0</v>
      </c>
      <c r="T262" s="220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1" t="s">
        <v>102</v>
      </c>
      <c r="AT262" s="221" t="s">
        <v>278</v>
      </c>
      <c r="AU262" s="221" t="s">
        <v>82</v>
      </c>
      <c r="AY262" s="20" t="s">
        <v>277</v>
      </c>
      <c r="BE262" s="222">
        <f>IF(N262="základní",J262,0)</f>
        <v>0</v>
      </c>
      <c r="BF262" s="222">
        <f>IF(N262="snížená",J262,0)</f>
        <v>0</v>
      </c>
      <c r="BG262" s="222">
        <f>IF(N262="zákl. přenesená",J262,0)</f>
        <v>0</v>
      </c>
      <c r="BH262" s="222">
        <f>IF(N262="sníž. přenesená",J262,0)</f>
        <v>0</v>
      </c>
      <c r="BI262" s="222">
        <f>IF(N262="nulová",J262,0)</f>
        <v>0</v>
      </c>
      <c r="BJ262" s="20" t="s">
        <v>82</v>
      </c>
      <c r="BK262" s="222">
        <f>ROUND(I262*H262,2)</f>
        <v>0</v>
      </c>
      <c r="BL262" s="20" t="s">
        <v>102</v>
      </c>
      <c r="BM262" s="221" t="s">
        <v>595</v>
      </c>
    </row>
    <row r="263" s="2" customFormat="1">
      <c r="A263" s="41"/>
      <c r="B263" s="42"/>
      <c r="C263" s="43"/>
      <c r="D263" s="223" t="s">
        <v>283</v>
      </c>
      <c r="E263" s="43"/>
      <c r="F263" s="224" t="s">
        <v>596</v>
      </c>
      <c r="G263" s="43"/>
      <c r="H263" s="43"/>
      <c r="I263" s="225"/>
      <c r="J263" s="43"/>
      <c r="K263" s="43"/>
      <c r="L263" s="47"/>
      <c r="M263" s="226"/>
      <c r="N263" s="227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283</v>
      </c>
      <c r="AU263" s="20" t="s">
        <v>82</v>
      </c>
    </row>
    <row r="264" s="12" customFormat="1">
      <c r="A264" s="12"/>
      <c r="B264" s="228"/>
      <c r="C264" s="229"/>
      <c r="D264" s="223" t="s">
        <v>285</v>
      </c>
      <c r="E264" s="230" t="s">
        <v>597</v>
      </c>
      <c r="F264" s="231" t="s">
        <v>598</v>
      </c>
      <c r="G264" s="229"/>
      <c r="H264" s="232">
        <v>0.50600000000000001</v>
      </c>
      <c r="I264" s="233"/>
      <c r="J264" s="229"/>
      <c r="K264" s="229"/>
      <c r="L264" s="234"/>
      <c r="M264" s="235"/>
      <c r="N264" s="236"/>
      <c r="O264" s="236"/>
      <c r="P264" s="236"/>
      <c r="Q264" s="236"/>
      <c r="R264" s="236"/>
      <c r="S264" s="236"/>
      <c r="T264" s="237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T264" s="238" t="s">
        <v>285</v>
      </c>
      <c r="AU264" s="238" t="s">
        <v>82</v>
      </c>
      <c r="AV264" s="12" t="s">
        <v>84</v>
      </c>
      <c r="AW264" s="12" t="s">
        <v>37</v>
      </c>
      <c r="AX264" s="12" t="s">
        <v>82</v>
      </c>
      <c r="AY264" s="238" t="s">
        <v>277</v>
      </c>
    </row>
    <row r="265" s="2" customFormat="1" ht="16.5" customHeight="1">
      <c r="A265" s="41"/>
      <c r="B265" s="42"/>
      <c r="C265" s="210" t="s">
        <v>599</v>
      </c>
      <c r="D265" s="210" t="s">
        <v>278</v>
      </c>
      <c r="E265" s="211" t="s">
        <v>600</v>
      </c>
      <c r="F265" s="212" t="s">
        <v>601</v>
      </c>
      <c r="G265" s="213" t="s">
        <v>332</v>
      </c>
      <c r="H265" s="214">
        <v>5.5</v>
      </c>
      <c r="I265" s="215"/>
      <c r="J265" s="216">
        <f>ROUND(I265*H265,2)</f>
        <v>0</v>
      </c>
      <c r="K265" s="212" t="s">
        <v>19</v>
      </c>
      <c r="L265" s="47"/>
      <c r="M265" s="217" t="s">
        <v>19</v>
      </c>
      <c r="N265" s="218" t="s">
        <v>46</v>
      </c>
      <c r="O265" s="87"/>
      <c r="P265" s="219">
        <f>O265*H265</f>
        <v>0</v>
      </c>
      <c r="Q265" s="219">
        <v>0</v>
      </c>
      <c r="R265" s="219">
        <f>Q265*H265</f>
        <v>0</v>
      </c>
      <c r="S265" s="219">
        <v>0</v>
      </c>
      <c r="T265" s="220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1" t="s">
        <v>102</v>
      </c>
      <c r="AT265" s="221" t="s">
        <v>278</v>
      </c>
      <c r="AU265" s="221" t="s">
        <v>82</v>
      </c>
      <c r="AY265" s="20" t="s">
        <v>277</v>
      </c>
      <c r="BE265" s="222">
        <f>IF(N265="základní",J265,0)</f>
        <v>0</v>
      </c>
      <c r="BF265" s="222">
        <f>IF(N265="snížená",J265,0)</f>
        <v>0</v>
      </c>
      <c r="BG265" s="222">
        <f>IF(N265="zákl. přenesená",J265,0)</f>
        <v>0</v>
      </c>
      <c r="BH265" s="222">
        <f>IF(N265="sníž. přenesená",J265,0)</f>
        <v>0</v>
      </c>
      <c r="BI265" s="222">
        <f>IF(N265="nulová",J265,0)</f>
        <v>0</v>
      </c>
      <c r="BJ265" s="20" t="s">
        <v>82</v>
      </c>
      <c r="BK265" s="222">
        <f>ROUND(I265*H265,2)</f>
        <v>0</v>
      </c>
      <c r="BL265" s="20" t="s">
        <v>102</v>
      </c>
      <c r="BM265" s="221" t="s">
        <v>602</v>
      </c>
    </row>
    <row r="266" s="2" customFormat="1">
      <c r="A266" s="41"/>
      <c r="B266" s="42"/>
      <c r="C266" s="43"/>
      <c r="D266" s="223" t="s">
        <v>283</v>
      </c>
      <c r="E266" s="43"/>
      <c r="F266" s="224" t="s">
        <v>603</v>
      </c>
      <c r="G266" s="43"/>
      <c r="H266" s="43"/>
      <c r="I266" s="225"/>
      <c r="J266" s="43"/>
      <c r="K266" s="43"/>
      <c r="L266" s="47"/>
      <c r="M266" s="226"/>
      <c r="N266" s="227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283</v>
      </c>
      <c r="AU266" s="20" t="s">
        <v>82</v>
      </c>
    </row>
    <row r="267" s="12" customFormat="1">
      <c r="A267" s="12"/>
      <c r="B267" s="228"/>
      <c r="C267" s="229"/>
      <c r="D267" s="223" t="s">
        <v>285</v>
      </c>
      <c r="E267" s="230" t="s">
        <v>604</v>
      </c>
      <c r="F267" s="231" t="s">
        <v>605</v>
      </c>
      <c r="G267" s="229"/>
      <c r="H267" s="232">
        <v>5.5</v>
      </c>
      <c r="I267" s="233"/>
      <c r="J267" s="229"/>
      <c r="K267" s="229"/>
      <c r="L267" s="234"/>
      <c r="M267" s="235"/>
      <c r="N267" s="236"/>
      <c r="O267" s="236"/>
      <c r="P267" s="236"/>
      <c r="Q267" s="236"/>
      <c r="R267" s="236"/>
      <c r="S267" s="236"/>
      <c r="T267" s="237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T267" s="238" t="s">
        <v>285</v>
      </c>
      <c r="AU267" s="238" t="s">
        <v>82</v>
      </c>
      <c r="AV267" s="12" t="s">
        <v>84</v>
      </c>
      <c r="AW267" s="12" t="s">
        <v>37</v>
      </c>
      <c r="AX267" s="12" t="s">
        <v>82</v>
      </c>
      <c r="AY267" s="238" t="s">
        <v>277</v>
      </c>
    </row>
    <row r="268" s="2" customFormat="1" ht="16.5" customHeight="1">
      <c r="A268" s="41"/>
      <c r="B268" s="42"/>
      <c r="C268" s="210" t="s">
        <v>606</v>
      </c>
      <c r="D268" s="210" t="s">
        <v>278</v>
      </c>
      <c r="E268" s="211" t="s">
        <v>607</v>
      </c>
      <c r="F268" s="212" t="s">
        <v>608</v>
      </c>
      <c r="G268" s="213" t="s">
        <v>332</v>
      </c>
      <c r="H268" s="214">
        <v>21.431999999999999</v>
      </c>
      <c r="I268" s="215"/>
      <c r="J268" s="216">
        <f>ROUND(I268*H268,2)</f>
        <v>0</v>
      </c>
      <c r="K268" s="212" t="s">
        <v>19</v>
      </c>
      <c r="L268" s="47"/>
      <c r="M268" s="217" t="s">
        <v>19</v>
      </c>
      <c r="N268" s="218" t="s">
        <v>46</v>
      </c>
      <c r="O268" s="87"/>
      <c r="P268" s="219">
        <f>O268*H268</f>
        <v>0</v>
      </c>
      <c r="Q268" s="219">
        <v>0</v>
      </c>
      <c r="R268" s="219">
        <f>Q268*H268</f>
        <v>0</v>
      </c>
      <c r="S268" s="219">
        <v>0</v>
      </c>
      <c r="T268" s="220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1" t="s">
        <v>102</v>
      </c>
      <c r="AT268" s="221" t="s">
        <v>278</v>
      </c>
      <c r="AU268" s="221" t="s">
        <v>82</v>
      </c>
      <c r="AY268" s="20" t="s">
        <v>277</v>
      </c>
      <c r="BE268" s="222">
        <f>IF(N268="základní",J268,0)</f>
        <v>0</v>
      </c>
      <c r="BF268" s="222">
        <f>IF(N268="snížená",J268,0)</f>
        <v>0</v>
      </c>
      <c r="BG268" s="222">
        <f>IF(N268="zákl. přenesená",J268,0)</f>
        <v>0</v>
      </c>
      <c r="BH268" s="222">
        <f>IF(N268="sníž. přenesená",J268,0)</f>
        <v>0</v>
      </c>
      <c r="BI268" s="222">
        <f>IF(N268="nulová",J268,0)</f>
        <v>0</v>
      </c>
      <c r="BJ268" s="20" t="s">
        <v>82</v>
      </c>
      <c r="BK268" s="222">
        <f>ROUND(I268*H268,2)</f>
        <v>0</v>
      </c>
      <c r="BL268" s="20" t="s">
        <v>102</v>
      </c>
      <c r="BM268" s="221" t="s">
        <v>609</v>
      </c>
    </row>
    <row r="269" s="2" customFormat="1">
      <c r="A269" s="41"/>
      <c r="B269" s="42"/>
      <c r="C269" s="43"/>
      <c r="D269" s="223" t="s">
        <v>283</v>
      </c>
      <c r="E269" s="43"/>
      <c r="F269" s="224" t="s">
        <v>476</v>
      </c>
      <c r="G269" s="43"/>
      <c r="H269" s="43"/>
      <c r="I269" s="225"/>
      <c r="J269" s="43"/>
      <c r="K269" s="43"/>
      <c r="L269" s="47"/>
      <c r="M269" s="226"/>
      <c r="N269" s="227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283</v>
      </c>
      <c r="AU269" s="20" t="s">
        <v>82</v>
      </c>
    </row>
    <row r="270" s="12" customFormat="1">
      <c r="A270" s="12"/>
      <c r="B270" s="228"/>
      <c r="C270" s="229"/>
      <c r="D270" s="223" t="s">
        <v>285</v>
      </c>
      <c r="E270" s="230" t="s">
        <v>610</v>
      </c>
      <c r="F270" s="231" t="s">
        <v>471</v>
      </c>
      <c r="G270" s="229"/>
      <c r="H270" s="232">
        <v>21.431999999999999</v>
      </c>
      <c r="I270" s="233"/>
      <c r="J270" s="229"/>
      <c r="K270" s="229"/>
      <c r="L270" s="234"/>
      <c r="M270" s="235"/>
      <c r="N270" s="236"/>
      <c r="O270" s="236"/>
      <c r="P270" s="236"/>
      <c r="Q270" s="236"/>
      <c r="R270" s="236"/>
      <c r="S270" s="236"/>
      <c r="T270" s="237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T270" s="238" t="s">
        <v>285</v>
      </c>
      <c r="AU270" s="238" t="s">
        <v>82</v>
      </c>
      <c r="AV270" s="12" t="s">
        <v>84</v>
      </c>
      <c r="AW270" s="12" t="s">
        <v>37</v>
      </c>
      <c r="AX270" s="12" t="s">
        <v>82</v>
      </c>
      <c r="AY270" s="238" t="s">
        <v>277</v>
      </c>
    </row>
    <row r="271" s="2" customFormat="1" ht="16.5" customHeight="1">
      <c r="A271" s="41"/>
      <c r="B271" s="42"/>
      <c r="C271" s="210" t="s">
        <v>611</v>
      </c>
      <c r="D271" s="210" t="s">
        <v>278</v>
      </c>
      <c r="E271" s="211" t="s">
        <v>612</v>
      </c>
      <c r="F271" s="212" t="s">
        <v>613</v>
      </c>
      <c r="G271" s="213" t="s">
        <v>332</v>
      </c>
      <c r="H271" s="214">
        <v>37.5</v>
      </c>
      <c r="I271" s="215"/>
      <c r="J271" s="216">
        <f>ROUND(I271*H271,2)</f>
        <v>0</v>
      </c>
      <c r="K271" s="212" t="s">
        <v>19</v>
      </c>
      <c r="L271" s="47"/>
      <c r="M271" s="217" t="s">
        <v>19</v>
      </c>
      <c r="N271" s="218" t="s">
        <v>46</v>
      </c>
      <c r="O271" s="87"/>
      <c r="P271" s="219">
        <f>O271*H271</f>
        <v>0</v>
      </c>
      <c r="Q271" s="219">
        <v>0</v>
      </c>
      <c r="R271" s="219">
        <f>Q271*H271</f>
        <v>0</v>
      </c>
      <c r="S271" s="219">
        <v>0</v>
      </c>
      <c r="T271" s="220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1" t="s">
        <v>102</v>
      </c>
      <c r="AT271" s="221" t="s">
        <v>278</v>
      </c>
      <c r="AU271" s="221" t="s">
        <v>82</v>
      </c>
      <c r="AY271" s="20" t="s">
        <v>277</v>
      </c>
      <c r="BE271" s="222">
        <f>IF(N271="základní",J271,0)</f>
        <v>0</v>
      </c>
      <c r="BF271" s="222">
        <f>IF(N271="snížená",J271,0)</f>
        <v>0</v>
      </c>
      <c r="BG271" s="222">
        <f>IF(N271="zákl. přenesená",J271,0)</f>
        <v>0</v>
      </c>
      <c r="BH271" s="222">
        <f>IF(N271="sníž. přenesená",J271,0)</f>
        <v>0</v>
      </c>
      <c r="BI271" s="222">
        <f>IF(N271="nulová",J271,0)</f>
        <v>0</v>
      </c>
      <c r="BJ271" s="20" t="s">
        <v>82</v>
      </c>
      <c r="BK271" s="222">
        <f>ROUND(I271*H271,2)</f>
        <v>0</v>
      </c>
      <c r="BL271" s="20" t="s">
        <v>102</v>
      </c>
      <c r="BM271" s="221" t="s">
        <v>614</v>
      </c>
    </row>
    <row r="272" s="2" customFormat="1">
      <c r="A272" s="41"/>
      <c r="B272" s="42"/>
      <c r="C272" s="43"/>
      <c r="D272" s="223" t="s">
        <v>283</v>
      </c>
      <c r="E272" s="43"/>
      <c r="F272" s="224" t="s">
        <v>615</v>
      </c>
      <c r="G272" s="43"/>
      <c r="H272" s="43"/>
      <c r="I272" s="225"/>
      <c r="J272" s="43"/>
      <c r="K272" s="43"/>
      <c r="L272" s="47"/>
      <c r="M272" s="226"/>
      <c r="N272" s="227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283</v>
      </c>
      <c r="AU272" s="20" t="s">
        <v>82</v>
      </c>
    </row>
    <row r="273" s="12" customFormat="1">
      <c r="A273" s="12"/>
      <c r="B273" s="228"/>
      <c r="C273" s="229"/>
      <c r="D273" s="223" t="s">
        <v>285</v>
      </c>
      <c r="E273" s="230" t="s">
        <v>616</v>
      </c>
      <c r="F273" s="231" t="s">
        <v>617</v>
      </c>
      <c r="G273" s="229"/>
      <c r="H273" s="232">
        <v>37.5</v>
      </c>
      <c r="I273" s="233"/>
      <c r="J273" s="229"/>
      <c r="K273" s="229"/>
      <c r="L273" s="234"/>
      <c r="M273" s="235"/>
      <c r="N273" s="236"/>
      <c r="O273" s="236"/>
      <c r="P273" s="236"/>
      <c r="Q273" s="236"/>
      <c r="R273" s="236"/>
      <c r="S273" s="236"/>
      <c r="T273" s="237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T273" s="238" t="s">
        <v>285</v>
      </c>
      <c r="AU273" s="238" t="s">
        <v>82</v>
      </c>
      <c r="AV273" s="12" t="s">
        <v>84</v>
      </c>
      <c r="AW273" s="12" t="s">
        <v>37</v>
      </c>
      <c r="AX273" s="12" t="s">
        <v>82</v>
      </c>
      <c r="AY273" s="238" t="s">
        <v>277</v>
      </c>
    </row>
    <row r="274" s="2" customFormat="1" ht="16.5" customHeight="1">
      <c r="A274" s="41"/>
      <c r="B274" s="42"/>
      <c r="C274" s="210" t="s">
        <v>618</v>
      </c>
      <c r="D274" s="210" t="s">
        <v>278</v>
      </c>
      <c r="E274" s="211" t="s">
        <v>619</v>
      </c>
      <c r="F274" s="212" t="s">
        <v>620</v>
      </c>
      <c r="G274" s="213" t="s">
        <v>332</v>
      </c>
      <c r="H274" s="214">
        <v>7.2000000000000002</v>
      </c>
      <c r="I274" s="215"/>
      <c r="J274" s="216">
        <f>ROUND(I274*H274,2)</f>
        <v>0</v>
      </c>
      <c r="K274" s="212" t="s">
        <v>19</v>
      </c>
      <c r="L274" s="47"/>
      <c r="M274" s="217" t="s">
        <v>19</v>
      </c>
      <c r="N274" s="218" t="s">
        <v>46</v>
      </c>
      <c r="O274" s="87"/>
      <c r="P274" s="219">
        <f>O274*H274</f>
        <v>0</v>
      </c>
      <c r="Q274" s="219">
        <v>0</v>
      </c>
      <c r="R274" s="219">
        <f>Q274*H274</f>
        <v>0</v>
      </c>
      <c r="S274" s="219">
        <v>0</v>
      </c>
      <c r="T274" s="220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1" t="s">
        <v>102</v>
      </c>
      <c r="AT274" s="221" t="s">
        <v>278</v>
      </c>
      <c r="AU274" s="221" t="s">
        <v>82</v>
      </c>
      <c r="AY274" s="20" t="s">
        <v>277</v>
      </c>
      <c r="BE274" s="222">
        <f>IF(N274="základní",J274,0)</f>
        <v>0</v>
      </c>
      <c r="BF274" s="222">
        <f>IF(N274="snížená",J274,0)</f>
        <v>0</v>
      </c>
      <c r="BG274" s="222">
        <f>IF(N274="zákl. přenesená",J274,0)</f>
        <v>0</v>
      </c>
      <c r="BH274" s="222">
        <f>IF(N274="sníž. přenesená",J274,0)</f>
        <v>0</v>
      </c>
      <c r="BI274" s="222">
        <f>IF(N274="nulová",J274,0)</f>
        <v>0</v>
      </c>
      <c r="BJ274" s="20" t="s">
        <v>82</v>
      </c>
      <c r="BK274" s="222">
        <f>ROUND(I274*H274,2)</f>
        <v>0</v>
      </c>
      <c r="BL274" s="20" t="s">
        <v>102</v>
      </c>
      <c r="BM274" s="221" t="s">
        <v>621</v>
      </c>
    </row>
    <row r="275" s="2" customFormat="1">
      <c r="A275" s="41"/>
      <c r="B275" s="42"/>
      <c r="C275" s="43"/>
      <c r="D275" s="223" t="s">
        <v>283</v>
      </c>
      <c r="E275" s="43"/>
      <c r="F275" s="224" t="s">
        <v>622</v>
      </c>
      <c r="G275" s="43"/>
      <c r="H275" s="43"/>
      <c r="I275" s="225"/>
      <c r="J275" s="43"/>
      <c r="K275" s="43"/>
      <c r="L275" s="47"/>
      <c r="M275" s="226"/>
      <c r="N275" s="227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283</v>
      </c>
      <c r="AU275" s="20" t="s">
        <v>82</v>
      </c>
    </row>
    <row r="276" s="12" customFormat="1">
      <c r="A276" s="12"/>
      <c r="B276" s="228"/>
      <c r="C276" s="229"/>
      <c r="D276" s="223" t="s">
        <v>285</v>
      </c>
      <c r="E276" s="230" t="s">
        <v>623</v>
      </c>
      <c r="F276" s="231" t="s">
        <v>624</v>
      </c>
      <c r="G276" s="229"/>
      <c r="H276" s="232">
        <v>7.2000000000000002</v>
      </c>
      <c r="I276" s="233"/>
      <c r="J276" s="229"/>
      <c r="K276" s="229"/>
      <c r="L276" s="234"/>
      <c r="M276" s="235"/>
      <c r="N276" s="236"/>
      <c r="O276" s="236"/>
      <c r="P276" s="236"/>
      <c r="Q276" s="236"/>
      <c r="R276" s="236"/>
      <c r="S276" s="236"/>
      <c r="T276" s="237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T276" s="238" t="s">
        <v>285</v>
      </c>
      <c r="AU276" s="238" t="s">
        <v>82</v>
      </c>
      <c r="AV276" s="12" t="s">
        <v>84</v>
      </c>
      <c r="AW276" s="12" t="s">
        <v>37</v>
      </c>
      <c r="AX276" s="12" t="s">
        <v>82</v>
      </c>
      <c r="AY276" s="238" t="s">
        <v>277</v>
      </c>
    </row>
    <row r="277" s="11" customFormat="1" ht="25.92" customHeight="1">
      <c r="A277" s="11"/>
      <c r="B277" s="196"/>
      <c r="C277" s="197"/>
      <c r="D277" s="198" t="s">
        <v>74</v>
      </c>
      <c r="E277" s="199" t="s">
        <v>306</v>
      </c>
      <c r="F277" s="199" t="s">
        <v>625</v>
      </c>
      <c r="G277" s="197"/>
      <c r="H277" s="197"/>
      <c r="I277" s="200"/>
      <c r="J277" s="201">
        <f>BK277</f>
        <v>0</v>
      </c>
      <c r="K277" s="197"/>
      <c r="L277" s="202"/>
      <c r="M277" s="203"/>
      <c r="N277" s="204"/>
      <c r="O277" s="204"/>
      <c r="P277" s="205">
        <f>SUM(P278:P305)</f>
        <v>0</v>
      </c>
      <c r="Q277" s="204"/>
      <c r="R277" s="205">
        <f>SUM(R278:R305)</f>
        <v>0</v>
      </c>
      <c r="S277" s="204"/>
      <c r="T277" s="206">
        <f>SUM(T278:T305)</f>
        <v>0</v>
      </c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R277" s="207" t="s">
        <v>102</v>
      </c>
      <c r="AT277" s="208" t="s">
        <v>74</v>
      </c>
      <c r="AU277" s="208" t="s">
        <v>75</v>
      </c>
      <c r="AY277" s="207" t="s">
        <v>277</v>
      </c>
      <c r="BK277" s="209">
        <f>SUM(BK278:BK305)</f>
        <v>0</v>
      </c>
    </row>
    <row r="278" s="2" customFormat="1" ht="16.5" customHeight="1">
      <c r="A278" s="41"/>
      <c r="B278" s="42"/>
      <c r="C278" s="210" t="s">
        <v>626</v>
      </c>
      <c r="D278" s="210" t="s">
        <v>278</v>
      </c>
      <c r="E278" s="211" t="s">
        <v>627</v>
      </c>
      <c r="F278" s="212" t="s">
        <v>628</v>
      </c>
      <c r="G278" s="213" t="s">
        <v>332</v>
      </c>
      <c r="H278" s="214">
        <v>419</v>
      </c>
      <c r="I278" s="215"/>
      <c r="J278" s="216">
        <f>ROUND(I278*H278,2)</f>
        <v>0</v>
      </c>
      <c r="K278" s="212" t="s">
        <v>19</v>
      </c>
      <c r="L278" s="47"/>
      <c r="M278" s="217" t="s">
        <v>19</v>
      </c>
      <c r="N278" s="218" t="s">
        <v>46</v>
      </c>
      <c r="O278" s="87"/>
      <c r="P278" s="219">
        <f>O278*H278</f>
        <v>0</v>
      </c>
      <c r="Q278" s="219">
        <v>0</v>
      </c>
      <c r="R278" s="219">
        <f>Q278*H278</f>
        <v>0</v>
      </c>
      <c r="S278" s="219">
        <v>0</v>
      </c>
      <c r="T278" s="220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1" t="s">
        <v>102</v>
      </c>
      <c r="AT278" s="221" t="s">
        <v>278</v>
      </c>
      <c r="AU278" s="221" t="s">
        <v>82</v>
      </c>
      <c r="AY278" s="20" t="s">
        <v>277</v>
      </c>
      <c r="BE278" s="222">
        <f>IF(N278="základní",J278,0)</f>
        <v>0</v>
      </c>
      <c r="BF278" s="222">
        <f>IF(N278="snížená",J278,0)</f>
        <v>0</v>
      </c>
      <c r="BG278" s="222">
        <f>IF(N278="zákl. přenesená",J278,0)</f>
        <v>0</v>
      </c>
      <c r="BH278" s="222">
        <f>IF(N278="sníž. přenesená",J278,0)</f>
        <v>0</v>
      </c>
      <c r="BI278" s="222">
        <f>IF(N278="nulová",J278,0)</f>
        <v>0</v>
      </c>
      <c r="BJ278" s="20" t="s">
        <v>82</v>
      </c>
      <c r="BK278" s="222">
        <f>ROUND(I278*H278,2)</f>
        <v>0</v>
      </c>
      <c r="BL278" s="20" t="s">
        <v>102</v>
      </c>
      <c r="BM278" s="221" t="s">
        <v>629</v>
      </c>
    </row>
    <row r="279" s="2" customFormat="1">
      <c r="A279" s="41"/>
      <c r="B279" s="42"/>
      <c r="C279" s="43"/>
      <c r="D279" s="223" t="s">
        <v>283</v>
      </c>
      <c r="E279" s="43"/>
      <c r="F279" s="224" t="s">
        <v>630</v>
      </c>
      <c r="G279" s="43"/>
      <c r="H279" s="43"/>
      <c r="I279" s="225"/>
      <c r="J279" s="43"/>
      <c r="K279" s="43"/>
      <c r="L279" s="47"/>
      <c r="M279" s="226"/>
      <c r="N279" s="227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283</v>
      </c>
      <c r="AU279" s="20" t="s">
        <v>82</v>
      </c>
    </row>
    <row r="280" s="12" customFormat="1">
      <c r="A280" s="12"/>
      <c r="B280" s="228"/>
      <c r="C280" s="229"/>
      <c r="D280" s="223" t="s">
        <v>285</v>
      </c>
      <c r="E280" s="230" t="s">
        <v>631</v>
      </c>
      <c r="F280" s="231" t="s">
        <v>632</v>
      </c>
      <c r="G280" s="229"/>
      <c r="H280" s="232">
        <v>419</v>
      </c>
      <c r="I280" s="233"/>
      <c r="J280" s="229"/>
      <c r="K280" s="229"/>
      <c r="L280" s="234"/>
      <c r="M280" s="235"/>
      <c r="N280" s="236"/>
      <c r="O280" s="236"/>
      <c r="P280" s="236"/>
      <c r="Q280" s="236"/>
      <c r="R280" s="236"/>
      <c r="S280" s="236"/>
      <c r="T280" s="237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T280" s="238" t="s">
        <v>285</v>
      </c>
      <c r="AU280" s="238" t="s">
        <v>82</v>
      </c>
      <c r="AV280" s="12" t="s">
        <v>84</v>
      </c>
      <c r="AW280" s="12" t="s">
        <v>37</v>
      </c>
      <c r="AX280" s="12" t="s">
        <v>82</v>
      </c>
      <c r="AY280" s="238" t="s">
        <v>277</v>
      </c>
    </row>
    <row r="281" s="2" customFormat="1" ht="16.5" customHeight="1">
      <c r="A281" s="41"/>
      <c r="B281" s="42"/>
      <c r="C281" s="210" t="s">
        <v>633</v>
      </c>
      <c r="D281" s="210" t="s">
        <v>278</v>
      </c>
      <c r="E281" s="211" t="s">
        <v>634</v>
      </c>
      <c r="F281" s="212" t="s">
        <v>628</v>
      </c>
      <c r="G281" s="213" t="s">
        <v>332</v>
      </c>
      <c r="H281" s="214">
        <v>838</v>
      </c>
      <c r="I281" s="215"/>
      <c r="J281" s="216">
        <f>ROUND(I281*H281,2)</f>
        <v>0</v>
      </c>
      <c r="K281" s="212" t="s">
        <v>19</v>
      </c>
      <c r="L281" s="47"/>
      <c r="M281" s="217" t="s">
        <v>19</v>
      </c>
      <c r="N281" s="218" t="s">
        <v>46</v>
      </c>
      <c r="O281" s="87"/>
      <c r="P281" s="219">
        <f>O281*H281</f>
        <v>0</v>
      </c>
      <c r="Q281" s="219">
        <v>0</v>
      </c>
      <c r="R281" s="219">
        <f>Q281*H281</f>
        <v>0</v>
      </c>
      <c r="S281" s="219">
        <v>0</v>
      </c>
      <c r="T281" s="220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1" t="s">
        <v>102</v>
      </c>
      <c r="AT281" s="221" t="s">
        <v>278</v>
      </c>
      <c r="AU281" s="221" t="s">
        <v>82</v>
      </c>
      <c r="AY281" s="20" t="s">
        <v>277</v>
      </c>
      <c r="BE281" s="222">
        <f>IF(N281="základní",J281,0)</f>
        <v>0</v>
      </c>
      <c r="BF281" s="222">
        <f>IF(N281="snížená",J281,0)</f>
        <v>0</v>
      </c>
      <c r="BG281" s="222">
        <f>IF(N281="zákl. přenesená",J281,0)</f>
        <v>0</v>
      </c>
      <c r="BH281" s="222">
        <f>IF(N281="sníž. přenesená",J281,0)</f>
        <v>0</v>
      </c>
      <c r="BI281" s="222">
        <f>IF(N281="nulová",J281,0)</f>
        <v>0</v>
      </c>
      <c r="BJ281" s="20" t="s">
        <v>82</v>
      </c>
      <c r="BK281" s="222">
        <f>ROUND(I281*H281,2)</f>
        <v>0</v>
      </c>
      <c r="BL281" s="20" t="s">
        <v>102</v>
      </c>
      <c r="BM281" s="221" t="s">
        <v>635</v>
      </c>
    </row>
    <row r="282" s="2" customFormat="1">
      <c r="A282" s="41"/>
      <c r="B282" s="42"/>
      <c r="C282" s="43"/>
      <c r="D282" s="223" t="s">
        <v>283</v>
      </c>
      <c r="E282" s="43"/>
      <c r="F282" s="224" t="s">
        <v>636</v>
      </c>
      <c r="G282" s="43"/>
      <c r="H282" s="43"/>
      <c r="I282" s="225"/>
      <c r="J282" s="43"/>
      <c r="K282" s="43"/>
      <c r="L282" s="47"/>
      <c r="M282" s="226"/>
      <c r="N282" s="227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283</v>
      </c>
      <c r="AU282" s="20" t="s">
        <v>82</v>
      </c>
    </row>
    <row r="283" s="12" customFormat="1">
      <c r="A283" s="12"/>
      <c r="B283" s="228"/>
      <c r="C283" s="229"/>
      <c r="D283" s="223" t="s">
        <v>285</v>
      </c>
      <c r="E283" s="230" t="s">
        <v>637</v>
      </c>
      <c r="F283" s="231" t="s">
        <v>638</v>
      </c>
      <c r="G283" s="229"/>
      <c r="H283" s="232">
        <v>838</v>
      </c>
      <c r="I283" s="233"/>
      <c r="J283" s="229"/>
      <c r="K283" s="229"/>
      <c r="L283" s="234"/>
      <c r="M283" s="235"/>
      <c r="N283" s="236"/>
      <c r="O283" s="236"/>
      <c r="P283" s="236"/>
      <c r="Q283" s="236"/>
      <c r="R283" s="236"/>
      <c r="S283" s="236"/>
      <c r="T283" s="237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T283" s="238" t="s">
        <v>285</v>
      </c>
      <c r="AU283" s="238" t="s">
        <v>82</v>
      </c>
      <c r="AV283" s="12" t="s">
        <v>84</v>
      </c>
      <c r="AW283" s="12" t="s">
        <v>37</v>
      </c>
      <c r="AX283" s="12" t="s">
        <v>82</v>
      </c>
      <c r="AY283" s="238" t="s">
        <v>277</v>
      </c>
    </row>
    <row r="284" s="2" customFormat="1" ht="16.5" customHeight="1">
      <c r="A284" s="41"/>
      <c r="B284" s="42"/>
      <c r="C284" s="210" t="s">
        <v>639</v>
      </c>
      <c r="D284" s="210" t="s">
        <v>278</v>
      </c>
      <c r="E284" s="211" t="s">
        <v>640</v>
      </c>
      <c r="F284" s="212" t="s">
        <v>628</v>
      </c>
      <c r="G284" s="213" t="s">
        <v>332</v>
      </c>
      <c r="H284" s="214">
        <v>53.850000000000001</v>
      </c>
      <c r="I284" s="215"/>
      <c r="J284" s="216">
        <f>ROUND(I284*H284,2)</f>
        <v>0</v>
      </c>
      <c r="K284" s="212" t="s">
        <v>19</v>
      </c>
      <c r="L284" s="47"/>
      <c r="M284" s="217" t="s">
        <v>19</v>
      </c>
      <c r="N284" s="218" t="s">
        <v>46</v>
      </c>
      <c r="O284" s="87"/>
      <c r="P284" s="219">
        <f>O284*H284</f>
        <v>0</v>
      </c>
      <c r="Q284" s="219">
        <v>0</v>
      </c>
      <c r="R284" s="219">
        <f>Q284*H284</f>
        <v>0</v>
      </c>
      <c r="S284" s="219">
        <v>0</v>
      </c>
      <c r="T284" s="220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1" t="s">
        <v>102</v>
      </c>
      <c r="AT284" s="221" t="s">
        <v>278</v>
      </c>
      <c r="AU284" s="221" t="s">
        <v>82</v>
      </c>
      <c r="AY284" s="20" t="s">
        <v>277</v>
      </c>
      <c r="BE284" s="222">
        <f>IF(N284="základní",J284,0)</f>
        <v>0</v>
      </c>
      <c r="BF284" s="222">
        <f>IF(N284="snížená",J284,0)</f>
        <v>0</v>
      </c>
      <c r="BG284" s="222">
        <f>IF(N284="zákl. přenesená",J284,0)</f>
        <v>0</v>
      </c>
      <c r="BH284" s="222">
        <f>IF(N284="sníž. přenesená",J284,0)</f>
        <v>0</v>
      </c>
      <c r="BI284" s="222">
        <f>IF(N284="nulová",J284,0)</f>
        <v>0</v>
      </c>
      <c r="BJ284" s="20" t="s">
        <v>82</v>
      </c>
      <c r="BK284" s="222">
        <f>ROUND(I284*H284,2)</f>
        <v>0</v>
      </c>
      <c r="BL284" s="20" t="s">
        <v>102</v>
      </c>
      <c r="BM284" s="221" t="s">
        <v>641</v>
      </c>
    </row>
    <row r="285" s="2" customFormat="1">
      <c r="A285" s="41"/>
      <c r="B285" s="42"/>
      <c r="C285" s="43"/>
      <c r="D285" s="223" t="s">
        <v>283</v>
      </c>
      <c r="E285" s="43"/>
      <c r="F285" s="224" t="s">
        <v>642</v>
      </c>
      <c r="G285" s="43"/>
      <c r="H285" s="43"/>
      <c r="I285" s="225"/>
      <c r="J285" s="43"/>
      <c r="K285" s="43"/>
      <c r="L285" s="47"/>
      <c r="M285" s="226"/>
      <c r="N285" s="227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283</v>
      </c>
      <c r="AU285" s="20" t="s">
        <v>82</v>
      </c>
    </row>
    <row r="286" s="12" customFormat="1">
      <c r="A286" s="12"/>
      <c r="B286" s="228"/>
      <c r="C286" s="229"/>
      <c r="D286" s="223" t="s">
        <v>285</v>
      </c>
      <c r="E286" s="230" t="s">
        <v>643</v>
      </c>
      <c r="F286" s="231" t="s">
        <v>644</v>
      </c>
      <c r="G286" s="229"/>
      <c r="H286" s="232">
        <v>46.649999999999999</v>
      </c>
      <c r="I286" s="233"/>
      <c r="J286" s="229"/>
      <c r="K286" s="229"/>
      <c r="L286" s="234"/>
      <c r="M286" s="235"/>
      <c r="N286" s="236"/>
      <c r="O286" s="236"/>
      <c r="P286" s="236"/>
      <c r="Q286" s="236"/>
      <c r="R286" s="236"/>
      <c r="S286" s="236"/>
      <c r="T286" s="237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T286" s="238" t="s">
        <v>285</v>
      </c>
      <c r="AU286" s="238" t="s">
        <v>82</v>
      </c>
      <c r="AV286" s="12" t="s">
        <v>84</v>
      </c>
      <c r="AW286" s="12" t="s">
        <v>37</v>
      </c>
      <c r="AX286" s="12" t="s">
        <v>75</v>
      </c>
      <c r="AY286" s="238" t="s">
        <v>277</v>
      </c>
    </row>
    <row r="287" s="12" customFormat="1">
      <c r="A287" s="12"/>
      <c r="B287" s="228"/>
      <c r="C287" s="229"/>
      <c r="D287" s="223" t="s">
        <v>285</v>
      </c>
      <c r="E287" s="230" t="s">
        <v>645</v>
      </c>
      <c r="F287" s="231" t="s">
        <v>646</v>
      </c>
      <c r="G287" s="229"/>
      <c r="H287" s="232">
        <v>7.2000000000000002</v>
      </c>
      <c r="I287" s="233"/>
      <c r="J287" s="229"/>
      <c r="K287" s="229"/>
      <c r="L287" s="234"/>
      <c r="M287" s="235"/>
      <c r="N287" s="236"/>
      <c r="O287" s="236"/>
      <c r="P287" s="236"/>
      <c r="Q287" s="236"/>
      <c r="R287" s="236"/>
      <c r="S287" s="236"/>
      <c r="T287" s="237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T287" s="238" t="s">
        <v>285</v>
      </c>
      <c r="AU287" s="238" t="s">
        <v>82</v>
      </c>
      <c r="AV287" s="12" t="s">
        <v>84</v>
      </c>
      <c r="AW287" s="12" t="s">
        <v>37</v>
      </c>
      <c r="AX287" s="12" t="s">
        <v>75</v>
      </c>
      <c r="AY287" s="238" t="s">
        <v>277</v>
      </c>
    </row>
    <row r="288" s="12" customFormat="1">
      <c r="A288" s="12"/>
      <c r="B288" s="228"/>
      <c r="C288" s="229"/>
      <c r="D288" s="223" t="s">
        <v>285</v>
      </c>
      <c r="E288" s="230" t="s">
        <v>19</v>
      </c>
      <c r="F288" s="231" t="s">
        <v>647</v>
      </c>
      <c r="G288" s="229"/>
      <c r="H288" s="232">
        <v>53.850000000000001</v>
      </c>
      <c r="I288" s="233"/>
      <c r="J288" s="229"/>
      <c r="K288" s="229"/>
      <c r="L288" s="234"/>
      <c r="M288" s="235"/>
      <c r="N288" s="236"/>
      <c r="O288" s="236"/>
      <c r="P288" s="236"/>
      <c r="Q288" s="236"/>
      <c r="R288" s="236"/>
      <c r="S288" s="236"/>
      <c r="T288" s="237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T288" s="238" t="s">
        <v>285</v>
      </c>
      <c r="AU288" s="238" t="s">
        <v>82</v>
      </c>
      <c r="AV288" s="12" t="s">
        <v>84</v>
      </c>
      <c r="AW288" s="12" t="s">
        <v>37</v>
      </c>
      <c r="AX288" s="12" t="s">
        <v>82</v>
      </c>
      <c r="AY288" s="238" t="s">
        <v>277</v>
      </c>
    </row>
    <row r="289" s="2" customFormat="1" ht="16.5" customHeight="1">
      <c r="A289" s="41"/>
      <c r="B289" s="42"/>
      <c r="C289" s="210" t="s">
        <v>648</v>
      </c>
      <c r="D289" s="210" t="s">
        <v>278</v>
      </c>
      <c r="E289" s="211" t="s">
        <v>649</v>
      </c>
      <c r="F289" s="212" t="s">
        <v>650</v>
      </c>
      <c r="G289" s="213" t="s">
        <v>482</v>
      </c>
      <c r="H289" s="214">
        <v>242</v>
      </c>
      <c r="I289" s="215"/>
      <c r="J289" s="216">
        <f>ROUND(I289*H289,2)</f>
        <v>0</v>
      </c>
      <c r="K289" s="212" t="s">
        <v>19</v>
      </c>
      <c r="L289" s="47"/>
      <c r="M289" s="217" t="s">
        <v>19</v>
      </c>
      <c r="N289" s="218" t="s">
        <v>46</v>
      </c>
      <c r="O289" s="87"/>
      <c r="P289" s="219">
        <f>O289*H289</f>
        <v>0</v>
      </c>
      <c r="Q289" s="219">
        <v>0</v>
      </c>
      <c r="R289" s="219">
        <f>Q289*H289</f>
        <v>0</v>
      </c>
      <c r="S289" s="219">
        <v>0</v>
      </c>
      <c r="T289" s="220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1" t="s">
        <v>102</v>
      </c>
      <c r="AT289" s="221" t="s">
        <v>278</v>
      </c>
      <c r="AU289" s="221" t="s">
        <v>82</v>
      </c>
      <c r="AY289" s="20" t="s">
        <v>277</v>
      </c>
      <c r="BE289" s="222">
        <f>IF(N289="základní",J289,0)</f>
        <v>0</v>
      </c>
      <c r="BF289" s="222">
        <f>IF(N289="snížená",J289,0)</f>
        <v>0</v>
      </c>
      <c r="BG289" s="222">
        <f>IF(N289="zákl. přenesená",J289,0)</f>
        <v>0</v>
      </c>
      <c r="BH289" s="222">
        <f>IF(N289="sníž. přenesená",J289,0)</f>
        <v>0</v>
      </c>
      <c r="BI289" s="222">
        <f>IF(N289="nulová",J289,0)</f>
        <v>0</v>
      </c>
      <c r="BJ289" s="20" t="s">
        <v>82</v>
      </c>
      <c r="BK289" s="222">
        <f>ROUND(I289*H289,2)</f>
        <v>0</v>
      </c>
      <c r="BL289" s="20" t="s">
        <v>102</v>
      </c>
      <c r="BM289" s="221" t="s">
        <v>651</v>
      </c>
    </row>
    <row r="290" s="2" customFormat="1">
      <c r="A290" s="41"/>
      <c r="B290" s="42"/>
      <c r="C290" s="43"/>
      <c r="D290" s="223" t="s">
        <v>283</v>
      </c>
      <c r="E290" s="43"/>
      <c r="F290" s="224" t="s">
        <v>652</v>
      </c>
      <c r="G290" s="43"/>
      <c r="H290" s="43"/>
      <c r="I290" s="225"/>
      <c r="J290" s="43"/>
      <c r="K290" s="43"/>
      <c r="L290" s="47"/>
      <c r="M290" s="226"/>
      <c r="N290" s="227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283</v>
      </c>
      <c r="AU290" s="20" t="s">
        <v>82</v>
      </c>
    </row>
    <row r="291" s="12" customFormat="1">
      <c r="A291" s="12"/>
      <c r="B291" s="228"/>
      <c r="C291" s="229"/>
      <c r="D291" s="223" t="s">
        <v>285</v>
      </c>
      <c r="E291" s="230" t="s">
        <v>653</v>
      </c>
      <c r="F291" s="231" t="s">
        <v>654</v>
      </c>
      <c r="G291" s="229"/>
      <c r="H291" s="232">
        <v>242</v>
      </c>
      <c r="I291" s="233"/>
      <c r="J291" s="229"/>
      <c r="K291" s="229"/>
      <c r="L291" s="234"/>
      <c r="M291" s="235"/>
      <c r="N291" s="236"/>
      <c r="O291" s="236"/>
      <c r="P291" s="236"/>
      <c r="Q291" s="236"/>
      <c r="R291" s="236"/>
      <c r="S291" s="236"/>
      <c r="T291" s="237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T291" s="238" t="s">
        <v>285</v>
      </c>
      <c r="AU291" s="238" t="s">
        <v>82</v>
      </c>
      <c r="AV291" s="12" t="s">
        <v>84</v>
      </c>
      <c r="AW291" s="12" t="s">
        <v>37</v>
      </c>
      <c r="AX291" s="12" t="s">
        <v>82</v>
      </c>
      <c r="AY291" s="238" t="s">
        <v>277</v>
      </c>
    </row>
    <row r="292" s="2" customFormat="1" ht="16.5" customHeight="1">
      <c r="A292" s="41"/>
      <c r="B292" s="42"/>
      <c r="C292" s="210" t="s">
        <v>655</v>
      </c>
      <c r="D292" s="210" t="s">
        <v>278</v>
      </c>
      <c r="E292" s="211" t="s">
        <v>656</v>
      </c>
      <c r="F292" s="212" t="s">
        <v>657</v>
      </c>
      <c r="G292" s="213" t="s">
        <v>482</v>
      </c>
      <c r="H292" s="214">
        <v>65</v>
      </c>
      <c r="I292" s="215"/>
      <c r="J292" s="216">
        <f>ROUND(I292*H292,2)</f>
        <v>0</v>
      </c>
      <c r="K292" s="212" t="s">
        <v>19</v>
      </c>
      <c r="L292" s="47"/>
      <c r="M292" s="217" t="s">
        <v>19</v>
      </c>
      <c r="N292" s="218" t="s">
        <v>46</v>
      </c>
      <c r="O292" s="87"/>
      <c r="P292" s="219">
        <f>O292*H292</f>
        <v>0</v>
      </c>
      <c r="Q292" s="219">
        <v>0</v>
      </c>
      <c r="R292" s="219">
        <f>Q292*H292</f>
        <v>0</v>
      </c>
      <c r="S292" s="219">
        <v>0</v>
      </c>
      <c r="T292" s="220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1" t="s">
        <v>102</v>
      </c>
      <c r="AT292" s="221" t="s">
        <v>278</v>
      </c>
      <c r="AU292" s="221" t="s">
        <v>82</v>
      </c>
      <c r="AY292" s="20" t="s">
        <v>277</v>
      </c>
      <c r="BE292" s="222">
        <f>IF(N292="základní",J292,0)</f>
        <v>0</v>
      </c>
      <c r="BF292" s="222">
        <f>IF(N292="snížená",J292,0)</f>
        <v>0</v>
      </c>
      <c r="BG292" s="222">
        <f>IF(N292="zákl. přenesená",J292,0)</f>
        <v>0</v>
      </c>
      <c r="BH292" s="222">
        <f>IF(N292="sníž. přenesená",J292,0)</f>
        <v>0</v>
      </c>
      <c r="BI292" s="222">
        <f>IF(N292="nulová",J292,0)</f>
        <v>0</v>
      </c>
      <c r="BJ292" s="20" t="s">
        <v>82</v>
      </c>
      <c r="BK292" s="222">
        <f>ROUND(I292*H292,2)</f>
        <v>0</v>
      </c>
      <c r="BL292" s="20" t="s">
        <v>102</v>
      </c>
      <c r="BM292" s="221" t="s">
        <v>658</v>
      </c>
    </row>
    <row r="293" s="2" customFormat="1">
      <c r="A293" s="41"/>
      <c r="B293" s="42"/>
      <c r="C293" s="43"/>
      <c r="D293" s="223" t="s">
        <v>283</v>
      </c>
      <c r="E293" s="43"/>
      <c r="F293" s="224" t="s">
        <v>659</v>
      </c>
      <c r="G293" s="43"/>
      <c r="H293" s="43"/>
      <c r="I293" s="225"/>
      <c r="J293" s="43"/>
      <c r="K293" s="43"/>
      <c r="L293" s="47"/>
      <c r="M293" s="226"/>
      <c r="N293" s="227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283</v>
      </c>
      <c r="AU293" s="20" t="s">
        <v>82</v>
      </c>
    </row>
    <row r="294" s="12" customFormat="1">
      <c r="A294" s="12"/>
      <c r="B294" s="228"/>
      <c r="C294" s="229"/>
      <c r="D294" s="223" t="s">
        <v>285</v>
      </c>
      <c r="E294" s="230" t="s">
        <v>660</v>
      </c>
      <c r="F294" s="231" t="s">
        <v>661</v>
      </c>
      <c r="G294" s="229"/>
      <c r="H294" s="232">
        <v>65</v>
      </c>
      <c r="I294" s="233"/>
      <c r="J294" s="229"/>
      <c r="K294" s="229"/>
      <c r="L294" s="234"/>
      <c r="M294" s="235"/>
      <c r="N294" s="236"/>
      <c r="O294" s="236"/>
      <c r="P294" s="236"/>
      <c r="Q294" s="236"/>
      <c r="R294" s="236"/>
      <c r="S294" s="236"/>
      <c r="T294" s="237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T294" s="238" t="s">
        <v>285</v>
      </c>
      <c r="AU294" s="238" t="s">
        <v>82</v>
      </c>
      <c r="AV294" s="12" t="s">
        <v>84</v>
      </c>
      <c r="AW294" s="12" t="s">
        <v>37</v>
      </c>
      <c r="AX294" s="12" t="s">
        <v>82</v>
      </c>
      <c r="AY294" s="238" t="s">
        <v>277</v>
      </c>
    </row>
    <row r="295" s="2" customFormat="1" ht="16.5" customHeight="1">
      <c r="A295" s="41"/>
      <c r="B295" s="42"/>
      <c r="C295" s="210" t="s">
        <v>662</v>
      </c>
      <c r="D295" s="210" t="s">
        <v>278</v>
      </c>
      <c r="E295" s="211" t="s">
        <v>663</v>
      </c>
      <c r="F295" s="212" t="s">
        <v>664</v>
      </c>
      <c r="G295" s="213" t="s">
        <v>482</v>
      </c>
      <c r="H295" s="214">
        <v>4310</v>
      </c>
      <c r="I295" s="215"/>
      <c r="J295" s="216">
        <f>ROUND(I295*H295,2)</f>
        <v>0</v>
      </c>
      <c r="K295" s="212" t="s">
        <v>19</v>
      </c>
      <c r="L295" s="47"/>
      <c r="M295" s="217" t="s">
        <v>19</v>
      </c>
      <c r="N295" s="218" t="s">
        <v>46</v>
      </c>
      <c r="O295" s="87"/>
      <c r="P295" s="219">
        <f>O295*H295</f>
        <v>0</v>
      </c>
      <c r="Q295" s="219">
        <v>0</v>
      </c>
      <c r="R295" s="219">
        <f>Q295*H295</f>
        <v>0</v>
      </c>
      <c r="S295" s="219">
        <v>0</v>
      </c>
      <c r="T295" s="220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1" t="s">
        <v>102</v>
      </c>
      <c r="AT295" s="221" t="s">
        <v>278</v>
      </c>
      <c r="AU295" s="221" t="s">
        <v>82</v>
      </c>
      <c r="AY295" s="20" t="s">
        <v>277</v>
      </c>
      <c r="BE295" s="222">
        <f>IF(N295="základní",J295,0)</f>
        <v>0</v>
      </c>
      <c r="BF295" s="222">
        <f>IF(N295="snížená",J295,0)</f>
        <v>0</v>
      </c>
      <c r="BG295" s="222">
        <f>IF(N295="zákl. přenesená",J295,0)</f>
        <v>0</v>
      </c>
      <c r="BH295" s="222">
        <f>IF(N295="sníž. přenesená",J295,0)</f>
        <v>0</v>
      </c>
      <c r="BI295" s="222">
        <f>IF(N295="nulová",J295,0)</f>
        <v>0</v>
      </c>
      <c r="BJ295" s="20" t="s">
        <v>82</v>
      </c>
      <c r="BK295" s="222">
        <f>ROUND(I295*H295,2)</f>
        <v>0</v>
      </c>
      <c r="BL295" s="20" t="s">
        <v>102</v>
      </c>
      <c r="BM295" s="221" t="s">
        <v>665</v>
      </c>
    </row>
    <row r="296" s="2" customFormat="1">
      <c r="A296" s="41"/>
      <c r="B296" s="42"/>
      <c r="C296" s="43"/>
      <c r="D296" s="223" t="s">
        <v>283</v>
      </c>
      <c r="E296" s="43"/>
      <c r="F296" s="224" t="s">
        <v>666</v>
      </c>
      <c r="G296" s="43"/>
      <c r="H296" s="43"/>
      <c r="I296" s="225"/>
      <c r="J296" s="43"/>
      <c r="K296" s="43"/>
      <c r="L296" s="47"/>
      <c r="M296" s="226"/>
      <c r="N296" s="227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283</v>
      </c>
      <c r="AU296" s="20" t="s">
        <v>82</v>
      </c>
    </row>
    <row r="297" s="12" customFormat="1">
      <c r="A297" s="12"/>
      <c r="B297" s="228"/>
      <c r="C297" s="229"/>
      <c r="D297" s="223" t="s">
        <v>285</v>
      </c>
      <c r="E297" s="230" t="s">
        <v>667</v>
      </c>
      <c r="F297" s="231" t="s">
        <v>668</v>
      </c>
      <c r="G297" s="229"/>
      <c r="H297" s="232">
        <v>4190</v>
      </c>
      <c r="I297" s="233"/>
      <c r="J297" s="229"/>
      <c r="K297" s="229"/>
      <c r="L297" s="234"/>
      <c r="M297" s="235"/>
      <c r="N297" s="236"/>
      <c r="O297" s="236"/>
      <c r="P297" s="236"/>
      <c r="Q297" s="236"/>
      <c r="R297" s="236"/>
      <c r="S297" s="236"/>
      <c r="T297" s="237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T297" s="238" t="s">
        <v>285</v>
      </c>
      <c r="AU297" s="238" t="s">
        <v>82</v>
      </c>
      <c r="AV297" s="12" t="s">
        <v>84</v>
      </c>
      <c r="AW297" s="12" t="s">
        <v>37</v>
      </c>
      <c r="AX297" s="12" t="s">
        <v>75</v>
      </c>
      <c r="AY297" s="238" t="s">
        <v>277</v>
      </c>
    </row>
    <row r="298" s="12" customFormat="1">
      <c r="A298" s="12"/>
      <c r="B298" s="228"/>
      <c r="C298" s="229"/>
      <c r="D298" s="223" t="s">
        <v>285</v>
      </c>
      <c r="E298" s="230" t="s">
        <v>669</v>
      </c>
      <c r="F298" s="231" t="s">
        <v>670</v>
      </c>
      <c r="G298" s="229"/>
      <c r="H298" s="232">
        <v>120</v>
      </c>
      <c r="I298" s="233"/>
      <c r="J298" s="229"/>
      <c r="K298" s="229"/>
      <c r="L298" s="234"/>
      <c r="M298" s="235"/>
      <c r="N298" s="236"/>
      <c r="O298" s="236"/>
      <c r="P298" s="236"/>
      <c r="Q298" s="236"/>
      <c r="R298" s="236"/>
      <c r="S298" s="236"/>
      <c r="T298" s="237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T298" s="238" t="s">
        <v>285</v>
      </c>
      <c r="AU298" s="238" t="s">
        <v>82</v>
      </c>
      <c r="AV298" s="12" t="s">
        <v>84</v>
      </c>
      <c r="AW298" s="12" t="s">
        <v>37</v>
      </c>
      <c r="AX298" s="12" t="s">
        <v>75</v>
      </c>
      <c r="AY298" s="238" t="s">
        <v>277</v>
      </c>
    </row>
    <row r="299" s="12" customFormat="1">
      <c r="A299" s="12"/>
      <c r="B299" s="228"/>
      <c r="C299" s="229"/>
      <c r="D299" s="223" t="s">
        <v>285</v>
      </c>
      <c r="E299" s="230" t="s">
        <v>19</v>
      </c>
      <c r="F299" s="231" t="s">
        <v>671</v>
      </c>
      <c r="G299" s="229"/>
      <c r="H299" s="232">
        <v>4310</v>
      </c>
      <c r="I299" s="233"/>
      <c r="J299" s="229"/>
      <c r="K299" s="229"/>
      <c r="L299" s="234"/>
      <c r="M299" s="235"/>
      <c r="N299" s="236"/>
      <c r="O299" s="236"/>
      <c r="P299" s="236"/>
      <c r="Q299" s="236"/>
      <c r="R299" s="236"/>
      <c r="S299" s="236"/>
      <c r="T299" s="237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T299" s="238" t="s">
        <v>285</v>
      </c>
      <c r="AU299" s="238" t="s">
        <v>82</v>
      </c>
      <c r="AV299" s="12" t="s">
        <v>84</v>
      </c>
      <c r="AW299" s="12" t="s">
        <v>37</v>
      </c>
      <c r="AX299" s="12" t="s">
        <v>82</v>
      </c>
      <c r="AY299" s="238" t="s">
        <v>277</v>
      </c>
    </row>
    <row r="300" s="2" customFormat="1" ht="16.5" customHeight="1">
      <c r="A300" s="41"/>
      <c r="B300" s="42"/>
      <c r="C300" s="210" t="s">
        <v>672</v>
      </c>
      <c r="D300" s="210" t="s">
        <v>278</v>
      </c>
      <c r="E300" s="211" t="s">
        <v>673</v>
      </c>
      <c r="F300" s="212" t="s">
        <v>674</v>
      </c>
      <c r="G300" s="213" t="s">
        <v>482</v>
      </c>
      <c r="H300" s="214">
        <v>4</v>
      </c>
      <c r="I300" s="215"/>
      <c r="J300" s="216">
        <f>ROUND(I300*H300,2)</f>
        <v>0</v>
      </c>
      <c r="K300" s="212" t="s">
        <v>19</v>
      </c>
      <c r="L300" s="47"/>
      <c r="M300" s="217" t="s">
        <v>19</v>
      </c>
      <c r="N300" s="218" t="s">
        <v>46</v>
      </c>
      <c r="O300" s="87"/>
      <c r="P300" s="219">
        <f>O300*H300</f>
        <v>0</v>
      </c>
      <c r="Q300" s="219">
        <v>0</v>
      </c>
      <c r="R300" s="219">
        <f>Q300*H300</f>
        <v>0</v>
      </c>
      <c r="S300" s="219">
        <v>0</v>
      </c>
      <c r="T300" s="220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1" t="s">
        <v>102</v>
      </c>
      <c r="AT300" s="221" t="s">
        <v>278</v>
      </c>
      <c r="AU300" s="221" t="s">
        <v>82</v>
      </c>
      <c r="AY300" s="20" t="s">
        <v>277</v>
      </c>
      <c r="BE300" s="222">
        <f>IF(N300="základní",J300,0)</f>
        <v>0</v>
      </c>
      <c r="BF300" s="222">
        <f>IF(N300="snížená",J300,0)</f>
        <v>0</v>
      </c>
      <c r="BG300" s="222">
        <f>IF(N300="zákl. přenesená",J300,0)</f>
        <v>0</v>
      </c>
      <c r="BH300" s="222">
        <f>IF(N300="sníž. přenesená",J300,0)</f>
        <v>0</v>
      </c>
      <c r="BI300" s="222">
        <f>IF(N300="nulová",J300,0)</f>
        <v>0</v>
      </c>
      <c r="BJ300" s="20" t="s">
        <v>82</v>
      </c>
      <c r="BK300" s="222">
        <f>ROUND(I300*H300,2)</f>
        <v>0</v>
      </c>
      <c r="BL300" s="20" t="s">
        <v>102</v>
      </c>
      <c r="BM300" s="221" t="s">
        <v>675</v>
      </c>
    </row>
    <row r="301" s="2" customFormat="1">
      <c r="A301" s="41"/>
      <c r="B301" s="42"/>
      <c r="C301" s="43"/>
      <c r="D301" s="223" t="s">
        <v>283</v>
      </c>
      <c r="E301" s="43"/>
      <c r="F301" s="224" t="s">
        <v>676</v>
      </c>
      <c r="G301" s="43"/>
      <c r="H301" s="43"/>
      <c r="I301" s="225"/>
      <c r="J301" s="43"/>
      <c r="K301" s="43"/>
      <c r="L301" s="47"/>
      <c r="M301" s="226"/>
      <c r="N301" s="227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283</v>
      </c>
      <c r="AU301" s="20" t="s">
        <v>82</v>
      </c>
    </row>
    <row r="302" s="12" customFormat="1">
      <c r="A302" s="12"/>
      <c r="B302" s="228"/>
      <c r="C302" s="229"/>
      <c r="D302" s="223" t="s">
        <v>285</v>
      </c>
      <c r="E302" s="230" t="s">
        <v>677</v>
      </c>
      <c r="F302" s="231" t="s">
        <v>678</v>
      </c>
      <c r="G302" s="229"/>
      <c r="H302" s="232">
        <v>4</v>
      </c>
      <c r="I302" s="233"/>
      <c r="J302" s="229"/>
      <c r="K302" s="229"/>
      <c r="L302" s="234"/>
      <c r="M302" s="235"/>
      <c r="N302" s="236"/>
      <c r="O302" s="236"/>
      <c r="P302" s="236"/>
      <c r="Q302" s="236"/>
      <c r="R302" s="236"/>
      <c r="S302" s="236"/>
      <c r="T302" s="237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T302" s="238" t="s">
        <v>285</v>
      </c>
      <c r="AU302" s="238" t="s">
        <v>82</v>
      </c>
      <c r="AV302" s="12" t="s">
        <v>84</v>
      </c>
      <c r="AW302" s="12" t="s">
        <v>37</v>
      </c>
      <c r="AX302" s="12" t="s">
        <v>82</v>
      </c>
      <c r="AY302" s="238" t="s">
        <v>277</v>
      </c>
    </row>
    <row r="303" s="2" customFormat="1" ht="16.5" customHeight="1">
      <c r="A303" s="41"/>
      <c r="B303" s="42"/>
      <c r="C303" s="210" t="s">
        <v>679</v>
      </c>
      <c r="D303" s="210" t="s">
        <v>278</v>
      </c>
      <c r="E303" s="211" t="s">
        <v>680</v>
      </c>
      <c r="F303" s="212" t="s">
        <v>681</v>
      </c>
      <c r="G303" s="213" t="s">
        <v>482</v>
      </c>
      <c r="H303" s="214">
        <v>50</v>
      </c>
      <c r="I303" s="215"/>
      <c r="J303" s="216">
        <f>ROUND(I303*H303,2)</f>
        <v>0</v>
      </c>
      <c r="K303" s="212" t="s">
        <v>19</v>
      </c>
      <c r="L303" s="47"/>
      <c r="M303" s="217" t="s">
        <v>19</v>
      </c>
      <c r="N303" s="218" t="s">
        <v>46</v>
      </c>
      <c r="O303" s="87"/>
      <c r="P303" s="219">
        <f>O303*H303</f>
        <v>0</v>
      </c>
      <c r="Q303" s="219">
        <v>0</v>
      </c>
      <c r="R303" s="219">
        <f>Q303*H303</f>
        <v>0</v>
      </c>
      <c r="S303" s="219">
        <v>0</v>
      </c>
      <c r="T303" s="220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1" t="s">
        <v>102</v>
      </c>
      <c r="AT303" s="221" t="s">
        <v>278</v>
      </c>
      <c r="AU303" s="221" t="s">
        <v>82</v>
      </c>
      <c r="AY303" s="20" t="s">
        <v>277</v>
      </c>
      <c r="BE303" s="222">
        <f>IF(N303="základní",J303,0)</f>
        <v>0</v>
      </c>
      <c r="BF303" s="222">
        <f>IF(N303="snížená",J303,0)</f>
        <v>0</v>
      </c>
      <c r="BG303" s="222">
        <f>IF(N303="zákl. přenesená",J303,0)</f>
        <v>0</v>
      </c>
      <c r="BH303" s="222">
        <f>IF(N303="sníž. přenesená",J303,0)</f>
        <v>0</v>
      </c>
      <c r="BI303" s="222">
        <f>IF(N303="nulová",J303,0)</f>
        <v>0</v>
      </c>
      <c r="BJ303" s="20" t="s">
        <v>82</v>
      </c>
      <c r="BK303" s="222">
        <f>ROUND(I303*H303,2)</f>
        <v>0</v>
      </c>
      <c r="BL303" s="20" t="s">
        <v>102</v>
      </c>
      <c r="BM303" s="221" t="s">
        <v>682</v>
      </c>
    </row>
    <row r="304" s="2" customFormat="1">
      <c r="A304" s="41"/>
      <c r="B304" s="42"/>
      <c r="C304" s="43"/>
      <c r="D304" s="223" t="s">
        <v>283</v>
      </c>
      <c r="E304" s="43"/>
      <c r="F304" s="224" t="s">
        <v>683</v>
      </c>
      <c r="G304" s="43"/>
      <c r="H304" s="43"/>
      <c r="I304" s="225"/>
      <c r="J304" s="43"/>
      <c r="K304" s="43"/>
      <c r="L304" s="47"/>
      <c r="M304" s="226"/>
      <c r="N304" s="227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283</v>
      </c>
      <c r="AU304" s="20" t="s">
        <v>82</v>
      </c>
    </row>
    <row r="305" s="12" customFormat="1">
      <c r="A305" s="12"/>
      <c r="B305" s="228"/>
      <c r="C305" s="229"/>
      <c r="D305" s="223" t="s">
        <v>285</v>
      </c>
      <c r="E305" s="230" t="s">
        <v>684</v>
      </c>
      <c r="F305" s="231" t="s">
        <v>685</v>
      </c>
      <c r="G305" s="229"/>
      <c r="H305" s="232">
        <v>50</v>
      </c>
      <c r="I305" s="233"/>
      <c r="J305" s="229"/>
      <c r="K305" s="229"/>
      <c r="L305" s="234"/>
      <c r="M305" s="235"/>
      <c r="N305" s="236"/>
      <c r="O305" s="236"/>
      <c r="P305" s="236"/>
      <c r="Q305" s="236"/>
      <c r="R305" s="236"/>
      <c r="S305" s="236"/>
      <c r="T305" s="237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T305" s="238" t="s">
        <v>285</v>
      </c>
      <c r="AU305" s="238" t="s">
        <v>82</v>
      </c>
      <c r="AV305" s="12" t="s">
        <v>84</v>
      </c>
      <c r="AW305" s="12" t="s">
        <v>37</v>
      </c>
      <c r="AX305" s="12" t="s">
        <v>82</v>
      </c>
      <c r="AY305" s="238" t="s">
        <v>277</v>
      </c>
    </row>
    <row r="306" s="11" customFormat="1" ht="25.92" customHeight="1">
      <c r="A306" s="11"/>
      <c r="B306" s="196"/>
      <c r="C306" s="197"/>
      <c r="D306" s="198" t="s">
        <v>74</v>
      </c>
      <c r="E306" s="199" t="s">
        <v>318</v>
      </c>
      <c r="F306" s="199" t="s">
        <v>686</v>
      </c>
      <c r="G306" s="197"/>
      <c r="H306" s="197"/>
      <c r="I306" s="200"/>
      <c r="J306" s="201">
        <f>BK306</f>
        <v>0</v>
      </c>
      <c r="K306" s="197"/>
      <c r="L306" s="202"/>
      <c r="M306" s="203"/>
      <c r="N306" s="204"/>
      <c r="O306" s="204"/>
      <c r="P306" s="205">
        <f>SUM(P307:P309)</f>
        <v>0</v>
      </c>
      <c r="Q306" s="204"/>
      <c r="R306" s="205">
        <f>SUM(R307:R309)</f>
        <v>0</v>
      </c>
      <c r="S306" s="204"/>
      <c r="T306" s="206">
        <f>SUM(T307:T309)</f>
        <v>0</v>
      </c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R306" s="207" t="s">
        <v>102</v>
      </c>
      <c r="AT306" s="208" t="s">
        <v>74</v>
      </c>
      <c r="AU306" s="208" t="s">
        <v>75</v>
      </c>
      <c r="AY306" s="207" t="s">
        <v>277</v>
      </c>
      <c r="BK306" s="209">
        <f>SUM(BK307:BK309)</f>
        <v>0</v>
      </c>
    </row>
    <row r="307" s="2" customFormat="1" ht="16.5" customHeight="1">
      <c r="A307" s="41"/>
      <c r="B307" s="42"/>
      <c r="C307" s="210" t="s">
        <v>687</v>
      </c>
      <c r="D307" s="210" t="s">
        <v>278</v>
      </c>
      <c r="E307" s="211" t="s">
        <v>688</v>
      </c>
      <c r="F307" s="212" t="s">
        <v>689</v>
      </c>
      <c r="G307" s="213" t="s">
        <v>482</v>
      </c>
      <c r="H307" s="214">
        <v>320</v>
      </c>
      <c r="I307" s="215"/>
      <c r="J307" s="216">
        <f>ROUND(I307*H307,2)</f>
        <v>0</v>
      </c>
      <c r="K307" s="212" t="s">
        <v>19</v>
      </c>
      <c r="L307" s="47"/>
      <c r="M307" s="217" t="s">
        <v>19</v>
      </c>
      <c r="N307" s="218" t="s">
        <v>46</v>
      </c>
      <c r="O307" s="87"/>
      <c r="P307" s="219">
        <f>O307*H307</f>
        <v>0</v>
      </c>
      <c r="Q307" s="219">
        <v>0</v>
      </c>
      <c r="R307" s="219">
        <f>Q307*H307</f>
        <v>0</v>
      </c>
      <c r="S307" s="219">
        <v>0</v>
      </c>
      <c r="T307" s="220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1" t="s">
        <v>102</v>
      </c>
      <c r="AT307" s="221" t="s">
        <v>278</v>
      </c>
      <c r="AU307" s="221" t="s">
        <v>82</v>
      </c>
      <c r="AY307" s="20" t="s">
        <v>277</v>
      </c>
      <c r="BE307" s="222">
        <f>IF(N307="základní",J307,0)</f>
        <v>0</v>
      </c>
      <c r="BF307" s="222">
        <f>IF(N307="snížená",J307,0)</f>
        <v>0</v>
      </c>
      <c r="BG307" s="222">
        <f>IF(N307="zákl. přenesená",J307,0)</f>
        <v>0</v>
      </c>
      <c r="BH307" s="222">
        <f>IF(N307="sníž. přenesená",J307,0)</f>
        <v>0</v>
      </c>
      <c r="BI307" s="222">
        <f>IF(N307="nulová",J307,0)</f>
        <v>0</v>
      </c>
      <c r="BJ307" s="20" t="s">
        <v>82</v>
      </c>
      <c r="BK307" s="222">
        <f>ROUND(I307*H307,2)</f>
        <v>0</v>
      </c>
      <c r="BL307" s="20" t="s">
        <v>102</v>
      </c>
      <c r="BM307" s="221" t="s">
        <v>690</v>
      </c>
    </row>
    <row r="308" s="2" customFormat="1">
      <c r="A308" s="41"/>
      <c r="B308" s="42"/>
      <c r="C308" s="43"/>
      <c r="D308" s="223" t="s">
        <v>283</v>
      </c>
      <c r="E308" s="43"/>
      <c r="F308" s="224" t="s">
        <v>691</v>
      </c>
      <c r="G308" s="43"/>
      <c r="H308" s="43"/>
      <c r="I308" s="225"/>
      <c r="J308" s="43"/>
      <c r="K308" s="43"/>
      <c r="L308" s="47"/>
      <c r="M308" s="226"/>
      <c r="N308" s="227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283</v>
      </c>
      <c r="AU308" s="20" t="s">
        <v>82</v>
      </c>
    </row>
    <row r="309" s="12" customFormat="1">
      <c r="A309" s="12"/>
      <c r="B309" s="228"/>
      <c r="C309" s="229"/>
      <c r="D309" s="223" t="s">
        <v>285</v>
      </c>
      <c r="E309" s="230" t="s">
        <v>692</v>
      </c>
      <c r="F309" s="231" t="s">
        <v>693</v>
      </c>
      <c r="G309" s="229"/>
      <c r="H309" s="232">
        <v>320</v>
      </c>
      <c r="I309" s="233"/>
      <c r="J309" s="229"/>
      <c r="K309" s="229"/>
      <c r="L309" s="234"/>
      <c r="M309" s="235"/>
      <c r="N309" s="236"/>
      <c r="O309" s="236"/>
      <c r="P309" s="236"/>
      <c r="Q309" s="236"/>
      <c r="R309" s="236"/>
      <c r="S309" s="236"/>
      <c r="T309" s="237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T309" s="238" t="s">
        <v>285</v>
      </c>
      <c r="AU309" s="238" t="s">
        <v>82</v>
      </c>
      <c r="AV309" s="12" t="s">
        <v>84</v>
      </c>
      <c r="AW309" s="12" t="s">
        <v>37</v>
      </c>
      <c r="AX309" s="12" t="s">
        <v>82</v>
      </c>
      <c r="AY309" s="238" t="s">
        <v>277</v>
      </c>
    </row>
    <row r="310" s="11" customFormat="1" ht="25.92" customHeight="1">
      <c r="A310" s="11"/>
      <c r="B310" s="196"/>
      <c r="C310" s="197"/>
      <c r="D310" s="198" t="s">
        <v>74</v>
      </c>
      <c r="E310" s="199" t="s">
        <v>329</v>
      </c>
      <c r="F310" s="199" t="s">
        <v>694</v>
      </c>
      <c r="G310" s="197"/>
      <c r="H310" s="197"/>
      <c r="I310" s="200"/>
      <c r="J310" s="201">
        <f>BK310</f>
        <v>0</v>
      </c>
      <c r="K310" s="197"/>
      <c r="L310" s="202"/>
      <c r="M310" s="203"/>
      <c r="N310" s="204"/>
      <c r="O310" s="204"/>
      <c r="P310" s="205">
        <f>SUM(P311:P322)</f>
        <v>0</v>
      </c>
      <c r="Q310" s="204"/>
      <c r="R310" s="205">
        <f>SUM(R311:R322)</f>
        <v>0</v>
      </c>
      <c r="S310" s="204"/>
      <c r="T310" s="206">
        <f>SUM(T311:T322)</f>
        <v>0</v>
      </c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R310" s="207" t="s">
        <v>102</v>
      </c>
      <c r="AT310" s="208" t="s">
        <v>74</v>
      </c>
      <c r="AU310" s="208" t="s">
        <v>75</v>
      </c>
      <c r="AY310" s="207" t="s">
        <v>277</v>
      </c>
      <c r="BK310" s="209">
        <f>SUM(BK311:BK322)</f>
        <v>0</v>
      </c>
    </row>
    <row r="311" s="2" customFormat="1" ht="16.5" customHeight="1">
      <c r="A311" s="41"/>
      <c r="B311" s="42"/>
      <c r="C311" s="210" t="s">
        <v>695</v>
      </c>
      <c r="D311" s="210" t="s">
        <v>278</v>
      </c>
      <c r="E311" s="211" t="s">
        <v>696</v>
      </c>
      <c r="F311" s="212" t="s">
        <v>697</v>
      </c>
      <c r="G311" s="213" t="s">
        <v>349</v>
      </c>
      <c r="H311" s="214">
        <v>102.5</v>
      </c>
      <c r="I311" s="215"/>
      <c r="J311" s="216">
        <f>ROUND(I311*H311,2)</f>
        <v>0</v>
      </c>
      <c r="K311" s="212" t="s">
        <v>19</v>
      </c>
      <c r="L311" s="47"/>
      <c r="M311" s="217" t="s">
        <v>19</v>
      </c>
      <c r="N311" s="218" t="s">
        <v>46</v>
      </c>
      <c r="O311" s="87"/>
      <c r="P311" s="219">
        <f>O311*H311</f>
        <v>0</v>
      </c>
      <c r="Q311" s="219">
        <v>0</v>
      </c>
      <c r="R311" s="219">
        <f>Q311*H311</f>
        <v>0</v>
      </c>
      <c r="S311" s="219">
        <v>0</v>
      </c>
      <c r="T311" s="220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1" t="s">
        <v>102</v>
      </c>
      <c r="AT311" s="221" t="s">
        <v>278</v>
      </c>
      <c r="AU311" s="221" t="s">
        <v>82</v>
      </c>
      <c r="AY311" s="20" t="s">
        <v>277</v>
      </c>
      <c r="BE311" s="222">
        <f>IF(N311="základní",J311,0)</f>
        <v>0</v>
      </c>
      <c r="BF311" s="222">
        <f>IF(N311="snížená",J311,0)</f>
        <v>0</v>
      </c>
      <c r="BG311" s="222">
        <f>IF(N311="zákl. přenesená",J311,0)</f>
        <v>0</v>
      </c>
      <c r="BH311" s="222">
        <f>IF(N311="sníž. přenesená",J311,0)</f>
        <v>0</v>
      </c>
      <c r="BI311" s="222">
        <f>IF(N311="nulová",J311,0)</f>
        <v>0</v>
      </c>
      <c r="BJ311" s="20" t="s">
        <v>82</v>
      </c>
      <c r="BK311" s="222">
        <f>ROUND(I311*H311,2)</f>
        <v>0</v>
      </c>
      <c r="BL311" s="20" t="s">
        <v>102</v>
      </c>
      <c r="BM311" s="221" t="s">
        <v>698</v>
      </c>
    </row>
    <row r="312" s="2" customFormat="1">
      <c r="A312" s="41"/>
      <c r="B312" s="42"/>
      <c r="C312" s="43"/>
      <c r="D312" s="223" t="s">
        <v>283</v>
      </c>
      <c r="E312" s="43"/>
      <c r="F312" s="224" t="s">
        <v>699</v>
      </c>
      <c r="G312" s="43"/>
      <c r="H312" s="43"/>
      <c r="I312" s="225"/>
      <c r="J312" s="43"/>
      <c r="K312" s="43"/>
      <c r="L312" s="47"/>
      <c r="M312" s="226"/>
      <c r="N312" s="227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283</v>
      </c>
      <c r="AU312" s="20" t="s">
        <v>82</v>
      </c>
    </row>
    <row r="313" s="12" customFormat="1">
      <c r="A313" s="12"/>
      <c r="B313" s="228"/>
      <c r="C313" s="229"/>
      <c r="D313" s="223" t="s">
        <v>285</v>
      </c>
      <c r="E313" s="230" t="s">
        <v>700</v>
      </c>
      <c r="F313" s="231" t="s">
        <v>701</v>
      </c>
      <c r="G313" s="229"/>
      <c r="H313" s="232">
        <v>102.5</v>
      </c>
      <c r="I313" s="233"/>
      <c r="J313" s="229"/>
      <c r="K313" s="229"/>
      <c r="L313" s="234"/>
      <c r="M313" s="235"/>
      <c r="N313" s="236"/>
      <c r="O313" s="236"/>
      <c r="P313" s="236"/>
      <c r="Q313" s="236"/>
      <c r="R313" s="236"/>
      <c r="S313" s="236"/>
      <c r="T313" s="237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T313" s="238" t="s">
        <v>285</v>
      </c>
      <c r="AU313" s="238" t="s">
        <v>82</v>
      </c>
      <c r="AV313" s="12" t="s">
        <v>84</v>
      </c>
      <c r="AW313" s="12" t="s">
        <v>37</v>
      </c>
      <c r="AX313" s="12" t="s">
        <v>82</v>
      </c>
      <c r="AY313" s="238" t="s">
        <v>277</v>
      </c>
    </row>
    <row r="314" s="2" customFormat="1" ht="16.5" customHeight="1">
      <c r="A314" s="41"/>
      <c r="B314" s="42"/>
      <c r="C314" s="210" t="s">
        <v>702</v>
      </c>
      <c r="D314" s="210" t="s">
        <v>278</v>
      </c>
      <c r="E314" s="211" t="s">
        <v>703</v>
      </c>
      <c r="F314" s="212" t="s">
        <v>704</v>
      </c>
      <c r="G314" s="213" t="s">
        <v>349</v>
      </c>
      <c r="H314" s="214">
        <v>97.299999999999997</v>
      </c>
      <c r="I314" s="215"/>
      <c r="J314" s="216">
        <f>ROUND(I314*H314,2)</f>
        <v>0</v>
      </c>
      <c r="K314" s="212" t="s">
        <v>19</v>
      </c>
      <c r="L314" s="47"/>
      <c r="M314" s="217" t="s">
        <v>19</v>
      </c>
      <c r="N314" s="218" t="s">
        <v>46</v>
      </c>
      <c r="O314" s="87"/>
      <c r="P314" s="219">
        <f>O314*H314</f>
        <v>0</v>
      </c>
      <c r="Q314" s="219">
        <v>0</v>
      </c>
      <c r="R314" s="219">
        <f>Q314*H314</f>
        <v>0</v>
      </c>
      <c r="S314" s="219">
        <v>0</v>
      </c>
      <c r="T314" s="220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1" t="s">
        <v>102</v>
      </c>
      <c r="AT314" s="221" t="s">
        <v>278</v>
      </c>
      <c r="AU314" s="221" t="s">
        <v>82</v>
      </c>
      <c r="AY314" s="20" t="s">
        <v>277</v>
      </c>
      <c r="BE314" s="222">
        <f>IF(N314="základní",J314,0)</f>
        <v>0</v>
      </c>
      <c r="BF314" s="222">
        <f>IF(N314="snížená",J314,0)</f>
        <v>0</v>
      </c>
      <c r="BG314" s="222">
        <f>IF(N314="zákl. přenesená",J314,0)</f>
        <v>0</v>
      </c>
      <c r="BH314" s="222">
        <f>IF(N314="sníž. přenesená",J314,0)</f>
        <v>0</v>
      </c>
      <c r="BI314" s="222">
        <f>IF(N314="nulová",J314,0)</f>
        <v>0</v>
      </c>
      <c r="BJ314" s="20" t="s">
        <v>82</v>
      </c>
      <c r="BK314" s="222">
        <f>ROUND(I314*H314,2)</f>
        <v>0</v>
      </c>
      <c r="BL314" s="20" t="s">
        <v>102</v>
      </c>
      <c r="BM314" s="221" t="s">
        <v>705</v>
      </c>
    </row>
    <row r="315" s="2" customFormat="1">
      <c r="A315" s="41"/>
      <c r="B315" s="42"/>
      <c r="C315" s="43"/>
      <c r="D315" s="223" t="s">
        <v>283</v>
      </c>
      <c r="E315" s="43"/>
      <c r="F315" s="224" t="s">
        <v>699</v>
      </c>
      <c r="G315" s="43"/>
      <c r="H315" s="43"/>
      <c r="I315" s="225"/>
      <c r="J315" s="43"/>
      <c r="K315" s="43"/>
      <c r="L315" s="47"/>
      <c r="M315" s="226"/>
      <c r="N315" s="227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283</v>
      </c>
      <c r="AU315" s="20" t="s">
        <v>82</v>
      </c>
    </row>
    <row r="316" s="12" customFormat="1">
      <c r="A316" s="12"/>
      <c r="B316" s="228"/>
      <c r="C316" s="229"/>
      <c r="D316" s="223" t="s">
        <v>285</v>
      </c>
      <c r="E316" s="230" t="s">
        <v>706</v>
      </c>
      <c r="F316" s="231" t="s">
        <v>707</v>
      </c>
      <c r="G316" s="229"/>
      <c r="H316" s="232">
        <v>97.299999999999997</v>
      </c>
      <c r="I316" s="233"/>
      <c r="J316" s="229"/>
      <c r="K316" s="229"/>
      <c r="L316" s="234"/>
      <c r="M316" s="235"/>
      <c r="N316" s="236"/>
      <c r="O316" s="236"/>
      <c r="P316" s="236"/>
      <c r="Q316" s="236"/>
      <c r="R316" s="236"/>
      <c r="S316" s="236"/>
      <c r="T316" s="237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T316" s="238" t="s">
        <v>285</v>
      </c>
      <c r="AU316" s="238" t="s">
        <v>82</v>
      </c>
      <c r="AV316" s="12" t="s">
        <v>84</v>
      </c>
      <c r="AW316" s="12" t="s">
        <v>37</v>
      </c>
      <c r="AX316" s="12" t="s">
        <v>82</v>
      </c>
      <c r="AY316" s="238" t="s">
        <v>277</v>
      </c>
    </row>
    <row r="317" s="2" customFormat="1" ht="16.5" customHeight="1">
      <c r="A317" s="41"/>
      <c r="B317" s="42"/>
      <c r="C317" s="210" t="s">
        <v>708</v>
      </c>
      <c r="D317" s="210" t="s">
        <v>278</v>
      </c>
      <c r="E317" s="211" t="s">
        <v>709</v>
      </c>
      <c r="F317" s="212" t="s">
        <v>710</v>
      </c>
      <c r="G317" s="213" t="s">
        <v>349</v>
      </c>
      <c r="H317" s="214">
        <v>94.900000000000006</v>
      </c>
      <c r="I317" s="215"/>
      <c r="J317" s="216">
        <f>ROUND(I317*H317,2)</f>
        <v>0</v>
      </c>
      <c r="K317" s="212" t="s">
        <v>19</v>
      </c>
      <c r="L317" s="47"/>
      <c r="M317" s="217" t="s">
        <v>19</v>
      </c>
      <c r="N317" s="218" t="s">
        <v>46</v>
      </c>
      <c r="O317" s="87"/>
      <c r="P317" s="219">
        <f>O317*H317</f>
        <v>0</v>
      </c>
      <c r="Q317" s="219">
        <v>0</v>
      </c>
      <c r="R317" s="219">
        <f>Q317*H317</f>
        <v>0</v>
      </c>
      <c r="S317" s="219">
        <v>0</v>
      </c>
      <c r="T317" s="220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1" t="s">
        <v>102</v>
      </c>
      <c r="AT317" s="221" t="s">
        <v>278</v>
      </c>
      <c r="AU317" s="221" t="s">
        <v>82</v>
      </c>
      <c r="AY317" s="20" t="s">
        <v>277</v>
      </c>
      <c r="BE317" s="222">
        <f>IF(N317="základní",J317,0)</f>
        <v>0</v>
      </c>
      <c r="BF317" s="222">
        <f>IF(N317="snížená",J317,0)</f>
        <v>0</v>
      </c>
      <c r="BG317" s="222">
        <f>IF(N317="zákl. přenesená",J317,0)</f>
        <v>0</v>
      </c>
      <c r="BH317" s="222">
        <f>IF(N317="sníž. přenesená",J317,0)</f>
        <v>0</v>
      </c>
      <c r="BI317" s="222">
        <f>IF(N317="nulová",J317,0)</f>
        <v>0</v>
      </c>
      <c r="BJ317" s="20" t="s">
        <v>82</v>
      </c>
      <c r="BK317" s="222">
        <f>ROUND(I317*H317,2)</f>
        <v>0</v>
      </c>
      <c r="BL317" s="20" t="s">
        <v>102</v>
      </c>
      <c r="BM317" s="221" t="s">
        <v>711</v>
      </c>
    </row>
    <row r="318" s="2" customFormat="1">
      <c r="A318" s="41"/>
      <c r="B318" s="42"/>
      <c r="C318" s="43"/>
      <c r="D318" s="223" t="s">
        <v>283</v>
      </c>
      <c r="E318" s="43"/>
      <c r="F318" s="224" t="s">
        <v>712</v>
      </c>
      <c r="G318" s="43"/>
      <c r="H318" s="43"/>
      <c r="I318" s="225"/>
      <c r="J318" s="43"/>
      <c r="K318" s="43"/>
      <c r="L318" s="47"/>
      <c r="M318" s="226"/>
      <c r="N318" s="227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283</v>
      </c>
      <c r="AU318" s="20" t="s">
        <v>82</v>
      </c>
    </row>
    <row r="319" s="12" customFormat="1">
      <c r="A319" s="12"/>
      <c r="B319" s="228"/>
      <c r="C319" s="229"/>
      <c r="D319" s="223" t="s">
        <v>285</v>
      </c>
      <c r="E319" s="230" t="s">
        <v>713</v>
      </c>
      <c r="F319" s="231" t="s">
        <v>714</v>
      </c>
      <c r="G319" s="229"/>
      <c r="H319" s="232">
        <v>94.900000000000006</v>
      </c>
      <c r="I319" s="233"/>
      <c r="J319" s="229"/>
      <c r="K319" s="229"/>
      <c r="L319" s="234"/>
      <c r="M319" s="235"/>
      <c r="N319" s="236"/>
      <c r="O319" s="236"/>
      <c r="P319" s="236"/>
      <c r="Q319" s="236"/>
      <c r="R319" s="236"/>
      <c r="S319" s="236"/>
      <c r="T319" s="237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T319" s="238" t="s">
        <v>285</v>
      </c>
      <c r="AU319" s="238" t="s">
        <v>82</v>
      </c>
      <c r="AV319" s="12" t="s">
        <v>84</v>
      </c>
      <c r="AW319" s="12" t="s">
        <v>37</v>
      </c>
      <c r="AX319" s="12" t="s">
        <v>82</v>
      </c>
      <c r="AY319" s="238" t="s">
        <v>277</v>
      </c>
    </row>
    <row r="320" s="2" customFormat="1" ht="16.5" customHeight="1">
      <c r="A320" s="41"/>
      <c r="B320" s="42"/>
      <c r="C320" s="210" t="s">
        <v>715</v>
      </c>
      <c r="D320" s="210" t="s">
        <v>278</v>
      </c>
      <c r="E320" s="211" t="s">
        <v>716</v>
      </c>
      <c r="F320" s="212" t="s">
        <v>717</v>
      </c>
      <c r="G320" s="213" t="s">
        <v>315</v>
      </c>
      <c r="H320" s="214">
        <v>24</v>
      </c>
      <c r="I320" s="215"/>
      <c r="J320" s="216">
        <f>ROUND(I320*H320,2)</f>
        <v>0</v>
      </c>
      <c r="K320" s="212" t="s">
        <v>19</v>
      </c>
      <c r="L320" s="47"/>
      <c r="M320" s="217" t="s">
        <v>19</v>
      </c>
      <c r="N320" s="218" t="s">
        <v>46</v>
      </c>
      <c r="O320" s="87"/>
      <c r="P320" s="219">
        <f>O320*H320</f>
        <v>0</v>
      </c>
      <c r="Q320" s="219">
        <v>0</v>
      </c>
      <c r="R320" s="219">
        <f>Q320*H320</f>
        <v>0</v>
      </c>
      <c r="S320" s="219">
        <v>0</v>
      </c>
      <c r="T320" s="220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1" t="s">
        <v>102</v>
      </c>
      <c r="AT320" s="221" t="s">
        <v>278</v>
      </c>
      <c r="AU320" s="221" t="s">
        <v>82</v>
      </c>
      <c r="AY320" s="20" t="s">
        <v>277</v>
      </c>
      <c r="BE320" s="222">
        <f>IF(N320="základní",J320,0)</f>
        <v>0</v>
      </c>
      <c r="BF320" s="222">
        <f>IF(N320="snížená",J320,0)</f>
        <v>0</v>
      </c>
      <c r="BG320" s="222">
        <f>IF(N320="zákl. přenesená",J320,0)</f>
        <v>0</v>
      </c>
      <c r="BH320" s="222">
        <f>IF(N320="sníž. přenesená",J320,0)</f>
        <v>0</v>
      </c>
      <c r="BI320" s="222">
        <f>IF(N320="nulová",J320,0)</f>
        <v>0</v>
      </c>
      <c r="BJ320" s="20" t="s">
        <v>82</v>
      </c>
      <c r="BK320" s="222">
        <f>ROUND(I320*H320,2)</f>
        <v>0</v>
      </c>
      <c r="BL320" s="20" t="s">
        <v>102</v>
      </c>
      <c r="BM320" s="221" t="s">
        <v>718</v>
      </c>
    </row>
    <row r="321" s="2" customFormat="1">
      <c r="A321" s="41"/>
      <c r="B321" s="42"/>
      <c r="C321" s="43"/>
      <c r="D321" s="223" t="s">
        <v>283</v>
      </c>
      <c r="E321" s="43"/>
      <c r="F321" s="224" t="s">
        <v>719</v>
      </c>
      <c r="G321" s="43"/>
      <c r="H321" s="43"/>
      <c r="I321" s="225"/>
      <c r="J321" s="43"/>
      <c r="K321" s="43"/>
      <c r="L321" s="47"/>
      <c r="M321" s="226"/>
      <c r="N321" s="227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283</v>
      </c>
      <c r="AU321" s="20" t="s">
        <v>82</v>
      </c>
    </row>
    <row r="322" s="12" customFormat="1">
      <c r="A322" s="12"/>
      <c r="B322" s="228"/>
      <c r="C322" s="229"/>
      <c r="D322" s="223" t="s">
        <v>285</v>
      </c>
      <c r="E322" s="230" t="s">
        <v>720</v>
      </c>
      <c r="F322" s="231" t="s">
        <v>721</v>
      </c>
      <c r="G322" s="229"/>
      <c r="H322" s="232">
        <v>24</v>
      </c>
      <c r="I322" s="233"/>
      <c r="J322" s="229"/>
      <c r="K322" s="229"/>
      <c r="L322" s="234"/>
      <c r="M322" s="235"/>
      <c r="N322" s="236"/>
      <c r="O322" s="236"/>
      <c r="P322" s="236"/>
      <c r="Q322" s="236"/>
      <c r="R322" s="236"/>
      <c r="S322" s="236"/>
      <c r="T322" s="237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T322" s="238" t="s">
        <v>285</v>
      </c>
      <c r="AU322" s="238" t="s">
        <v>82</v>
      </c>
      <c r="AV322" s="12" t="s">
        <v>84</v>
      </c>
      <c r="AW322" s="12" t="s">
        <v>37</v>
      </c>
      <c r="AX322" s="12" t="s">
        <v>82</v>
      </c>
      <c r="AY322" s="238" t="s">
        <v>277</v>
      </c>
    </row>
    <row r="323" s="11" customFormat="1" ht="25.92" customHeight="1">
      <c r="A323" s="11"/>
      <c r="B323" s="196"/>
      <c r="C323" s="197"/>
      <c r="D323" s="198" t="s">
        <v>74</v>
      </c>
      <c r="E323" s="199" t="s">
        <v>337</v>
      </c>
      <c r="F323" s="199" t="s">
        <v>722</v>
      </c>
      <c r="G323" s="197"/>
      <c r="H323" s="197"/>
      <c r="I323" s="200"/>
      <c r="J323" s="201">
        <f>BK323</f>
        <v>0</v>
      </c>
      <c r="K323" s="197"/>
      <c r="L323" s="202"/>
      <c r="M323" s="203"/>
      <c r="N323" s="204"/>
      <c r="O323" s="204"/>
      <c r="P323" s="205">
        <f>SUM(P324:P354)</f>
        <v>0</v>
      </c>
      <c r="Q323" s="204"/>
      <c r="R323" s="205">
        <f>SUM(R324:R354)</f>
        <v>0</v>
      </c>
      <c r="S323" s="204"/>
      <c r="T323" s="206">
        <f>SUM(T324:T354)</f>
        <v>0</v>
      </c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R323" s="207" t="s">
        <v>102</v>
      </c>
      <c r="AT323" s="208" t="s">
        <v>74</v>
      </c>
      <c r="AU323" s="208" t="s">
        <v>75</v>
      </c>
      <c r="AY323" s="207" t="s">
        <v>277</v>
      </c>
      <c r="BK323" s="209">
        <f>SUM(BK324:BK354)</f>
        <v>0</v>
      </c>
    </row>
    <row r="324" s="2" customFormat="1" ht="16.5" customHeight="1">
      <c r="A324" s="41"/>
      <c r="B324" s="42"/>
      <c r="C324" s="210" t="s">
        <v>723</v>
      </c>
      <c r="D324" s="210" t="s">
        <v>278</v>
      </c>
      <c r="E324" s="211" t="s">
        <v>724</v>
      </c>
      <c r="F324" s="212" t="s">
        <v>725</v>
      </c>
      <c r="G324" s="213" t="s">
        <v>349</v>
      </c>
      <c r="H324" s="214">
        <v>360</v>
      </c>
      <c r="I324" s="215"/>
      <c r="J324" s="216">
        <f>ROUND(I324*H324,2)</f>
        <v>0</v>
      </c>
      <c r="K324" s="212" t="s">
        <v>19</v>
      </c>
      <c r="L324" s="47"/>
      <c r="M324" s="217" t="s">
        <v>19</v>
      </c>
      <c r="N324" s="218" t="s">
        <v>46</v>
      </c>
      <c r="O324" s="87"/>
      <c r="P324" s="219">
        <f>O324*H324</f>
        <v>0</v>
      </c>
      <c r="Q324" s="219">
        <v>0</v>
      </c>
      <c r="R324" s="219">
        <f>Q324*H324</f>
        <v>0</v>
      </c>
      <c r="S324" s="219">
        <v>0</v>
      </c>
      <c r="T324" s="220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1" t="s">
        <v>102</v>
      </c>
      <c r="AT324" s="221" t="s">
        <v>278</v>
      </c>
      <c r="AU324" s="221" t="s">
        <v>82</v>
      </c>
      <c r="AY324" s="20" t="s">
        <v>277</v>
      </c>
      <c r="BE324" s="222">
        <f>IF(N324="základní",J324,0)</f>
        <v>0</v>
      </c>
      <c r="BF324" s="222">
        <f>IF(N324="snížená",J324,0)</f>
        <v>0</v>
      </c>
      <c r="BG324" s="222">
        <f>IF(N324="zákl. přenesená",J324,0)</f>
        <v>0</v>
      </c>
      <c r="BH324" s="222">
        <f>IF(N324="sníž. přenesená",J324,0)</f>
        <v>0</v>
      </c>
      <c r="BI324" s="222">
        <f>IF(N324="nulová",J324,0)</f>
        <v>0</v>
      </c>
      <c r="BJ324" s="20" t="s">
        <v>82</v>
      </c>
      <c r="BK324" s="222">
        <f>ROUND(I324*H324,2)</f>
        <v>0</v>
      </c>
      <c r="BL324" s="20" t="s">
        <v>102</v>
      </c>
      <c r="BM324" s="221" t="s">
        <v>726</v>
      </c>
    </row>
    <row r="325" s="2" customFormat="1">
      <c r="A325" s="41"/>
      <c r="B325" s="42"/>
      <c r="C325" s="43"/>
      <c r="D325" s="223" t="s">
        <v>283</v>
      </c>
      <c r="E325" s="43"/>
      <c r="F325" s="224" t="s">
        <v>727</v>
      </c>
      <c r="G325" s="43"/>
      <c r="H325" s="43"/>
      <c r="I325" s="225"/>
      <c r="J325" s="43"/>
      <c r="K325" s="43"/>
      <c r="L325" s="47"/>
      <c r="M325" s="226"/>
      <c r="N325" s="227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283</v>
      </c>
      <c r="AU325" s="20" t="s">
        <v>82</v>
      </c>
    </row>
    <row r="326" s="2" customFormat="1" ht="16.5" customHeight="1">
      <c r="A326" s="41"/>
      <c r="B326" s="42"/>
      <c r="C326" s="210" t="s">
        <v>728</v>
      </c>
      <c r="D326" s="210" t="s">
        <v>278</v>
      </c>
      <c r="E326" s="211" t="s">
        <v>729</v>
      </c>
      <c r="F326" s="212" t="s">
        <v>730</v>
      </c>
      <c r="G326" s="213" t="s">
        <v>349</v>
      </c>
      <c r="H326" s="214">
        <v>32</v>
      </c>
      <c r="I326" s="215"/>
      <c r="J326" s="216">
        <f>ROUND(I326*H326,2)</f>
        <v>0</v>
      </c>
      <c r="K326" s="212" t="s">
        <v>19</v>
      </c>
      <c r="L326" s="47"/>
      <c r="M326" s="217" t="s">
        <v>19</v>
      </c>
      <c r="N326" s="218" t="s">
        <v>46</v>
      </c>
      <c r="O326" s="87"/>
      <c r="P326" s="219">
        <f>O326*H326</f>
        <v>0</v>
      </c>
      <c r="Q326" s="219">
        <v>0</v>
      </c>
      <c r="R326" s="219">
        <f>Q326*H326</f>
        <v>0</v>
      </c>
      <c r="S326" s="219">
        <v>0</v>
      </c>
      <c r="T326" s="220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1" t="s">
        <v>102</v>
      </c>
      <c r="AT326" s="221" t="s">
        <v>278</v>
      </c>
      <c r="AU326" s="221" t="s">
        <v>82</v>
      </c>
      <c r="AY326" s="20" t="s">
        <v>277</v>
      </c>
      <c r="BE326" s="222">
        <f>IF(N326="základní",J326,0)</f>
        <v>0</v>
      </c>
      <c r="BF326" s="222">
        <f>IF(N326="snížená",J326,0)</f>
        <v>0</v>
      </c>
      <c r="BG326" s="222">
        <f>IF(N326="zákl. přenesená",J326,0)</f>
        <v>0</v>
      </c>
      <c r="BH326" s="222">
        <f>IF(N326="sníž. přenesená",J326,0)</f>
        <v>0</v>
      </c>
      <c r="BI326" s="222">
        <f>IF(N326="nulová",J326,0)</f>
        <v>0</v>
      </c>
      <c r="BJ326" s="20" t="s">
        <v>82</v>
      </c>
      <c r="BK326" s="222">
        <f>ROUND(I326*H326,2)</f>
        <v>0</v>
      </c>
      <c r="BL326" s="20" t="s">
        <v>102</v>
      </c>
      <c r="BM326" s="221" t="s">
        <v>731</v>
      </c>
    </row>
    <row r="327" s="2" customFormat="1">
      <c r="A327" s="41"/>
      <c r="B327" s="42"/>
      <c r="C327" s="43"/>
      <c r="D327" s="223" t="s">
        <v>283</v>
      </c>
      <c r="E327" s="43"/>
      <c r="F327" s="224" t="s">
        <v>732</v>
      </c>
      <c r="G327" s="43"/>
      <c r="H327" s="43"/>
      <c r="I327" s="225"/>
      <c r="J327" s="43"/>
      <c r="K327" s="43"/>
      <c r="L327" s="47"/>
      <c r="M327" s="226"/>
      <c r="N327" s="227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283</v>
      </c>
      <c r="AU327" s="20" t="s">
        <v>82</v>
      </c>
    </row>
    <row r="328" s="2" customFormat="1" ht="16.5" customHeight="1">
      <c r="A328" s="41"/>
      <c r="B328" s="42"/>
      <c r="C328" s="210" t="s">
        <v>733</v>
      </c>
      <c r="D328" s="210" t="s">
        <v>278</v>
      </c>
      <c r="E328" s="211" t="s">
        <v>734</v>
      </c>
      <c r="F328" s="212" t="s">
        <v>735</v>
      </c>
      <c r="G328" s="213" t="s">
        <v>349</v>
      </c>
      <c r="H328" s="214">
        <v>2</v>
      </c>
      <c r="I328" s="215"/>
      <c r="J328" s="216">
        <f>ROUND(I328*H328,2)</f>
        <v>0</v>
      </c>
      <c r="K328" s="212" t="s">
        <v>19</v>
      </c>
      <c r="L328" s="47"/>
      <c r="M328" s="217" t="s">
        <v>19</v>
      </c>
      <c r="N328" s="218" t="s">
        <v>46</v>
      </c>
      <c r="O328" s="87"/>
      <c r="P328" s="219">
        <f>O328*H328</f>
        <v>0</v>
      </c>
      <c r="Q328" s="219">
        <v>0</v>
      </c>
      <c r="R328" s="219">
        <f>Q328*H328</f>
        <v>0</v>
      </c>
      <c r="S328" s="219">
        <v>0</v>
      </c>
      <c r="T328" s="220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1" t="s">
        <v>102</v>
      </c>
      <c r="AT328" s="221" t="s">
        <v>278</v>
      </c>
      <c r="AU328" s="221" t="s">
        <v>82</v>
      </c>
      <c r="AY328" s="20" t="s">
        <v>277</v>
      </c>
      <c r="BE328" s="222">
        <f>IF(N328="základní",J328,0)</f>
        <v>0</v>
      </c>
      <c r="BF328" s="222">
        <f>IF(N328="snížená",J328,0)</f>
        <v>0</v>
      </c>
      <c r="BG328" s="222">
        <f>IF(N328="zákl. přenesená",J328,0)</f>
        <v>0</v>
      </c>
      <c r="BH328" s="222">
        <f>IF(N328="sníž. přenesená",J328,0)</f>
        <v>0</v>
      </c>
      <c r="BI328" s="222">
        <f>IF(N328="nulová",J328,0)</f>
        <v>0</v>
      </c>
      <c r="BJ328" s="20" t="s">
        <v>82</v>
      </c>
      <c r="BK328" s="222">
        <f>ROUND(I328*H328,2)</f>
        <v>0</v>
      </c>
      <c r="BL328" s="20" t="s">
        <v>102</v>
      </c>
      <c r="BM328" s="221" t="s">
        <v>736</v>
      </c>
    </row>
    <row r="329" s="2" customFormat="1">
      <c r="A329" s="41"/>
      <c r="B329" s="42"/>
      <c r="C329" s="43"/>
      <c r="D329" s="223" t="s">
        <v>283</v>
      </c>
      <c r="E329" s="43"/>
      <c r="F329" s="224" t="s">
        <v>737</v>
      </c>
      <c r="G329" s="43"/>
      <c r="H329" s="43"/>
      <c r="I329" s="225"/>
      <c r="J329" s="43"/>
      <c r="K329" s="43"/>
      <c r="L329" s="47"/>
      <c r="M329" s="226"/>
      <c r="N329" s="227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283</v>
      </c>
      <c r="AU329" s="20" t="s">
        <v>82</v>
      </c>
    </row>
    <row r="330" s="2" customFormat="1" ht="16.5" customHeight="1">
      <c r="A330" s="41"/>
      <c r="B330" s="42"/>
      <c r="C330" s="210" t="s">
        <v>738</v>
      </c>
      <c r="D330" s="210" t="s">
        <v>278</v>
      </c>
      <c r="E330" s="211" t="s">
        <v>739</v>
      </c>
      <c r="F330" s="212" t="s">
        <v>735</v>
      </c>
      <c r="G330" s="213" t="s">
        <v>349</v>
      </c>
      <c r="H330" s="214">
        <v>12</v>
      </c>
      <c r="I330" s="215"/>
      <c r="J330" s="216">
        <f>ROUND(I330*H330,2)</f>
        <v>0</v>
      </c>
      <c r="K330" s="212" t="s">
        <v>19</v>
      </c>
      <c r="L330" s="47"/>
      <c r="M330" s="217" t="s">
        <v>19</v>
      </c>
      <c r="N330" s="218" t="s">
        <v>46</v>
      </c>
      <c r="O330" s="87"/>
      <c r="P330" s="219">
        <f>O330*H330</f>
        <v>0</v>
      </c>
      <c r="Q330" s="219">
        <v>0</v>
      </c>
      <c r="R330" s="219">
        <f>Q330*H330</f>
        <v>0</v>
      </c>
      <c r="S330" s="219">
        <v>0</v>
      </c>
      <c r="T330" s="220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1" t="s">
        <v>102</v>
      </c>
      <c r="AT330" s="221" t="s">
        <v>278</v>
      </c>
      <c r="AU330" s="221" t="s">
        <v>82</v>
      </c>
      <c r="AY330" s="20" t="s">
        <v>277</v>
      </c>
      <c r="BE330" s="222">
        <f>IF(N330="základní",J330,0)</f>
        <v>0</v>
      </c>
      <c r="BF330" s="222">
        <f>IF(N330="snížená",J330,0)</f>
        <v>0</v>
      </c>
      <c r="BG330" s="222">
        <f>IF(N330="zákl. přenesená",J330,0)</f>
        <v>0</v>
      </c>
      <c r="BH330" s="222">
        <f>IF(N330="sníž. přenesená",J330,0)</f>
        <v>0</v>
      </c>
      <c r="BI330" s="222">
        <f>IF(N330="nulová",J330,0)</f>
        <v>0</v>
      </c>
      <c r="BJ330" s="20" t="s">
        <v>82</v>
      </c>
      <c r="BK330" s="222">
        <f>ROUND(I330*H330,2)</f>
        <v>0</v>
      </c>
      <c r="BL330" s="20" t="s">
        <v>102</v>
      </c>
      <c r="BM330" s="221" t="s">
        <v>740</v>
      </c>
    </row>
    <row r="331" s="2" customFormat="1">
      <c r="A331" s="41"/>
      <c r="B331" s="42"/>
      <c r="C331" s="43"/>
      <c r="D331" s="223" t="s">
        <v>283</v>
      </c>
      <c r="E331" s="43"/>
      <c r="F331" s="224" t="s">
        <v>741</v>
      </c>
      <c r="G331" s="43"/>
      <c r="H331" s="43"/>
      <c r="I331" s="225"/>
      <c r="J331" s="43"/>
      <c r="K331" s="43"/>
      <c r="L331" s="47"/>
      <c r="M331" s="226"/>
      <c r="N331" s="227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283</v>
      </c>
      <c r="AU331" s="20" t="s">
        <v>82</v>
      </c>
    </row>
    <row r="332" s="2" customFormat="1" ht="16.5" customHeight="1">
      <c r="A332" s="41"/>
      <c r="B332" s="42"/>
      <c r="C332" s="210" t="s">
        <v>742</v>
      </c>
      <c r="D332" s="210" t="s">
        <v>278</v>
      </c>
      <c r="E332" s="211" t="s">
        <v>743</v>
      </c>
      <c r="F332" s="212" t="s">
        <v>744</v>
      </c>
      <c r="G332" s="213" t="s">
        <v>349</v>
      </c>
      <c r="H332" s="214">
        <v>330</v>
      </c>
      <c r="I332" s="215"/>
      <c r="J332" s="216">
        <f>ROUND(I332*H332,2)</f>
        <v>0</v>
      </c>
      <c r="K332" s="212" t="s">
        <v>19</v>
      </c>
      <c r="L332" s="47"/>
      <c r="M332" s="217" t="s">
        <v>19</v>
      </c>
      <c r="N332" s="218" t="s">
        <v>46</v>
      </c>
      <c r="O332" s="87"/>
      <c r="P332" s="219">
        <f>O332*H332</f>
        <v>0</v>
      </c>
      <c r="Q332" s="219">
        <v>0</v>
      </c>
      <c r="R332" s="219">
        <f>Q332*H332</f>
        <v>0</v>
      </c>
      <c r="S332" s="219">
        <v>0</v>
      </c>
      <c r="T332" s="220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1" t="s">
        <v>102</v>
      </c>
      <c r="AT332" s="221" t="s">
        <v>278</v>
      </c>
      <c r="AU332" s="221" t="s">
        <v>82</v>
      </c>
      <c r="AY332" s="20" t="s">
        <v>277</v>
      </c>
      <c r="BE332" s="222">
        <f>IF(N332="základní",J332,0)</f>
        <v>0</v>
      </c>
      <c r="BF332" s="222">
        <f>IF(N332="snížená",J332,0)</f>
        <v>0</v>
      </c>
      <c r="BG332" s="222">
        <f>IF(N332="zákl. přenesená",J332,0)</f>
        <v>0</v>
      </c>
      <c r="BH332" s="222">
        <f>IF(N332="sníž. přenesená",J332,0)</f>
        <v>0</v>
      </c>
      <c r="BI332" s="222">
        <f>IF(N332="nulová",J332,0)</f>
        <v>0</v>
      </c>
      <c r="BJ332" s="20" t="s">
        <v>82</v>
      </c>
      <c r="BK332" s="222">
        <f>ROUND(I332*H332,2)</f>
        <v>0</v>
      </c>
      <c r="BL332" s="20" t="s">
        <v>102</v>
      </c>
      <c r="BM332" s="221" t="s">
        <v>745</v>
      </c>
    </row>
    <row r="333" s="2" customFormat="1">
      <c r="A333" s="41"/>
      <c r="B333" s="42"/>
      <c r="C333" s="43"/>
      <c r="D333" s="223" t="s">
        <v>283</v>
      </c>
      <c r="E333" s="43"/>
      <c r="F333" s="224" t="s">
        <v>746</v>
      </c>
      <c r="G333" s="43"/>
      <c r="H333" s="43"/>
      <c r="I333" s="225"/>
      <c r="J333" s="43"/>
      <c r="K333" s="43"/>
      <c r="L333" s="47"/>
      <c r="M333" s="226"/>
      <c r="N333" s="227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283</v>
      </c>
      <c r="AU333" s="20" t="s">
        <v>82</v>
      </c>
    </row>
    <row r="334" s="2" customFormat="1" ht="16.5" customHeight="1">
      <c r="A334" s="41"/>
      <c r="B334" s="42"/>
      <c r="C334" s="210" t="s">
        <v>747</v>
      </c>
      <c r="D334" s="210" t="s">
        <v>278</v>
      </c>
      <c r="E334" s="211" t="s">
        <v>748</v>
      </c>
      <c r="F334" s="212" t="s">
        <v>749</v>
      </c>
      <c r="G334" s="213" t="s">
        <v>349</v>
      </c>
      <c r="H334" s="214">
        <v>1603</v>
      </c>
      <c r="I334" s="215"/>
      <c r="J334" s="216">
        <f>ROUND(I334*H334,2)</f>
        <v>0</v>
      </c>
      <c r="K334" s="212" t="s">
        <v>19</v>
      </c>
      <c r="L334" s="47"/>
      <c r="M334" s="217" t="s">
        <v>19</v>
      </c>
      <c r="N334" s="218" t="s">
        <v>46</v>
      </c>
      <c r="O334" s="87"/>
      <c r="P334" s="219">
        <f>O334*H334</f>
        <v>0</v>
      </c>
      <c r="Q334" s="219">
        <v>0</v>
      </c>
      <c r="R334" s="219">
        <f>Q334*H334</f>
        <v>0</v>
      </c>
      <c r="S334" s="219">
        <v>0</v>
      </c>
      <c r="T334" s="220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1" t="s">
        <v>102</v>
      </c>
      <c r="AT334" s="221" t="s">
        <v>278</v>
      </c>
      <c r="AU334" s="221" t="s">
        <v>82</v>
      </c>
      <c r="AY334" s="20" t="s">
        <v>277</v>
      </c>
      <c r="BE334" s="222">
        <f>IF(N334="základní",J334,0)</f>
        <v>0</v>
      </c>
      <c r="BF334" s="222">
        <f>IF(N334="snížená",J334,0)</f>
        <v>0</v>
      </c>
      <c r="BG334" s="222">
        <f>IF(N334="zákl. přenesená",J334,0)</f>
        <v>0</v>
      </c>
      <c r="BH334" s="222">
        <f>IF(N334="sníž. přenesená",J334,0)</f>
        <v>0</v>
      </c>
      <c r="BI334" s="222">
        <f>IF(N334="nulová",J334,0)</f>
        <v>0</v>
      </c>
      <c r="BJ334" s="20" t="s">
        <v>82</v>
      </c>
      <c r="BK334" s="222">
        <f>ROUND(I334*H334,2)</f>
        <v>0</v>
      </c>
      <c r="BL334" s="20" t="s">
        <v>102</v>
      </c>
      <c r="BM334" s="221" t="s">
        <v>750</v>
      </c>
    </row>
    <row r="335" s="2" customFormat="1">
      <c r="A335" s="41"/>
      <c r="B335" s="42"/>
      <c r="C335" s="43"/>
      <c r="D335" s="223" t="s">
        <v>283</v>
      </c>
      <c r="E335" s="43"/>
      <c r="F335" s="224" t="s">
        <v>751</v>
      </c>
      <c r="G335" s="43"/>
      <c r="H335" s="43"/>
      <c r="I335" s="225"/>
      <c r="J335" s="43"/>
      <c r="K335" s="43"/>
      <c r="L335" s="47"/>
      <c r="M335" s="226"/>
      <c r="N335" s="227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283</v>
      </c>
      <c r="AU335" s="20" t="s">
        <v>82</v>
      </c>
    </row>
    <row r="336" s="12" customFormat="1">
      <c r="A336" s="12"/>
      <c r="B336" s="228"/>
      <c r="C336" s="229"/>
      <c r="D336" s="223" t="s">
        <v>285</v>
      </c>
      <c r="E336" s="230" t="s">
        <v>752</v>
      </c>
      <c r="F336" s="231" t="s">
        <v>753</v>
      </c>
      <c r="G336" s="229"/>
      <c r="H336" s="232">
        <v>93</v>
      </c>
      <c r="I336" s="233"/>
      <c r="J336" s="229"/>
      <c r="K336" s="229"/>
      <c r="L336" s="234"/>
      <c r="M336" s="235"/>
      <c r="N336" s="236"/>
      <c r="O336" s="236"/>
      <c r="P336" s="236"/>
      <c r="Q336" s="236"/>
      <c r="R336" s="236"/>
      <c r="S336" s="236"/>
      <c r="T336" s="237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T336" s="238" t="s">
        <v>285</v>
      </c>
      <c r="AU336" s="238" t="s">
        <v>82</v>
      </c>
      <c r="AV336" s="12" t="s">
        <v>84</v>
      </c>
      <c r="AW336" s="12" t="s">
        <v>37</v>
      </c>
      <c r="AX336" s="12" t="s">
        <v>75</v>
      </c>
      <c r="AY336" s="238" t="s">
        <v>277</v>
      </c>
    </row>
    <row r="337" s="12" customFormat="1">
      <c r="A337" s="12"/>
      <c r="B337" s="228"/>
      <c r="C337" s="229"/>
      <c r="D337" s="223" t="s">
        <v>285</v>
      </c>
      <c r="E337" s="230" t="s">
        <v>754</v>
      </c>
      <c r="F337" s="231" t="s">
        <v>755</v>
      </c>
      <c r="G337" s="229"/>
      <c r="H337" s="232">
        <v>1510</v>
      </c>
      <c r="I337" s="233"/>
      <c r="J337" s="229"/>
      <c r="K337" s="229"/>
      <c r="L337" s="234"/>
      <c r="M337" s="235"/>
      <c r="N337" s="236"/>
      <c r="O337" s="236"/>
      <c r="P337" s="236"/>
      <c r="Q337" s="236"/>
      <c r="R337" s="236"/>
      <c r="S337" s="236"/>
      <c r="T337" s="237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T337" s="238" t="s">
        <v>285</v>
      </c>
      <c r="AU337" s="238" t="s">
        <v>82</v>
      </c>
      <c r="AV337" s="12" t="s">
        <v>84</v>
      </c>
      <c r="AW337" s="12" t="s">
        <v>37</v>
      </c>
      <c r="AX337" s="12" t="s">
        <v>75</v>
      </c>
      <c r="AY337" s="238" t="s">
        <v>277</v>
      </c>
    </row>
    <row r="338" s="12" customFormat="1">
      <c r="A338" s="12"/>
      <c r="B338" s="228"/>
      <c r="C338" s="229"/>
      <c r="D338" s="223" t="s">
        <v>285</v>
      </c>
      <c r="E338" s="230" t="s">
        <v>19</v>
      </c>
      <c r="F338" s="231" t="s">
        <v>756</v>
      </c>
      <c r="G338" s="229"/>
      <c r="H338" s="232">
        <v>1603</v>
      </c>
      <c r="I338" s="233"/>
      <c r="J338" s="229"/>
      <c r="K338" s="229"/>
      <c r="L338" s="234"/>
      <c r="M338" s="235"/>
      <c r="N338" s="236"/>
      <c r="O338" s="236"/>
      <c r="P338" s="236"/>
      <c r="Q338" s="236"/>
      <c r="R338" s="236"/>
      <c r="S338" s="236"/>
      <c r="T338" s="237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T338" s="238" t="s">
        <v>285</v>
      </c>
      <c r="AU338" s="238" t="s">
        <v>82</v>
      </c>
      <c r="AV338" s="12" t="s">
        <v>84</v>
      </c>
      <c r="AW338" s="12" t="s">
        <v>37</v>
      </c>
      <c r="AX338" s="12" t="s">
        <v>82</v>
      </c>
      <c r="AY338" s="238" t="s">
        <v>277</v>
      </c>
    </row>
    <row r="339" s="2" customFormat="1" ht="16.5" customHeight="1">
      <c r="A339" s="41"/>
      <c r="B339" s="42"/>
      <c r="C339" s="210" t="s">
        <v>757</v>
      </c>
      <c r="D339" s="210" t="s">
        <v>278</v>
      </c>
      <c r="E339" s="211" t="s">
        <v>758</v>
      </c>
      <c r="F339" s="212" t="s">
        <v>759</v>
      </c>
      <c r="G339" s="213" t="s">
        <v>482</v>
      </c>
      <c r="H339" s="214">
        <v>295</v>
      </c>
      <c r="I339" s="215"/>
      <c r="J339" s="216">
        <f>ROUND(I339*H339,2)</f>
        <v>0</v>
      </c>
      <c r="K339" s="212" t="s">
        <v>19</v>
      </c>
      <c r="L339" s="47"/>
      <c r="M339" s="217" t="s">
        <v>19</v>
      </c>
      <c r="N339" s="218" t="s">
        <v>46</v>
      </c>
      <c r="O339" s="87"/>
      <c r="P339" s="219">
        <f>O339*H339</f>
        <v>0</v>
      </c>
      <c r="Q339" s="219">
        <v>0</v>
      </c>
      <c r="R339" s="219">
        <f>Q339*H339</f>
        <v>0</v>
      </c>
      <c r="S339" s="219">
        <v>0</v>
      </c>
      <c r="T339" s="220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1" t="s">
        <v>102</v>
      </c>
      <c r="AT339" s="221" t="s">
        <v>278</v>
      </c>
      <c r="AU339" s="221" t="s">
        <v>82</v>
      </c>
      <c r="AY339" s="20" t="s">
        <v>277</v>
      </c>
      <c r="BE339" s="222">
        <f>IF(N339="základní",J339,0)</f>
        <v>0</v>
      </c>
      <c r="BF339" s="222">
        <f>IF(N339="snížená",J339,0)</f>
        <v>0</v>
      </c>
      <c r="BG339" s="222">
        <f>IF(N339="zákl. přenesená",J339,0)</f>
        <v>0</v>
      </c>
      <c r="BH339" s="222">
        <f>IF(N339="sníž. přenesená",J339,0)</f>
        <v>0</v>
      </c>
      <c r="BI339" s="222">
        <f>IF(N339="nulová",J339,0)</f>
        <v>0</v>
      </c>
      <c r="BJ339" s="20" t="s">
        <v>82</v>
      </c>
      <c r="BK339" s="222">
        <f>ROUND(I339*H339,2)</f>
        <v>0</v>
      </c>
      <c r="BL339" s="20" t="s">
        <v>102</v>
      </c>
      <c r="BM339" s="221" t="s">
        <v>760</v>
      </c>
    </row>
    <row r="340" s="2" customFormat="1">
      <c r="A340" s="41"/>
      <c r="B340" s="42"/>
      <c r="C340" s="43"/>
      <c r="D340" s="223" t="s">
        <v>283</v>
      </c>
      <c r="E340" s="43"/>
      <c r="F340" s="224" t="s">
        <v>761</v>
      </c>
      <c r="G340" s="43"/>
      <c r="H340" s="43"/>
      <c r="I340" s="225"/>
      <c r="J340" s="43"/>
      <c r="K340" s="43"/>
      <c r="L340" s="47"/>
      <c r="M340" s="226"/>
      <c r="N340" s="227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283</v>
      </c>
      <c r="AU340" s="20" t="s">
        <v>82</v>
      </c>
    </row>
    <row r="341" s="12" customFormat="1">
      <c r="A341" s="12"/>
      <c r="B341" s="228"/>
      <c r="C341" s="229"/>
      <c r="D341" s="223" t="s">
        <v>285</v>
      </c>
      <c r="E341" s="230" t="s">
        <v>762</v>
      </c>
      <c r="F341" s="231" t="s">
        <v>763</v>
      </c>
      <c r="G341" s="229"/>
      <c r="H341" s="232">
        <v>286</v>
      </c>
      <c r="I341" s="233"/>
      <c r="J341" s="229"/>
      <c r="K341" s="229"/>
      <c r="L341" s="234"/>
      <c r="M341" s="235"/>
      <c r="N341" s="236"/>
      <c r="O341" s="236"/>
      <c r="P341" s="236"/>
      <c r="Q341" s="236"/>
      <c r="R341" s="236"/>
      <c r="S341" s="236"/>
      <c r="T341" s="237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T341" s="238" t="s">
        <v>285</v>
      </c>
      <c r="AU341" s="238" t="s">
        <v>82</v>
      </c>
      <c r="AV341" s="12" t="s">
        <v>84</v>
      </c>
      <c r="AW341" s="12" t="s">
        <v>37</v>
      </c>
      <c r="AX341" s="12" t="s">
        <v>75</v>
      </c>
      <c r="AY341" s="238" t="s">
        <v>277</v>
      </c>
    </row>
    <row r="342" s="12" customFormat="1">
      <c r="A342" s="12"/>
      <c r="B342" s="228"/>
      <c r="C342" s="229"/>
      <c r="D342" s="223" t="s">
        <v>285</v>
      </c>
      <c r="E342" s="230" t="s">
        <v>764</v>
      </c>
      <c r="F342" s="231" t="s">
        <v>765</v>
      </c>
      <c r="G342" s="229"/>
      <c r="H342" s="232">
        <v>9</v>
      </c>
      <c r="I342" s="233"/>
      <c r="J342" s="229"/>
      <c r="K342" s="229"/>
      <c r="L342" s="234"/>
      <c r="M342" s="235"/>
      <c r="N342" s="236"/>
      <c r="O342" s="236"/>
      <c r="P342" s="236"/>
      <c r="Q342" s="236"/>
      <c r="R342" s="236"/>
      <c r="S342" s="236"/>
      <c r="T342" s="237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T342" s="238" t="s">
        <v>285</v>
      </c>
      <c r="AU342" s="238" t="s">
        <v>82</v>
      </c>
      <c r="AV342" s="12" t="s">
        <v>84</v>
      </c>
      <c r="AW342" s="12" t="s">
        <v>37</v>
      </c>
      <c r="AX342" s="12" t="s">
        <v>75</v>
      </c>
      <c r="AY342" s="238" t="s">
        <v>277</v>
      </c>
    </row>
    <row r="343" s="12" customFormat="1">
      <c r="A343" s="12"/>
      <c r="B343" s="228"/>
      <c r="C343" s="229"/>
      <c r="D343" s="223" t="s">
        <v>285</v>
      </c>
      <c r="E343" s="230" t="s">
        <v>19</v>
      </c>
      <c r="F343" s="231" t="s">
        <v>766</v>
      </c>
      <c r="G343" s="229"/>
      <c r="H343" s="232">
        <v>295</v>
      </c>
      <c r="I343" s="233"/>
      <c r="J343" s="229"/>
      <c r="K343" s="229"/>
      <c r="L343" s="234"/>
      <c r="M343" s="235"/>
      <c r="N343" s="236"/>
      <c r="O343" s="236"/>
      <c r="P343" s="236"/>
      <c r="Q343" s="236"/>
      <c r="R343" s="236"/>
      <c r="S343" s="236"/>
      <c r="T343" s="237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T343" s="238" t="s">
        <v>285</v>
      </c>
      <c r="AU343" s="238" t="s">
        <v>82</v>
      </c>
      <c r="AV343" s="12" t="s">
        <v>84</v>
      </c>
      <c r="AW343" s="12" t="s">
        <v>37</v>
      </c>
      <c r="AX343" s="12" t="s">
        <v>82</v>
      </c>
      <c r="AY343" s="238" t="s">
        <v>277</v>
      </c>
    </row>
    <row r="344" s="2" customFormat="1" ht="16.5" customHeight="1">
      <c r="A344" s="41"/>
      <c r="B344" s="42"/>
      <c r="C344" s="210" t="s">
        <v>767</v>
      </c>
      <c r="D344" s="210" t="s">
        <v>278</v>
      </c>
      <c r="E344" s="211" t="s">
        <v>768</v>
      </c>
      <c r="F344" s="212" t="s">
        <v>769</v>
      </c>
      <c r="G344" s="213" t="s">
        <v>332</v>
      </c>
      <c r="H344" s="214">
        <v>3.3599999999999999</v>
      </c>
      <c r="I344" s="215"/>
      <c r="J344" s="216">
        <f>ROUND(I344*H344,2)</f>
        <v>0</v>
      </c>
      <c r="K344" s="212" t="s">
        <v>19</v>
      </c>
      <c r="L344" s="47"/>
      <c r="M344" s="217" t="s">
        <v>19</v>
      </c>
      <c r="N344" s="218" t="s">
        <v>46</v>
      </c>
      <c r="O344" s="87"/>
      <c r="P344" s="219">
        <f>O344*H344</f>
        <v>0</v>
      </c>
      <c r="Q344" s="219">
        <v>0</v>
      </c>
      <c r="R344" s="219">
        <f>Q344*H344</f>
        <v>0</v>
      </c>
      <c r="S344" s="219">
        <v>0</v>
      </c>
      <c r="T344" s="220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1" t="s">
        <v>102</v>
      </c>
      <c r="AT344" s="221" t="s">
        <v>278</v>
      </c>
      <c r="AU344" s="221" t="s">
        <v>82</v>
      </c>
      <c r="AY344" s="20" t="s">
        <v>277</v>
      </c>
      <c r="BE344" s="222">
        <f>IF(N344="základní",J344,0)</f>
        <v>0</v>
      </c>
      <c r="BF344" s="222">
        <f>IF(N344="snížená",J344,0)</f>
        <v>0</v>
      </c>
      <c r="BG344" s="222">
        <f>IF(N344="zákl. přenesená",J344,0)</f>
        <v>0</v>
      </c>
      <c r="BH344" s="222">
        <f>IF(N344="sníž. přenesená",J344,0)</f>
        <v>0</v>
      </c>
      <c r="BI344" s="222">
        <f>IF(N344="nulová",J344,0)</f>
        <v>0</v>
      </c>
      <c r="BJ344" s="20" t="s">
        <v>82</v>
      </c>
      <c r="BK344" s="222">
        <f>ROUND(I344*H344,2)</f>
        <v>0</v>
      </c>
      <c r="BL344" s="20" t="s">
        <v>102</v>
      </c>
      <c r="BM344" s="221" t="s">
        <v>770</v>
      </c>
    </row>
    <row r="345" s="2" customFormat="1">
      <c r="A345" s="41"/>
      <c r="B345" s="42"/>
      <c r="C345" s="43"/>
      <c r="D345" s="223" t="s">
        <v>283</v>
      </c>
      <c r="E345" s="43"/>
      <c r="F345" s="224" t="s">
        <v>334</v>
      </c>
      <c r="G345" s="43"/>
      <c r="H345" s="43"/>
      <c r="I345" s="225"/>
      <c r="J345" s="43"/>
      <c r="K345" s="43"/>
      <c r="L345" s="47"/>
      <c r="M345" s="226"/>
      <c r="N345" s="227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283</v>
      </c>
      <c r="AU345" s="20" t="s">
        <v>82</v>
      </c>
    </row>
    <row r="346" s="12" customFormat="1">
      <c r="A346" s="12"/>
      <c r="B346" s="228"/>
      <c r="C346" s="229"/>
      <c r="D346" s="223" t="s">
        <v>285</v>
      </c>
      <c r="E346" s="230" t="s">
        <v>771</v>
      </c>
      <c r="F346" s="231" t="s">
        <v>772</v>
      </c>
      <c r="G346" s="229"/>
      <c r="H346" s="232">
        <v>2</v>
      </c>
      <c r="I346" s="233"/>
      <c r="J346" s="229"/>
      <c r="K346" s="229"/>
      <c r="L346" s="234"/>
      <c r="M346" s="235"/>
      <c r="N346" s="236"/>
      <c r="O346" s="236"/>
      <c r="P346" s="236"/>
      <c r="Q346" s="236"/>
      <c r="R346" s="236"/>
      <c r="S346" s="236"/>
      <c r="T346" s="237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T346" s="238" t="s">
        <v>285</v>
      </c>
      <c r="AU346" s="238" t="s">
        <v>82</v>
      </c>
      <c r="AV346" s="12" t="s">
        <v>84</v>
      </c>
      <c r="AW346" s="12" t="s">
        <v>37</v>
      </c>
      <c r="AX346" s="12" t="s">
        <v>75</v>
      </c>
      <c r="AY346" s="238" t="s">
        <v>277</v>
      </c>
    </row>
    <row r="347" s="12" customFormat="1">
      <c r="A347" s="12"/>
      <c r="B347" s="228"/>
      <c r="C347" s="229"/>
      <c r="D347" s="223" t="s">
        <v>285</v>
      </c>
      <c r="E347" s="230" t="s">
        <v>773</v>
      </c>
      <c r="F347" s="231" t="s">
        <v>774</v>
      </c>
      <c r="G347" s="229"/>
      <c r="H347" s="232">
        <v>1.3600000000000001</v>
      </c>
      <c r="I347" s="233"/>
      <c r="J347" s="229"/>
      <c r="K347" s="229"/>
      <c r="L347" s="234"/>
      <c r="M347" s="235"/>
      <c r="N347" s="236"/>
      <c r="O347" s="236"/>
      <c r="P347" s="236"/>
      <c r="Q347" s="236"/>
      <c r="R347" s="236"/>
      <c r="S347" s="236"/>
      <c r="T347" s="237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T347" s="238" t="s">
        <v>285</v>
      </c>
      <c r="AU347" s="238" t="s">
        <v>82</v>
      </c>
      <c r="AV347" s="12" t="s">
        <v>84</v>
      </c>
      <c r="AW347" s="12" t="s">
        <v>37</v>
      </c>
      <c r="AX347" s="12" t="s">
        <v>75</v>
      </c>
      <c r="AY347" s="238" t="s">
        <v>277</v>
      </c>
    </row>
    <row r="348" s="12" customFormat="1">
      <c r="A348" s="12"/>
      <c r="B348" s="228"/>
      <c r="C348" s="229"/>
      <c r="D348" s="223" t="s">
        <v>285</v>
      </c>
      <c r="E348" s="230" t="s">
        <v>19</v>
      </c>
      <c r="F348" s="231" t="s">
        <v>775</v>
      </c>
      <c r="G348" s="229"/>
      <c r="H348" s="232">
        <v>3.3599999999999999</v>
      </c>
      <c r="I348" s="233"/>
      <c r="J348" s="229"/>
      <c r="K348" s="229"/>
      <c r="L348" s="234"/>
      <c r="M348" s="235"/>
      <c r="N348" s="236"/>
      <c r="O348" s="236"/>
      <c r="P348" s="236"/>
      <c r="Q348" s="236"/>
      <c r="R348" s="236"/>
      <c r="S348" s="236"/>
      <c r="T348" s="237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T348" s="238" t="s">
        <v>285</v>
      </c>
      <c r="AU348" s="238" t="s">
        <v>82</v>
      </c>
      <c r="AV348" s="12" t="s">
        <v>84</v>
      </c>
      <c r="AW348" s="12" t="s">
        <v>37</v>
      </c>
      <c r="AX348" s="12" t="s">
        <v>82</v>
      </c>
      <c r="AY348" s="238" t="s">
        <v>277</v>
      </c>
    </row>
    <row r="349" s="2" customFormat="1" ht="16.5" customHeight="1">
      <c r="A349" s="41"/>
      <c r="B349" s="42"/>
      <c r="C349" s="210" t="s">
        <v>776</v>
      </c>
      <c r="D349" s="210" t="s">
        <v>278</v>
      </c>
      <c r="E349" s="211" t="s">
        <v>777</v>
      </c>
      <c r="F349" s="212" t="s">
        <v>778</v>
      </c>
      <c r="G349" s="213" t="s">
        <v>332</v>
      </c>
      <c r="H349" s="214">
        <v>3.7999999999999998</v>
      </c>
      <c r="I349" s="215"/>
      <c r="J349" s="216">
        <f>ROUND(I349*H349,2)</f>
        <v>0</v>
      </c>
      <c r="K349" s="212" t="s">
        <v>19</v>
      </c>
      <c r="L349" s="47"/>
      <c r="M349" s="217" t="s">
        <v>19</v>
      </c>
      <c r="N349" s="218" t="s">
        <v>46</v>
      </c>
      <c r="O349" s="87"/>
      <c r="P349" s="219">
        <f>O349*H349</f>
        <v>0</v>
      </c>
      <c r="Q349" s="219">
        <v>0</v>
      </c>
      <c r="R349" s="219">
        <f>Q349*H349</f>
        <v>0</v>
      </c>
      <c r="S349" s="219">
        <v>0</v>
      </c>
      <c r="T349" s="220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1" t="s">
        <v>102</v>
      </c>
      <c r="AT349" s="221" t="s">
        <v>278</v>
      </c>
      <c r="AU349" s="221" t="s">
        <v>82</v>
      </c>
      <c r="AY349" s="20" t="s">
        <v>277</v>
      </c>
      <c r="BE349" s="222">
        <f>IF(N349="základní",J349,0)</f>
        <v>0</v>
      </c>
      <c r="BF349" s="222">
        <f>IF(N349="snížená",J349,0)</f>
        <v>0</v>
      </c>
      <c r="BG349" s="222">
        <f>IF(N349="zákl. přenesená",J349,0)</f>
        <v>0</v>
      </c>
      <c r="BH349" s="222">
        <f>IF(N349="sníž. přenesená",J349,0)</f>
        <v>0</v>
      </c>
      <c r="BI349" s="222">
        <f>IF(N349="nulová",J349,0)</f>
        <v>0</v>
      </c>
      <c r="BJ349" s="20" t="s">
        <v>82</v>
      </c>
      <c r="BK349" s="222">
        <f>ROUND(I349*H349,2)</f>
        <v>0</v>
      </c>
      <c r="BL349" s="20" t="s">
        <v>102</v>
      </c>
      <c r="BM349" s="221" t="s">
        <v>779</v>
      </c>
    </row>
    <row r="350" s="2" customFormat="1">
      <c r="A350" s="41"/>
      <c r="B350" s="42"/>
      <c r="C350" s="43"/>
      <c r="D350" s="223" t="s">
        <v>283</v>
      </c>
      <c r="E350" s="43"/>
      <c r="F350" s="224" t="s">
        <v>780</v>
      </c>
      <c r="G350" s="43"/>
      <c r="H350" s="43"/>
      <c r="I350" s="225"/>
      <c r="J350" s="43"/>
      <c r="K350" s="43"/>
      <c r="L350" s="47"/>
      <c r="M350" s="226"/>
      <c r="N350" s="227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283</v>
      </c>
      <c r="AU350" s="20" t="s">
        <v>82</v>
      </c>
    </row>
    <row r="351" s="2" customFormat="1" ht="16.5" customHeight="1">
      <c r="A351" s="41"/>
      <c r="B351" s="42"/>
      <c r="C351" s="210" t="s">
        <v>781</v>
      </c>
      <c r="D351" s="210" t="s">
        <v>278</v>
      </c>
      <c r="E351" s="211" t="s">
        <v>782</v>
      </c>
      <c r="F351" s="212" t="s">
        <v>783</v>
      </c>
      <c r="G351" s="213" t="s">
        <v>332</v>
      </c>
      <c r="H351" s="214">
        <v>3</v>
      </c>
      <c r="I351" s="215"/>
      <c r="J351" s="216">
        <f>ROUND(I351*H351,2)</f>
        <v>0</v>
      </c>
      <c r="K351" s="212" t="s">
        <v>19</v>
      </c>
      <c r="L351" s="47"/>
      <c r="M351" s="217" t="s">
        <v>19</v>
      </c>
      <c r="N351" s="218" t="s">
        <v>46</v>
      </c>
      <c r="O351" s="87"/>
      <c r="P351" s="219">
        <f>O351*H351</f>
        <v>0</v>
      </c>
      <c r="Q351" s="219">
        <v>0</v>
      </c>
      <c r="R351" s="219">
        <f>Q351*H351</f>
        <v>0</v>
      </c>
      <c r="S351" s="219">
        <v>0</v>
      </c>
      <c r="T351" s="220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1" t="s">
        <v>102</v>
      </c>
      <c r="AT351" s="221" t="s">
        <v>278</v>
      </c>
      <c r="AU351" s="221" t="s">
        <v>82</v>
      </c>
      <c r="AY351" s="20" t="s">
        <v>277</v>
      </c>
      <c r="BE351" s="222">
        <f>IF(N351="základní",J351,0)</f>
        <v>0</v>
      </c>
      <c r="BF351" s="222">
        <f>IF(N351="snížená",J351,0)</f>
        <v>0</v>
      </c>
      <c r="BG351" s="222">
        <f>IF(N351="zákl. přenesená",J351,0)</f>
        <v>0</v>
      </c>
      <c r="BH351" s="222">
        <f>IF(N351="sníž. přenesená",J351,0)</f>
        <v>0</v>
      </c>
      <c r="BI351" s="222">
        <f>IF(N351="nulová",J351,0)</f>
        <v>0</v>
      </c>
      <c r="BJ351" s="20" t="s">
        <v>82</v>
      </c>
      <c r="BK351" s="222">
        <f>ROUND(I351*H351,2)</f>
        <v>0</v>
      </c>
      <c r="BL351" s="20" t="s">
        <v>102</v>
      </c>
      <c r="BM351" s="221" t="s">
        <v>784</v>
      </c>
    </row>
    <row r="352" s="2" customFormat="1">
      <c r="A352" s="41"/>
      <c r="B352" s="42"/>
      <c r="C352" s="43"/>
      <c r="D352" s="223" t="s">
        <v>283</v>
      </c>
      <c r="E352" s="43"/>
      <c r="F352" s="224" t="s">
        <v>785</v>
      </c>
      <c r="G352" s="43"/>
      <c r="H352" s="43"/>
      <c r="I352" s="225"/>
      <c r="J352" s="43"/>
      <c r="K352" s="43"/>
      <c r="L352" s="47"/>
      <c r="M352" s="226"/>
      <c r="N352" s="227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283</v>
      </c>
      <c r="AU352" s="20" t="s">
        <v>82</v>
      </c>
    </row>
    <row r="353" s="2" customFormat="1" ht="16.5" customHeight="1">
      <c r="A353" s="41"/>
      <c r="B353" s="42"/>
      <c r="C353" s="210" t="s">
        <v>786</v>
      </c>
      <c r="D353" s="210" t="s">
        <v>278</v>
      </c>
      <c r="E353" s="211" t="s">
        <v>787</v>
      </c>
      <c r="F353" s="212" t="s">
        <v>788</v>
      </c>
      <c r="G353" s="213" t="s">
        <v>349</v>
      </c>
      <c r="H353" s="214">
        <v>5</v>
      </c>
      <c r="I353" s="215"/>
      <c r="J353" s="216">
        <f>ROUND(I353*H353,2)</f>
        <v>0</v>
      </c>
      <c r="K353" s="212" t="s">
        <v>19</v>
      </c>
      <c r="L353" s="47"/>
      <c r="M353" s="217" t="s">
        <v>19</v>
      </c>
      <c r="N353" s="218" t="s">
        <v>46</v>
      </c>
      <c r="O353" s="87"/>
      <c r="P353" s="219">
        <f>O353*H353</f>
        <v>0</v>
      </c>
      <c r="Q353" s="219">
        <v>0</v>
      </c>
      <c r="R353" s="219">
        <f>Q353*H353</f>
        <v>0</v>
      </c>
      <c r="S353" s="219">
        <v>0</v>
      </c>
      <c r="T353" s="220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1" t="s">
        <v>102</v>
      </c>
      <c r="AT353" s="221" t="s">
        <v>278</v>
      </c>
      <c r="AU353" s="221" t="s">
        <v>82</v>
      </c>
      <c r="AY353" s="20" t="s">
        <v>277</v>
      </c>
      <c r="BE353" s="222">
        <f>IF(N353="základní",J353,0)</f>
        <v>0</v>
      </c>
      <c r="BF353" s="222">
        <f>IF(N353="snížená",J353,0)</f>
        <v>0</v>
      </c>
      <c r="BG353" s="222">
        <f>IF(N353="zákl. přenesená",J353,0)</f>
        <v>0</v>
      </c>
      <c r="BH353" s="222">
        <f>IF(N353="sníž. přenesená",J353,0)</f>
        <v>0</v>
      </c>
      <c r="BI353" s="222">
        <f>IF(N353="nulová",J353,0)</f>
        <v>0</v>
      </c>
      <c r="BJ353" s="20" t="s">
        <v>82</v>
      </c>
      <c r="BK353" s="222">
        <f>ROUND(I353*H353,2)</f>
        <v>0</v>
      </c>
      <c r="BL353" s="20" t="s">
        <v>102</v>
      </c>
      <c r="BM353" s="221" t="s">
        <v>789</v>
      </c>
    </row>
    <row r="354" s="2" customFormat="1">
      <c r="A354" s="41"/>
      <c r="B354" s="42"/>
      <c r="C354" s="43"/>
      <c r="D354" s="223" t="s">
        <v>283</v>
      </c>
      <c r="E354" s="43"/>
      <c r="F354" s="224" t="s">
        <v>790</v>
      </c>
      <c r="G354" s="43"/>
      <c r="H354" s="43"/>
      <c r="I354" s="225"/>
      <c r="J354" s="43"/>
      <c r="K354" s="43"/>
      <c r="L354" s="47"/>
      <c r="M354" s="239"/>
      <c r="N354" s="240"/>
      <c r="O354" s="241"/>
      <c r="P354" s="241"/>
      <c r="Q354" s="241"/>
      <c r="R354" s="241"/>
      <c r="S354" s="241"/>
      <c r="T354" s="242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283</v>
      </c>
      <c r="AU354" s="20" t="s">
        <v>82</v>
      </c>
    </row>
    <row r="355" s="2" customFormat="1" ht="6.96" customHeight="1">
      <c r="A355" s="41"/>
      <c r="B355" s="62"/>
      <c r="C355" s="63"/>
      <c r="D355" s="63"/>
      <c r="E355" s="63"/>
      <c r="F355" s="63"/>
      <c r="G355" s="63"/>
      <c r="H355" s="63"/>
      <c r="I355" s="63"/>
      <c r="J355" s="63"/>
      <c r="K355" s="63"/>
      <c r="L355" s="47"/>
      <c r="M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</row>
  </sheetData>
  <sheetProtection sheet="1" autoFilter="0" formatColumns="0" formatRows="0" objects="1" scenarios="1" spinCount="100000" saltValue="8MWddgMQqZjo2WGUSRtQXaPI+tJyQ0ZeTFeo5YitzHlLARVBHlnKqI7on7bLfqxiO0L7CvdHUfo5pGnyJAyu7A==" hashValue="f07qeytrDflk/vXsDCHAHM5rfY9a5Pmczwt15L7T4E09KQlEEv2BZmShiTlUq2Lgxl9Kau+WmqLuGeYFAYGl7A==" algorithmName="SHA-512" password="CC35"/>
  <autoFilter ref="C93:K35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1676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1838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ROUND((SUM(BE96:BE135)),  2)</f>
        <v>0</v>
      </c>
      <c r="G37" s="41"/>
      <c r="H37" s="41"/>
      <c r="I37" s="162">
        <v>0.20999999999999999</v>
      </c>
      <c r="J37" s="161">
        <f>ROUND(((SUM(BE96:BE135))*I37),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ROUND((SUM(BF96:BF135)),  2)</f>
        <v>0</v>
      </c>
      <c r="G38" s="41"/>
      <c r="H38" s="41"/>
      <c r="I38" s="162">
        <v>0.14999999999999999</v>
      </c>
      <c r="J38" s="161">
        <f>ROUND(((SUM(BF96:BF135))*I38),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ROUND((SUM(BG96:BG135)),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ROUND((SUM(BH96:BH135)),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ROUND((SUM(BI96:BI135)),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1676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04.5 - Záhony 3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1741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1839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1201</v>
      </c>
      <c r="E70" s="246"/>
      <c r="F70" s="246"/>
      <c r="G70" s="246"/>
      <c r="H70" s="246"/>
      <c r="I70" s="246"/>
      <c r="J70" s="247">
        <f>J119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1743</v>
      </c>
      <c r="E71" s="246"/>
      <c r="F71" s="246"/>
      <c r="G71" s="246"/>
      <c r="H71" s="246"/>
      <c r="I71" s="246"/>
      <c r="J71" s="247">
        <f>J122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1152</v>
      </c>
      <c r="E72" s="246"/>
      <c r="F72" s="246"/>
      <c r="G72" s="246"/>
      <c r="H72" s="246"/>
      <c r="I72" s="246"/>
      <c r="J72" s="247">
        <f>J133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244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245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1676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1677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04.5 - Záhony 3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264</v>
      </c>
      <c r="D95" s="188" t="s">
        <v>60</v>
      </c>
      <c r="E95" s="188" t="s">
        <v>56</v>
      </c>
      <c r="F95" s="188" t="s">
        <v>57</v>
      </c>
      <c r="G95" s="188" t="s">
        <v>265</v>
      </c>
      <c r="H95" s="188" t="s">
        <v>266</v>
      </c>
      <c r="I95" s="188" t="s">
        <v>267</v>
      </c>
      <c r="J95" s="188" t="s">
        <v>252</v>
      </c>
      <c r="K95" s="189" t="s">
        <v>268</v>
      </c>
      <c r="L95" s="190"/>
      <c r="M95" s="95" t="s">
        <v>19</v>
      </c>
      <c r="N95" s="96" t="s">
        <v>45</v>
      </c>
      <c r="O95" s="96" t="s">
        <v>269</v>
      </c>
      <c r="P95" s="96" t="s">
        <v>270</v>
      </c>
      <c r="Q95" s="96" t="s">
        <v>271</v>
      </c>
      <c r="R95" s="96" t="s">
        <v>272</v>
      </c>
      <c r="S95" s="96" t="s">
        <v>273</v>
      </c>
      <c r="T95" s="97" t="s">
        <v>274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275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253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936</v>
      </c>
      <c r="F97" s="199" t="s">
        <v>1747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P98+P119+P122+P133</f>
        <v>0</v>
      </c>
      <c r="Q97" s="204"/>
      <c r="R97" s="205">
        <f>R98+R119+R122+R133</f>
        <v>0</v>
      </c>
      <c r="S97" s="204"/>
      <c r="T97" s="206">
        <f>T98+T119+T122+T133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277</v>
      </c>
      <c r="BK97" s="209">
        <f>BK98+BK119+BK122+BK133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942</v>
      </c>
      <c r="F98" s="249" t="s">
        <v>1840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SUM(P99:P118)</f>
        <v>0</v>
      </c>
      <c r="Q98" s="204"/>
      <c r="R98" s="205">
        <f>SUM(R99:R118)</f>
        <v>0</v>
      </c>
      <c r="S98" s="204"/>
      <c r="T98" s="206">
        <f>SUM(T99:T118)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277</v>
      </c>
      <c r="BK98" s="209">
        <f>SUM(BK99:BK118)</f>
        <v>0</v>
      </c>
    </row>
    <row r="99" s="2" customFormat="1" ht="16.5" customHeight="1">
      <c r="A99" s="41"/>
      <c r="B99" s="42"/>
      <c r="C99" s="210" t="s">
        <v>82</v>
      </c>
      <c r="D99" s="210" t="s">
        <v>278</v>
      </c>
      <c r="E99" s="211" t="s">
        <v>1841</v>
      </c>
      <c r="F99" s="212" t="s">
        <v>1842</v>
      </c>
      <c r="G99" s="213" t="s">
        <v>1041</v>
      </c>
      <c r="H99" s="214">
        <v>125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84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1843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1842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84</v>
      </c>
    </row>
    <row r="101" s="2" customFormat="1" ht="16.5" customHeight="1">
      <c r="A101" s="41"/>
      <c r="B101" s="42"/>
      <c r="C101" s="210" t="s">
        <v>84</v>
      </c>
      <c r="D101" s="210" t="s">
        <v>278</v>
      </c>
      <c r="E101" s="211" t="s">
        <v>1844</v>
      </c>
      <c r="F101" s="212" t="s">
        <v>1845</v>
      </c>
      <c r="G101" s="213" t="s">
        <v>1041</v>
      </c>
      <c r="H101" s="214">
        <v>125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278</v>
      </c>
      <c r="AU101" s="221" t="s">
        <v>84</v>
      </c>
      <c r="AY101" s="20" t="s">
        <v>277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1846</v>
      </c>
    </row>
    <row r="102" s="2" customFormat="1">
      <c r="A102" s="41"/>
      <c r="B102" s="42"/>
      <c r="C102" s="43"/>
      <c r="D102" s="223" t="s">
        <v>283</v>
      </c>
      <c r="E102" s="43"/>
      <c r="F102" s="224" t="s">
        <v>1845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283</v>
      </c>
      <c r="AU102" s="20" t="s">
        <v>84</v>
      </c>
    </row>
    <row r="103" s="2" customFormat="1" ht="24.15" customHeight="1">
      <c r="A103" s="41"/>
      <c r="B103" s="42"/>
      <c r="C103" s="210" t="s">
        <v>98</v>
      </c>
      <c r="D103" s="210" t="s">
        <v>278</v>
      </c>
      <c r="E103" s="211" t="s">
        <v>1847</v>
      </c>
      <c r="F103" s="212" t="s">
        <v>1848</v>
      </c>
      <c r="G103" s="213" t="s">
        <v>1051</v>
      </c>
      <c r="H103" s="214">
        <v>124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1849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1848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 ht="16.5" customHeight="1">
      <c r="A105" s="41"/>
      <c r="B105" s="42"/>
      <c r="C105" s="210" t="s">
        <v>102</v>
      </c>
      <c r="D105" s="210" t="s">
        <v>278</v>
      </c>
      <c r="E105" s="211" t="s">
        <v>1769</v>
      </c>
      <c r="F105" s="212" t="s">
        <v>1770</v>
      </c>
      <c r="G105" s="213" t="s">
        <v>1051</v>
      </c>
      <c r="H105" s="214">
        <v>124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84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1850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1770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84</v>
      </c>
    </row>
    <row r="107" s="2" customFormat="1" ht="21.75" customHeight="1">
      <c r="A107" s="41"/>
      <c r="B107" s="42"/>
      <c r="C107" s="210" t="s">
        <v>306</v>
      </c>
      <c r="D107" s="210" t="s">
        <v>278</v>
      </c>
      <c r="E107" s="211" t="s">
        <v>1775</v>
      </c>
      <c r="F107" s="212" t="s">
        <v>1851</v>
      </c>
      <c r="G107" s="213" t="s">
        <v>1051</v>
      </c>
      <c r="H107" s="214">
        <v>375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1852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1851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 ht="16.5" customHeight="1">
      <c r="A109" s="41"/>
      <c r="B109" s="42"/>
      <c r="C109" s="210" t="s">
        <v>312</v>
      </c>
      <c r="D109" s="210" t="s">
        <v>278</v>
      </c>
      <c r="E109" s="211" t="s">
        <v>1338</v>
      </c>
      <c r="F109" s="212" t="s">
        <v>1778</v>
      </c>
      <c r="G109" s="213" t="s">
        <v>1041</v>
      </c>
      <c r="H109" s="214">
        <v>125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278</v>
      </c>
      <c r="AU109" s="221" t="s">
        <v>84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1853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1778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84</v>
      </c>
    </row>
    <row r="111" s="2" customFormat="1" ht="16.5" customHeight="1">
      <c r="A111" s="41"/>
      <c r="B111" s="42"/>
      <c r="C111" s="210" t="s">
        <v>318</v>
      </c>
      <c r="D111" s="210" t="s">
        <v>278</v>
      </c>
      <c r="E111" s="211" t="s">
        <v>1129</v>
      </c>
      <c r="F111" s="212" t="s">
        <v>1854</v>
      </c>
      <c r="G111" s="213" t="s">
        <v>1131</v>
      </c>
      <c r="H111" s="214">
        <v>1.25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84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1855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1856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84</v>
      </c>
    </row>
    <row r="113" s="2" customFormat="1" ht="16.5" customHeight="1">
      <c r="A113" s="41"/>
      <c r="B113" s="42"/>
      <c r="C113" s="210" t="s">
        <v>329</v>
      </c>
      <c r="D113" s="210" t="s">
        <v>278</v>
      </c>
      <c r="E113" s="211" t="s">
        <v>1134</v>
      </c>
      <c r="F113" s="212" t="s">
        <v>1135</v>
      </c>
      <c r="G113" s="213" t="s">
        <v>1131</v>
      </c>
      <c r="H113" s="214">
        <v>1.25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278</v>
      </c>
      <c r="AU113" s="221" t="s">
        <v>84</v>
      </c>
      <c r="AY113" s="20" t="s">
        <v>277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1857</v>
      </c>
    </row>
    <row r="114" s="2" customFormat="1">
      <c r="A114" s="41"/>
      <c r="B114" s="42"/>
      <c r="C114" s="43"/>
      <c r="D114" s="223" t="s">
        <v>283</v>
      </c>
      <c r="E114" s="43"/>
      <c r="F114" s="224" t="s">
        <v>1135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283</v>
      </c>
      <c r="AU114" s="20" t="s">
        <v>84</v>
      </c>
    </row>
    <row r="115" s="2" customFormat="1" ht="16.5" customHeight="1">
      <c r="A115" s="41"/>
      <c r="B115" s="42"/>
      <c r="C115" s="210" t="s">
        <v>337</v>
      </c>
      <c r="D115" s="210" t="s">
        <v>278</v>
      </c>
      <c r="E115" s="211" t="s">
        <v>1137</v>
      </c>
      <c r="F115" s="212" t="s">
        <v>1784</v>
      </c>
      <c r="G115" s="213" t="s">
        <v>1131</v>
      </c>
      <c r="H115" s="214">
        <v>1.25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84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1858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1784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84</v>
      </c>
    </row>
    <row r="117" s="2" customFormat="1" ht="16.5" customHeight="1">
      <c r="A117" s="41"/>
      <c r="B117" s="42"/>
      <c r="C117" s="210" t="s">
        <v>214</v>
      </c>
      <c r="D117" s="210" t="s">
        <v>278</v>
      </c>
      <c r="E117" s="211" t="s">
        <v>1244</v>
      </c>
      <c r="F117" s="212" t="s">
        <v>1669</v>
      </c>
      <c r="G117" s="213" t="s">
        <v>940</v>
      </c>
      <c r="H117" s="214">
        <v>9.9199999999999999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278</v>
      </c>
      <c r="AU117" s="221" t="s">
        <v>84</v>
      </c>
      <c r="AY117" s="20" t="s">
        <v>277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1859</v>
      </c>
    </row>
    <row r="118" s="2" customFormat="1">
      <c r="A118" s="41"/>
      <c r="B118" s="42"/>
      <c r="C118" s="43"/>
      <c r="D118" s="223" t="s">
        <v>283</v>
      </c>
      <c r="E118" s="43"/>
      <c r="F118" s="224" t="s">
        <v>1669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283</v>
      </c>
      <c r="AU118" s="20" t="s">
        <v>84</v>
      </c>
    </row>
    <row r="119" s="11" customFormat="1" ht="22.8" customHeight="1">
      <c r="A119" s="11"/>
      <c r="B119" s="196"/>
      <c r="C119" s="197"/>
      <c r="D119" s="198" t="s">
        <v>74</v>
      </c>
      <c r="E119" s="249" t="s">
        <v>1060</v>
      </c>
      <c r="F119" s="249" t="s">
        <v>1252</v>
      </c>
      <c r="G119" s="197"/>
      <c r="H119" s="197"/>
      <c r="I119" s="200"/>
      <c r="J119" s="250">
        <f>BK119</f>
        <v>0</v>
      </c>
      <c r="K119" s="197"/>
      <c r="L119" s="202"/>
      <c r="M119" s="203"/>
      <c r="N119" s="204"/>
      <c r="O119" s="204"/>
      <c r="P119" s="205">
        <f>SUM(P120:P121)</f>
        <v>0</v>
      </c>
      <c r="Q119" s="204"/>
      <c r="R119" s="205">
        <f>SUM(R120:R121)</f>
        <v>0</v>
      </c>
      <c r="S119" s="204"/>
      <c r="T119" s="206">
        <f>SUM(T120:T121)</f>
        <v>0</v>
      </c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R119" s="207" t="s">
        <v>82</v>
      </c>
      <c r="AT119" s="208" t="s">
        <v>74</v>
      </c>
      <c r="AU119" s="208" t="s">
        <v>82</v>
      </c>
      <c r="AY119" s="207" t="s">
        <v>277</v>
      </c>
      <c r="BK119" s="209">
        <f>SUM(BK120:BK121)</f>
        <v>0</v>
      </c>
    </row>
    <row r="120" s="2" customFormat="1" ht="16.5" customHeight="1">
      <c r="A120" s="41"/>
      <c r="B120" s="42"/>
      <c r="C120" s="210" t="s">
        <v>217</v>
      </c>
      <c r="D120" s="210" t="s">
        <v>278</v>
      </c>
      <c r="E120" s="211" t="s">
        <v>479</v>
      </c>
      <c r="F120" s="212" t="s">
        <v>1860</v>
      </c>
      <c r="G120" s="213" t="s">
        <v>1051</v>
      </c>
      <c r="H120" s="214">
        <v>125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278</v>
      </c>
      <c r="AU120" s="221" t="s">
        <v>84</v>
      </c>
      <c r="AY120" s="20" t="s">
        <v>277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1861</v>
      </c>
    </row>
    <row r="121" s="2" customFormat="1">
      <c r="A121" s="41"/>
      <c r="B121" s="42"/>
      <c r="C121" s="43"/>
      <c r="D121" s="223" t="s">
        <v>283</v>
      </c>
      <c r="E121" s="43"/>
      <c r="F121" s="224" t="s">
        <v>1860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283</v>
      </c>
      <c r="AU121" s="20" t="s">
        <v>84</v>
      </c>
    </row>
    <row r="122" s="11" customFormat="1" ht="22.8" customHeight="1">
      <c r="A122" s="11"/>
      <c r="B122" s="196"/>
      <c r="C122" s="197"/>
      <c r="D122" s="198" t="s">
        <v>74</v>
      </c>
      <c r="E122" s="249" t="s">
        <v>1191</v>
      </c>
      <c r="F122" s="249" t="s">
        <v>1793</v>
      </c>
      <c r="G122" s="197"/>
      <c r="H122" s="197"/>
      <c r="I122" s="200"/>
      <c r="J122" s="250">
        <f>BK122</f>
        <v>0</v>
      </c>
      <c r="K122" s="197"/>
      <c r="L122" s="202"/>
      <c r="M122" s="203"/>
      <c r="N122" s="204"/>
      <c r="O122" s="204"/>
      <c r="P122" s="205">
        <f>SUM(P123:P132)</f>
        <v>0</v>
      </c>
      <c r="Q122" s="204"/>
      <c r="R122" s="205">
        <f>SUM(R123:R132)</f>
        <v>0</v>
      </c>
      <c r="S122" s="204"/>
      <c r="T122" s="206">
        <f>SUM(T123:T132)</f>
        <v>0</v>
      </c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R122" s="207" t="s">
        <v>82</v>
      </c>
      <c r="AT122" s="208" t="s">
        <v>74</v>
      </c>
      <c r="AU122" s="208" t="s">
        <v>82</v>
      </c>
      <c r="AY122" s="207" t="s">
        <v>277</v>
      </c>
      <c r="BK122" s="209">
        <f>SUM(BK123:BK132)</f>
        <v>0</v>
      </c>
    </row>
    <row r="123" s="2" customFormat="1" ht="16.5" customHeight="1">
      <c r="A123" s="41"/>
      <c r="B123" s="42"/>
      <c r="C123" s="210" t="s">
        <v>220</v>
      </c>
      <c r="D123" s="210" t="s">
        <v>278</v>
      </c>
      <c r="E123" s="211" t="s">
        <v>484</v>
      </c>
      <c r="F123" s="212" t="s">
        <v>1862</v>
      </c>
      <c r="G123" s="213" t="s">
        <v>1131</v>
      </c>
      <c r="H123" s="214">
        <v>4.3399999999999999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278</v>
      </c>
      <c r="AU123" s="221" t="s">
        <v>84</v>
      </c>
      <c r="AY123" s="20" t="s">
        <v>277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1863</v>
      </c>
    </row>
    <row r="124" s="2" customFormat="1">
      <c r="A124" s="41"/>
      <c r="B124" s="42"/>
      <c r="C124" s="43"/>
      <c r="D124" s="223" t="s">
        <v>283</v>
      </c>
      <c r="E124" s="43"/>
      <c r="F124" s="224" t="s">
        <v>1862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283</v>
      </c>
      <c r="AU124" s="20" t="s">
        <v>84</v>
      </c>
    </row>
    <row r="125" s="2" customFormat="1" ht="16.5" customHeight="1">
      <c r="A125" s="41"/>
      <c r="B125" s="42"/>
      <c r="C125" s="210" t="s">
        <v>223</v>
      </c>
      <c r="D125" s="210" t="s">
        <v>278</v>
      </c>
      <c r="E125" s="211" t="s">
        <v>488</v>
      </c>
      <c r="F125" s="212" t="s">
        <v>1864</v>
      </c>
      <c r="G125" s="213" t="s">
        <v>1131</v>
      </c>
      <c r="H125" s="214">
        <v>3.5</v>
      </c>
      <c r="I125" s="215"/>
      <c r="J125" s="216">
        <f>ROUND(I125*H125,2)</f>
        <v>0</v>
      </c>
      <c r="K125" s="212" t="s">
        <v>19</v>
      </c>
      <c r="L125" s="47"/>
      <c r="M125" s="217" t="s">
        <v>19</v>
      </c>
      <c r="N125" s="218" t="s">
        <v>46</v>
      </c>
      <c r="O125" s="87"/>
      <c r="P125" s="219">
        <f>O125*H125</f>
        <v>0</v>
      </c>
      <c r="Q125" s="219">
        <v>0</v>
      </c>
      <c r="R125" s="219">
        <f>Q125*H125</f>
        <v>0</v>
      </c>
      <c r="S125" s="219">
        <v>0</v>
      </c>
      <c r="T125" s="22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1" t="s">
        <v>102</v>
      </c>
      <c r="AT125" s="221" t="s">
        <v>278</v>
      </c>
      <c r="AU125" s="221" t="s">
        <v>84</v>
      </c>
      <c r="AY125" s="20" t="s">
        <v>277</v>
      </c>
      <c r="BE125" s="222">
        <f>IF(N125="základní",J125,0)</f>
        <v>0</v>
      </c>
      <c r="BF125" s="222">
        <f>IF(N125="snížená",J125,0)</f>
        <v>0</v>
      </c>
      <c r="BG125" s="222">
        <f>IF(N125="zákl. přenesená",J125,0)</f>
        <v>0</v>
      </c>
      <c r="BH125" s="222">
        <f>IF(N125="sníž. přenesená",J125,0)</f>
        <v>0</v>
      </c>
      <c r="BI125" s="222">
        <f>IF(N125="nulová",J125,0)</f>
        <v>0</v>
      </c>
      <c r="BJ125" s="20" t="s">
        <v>82</v>
      </c>
      <c r="BK125" s="222">
        <f>ROUND(I125*H125,2)</f>
        <v>0</v>
      </c>
      <c r="BL125" s="20" t="s">
        <v>102</v>
      </c>
      <c r="BM125" s="221" t="s">
        <v>1865</v>
      </c>
    </row>
    <row r="126" s="2" customFormat="1">
      <c r="A126" s="41"/>
      <c r="B126" s="42"/>
      <c r="C126" s="43"/>
      <c r="D126" s="223" t="s">
        <v>283</v>
      </c>
      <c r="E126" s="43"/>
      <c r="F126" s="224" t="s">
        <v>1864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283</v>
      </c>
      <c r="AU126" s="20" t="s">
        <v>84</v>
      </c>
    </row>
    <row r="127" s="2" customFormat="1" ht="16.5" customHeight="1">
      <c r="A127" s="41"/>
      <c r="B127" s="42"/>
      <c r="C127" s="210" t="s">
        <v>226</v>
      </c>
      <c r="D127" s="210" t="s">
        <v>278</v>
      </c>
      <c r="E127" s="211" t="s">
        <v>494</v>
      </c>
      <c r="F127" s="212" t="s">
        <v>1866</v>
      </c>
      <c r="G127" s="213" t="s">
        <v>1051</v>
      </c>
      <c r="H127" s="214">
        <v>375</v>
      </c>
      <c r="I127" s="215"/>
      <c r="J127" s="216">
        <f>ROUND(I127*H127,2)</f>
        <v>0</v>
      </c>
      <c r="K127" s="212" t="s">
        <v>19</v>
      </c>
      <c r="L127" s="47"/>
      <c r="M127" s="217" t="s">
        <v>19</v>
      </c>
      <c r="N127" s="218" t="s">
        <v>46</v>
      </c>
      <c r="O127" s="87"/>
      <c r="P127" s="219">
        <f>O127*H127</f>
        <v>0</v>
      </c>
      <c r="Q127" s="219">
        <v>0</v>
      </c>
      <c r="R127" s="219">
        <f>Q127*H127</f>
        <v>0</v>
      </c>
      <c r="S127" s="219">
        <v>0</v>
      </c>
      <c r="T127" s="22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1" t="s">
        <v>102</v>
      </c>
      <c r="AT127" s="221" t="s">
        <v>278</v>
      </c>
      <c r="AU127" s="221" t="s">
        <v>84</v>
      </c>
      <c r="AY127" s="20" t="s">
        <v>277</v>
      </c>
      <c r="BE127" s="222">
        <f>IF(N127="základní",J127,0)</f>
        <v>0</v>
      </c>
      <c r="BF127" s="222">
        <f>IF(N127="snížená",J127,0)</f>
        <v>0</v>
      </c>
      <c r="BG127" s="222">
        <f>IF(N127="zákl. přenesená",J127,0)</f>
        <v>0</v>
      </c>
      <c r="BH127" s="222">
        <f>IF(N127="sníž. přenesená",J127,0)</f>
        <v>0</v>
      </c>
      <c r="BI127" s="222">
        <f>IF(N127="nulová",J127,0)</f>
        <v>0</v>
      </c>
      <c r="BJ127" s="20" t="s">
        <v>82</v>
      </c>
      <c r="BK127" s="222">
        <f>ROUND(I127*H127,2)</f>
        <v>0</v>
      </c>
      <c r="BL127" s="20" t="s">
        <v>102</v>
      </c>
      <c r="BM127" s="221" t="s">
        <v>1867</v>
      </c>
    </row>
    <row r="128" s="2" customFormat="1">
      <c r="A128" s="41"/>
      <c r="B128" s="42"/>
      <c r="C128" s="43"/>
      <c r="D128" s="223" t="s">
        <v>283</v>
      </c>
      <c r="E128" s="43"/>
      <c r="F128" s="224" t="s">
        <v>1868</v>
      </c>
      <c r="G128" s="43"/>
      <c r="H128" s="43"/>
      <c r="I128" s="225"/>
      <c r="J128" s="43"/>
      <c r="K128" s="43"/>
      <c r="L128" s="47"/>
      <c r="M128" s="226"/>
      <c r="N128" s="22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283</v>
      </c>
      <c r="AU128" s="20" t="s">
        <v>84</v>
      </c>
    </row>
    <row r="129" s="2" customFormat="1" ht="16.5" customHeight="1">
      <c r="A129" s="41"/>
      <c r="B129" s="42"/>
      <c r="C129" s="210" t="s">
        <v>8</v>
      </c>
      <c r="D129" s="210" t="s">
        <v>278</v>
      </c>
      <c r="E129" s="211" t="s">
        <v>498</v>
      </c>
      <c r="F129" s="212" t="s">
        <v>1424</v>
      </c>
      <c r="G129" s="213" t="s">
        <v>1131</v>
      </c>
      <c r="H129" s="214">
        <v>1.29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278</v>
      </c>
      <c r="AU129" s="221" t="s">
        <v>84</v>
      </c>
      <c r="AY129" s="20" t="s">
        <v>277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1869</v>
      </c>
    </row>
    <row r="130" s="2" customFormat="1">
      <c r="A130" s="41"/>
      <c r="B130" s="42"/>
      <c r="C130" s="43"/>
      <c r="D130" s="223" t="s">
        <v>283</v>
      </c>
      <c r="E130" s="43"/>
      <c r="F130" s="224" t="s">
        <v>1424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283</v>
      </c>
      <c r="AU130" s="20" t="s">
        <v>84</v>
      </c>
    </row>
    <row r="131" s="2" customFormat="1" ht="21.75" customHeight="1">
      <c r="A131" s="41"/>
      <c r="B131" s="42"/>
      <c r="C131" s="210" t="s">
        <v>231</v>
      </c>
      <c r="D131" s="210" t="s">
        <v>278</v>
      </c>
      <c r="E131" s="211" t="s">
        <v>507</v>
      </c>
      <c r="F131" s="212" t="s">
        <v>1821</v>
      </c>
      <c r="G131" s="213" t="s">
        <v>1822</v>
      </c>
      <c r="H131" s="214">
        <v>130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278</v>
      </c>
      <c r="AU131" s="221" t="s">
        <v>84</v>
      </c>
      <c r="AY131" s="20" t="s">
        <v>277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1870</v>
      </c>
    </row>
    <row r="132" s="2" customFormat="1">
      <c r="A132" s="41"/>
      <c r="B132" s="42"/>
      <c r="C132" s="43"/>
      <c r="D132" s="223" t="s">
        <v>283</v>
      </c>
      <c r="E132" s="43"/>
      <c r="F132" s="224" t="s">
        <v>1821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283</v>
      </c>
      <c r="AU132" s="20" t="s">
        <v>84</v>
      </c>
    </row>
    <row r="133" s="11" customFormat="1" ht="22.8" customHeight="1">
      <c r="A133" s="11"/>
      <c r="B133" s="196"/>
      <c r="C133" s="197"/>
      <c r="D133" s="198" t="s">
        <v>74</v>
      </c>
      <c r="E133" s="249" t="s">
        <v>1196</v>
      </c>
      <c r="F133" s="249" t="s">
        <v>1144</v>
      </c>
      <c r="G133" s="197"/>
      <c r="H133" s="197"/>
      <c r="I133" s="200"/>
      <c r="J133" s="250">
        <f>BK133</f>
        <v>0</v>
      </c>
      <c r="K133" s="197"/>
      <c r="L133" s="202"/>
      <c r="M133" s="203"/>
      <c r="N133" s="204"/>
      <c r="O133" s="204"/>
      <c r="P133" s="205">
        <f>SUM(P134:P135)</f>
        <v>0</v>
      </c>
      <c r="Q133" s="204"/>
      <c r="R133" s="205">
        <f>SUM(R134:R135)</f>
        <v>0</v>
      </c>
      <c r="S133" s="204"/>
      <c r="T133" s="206">
        <f>SUM(T134:T135)</f>
        <v>0</v>
      </c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R133" s="207" t="s">
        <v>82</v>
      </c>
      <c r="AT133" s="208" t="s">
        <v>74</v>
      </c>
      <c r="AU133" s="208" t="s">
        <v>82</v>
      </c>
      <c r="AY133" s="207" t="s">
        <v>277</v>
      </c>
      <c r="BK133" s="209">
        <f>SUM(BK134:BK135)</f>
        <v>0</v>
      </c>
    </row>
    <row r="134" s="2" customFormat="1" ht="16.5" customHeight="1">
      <c r="A134" s="41"/>
      <c r="B134" s="42"/>
      <c r="C134" s="210" t="s">
        <v>234</v>
      </c>
      <c r="D134" s="210" t="s">
        <v>278</v>
      </c>
      <c r="E134" s="211" t="s">
        <v>944</v>
      </c>
      <c r="F134" s="212" t="s">
        <v>1145</v>
      </c>
      <c r="G134" s="213" t="s">
        <v>940</v>
      </c>
      <c r="H134" s="214">
        <v>7.0999999999999996</v>
      </c>
      <c r="I134" s="215"/>
      <c r="J134" s="216">
        <f>ROUND(I134*H134,2)</f>
        <v>0</v>
      </c>
      <c r="K134" s="212" t="s">
        <v>19</v>
      </c>
      <c r="L134" s="47"/>
      <c r="M134" s="217" t="s">
        <v>19</v>
      </c>
      <c r="N134" s="218" t="s">
        <v>46</v>
      </c>
      <c r="O134" s="87"/>
      <c r="P134" s="219">
        <f>O134*H134</f>
        <v>0</v>
      </c>
      <c r="Q134" s="219">
        <v>0</v>
      </c>
      <c r="R134" s="219">
        <f>Q134*H134</f>
        <v>0</v>
      </c>
      <c r="S134" s="219">
        <v>0</v>
      </c>
      <c r="T134" s="22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1" t="s">
        <v>102</v>
      </c>
      <c r="AT134" s="221" t="s">
        <v>278</v>
      </c>
      <c r="AU134" s="221" t="s">
        <v>84</v>
      </c>
      <c r="AY134" s="20" t="s">
        <v>277</v>
      </c>
      <c r="BE134" s="222">
        <f>IF(N134="základní",J134,0)</f>
        <v>0</v>
      </c>
      <c r="BF134" s="222">
        <f>IF(N134="snížená",J134,0)</f>
        <v>0</v>
      </c>
      <c r="BG134" s="222">
        <f>IF(N134="zákl. přenesená",J134,0)</f>
        <v>0</v>
      </c>
      <c r="BH134" s="222">
        <f>IF(N134="sníž. přenesená",J134,0)</f>
        <v>0</v>
      </c>
      <c r="BI134" s="222">
        <f>IF(N134="nulová",J134,0)</f>
        <v>0</v>
      </c>
      <c r="BJ134" s="20" t="s">
        <v>82</v>
      </c>
      <c r="BK134" s="222">
        <f>ROUND(I134*H134,2)</f>
        <v>0</v>
      </c>
      <c r="BL134" s="20" t="s">
        <v>102</v>
      </c>
      <c r="BM134" s="221" t="s">
        <v>1871</v>
      </c>
    </row>
    <row r="135" s="2" customFormat="1">
      <c r="A135" s="41"/>
      <c r="B135" s="42"/>
      <c r="C135" s="43"/>
      <c r="D135" s="223" t="s">
        <v>283</v>
      </c>
      <c r="E135" s="43"/>
      <c r="F135" s="224" t="s">
        <v>1145</v>
      </c>
      <c r="G135" s="43"/>
      <c r="H135" s="43"/>
      <c r="I135" s="225"/>
      <c r="J135" s="43"/>
      <c r="K135" s="43"/>
      <c r="L135" s="47"/>
      <c r="M135" s="239"/>
      <c r="N135" s="240"/>
      <c r="O135" s="241"/>
      <c r="P135" s="241"/>
      <c r="Q135" s="241"/>
      <c r="R135" s="241"/>
      <c r="S135" s="241"/>
      <c r="T135" s="242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283</v>
      </c>
      <c r="AU135" s="20" t="s">
        <v>84</v>
      </c>
    </row>
    <row r="136" s="2" customFormat="1" ht="6.96" customHeight="1">
      <c r="A136" s="41"/>
      <c r="B136" s="62"/>
      <c r="C136" s="63"/>
      <c r="D136" s="63"/>
      <c r="E136" s="63"/>
      <c r="F136" s="63"/>
      <c r="G136" s="63"/>
      <c r="H136" s="63"/>
      <c r="I136" s="63"/>
      <c r="J136" s="63"/>
      <c r="K136" s="63"/>
      <c r="L136" s="47"/>
      <c r="M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</row>
  </sheetData>
  <sheetProtection sheet="1" autoFilter="0" formatColumns="0" formatRows="0" objects="1" scenarios="1" spinCount="100000" saltValue="Qug+O6CwyjMg1gcJQF9a1psbY/THpognUFDFw7Hpi3CPo/oQgTXScy5ti4Rh/CiakiAqAtWvqPNC70AV++LsUQ==" hashValue="AawWKq8slotB1GraFFEREBGm9BHaUfRBpYGYW27pESsX6RxYu8IJECkbLsJRBo+z9/5cC6nB8lYWhjtC7H4WLA==" algorithmName="SHA-512" password="CC35"/>
  <autoFilter ref="C95:K13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1676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1872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ROUND((SUM(BE96:BE153)),  2)</f>
        <v>0</v>
      </c>
      <c r="G37" s="41"/>
      <c r="H37" s="41"/>
      <c r="I37" s="162">
        <v>0.20999999999999999</v>
      </c>
      <c r="J37" s="161">
        <f>ROUND(((SUM(BE96:BE153))*I37),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ROUND((SUM(BF96:BF153)),  2)</f>
        <v>0</v>
      </c>
      <c r="G38" s="41"/>
      <c r="H38" s="41"/>
      <c r="I38" s="162">
        <v>0.14999999999999999</v>
      </c>
      <c r="J38" s="161">
        <f>ROUND(((SUM(BF96:BF153))*I38),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ROUND((SUM(BG96:BG153)),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ROUND((SUM(BH96:BH153)),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ROUND((SUM(BI96:BI153)),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1676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04.6 - Záhony 4-5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1741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1873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1201</v>
      </c>
      <c r="E70" s="246"/>
      <c r="F70" s="246"/>
      <c r="G70" s="246"/>
      <c r="H70" s="246"/>
      <c r="I70" s="246"/>
      <c r="J70" s="247">
        <f>J135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1743</v>
      </c>
      <c r="E71" s="246"/>
      <c r="F71" s="246"/>
      <c r="G71" s="246"/>
      <c r="H71" s="246"/>
      <c r="I71" s="246"/>
      <c r="J71" s="247">
        <f>J142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1152</v>
      </c>
      <c r="E72" s="246"/>
      <c r="F72" s="246"/>
      <c r="G72" s="246"/>
      <c r="H72" s="246"/>
      <c r="I72" s="246"/>
      <c r="J72" s="247">
        <f>J151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244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245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1676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1677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04.6 - Záhony 4-5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264</v>
      </c>
      <c r="D95" s="188" t="s">
        <v>60</v>
      </c>
      <c r="E95" s="188" t="s">
        <v>56</v>
      </c>
      <c r="F95" s="188" t="s">
        <v>57</v>
      </c>
      <c r="G95" s="188" t="s">
        <v>265</v>
      </c>
      <c r="H95" s="188" t="s">
        <v>266</v>
      </c>
      <c r="I95" s="188" t="s">
        <v>267</v>
      </c>
      <c r="J95" s="188" t="s">
        <v>252</v>
      </c>
      <c r="K95" s="189" t="s">
        <v>268</v>
      </c>
      <c r="L95" s="190"/>
      <c r="M95" s="95" t="s">
        <v>19</v>
      </c>
      <c r="N95" s="96" t="s">
        <v>45</v>
      </c>
      <c r="O95" s="96" t="s">
        <v>269</v>
      </c>
      <c r="P95" s="96" t="s">
        <v>270</v>
      </c>
      <c r="Q95" s="96" t="s">
        <v>271</v>
      </c>
      <c r="R95" s="96" t="s">
        <v>272</v>
      </c>
      <c r="S95" s="96" t="s">
        <v>273</v>
      </c>
      <c r="T95" s="97" t="s">
        <v>274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275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253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936</v>
      </c>
      <c r="F97" s="199" t="s">
        <v>1747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P98+P135+P142+P151</f>
        <v>0</v>
      </c>
      <c r="Q97" s="204"/>
      <c r="R97" s="205">
        <f>R98+R135+R142+R151</f>
        <v>0</v>
      </c>
      <c r="S97" s="204"/>
      <c r="T97" s="206">
        <f>T98+T135+T142+T151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277</v>
      </c>
      <c r="BK97" s="209">
        <f>BK98+BK135+BK142+BK151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942</v>
      </c>
      <c r="F98" s="249" t="s">
        <v>1874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SUM(P99:P134)</f>
        <v>0</v>
      </c>
      <c r="Q98" s="204"/>
      <c r="R98" s="205">
        <f>SUM(R99:R134)</f>
        <v>0</v>
      </c>
      <c r="S98" s="204"/>
      <c r="T98" s="206">
        <f>SUM(T99:T134)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277</v>
      </c>
      <c r="BK98" s="209">
        <f>SUM(BK99:BK134)</f>
        <v>0</v>
      </c>
    </row>
    <row r="99" s="2" customFormat="1" ht="16.5" customHeight="1">
      <c r="A99" s="41"/>
      <c r="B99" s="42"/>
      <c r="C99" s="210" t="s">
        <v>82</v>
      </c>
      <c r="D99" s="210" t="s">
        <v>278</v>
      </c>
      <c r="E99" s="211" t="s">
        <v>1841</v>
      </c>
      <c r="F99" s="212" t="s">
        <v>1842</v>
      </c>
      <c r="G99" s="213" t="s">
        <v>1041</v>
      </c>
      <c r="H99" s="214">
        <v>238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84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1875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1842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84</v>
      </c>
    </row>
    <row r="101" s="2" customFormat="1" ht="16.5" customHeight="1">
      <c r="A101" s="41"/>
      <c r="B101" s="42"/>
      <c r="C101" s="210" t="s">
        <v>84</v>
      </c>
      <c r="D101" s="210" t="s">
        <v>278</v>
      </c>
      <c r="E101" s="211" t="s">
        <v>1755</v>
      </c>
      <c r="F101" s="212" t="s">
        <v>1756</v>
      </c>
      <c r="G101" s="213" t="s">
        <v>1041</v>
      </c>
      <c r="H101" s="214">
        <v>238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278</v>
      </c>
      <c r="AU101" s="221" t="s">
        <v>84</v>
      </c>
      <c r="AY101" s="20" t="s">
        <v>277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1876</v>
      </c>
    </row>
    <row r="102" s="2" customFormat="1">
      <c r="A102" s="41"/>
      <c r="B102" s="42"/>
      <c r="C102" s="43"/>
      <c r="D102" s="223" t="s">
        <v>283</v>
      </c>
      <c r="E102" s="43"/>
      <c r="F102" s="224" t="s">
        <v>1756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283</v>
      </c>
      <c r="AU102" s="20" t="s">
        <v>84</v>
      </c>
    </row>
    <row r="103" s="2" customFormat="1" ht="16.5" customHeight="1">
      <c r="A103" s="41"/>
      <c r="B103" s="42"/>
      <c r="C103" s="210" t="s">
        <v>98</v>
      </c>
      <c r="D103" s="210" t="s">
        <v>278</v>
      </c>
      <c r="E103" s="211" t="s">
        <v>1580</v>
      </c>
      <c r="F103" s="212" t="s">
        <v>1758</v>
      </c>
      <c r="G103" s="213" t="s">
        <v>1041</v>
      </c>
      <c r="H103" s="214">
        <v>238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1877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1758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 ht="21.75" customHeight="1">
      <c r="A105" s="41"/>
      <c r="B105" s="42"/>
      <c r="C105" s="210" t="s">
        <v>102</v>
      </c>
      <c r="D105" s="210" t="s">
        <v>278</v>
      </c>
      <c r="E105" s="211" t="s">
        <v>1878</v>
      </c>
      <c r="F105" s="212" t="s">
        <v>1879</v>
      </c>
      <c r="G105" s="213" t="s">
        <v>1041</v>
      </c>
      <c r="H105" s="214">
        <v>238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84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1880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1879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84</v>
      </c>
    </row>
    <row r="107" s="2" customFormat="1" ht="16.5" customHeight="1">
      <c r="A107" s="41"/>
      <c r="B107" s="42"/>
      <c r="C107" s="210" t="s">
        <v>306</v>
      </c>
      <c r="D107" s="210" t="s">
        <v>278</v>
      </c>
      <c r="E107" s="211" t="s">
        <v>1763</v>
      </c>
      <c r="F107" s="212" t="s">
        <v>1764</v>
      </c>
      <c r="G107" s="213" t="s">
        <v>1051</v>
      </c>
      <c r="H107" s="214">
        <v>872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1881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1764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 ht="16.5" customHeight="1">
      <c r="A109" s="41"/>
      <c r="B109" s="42"/>
      <c r="C109" s="210" t="s">
        <v>312</v>
      </c>
      <c r="D109" s="210" t="s">
        <v>278</v>
      </c>
      <c r="E109" s="211" t="s">
        <v>1763</v>
      </c>
      <c r="F109" s="212" t="s">
        <v>1764</v>
      </c>
      <c r="G109" s="213" t="s">
        <v>1051</v>
      </c>
      <c r="H109" s="214">
        <v>486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278</v>
      </c>
      <c r="AU109" s="221" t="s">
        <v>84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1882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1764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84</v>
      </c>
    </row>
    <row r="111" s="2" customFormat="1" ht="16.5" customHeight="1">
      <c r="A111" s="41"/>
      <c r="B111" s="42"/>
      <c r="C111" s="210" t="s">
        <v>318</v>
      </c>
      <c r="D111" s="210" t="s">
        <v>278</v>
      </c>
      <c r="E111" s="211" t="s">
        <v>1766</v>
      </c>
      <c r="F111" s="212" t="s">
        <v>1767</v>
      </c>
      <c r="G111" s="213" t="s">
        <v>1051</v>
      </c>
      <c r="H111" s="214">
        <v>446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84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1883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1767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84</v>
      </c>
    </row>
    <row r="113" s="2" customFormat="1" ht="16.5" customHeight="1">
      <c r="A113" s="41"/>
      <c r="B113" s="42"/>
      <c r="C113" s="210" t="s">
        <v>329</v>
      </c>
      <c r="D113" s="210" t="s">
        <v>278</v>
      </c>
      <c r="E113" s="211" t="s">
        <v>1769</v>
      </c>
      <c r="F113" s="212" t="s">
        <v>1770</v>
      </c>
      <c r="G113" s="213" t="s">
        <v>1051</v>
      </c>
      <c r="H113" s="214">
        <v>426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278</v>
      </c>
      <c r="AU113" s="221" t="s">
        <v>84</v>
      </c>
      <c r="AY113" s="20" t="s">
        <v>277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1884</v>
      </c>
    </row>
    <row r="114" s="2" customFormat="1">
      <c r="A114" s="41"/>
      <c r="B114" s="42"/>
      <c r="C114" s="43"/>
      <c r="D114" s="223" t="s">
        <v>283</v>
      </c>
      <c r="E114" s="43"/>
      <c r="F114" s="224" t="s">
        <v>1770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283</v>
      </c>
      <c r="AU114" s="20" t="s">
        <v>84</v>
      </c>
    </row>
    <row r="115" s="2" customFormat="1" ht="16.5" customHeight="1">
      <c r="A115" s="41"/>
      <c r="B115" s="42"/>
      <c r="C115" s="210" t="s">
        <v>337</v>
      </c>
      <c r="D115" s="210" t="s">
        <v>278</v>
      </c>
      <c r="E115" s="211" t="s">
        <v>1766</v>
      </c>
      <c r="F115" s="212" t="s">
        <v>1767</v>
      </c>
      <c r="G115" s="213" t="s">
        <v>1051</v>
      </c>
      <c r="H115" s="214">
        <v>444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84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1885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1767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84</v>
      </c>
    </row>
    <row r="117" s="2" customFormat="1" ht="16.5" customHeight="1">
      <c r="A117" s="41"/>
      <c r="B117" s="42"/>
      <c r="C117" s="210" t="s">
        <v>214</v>
      </c>
      <c r="D117" s="210" t="s">
        <v>278</v>
      </c>
      <c r="E117" s="211" t="s">
        <v>1769</v>
      </c>
      <c r="F117" s="212" t="s">
        <v>1770</v>
      </c>
      <c r="G117" s="213" t="s">
        <v>1051</v>
      </c>
      <c r="H117" s="214">
        <v>42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278</v>
      </c>
      <c r="AU117" s="221" t="s">
        <v>84</v>
      </c>
      <c r="AY117" s="20" t="s">
        <v>277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1886</v>
      </c>
    </row>
    <row r="118" s="2" customFormat="1">
      <c r="A118" s="41"/>
      <c r="B118" s="42"/>
      <c r="C118" s="43"/>
      <c r="D118" s="223" t="s">
        <v>283</v>
      </c>
      <c r="E118" s="43"/>
      <c r="F118" s="224" t="s">
        <v>1770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283</v>
      </c>
      <c r="AU118" s="20" t="s">
        <v>84</v>
      </c>
    </row>
    <row r="119" s="2" customFormat="1" ht="16.5" customHeight="1">
      <c r="A119" s="41"/>
      <c r="B119" s="42"/>
      <c r="C119" s="210" t="s">
        <v>217</v>
      </c>
      <c r="D119" s="210" t="s">
        <v>278</v>
      </c>
      <c r="E119" s="211" t="s">
        <v>1772</v>
      </c>
      <c r="F119" s="212" t="s">
        <v>1773</v>
      </c>
      <c r="G119" s="213" t="s">
        <v>1051</v>
      </c>
      <c r="H119" s="214">
        <v>1124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278</v>
      </c>
      <c r="AU119" s="221" t="s">
        <v>84</v>
      </c>
      <c r="AY119" s="20" t="s">
        <v>277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1887</v>
      </c>
    </row>
    <row r="120" s="2" customFormat="1">
      <c r="A120" s="41"/>
      <c r="B120" s="42"/>
      <c r="C120" s="43"/>
      <c r="D120" s="223" t="s">
        <v>283</v>
      </c>
      <c r="E120" s="43"/>
      <c r="F120" s="224" t="s">
        <v>1773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283</v>
      </c>
      <c r="AU120" s="20" t="s">
        <v>84</v>
      </c>
    </row>
    <row r="121" s="2" customFormat="1" ht="16.5" customHeight="1">
      <c r="A121" s="41"/>
      <c r="B121" s="42"/>
      <c r="C121" s="210" t="s">
        <v>220</v>
      </c>
      <c r="D121" s="210" t="s">
        <v>278</v>
      </c>
      <c r="E121" s="211" t="s">
        <v>1772</v>
      </c>
      <c r="F121" s="212" t="s">
        <v>1773</v>
      </c>
      <c r="G121" s="213" t="s">
        <v>1051</v>
      </c>
      <c r="H121" s="214">
        <v>120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278</v>
      </c>
      <c r="AU121" s="221" t="s">
        <v>84</v>
      </c>
      <c r="AY121" s="20" t="s">
        <v>277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1888</v>
      </c>
    </row>
    <row r="122" s="2" customFormat="1">
      <c r="A122" s="41"/>
      <c r="B122" s="42"/>
      <c r="C122" s="43"/>
      <c r="D122" s="223" t="s">
        <v>283</v>
      </c>
      <c r="E122" s="43"/>
      <c r="F122" s="224" t="s">
        <v>1773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283</v>
      </c>
      <c r="AU122" s="20" t="s">
        <v>84</v>
      </c>
    </row>
    <row r="123" s="2" customFormat="1" ht="16.5" customHeight="1">
      <c r="A123" s="41"/>
      <c r="B123" s="42"/>
      <c r="C123" s="210" t="s">
        <v>226</v>
      </c>
      <c r="D123" s="210" t="s">
        <v>278</v>
      </c>
      <c r="E123" s="211" t="s">
        <v>1338</v>
      </c>
      <c r="F123" s="212" t="s">
        <v>1778</v>
      </c>
      <c r="G123" s="213" t="s">
        <v>1041</v>
      </c>
      <c r="H123" s="214">
        <v>238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278</v>
      </c>
      <c r="AU123" s="221" t="s">
        <v>84</v>
      </c>
      <c r="AY123" s="20" t="s">
        <v>277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1889</v>
      </c>
    </row>
    <row r="124" s="2" customFormat="1">
      <c r="A124" s="41"/>
      <c r="B124" s="42"/>
      <c r="C124" s="43"/>
      <c r="D124" s="223" t="s">
        <v>283</v>
      </c>
      <c r="E124" s="43"/>
      <c r="F124" s="224" t="s">
        <v>1778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283</v>
      </c>
      <c r="AU124" s="20" t="s">
        <v>84</v>
      </c>
    </row>
    <row r="125" s="2" customFormat="1" ht="21.75" customHeight="1">
      <c r="A125" s="41"/>
      <c r="B125" s="42"/>
      <c r="C125" s="210" t="s">
        <v>223</v>
      </c>
      <c r="D125" s="210" t="s">
        <v>278</v>
      </c>
      <c r="E125" s="211" t="s">
        <v>1775</v>
      </c>
      <c r="F125" s="212" t="s">
        <v>1776</v>
      </c>
      <c r="G125" s="213" t="s">
        <v>1051</v>
      </c>
      <c r="H125" s="214">
        <v>1358</v>
      </c>
      <c r="I125" s="215"/>
      <c r="J125" s="216">
        <f>ROUND(I125*H125,2)</f>
        <v>0</v>
      </c>
      <c r="K125" s="212" t="s">
        <v>19</v>
      </c>
      <c r="L125" s="47"/>
      <c r="M125" s="217" t="s">
        <v>19</v>
      </c>
      <c r="N125" s="218" t="s">
        <v>46</v>
      </c>
      <c r="O125" s="87"/>
      <c r="P125" s="219">
        <f>O125*H125</f>
        <v>0</v>
      </c>
      <c r="Q125" s="219">
        <v>0</v>
      </c>
      <c r="R125" s="219">
        <f>Q125*H125</f>
        <v>0</v>
      </c>
      <c r="S125" s="219">
        <v>0</v>
      </c>
      <c r="T125" s="22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1" t="s">
        <v>102</v>
      </c>
      <c r="AT125" s="221" t="s">
        <v>278</v>
      </c>
      <c r="AU125" s="221" t="s">
        <v>84</v>
      </c>
      <c r="AY125" s="20" t="s">
        <v>277</v>
      </c>
      <c r="BE125" s="222">
        <f>IF(N125="základní",J125,0)</f>
        <v>0</v>
      </c>
      <c r="BF125" s="222">
        <f>IF(N125="snížená",J125,0)</f>
        <v>0</v>
      </c>
      <c r="BG125" s="222">
        <f>IF(N125="zákl. přenesená",J125,0)</f>
        <v>0</v>
      </c>
      <c r="BH125" s="222">
        <f>IF(N125="sníž. přenesená",J125,0)</f>
        <v>0</v>
      </c>
      <c r="BI125" s="222">
        <f>IF(N125="nulová",J125,0)</f>
        <v>0</v>
      </c>
      <c r="BJ125" s="20" t="s">
        <v>82</v>
      </c>
      <c r="BK125" s="222">
        <f>ROUND(I125*H125,2)</f>
        <v>0</v>
      </c>
      <c r="BL125" s="20" t="s">
        <v>102</v>
      </c>
      <c r="BM125" s="221" t="s">
        <v>1890</v>
      </c>
    </row>
    <row r="126" s="2" customFormat="1">
      <c r="A126" s="41"/>
      <c r="B126" s="42"/>
      <c r="C126" s="43"/>
      <c r="D126" s="223" t="s">
        <v>283</v>
      </c>
      <c r="E126" s="43"/>
      <c r="F126" s="224" t="s">
        <v>1776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283</v>
      </c>
      <c r="AU126" s="20" t="s">
        <v>84</v>
      </c>
    </row>
    <row r="127" s="2" customFormat="1" ht="16.5" customHeight="1">
      <c r="A127" s="41"/>
      <c r="B127" s="42"/>
      <c r="C127" s="210" t="s">
        <v>8</v>
      </c>
      <c r="D127" s="210" t="s">
        <v>278</v>
      </c>
      <c r="E127" s="211" t="s">
        <v>1594</v>
      </c>
      <c r="F127" s="212" t="s">
        <v>1780</v>
      </c>
      <c r="G127" s="213" t="s">
        <v>1131</v>
      </c>
      <c r="H127" s="214">
        <v>4.7599999999999998</v>
      </c>
      <c r="I127" s="215"/>
      <c r="J127" s="216">
        <f>ROUND(I127*H127,2)</f>
        <v>0</v>
      </c>
      <c r="K127" s="212" t="s">
        <v>19</v>
      </c>
      <c r="L127" s="47"/>
      <c r="M127" s="217" t="s">
        <v>19</v>
      </c>
      <c r="N127" s="218" t="s">
        <v>46</v>
      </c>
      <c r="O127" s="87"/>
      <c r="P127" s="219">
        <f>O127*H127</f>
        <v>0</v>
      </c>
      <c r="Q127" s="219">
        <v>0</v>
      </c>
      <c r="R127" s="219">
        <f>Q127*H127</f>
        <v>0</v>
      </c>
      <c r="S127" s="219">
        <v>0</v>
      </c>
      <c r="T127" s="22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1" t="s">
        <v>102</v>
      </c>
      <c r="AT127" s="221" t="s">
        <v>278</v>
      </c>
      <c r="AU127" s="221" t="s">
        <v>84</v>
      </c>
      <c r="AY127" s="20" t="s">
        <v>277</v>
      </c>
      <c r="BE127" s="222">
        <f>IF(N127="základní",J127,0)</f>
        <v>0</v>
      </c>
      <c r="BF127" s="222">
        <f>IF(N127="snížená",J127,0)</f>
        <v>0</v>
      </c>
      <c r="BG127" s="222">
        <f>IF(N127="zákl. přenesená",J127,0)</f>
        <v>0</v>
      </c>
      <c r="BH127" s="222">
        <f>IF(N127="sníž. přenesená",J127,0)</f>
        <v>0</v>
      </c>
      <c r="BI127" s="222">
        <f>IF(N127="nulová",J127,0)</f>
        <v>0</v>
      </c>
      <c r="BJ127" s="20" t="s">
        <v>82</v>
      </c>
      <c r="BK127" s="222">
        <f>ROUND(I127*H127,2)</f>
        <v>0</v>
      </c>
      <c r="BL127" s="20" t="s">
        <v>102</v>
      </c>
      <c r="BM127" s="221" t="s">
        <v>1891</v>
      </c>
    </row>
    <row r="128" s="2" customFormat="1">
      <c r="A128" s="41"/>
      <c r="B128" s="42"/>
      <c r="C128" s="43"/>
      <c r="D128" s="223" t="s">
        <v>283</v>
      </c>
      <c r="E128" s="43"/>
      <c r="F128" s="224" t="s">
        <v>1782</v>
      </c>
      <c r="G128" s="43"/>
      <c r="H128" s="43"/>
      <c r="I128" s="225"/>
      <c r="J128" s="43"/>
      <c r="K128" s="43"/>
      <c r="L128" s="47"/>
      <c r="M128" s="226"/>
      <c r="N128" s="22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283</v>
      </c>
      <c r="AU128" s="20" t="s">
        <v>84</v>
      </c>
    </row>
    <row r="129" s="2" customFormat="1" ht="16.5" customHeight="1">
      <c r="A129" s="41"/>
      <c r="B129" s="42"/>
      <c r="C129" s="210" t="s">
        <v>231</v>
      </c>
      <c r="D129" s="210" t="s">
        <v>278</v>
      </c>
      <c r="E129" s="211" t="s">
        <v>1134</v>
      </c>
      <c r="F129" s="212" t="s">
        <v>1135</v>
      </c>
      <c r="G129" s="213" t="s">
        <v>1131</v>
      </c>
      <c r="H129" s="214">
        <v>4.7599999999999998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278</v>
      </c>
      <c r="AU129" s="221" t="s">
        <v>84</v>
      </c>
      <c r="AY129" s="20" t="s">
        <v>277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1892</v>
      </c>
    </row>
    <row r="130" s="2" customFormat="1">
      <c r="A130" s="41"/>
      <c r="B130" s="42"/>
      <c r="C130" s="43"/>
      <c r="D130" s="223" t="s">
        <v>283</v>
      </c>
      <c r="E130" s="43"/>
      <c r="F130" s="224" t="s">
        <v>1135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283</v>
      </c>
      <c r="AU130" s="20" t="s">
        <v>84</v>
      </c>
    </row>
    <row r="131" s="2" customFormat="1" ht="16.5" customHeight="1">
      <c r="A131" s="41"/>
      <c r="B131" s="42"/>
      <c r="C131" s="210" t="s">
        <v>234</v>
      </c>
      <c r="D131" s="210" t="s">
        <v>278</v>
      </c>
      <c r="E131" s="211" t="s">
        <v>1137</v>
      </c>
      <c r="F131" s="212" t="s">
        <v>1784</v>
      </c>
      <c r="G131" s="213" t="s">
        <v>1131</v>
      </c>
      <c r="H131" s="214">
        <v>4.7599999999999998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278</v>
      </c>
      <c r="AU131" s="221" t="s">
        <v>84</v>
      </c>
      <c r="AY131" s="20" t="s">
        <v>277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1893</v>
      </c>
    </row>
    <row r="132" s="2" customFormat="1">
      <c r="A132" s="41"/>
      <c r="B132" s="42"/>
      <c r="C132" s="43"/>
      <c r="D132" s="223" t="s">
        <v>283</v>
      </c>
      <c r="E132" s="43"/>
      <c r="F132" s="224" t="s">
        <v>1784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283</v>
      </c>
      <c r="AU132" s="20" t="s">
        <v>84</v>
      </c>
    </row>
    <row r="133" s="2" customFormat="1" ht="16.5" customHeight="1">
      <c r="A133" s="41"/>
      <c r="B133" s="42"/>
      <c r="C133" s="210" t="s">
        <v>237</v>
      </c>
      <c r="D133" s="210" t="s">
        <v>278</v>
      </c>
      <c r="E133" s="211" t="s">
        <v>1244</v>
      </c>
      <c r="F133" s="212" t="s">
        <v>1669</v>
      </c>
      <c r="G133" s="213" t="s">
        <v>940</v>
      </c>
      <c r="H133" s="214">
        <v>38.649999999999999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278</v>
      </c>
      <c r="AU133" s="221" t="s">
        <v>84</v>
      </c>
      <c r="AY133" s="20" t="s">
        <v>277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1894</v>
      </c>
    </row>
    <row r="134" s="2" customFormat="1">
      <c r="A134" s="41"/>
      <c r="B134" s="42"/>
      <c r="C134" s="43"/>
      <c r="D134" s="223" t="s">
        <v>283</v>
      </c>
      <c r="E134" s="43"/>
      <c r="F134" s="224" t="s">
        <v>1669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283</v>
      </c>
      <c r="AU134" s="20" t="s">
        <v>84</v>
      </c>
    </row>
    <row r="135" s="11" customFormat="1" ht="22.8" customHeight="1">
      <c r="A135" s="11"/>
      <c r="B135" s="196"/>
      <c r="C135" s="197"/>
      <c r="D135" s="198" t="s">
        <v>74</v>
      </c>
      <c r="E135" s="249" t="s">
        <v>1060</v>
      </c>
      <c r="F135" s="249" t="s">
        <v>1252</v>
      </c>
      <c r="G135" s="197"/>
      <c r="H135" s="197"/>
      <c r="I135" s="200"/>
      <c r="J135" s="250">
        <f>BK135</f>
        <v>0</v>
      </c>
      <c r="K135" s="197"/>
      <c r="L135" s="202"/>
      <c r="M135" s="203"/>
      <c r="N135" s="204"/>
      <c r="O135" s="204"/>
      <c r="P135" s="205">
        <f>SUM(P136:P141)</f>
        <v>0</v>
      </c>
      <c r="Q135" s="204"/>
      <c r="R135" s="205">
        <f>SUM(R136:R141)</f>
        <v>0</v>
      </c>
      <c r="S135" s="204"/>
      <c r="T135" s="206">
        <f>SUM(T136:T141)</f>
        <v>0</v>
      </c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R135" s="207" t="s">
        <v>82</v>
      </c>
      <c r="AT135" s="208" t="s">
        <v>74</v>
      </c>
      <c r="AU135" s="208" t="s">
        <v>82</v>
      </c>
      <c r="AY135" s="207" t="s">
        <v>277</v>
      </c>
      <c r="BK135" s="209">
        <f>SUM(BK136:BK141)</f>
        <v>0</v>
      </c>
    </row>
    <row r="136" s="2" customFormat="1" ht="16.5" customHeight="1">
      <c r="A136" s="41"/>
      <c r="B136" s="42"/>
      <c r="C136" s="210" t="s">
        <v>418</v>
      </c>
      <c r="D136" s="210" t="s">
        <v>278</v>
      </c>
      <c r="E136" s="211" t="s">
        <v>518</v>
      </c>
      <c r="F136" s="212" t="s">
        <v>1787</v>
      </c>
      <c r="G136" s="213" t="s">
        <v>1051</v>
      </c>
      <c r="H136" s="214">
        <v>890</v>
      </c>
      <c r="I136" s="215"/>
      <c r="J136" s="216">
        <f>ROUND(I136*H136,2)</f>
        <v>0</v>
      </c>
      <c r="K136" s="212" t="s">
        <v>19</v>
      </c>
      <c r="L136" s="47"/>
      <c r="M136" s="217" t="s">
        <v>19</v>
      </c>
      <c r="N136" s="218" t="s">
        <v>46</v>
      </c>
      <c r="O136" s="87"/>
      <c r="P136" s="219">
        <f>O136*H136</f>
        <v>0</v>
      </c>
      <c r="Q136" s="219">
        <v>0</v>
      </c>
      <c r="R136" s="219">
        <f>Q136*H136</f>
        <v>0</v>
      </c>
      <c r="S136" s="219">
        <v>0</v>
      </c>
      <c r="T136" s="22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1" t="s">
        <v>102</v>
      </c>
      <c r="AT136" s="221" t="s">
        <v>278</v>
      </c>
      <c r="AU136" s="221" t="s">
        <v>84</v>
      </c>
      <c r="AY136" s="20" t="s">
        <v>277</v>
      </c>
      <c r="BE136" s="222">
        <f>IF(N136="základní",J136,0)</f>
        <v>0</v>
      </c>
      <c r="BF136" s="222">
        <f>IF(N136="snížená",J136,0)</f>
        <v>0</v>
      </c>
      <c r="BG136" s="222">
        <f>IF(N136="zákl. přenesená",J136,0)</f>
        <v>0</v>
      </c>
      <c r="BH136" s="222">
        <f>IF(N136="sníž. přenesená",J136,0)</f>
        <v>0</v>
      </c>
      <c r="BI136" s="222">
        <f>IF(N136="nulová",J136,0)</f>
        <v>0</v>
      </c>
      <c r="BJ136" s="20" t="s">
        <v>82</v>
      </c>
      <c r="BK136" s="222">
        <f>ROUND(I136*H136,2)</f>
        <v>0</v>
      </c>
      <c r="BL136" s="20" t="s">
        <v>102</v>
      </c>
      <c r="BM136" s="221" t="s">
        <v>1895</v>
      </c>
    </row>
    <row r="137" s="2" customFormat="1">
      <c r="A137" s="41"/>
      <c r="B137" s="42"/>
      <c r="C137" s="43"/>
      <c r="D137" s="223" t="s">
        <v>283</v>
      </c>
      <c r="E137" s="43"/>
      <c r="F137" s="224" t="s">
        <v>1787</v>
      </c>
      <c r="G137" s="43"/>
      <c r="H137" s="43"/>
      <c r="I137" s="225"/>
      <c r="J137" s="43"/>
      <c r="K137" s="43"/>
      <c r="L137" s="47"/>
      <c r="M137" s="226"/>
      <c r="N137" s="22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283</v>
      </c>
      <c r="AU137" s="20" t="s">
        <v>84</v>
      </c>
    </row>
    <row r="138" s="2" customFormat="1" ht="16.5" customHeight="1">
      <c r="A138" s="41"/>
      <c r="B138" s="42"/>
      <c r="C138" s="210" t="s">
        <v>429</v>
      </c>
      <c r="D138" s="210" t="s">
        <v>278</v>
      </c>
      <c r="E138" s="211" t="s">
        <v>527</v>
      </c>
      <c r="F138" s="212" t="s">
        <v>1789</v>
      </c>
      <c r="G138" s="213" t="s">
        <v>1051</v>
      </c>
      <c r="H138" s="214">
        <v>468</v>
      </c>
      <c r="I138" s="215"/>
      <c r="J138" s="216">
        <f>ROUND(I138*H138,2)</f>
        <v>0</v>
      </c>
      <c r="K138" s="212" t="s">
        <v>19</v>
      </c>
      <c r="L138" s="47"/>
      <c r="M138" s="217" t="s">
        <v>19</v>
      </c>
      <c r="N138" s="218" t="s">
        <v>46</v>
      </c>
      <c r="O138" s="87"/>
      <c r="P138" s="219">
        <f>O138*H138</f>
        <v>0</v>
      </c>
      <c r="Q138" s="219">
        <v>0</v>
      </c>
      <c r="R138" s="219">
        <f>Q138*H138</f>
        <v>0</v>
      </c>
      <c r="S138" s="219">
        <v>0</v>
      </c>
      <c r="T138" s="22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1" t="s">
        <v>102</v>
      </c>
      <c r="AT138" s="221" t="s">
        <v>278</v>
      </c>
      <c r="AU138" s="221" t="s">
        <v>84</v>
      </c>
      <c r="AY138" s="20" t="s">
        <v>277</v>
      </c>
      <c r="BE138" s="222">
        <f>IF(N138="základní",J138,0)</f>
        <v>0</v>
      </c>
      <c r="BF138" s="222">
        <f>IF(N138="snížená",J138,0)</f>
        <v>0</v>
      </c>
      <c r="BG138" s="222">
        <f>IF(N138="zákl. přenesená",J138,0)</f>
        <v>0</v>
      </c>
      <c r="BH138" s="222">
        <f>IF(N138="sníž. přenesená",J138,0)</f>
        <v>0</v>
      </c>
      <c r="BI138" s="222">
        <f>IF(N138="nulová",J138,0)</f>
        <v>0</v>
      </c>
      <c r="BJ138" s="20" t="s">
        <v>82</v>
      </c>
      <c r="BK138" s="222">
        <f>ROUND(I138*H138,2)</f>
        <v>0</v>
      </c>
      <c r="BL138" s="20" t="s">
        <v>102</v>
      </c>
      <c r="BM138" s="221" t="s">
        <v>1896</v>
      </c>
    </row>
    <row r="139" s="2" customFormat="1">
      <c r="A139" s="41"/>
      <c r="B139" s="42"/>
      <c r="C139" s="43"/>
      <c r="D139" s="223" t="s">
        <v>283</v>
      </c>
      <c r="E139" s="43"/>
      <c r="F139" s="224" t="s">
        <v>1789</v>
      </c>
      <c r="G139" s="43"/>
      <c r="H139" s="43"/>
      <c r="I139" s="225"/>
      <c r="J139" s="43"/>
      <c r="K139" s="43"/>
      <c r="L139" s="47"/>
      <c r="M139" s="226"/>
      <c r="N139" s="22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283</v>
      </c>
      <c r="AU139" s="20" t="s">
        <v>84</v>
      </c>
    </row>
    <row r="140" s="2" customFormat="1" ht="16.5" customHeight="1">
      <c r="A140" s="41"/>
      <c r="B140" s="42"/>
      <c r="C140" s="210" t="s">
        <v>7</v>
      </c>
      <c r="D140" s="210" t="s">
        <v>278</v>
      </c>
      <c r="E140" s="211" t="s">
        <v>536</v>
      </c>
      <c r="F140" s="212" t="s">
        <v>1791</v>
      </c>
      <c r="G140" s="213" t="s">
        <v>1051</v>
      </c>
      <c r="H140" s="214">
        <v>1244</v>
      </c>
      <c r="I140" s="215"/>
      <c r="J140" s="216">
        <f>ROUND(I140*H140,2)</f>
        <v>0</v>
      </c>
      <c r="K140" s="212" t="s">
        <v>19</v>
      </c>
      <c r="L140" s="47"/>
      <c r="M140" s="217" t="s">
        <v>19</v>
      </c>
      <c r="N140" s="218" t="s">
        <v>46</v>
      </c>
      <c r="O140" s="87"/>
      <c r="P140" s="219">
        <f>O140*H140</f>
        <v>0</v>
      </c>
      <c r="Q140" s="219">
        <v>0</v>
      </c>
      <c r="R140" s="219">
        <f>Q140*H140</f>
        <v>0</v>
      </c>
      <c r="S140" s="219">
        <v>0</v>
      </c>
      <c r="T140" s="220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1" t="s">
        <v>102</v>
      </c>
      <c r="AT140" s="221" t="s">
        <v>278</v>
      </c>
      <c r="AU140" s="221" t="s">
        <v>84</v>
      </c>
      <c r="AY140" s="20" t="s">
        <v>277</v>
      </c>
      <c r="BE140" s="222">
        <f>IF(N140="základní",J140,0)</f>
        <v>0</v>
      </c>
      <c r="BF140" s="222">
        <f>IF(N140="snížená",J140,0)</f>
        <v>0</v>
      </c>
      <c r="BG140" s="222">
        <f>IF(N140="zákl. přenesená",J140,0)</f>
        <v>0</v>
      </c>
      <c r="BH140" s="222">
        <f>IF(N140="sníž. přenesená",J140,0)</f>
        <v>0</v>
      </c>
      <c r="BI140" s="222">
        <f>IF(N140="nulová",J140,0)</f>
        <v>0</v>
      </c>
      <c r="BJ140" s="20" t="s">
        <v>82</v>
      </c>
      <c r="BK140" s="222">
        <f>ROUND(I140*H140,2)</f>
        <v>0</v>
      </c>
      <c r="BL140" s="20" t="s">
        <v>102</v>
      </c>
      <c r="BM140" s="221" t="s">
        <v>1897</v>
      </c>
    </row>
    <row r="141" s="2" customFormat="1">
      <c r="A141" s="41"/>
      <c r="B141" s="42"/>
      <c r="C141" s="43"/>
      <c r="D141" s="223" t="s">
        <v>283</v>
      </c>
      <c r="E141" s="43"/>
      <c r="F141" s="224" t="s">
        <v>1791</v>
      </c>
      <c r="G141" s="43"/>
      <c r="H141" s="43"/>
      <c r="I141" s="225"/>
      <c r="J141" s="43"/>
      <c r="K141" s="43"/>
      <c r="L141" s="47"/>
      <c r="M141" s="226"/>
      <c r="N141" s="22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283</v>
      </c>
      <c r="AU141" s="20" t="s">
        <v>84</v>
      </c>
    </row>
    <row r="142" s="11" customFormat="1" ht="22.8" customHeight="1">
      <c r="A142" s="11"/>
      <c r="B142" s="196"/>
      <c r="C142" s="197"/>
      <c r="D142" s="198" t="s">
        <v>74</v>
      </c>
      <c r="E142" s="249" t="s">
        <v>1191</v>
      </c>
      <c r="F142" s="249" t="s">
        <v>1793</v>
      </c>
      <c r="G142" s="197"/>
      <c r="H142" s="197"/>
      <c r="I142" s="200"/>
      <c r="J142" s="250">
        <f>BK142</f>
        <v>0</v>
      </c>
      <c r="K142" s="197"/>
      <c r="L142" s="202"/>
      <c r="M142" s="203"/>
      <c r="N142" s="204"/>
      <c r="O142" s="204"/>
      <c r="P142" s="205">
        <f>SUM(P143:P150)</f>
        <v>0</v>
      </c>
      <c r="Q142" s="204"/>
      <c r="R142" s="205">
        <f>SUM(R143:R150)</f>
        <v>0</v>
      </c>
      <c r="S142" s="204"/>
      <c r="T142" s="206">
        <f>SUM(T143:T150)</f>
        <v>0</v>
      </c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R142" s="207" t="s">
        <v>82</v>
      </c>
      <c r="AT142" s="208" t="s">
        <v>74</v>
      </c>
      <c r="AU142" s="208" t="s">
        <v>82</v>
      </c>
      <c r="AY142" s="207" t="s">
        <v>277</v>
      </c>
      <c r="BK142" s="209">
        <f>SUM(BK143:BK150)</f>
        <v>0</v>
      </c>
    </row>
    <row r="143" s="2" customFormat="1" ht="16.5" customHeight="1">
      <c r="A143" s="41"/>
      <c r="B143" s="42"/>
      <c r="C143" s="210" t="s">
        <v>446</v>
      </c>
      <c r="D143" s="210" t="s">
        <v>278</v>
      </c>
      <c r="E143" s="211" t="s">
        <v>544</v>
      </c>
      <c r="F143" s="212" t="s">
        <v>1862</v>
      </c>
      <c r="G143" s="213" t="s">
        <v>1131</v>
      </c>
      <c r="H143" s="214">
        <v>16.66</v>
      </c>
      <c r="I143" s="215"/>
      <c r="J143" s="216">
        <f>ROUND(I143*H143,2)</f>
        <v>0</v>
      </c>
      <c r="K143" s="212" t="s">
        <v>19</v>
      </c>
      <c r="L143" s="47"/>
      <c r="M143" s="217" t="s">
        <v>19</v>
      </c>
      <c r="N143" s="218" t="s">
        <v>46</v>
      </c>
      <c r="O143" s="87"/>
      <c r="P143" s="219">
        <f>O143*H143</f>
        <v>0</v>
      </c>
      <c r="Q143" s="219">
        <v>0</v>
      </c>
      <c r="R143" s="219">
        <f>Q143*H143</f>
        <v>0</v>
      </c>
      <c r="S143" s="219">
        <v>0</v>
      </c>
      <c r="T143" s="22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1" t="s">
        <v>102</v>
      </c>
      <c r="AT143" s="221" t="s">
        <v>278</v>
      </c>
      <c r="AU143" s="221" t="s">
        <v>84</v>
      </c>
      <c r="AY143" s="20" t="s">
        <v>277</v>
      </c>
      <c r="BE143" s="222">
        <f>IF(N143="základní",J143,0)</f>
        <v>0</v>
      </c>
      <c r="BF143" s="222">
        <f>IF(N143="snížená",J143,0)</f>
        <v>0</v>
      </c>
      <c r="BG143" s="222">
        <f>IF(N143="zákl. přenesená",J143,0)</f>
        <v>0</v>
      </c>
      <c r="BH143" s="222">
        <f>IF(N143="sníž. přenesená",J143,0)</f>
        <v>0</v>
      </c>
      <c r="BI143" s="222">
        <f>IF(N143="nulová",J143,0)</f>
        <v>0</v>
      </c>
      <c r="BJ143" s="20" t="s">
        <v>82</v>
      </c>
      <c r="BK143" s="222">
        <f>ROUND(I143*H143,2)</f>
        <v>0</v>
      </c>
      <c r="BL143" s="20" t="s">
        <v>102</v>
      </c>
      <c r="BM143" s="221" t="s">
        <v>1898</v>
      </c>
    </row>
    <row r="144" s="2" customFormat="1">
      <c r="A144" s="41"/>
      <c r="B144" s="42"/>
      <c r="C144" s="43"/>
      <c r="D144" s="223" t="s">
        <v>283</v>
      </c>
      <c r="E144" s="43"/>
      <c r="F144" s="224" t="s">
        <v>1862</v>
      </c>
      <c r="G144" s="43"/>
      <c r="H144" s="43"/>
      <c r="I144" s="225"/>
      <c r="J144" s="43"/>
      <c r="K144" s="43"/>
      <c r="L144" s="47"/>
      <c r="M144" s="226"/>
      <c r="N144" s="22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283</v>
      </c>
      <c r="AU144" s="20" t="s">
        <v>84</v>
      </c>
    </row>
    <row r="145" s="2" customFormat="1" ht="16.5" customHeight="1">
      <c r="A145" s="41"/>
      <c r="B145" s="42"/>
      <c r="C145" s="210" t="s">
        <v>452</v>
      </c>
      <c r="D145" s="210" t="s">
        <v>278</v>
      </c>
      <c r="E145" s="211" t="s">
        <v>551</v>
      </c>
      <c r="F145" s="212" t="s">
        <v>1864</v>
      </c>
      <c r="G145" s="213" t="s">
        <v>1131</v>
      </c>
      <c r="H145" s="214">
        <v>23.800000000000001</v>
      </c>
      <c r="I145" s="215"/>
      <c r="J145" s="216">
        <f>ROUND(I145*H145,2)</f>
        <v>0</v>
      </c>
      <c r="K145" s="212" t="s">
        <v>19</v>
      </c>
      <c r="L145" s="47"/>
      <c r="M145" s="217" t="s">
        <v>19</v>
      </c>
      <c r="N145" s="218" t="s">
        <v>46</v>
      </c>
      <c r="O145" s="87"/>
      <c r="P145" s="219">
        <f>O145*H145</f>
        <v>0</v>
      </c>
      <c r="Q145" s="219">
        <v>0</v>
      </c>
      <c r="R145" s="219">
        <f>Q145*H145</f>
        <v>0</v>
      </c>
      <c r="S145" s="219">
        <v>0</v>
      </c>
      <c r="T145" s="220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1" t="s">
        <v>102</v>
      </c>
      <c r="AT145" s="221" t="s">
        <v>278</v>
      </c>
      <c r="AU145" s="221" t="s">
        <v>84</v>
      </c>
      <c r="AY145" s="20" t="s">
        <v>277</v>
      </c>
      <c r="BE145" s="222">
        <f>IF(N145="základní",J145,0)</f>
        <v>0</v>
      </c>
      <c r="BF145" s="222">
        <f>IF(N145="snížená",J145,0)</f>
        <v>0</v>
      </c>
      <c r="BG145" s="222">
        <f>IF(N145="zákl. přenesená",J145,0)</f>
        <v>0</v>
      </c>
      <c r="BH145" s="222">
        <f>IF(N145="sníž. přenesená",J145,0)</f>
        <v>0</v>
      </c>
      <c r="BI145" s="222">
        <f>IF(N145="nulová",J145,0)</f>
        <v>0</v>
      </c>
      <c r="BJ145" s="20" t="s">
        <v>82</v>
      </c>
      <c r="BK145" s="222">
        <f>ROUND(I145*H145,2)</f>
        <v>0</v>
      </c>
      <c r="BL145" s="20" t="s">
        <v>102</v>
      </c>
      <c r="BM145" s="221" t="s">
        <v>1899</v>
      </c>
    </row>
    <row r="146" s="2" customFormat="1">
      <c r="A146" s="41"/>
      <c r="B146" s="42"/>
      <c r="C146" s="43"/>
      <c r="D146" s="223" t="s">
        <v>283</v>
      </c>
      <c r="E146" s="43"/>
      <c r="F146" s="224" t="s">
        <v>1864</v>
      </c>
      <c r="G146" s="43"/>
      <c r="H146" s="43"/>
      <c r="I146" s="225"/>
      <c r="J146" s="43"/>
      <c r="K146" s="43"/>
      <c r="L146" s="47"/>
      <c r="M146" s="226"/>
      <c r="N146" s="22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283</v>
      </c>
      <c r="AU146" s="20" t="s">
        <v>84</v>
      </c>
    </row>
    <row r="147" s="2" customFormat="1" ht="16.5" customHeight="1">
      <c r="A147" s="41"/>
      <c r="B147" s="42"/>
      <c r="C147" s="210" t="s">
        <v>456</v>
      </c>
      <c r="D147" s="210" t="s">
        <v>278</v>
      </c>
      <c r="E147" s="211" t="s">
        <v>558</v>
      </c>
      <c r="F147" s="212" t="s">
        <v>1801</v>
      </c>
      <c r="G147" s="213" t="s">
        <v>1051</v>
      </c>
      <c r="H147" s="214">
        <v>1358</v>
      </c>
      <c r="I147" s="215"/>
      <c r="J147" s="216">
        <f>ROUND(I147*H147,2)</f>
        <v>0</v>
      </c>
      <c r="K147" s="212" t="s">
        <v>19</v>
      </c>
      <c r="L147" s="47"/>
      <c r="M147" s="217" t="s">
        <v>19</v>
      </c>
      <c r="N147" s="218" t="s">
        <v>46</v>
      </c>
      <c r="O147" s="87"/>
      <c r="P147" s="219">
        <f>O147*H147</f>
        <v>0</v>
      </c>
      <c r="Q147" s="219">
        <v>0</v>
      </c>
      <c r="R147" s="219">
        <f>Q147*H147</f>
        <v>0</v>
      </c>
      <c r="S147" s="219">
        <v>0</v>
      </c>
      <c r="T147" s="22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1" t="s">
        <v>102</v>
      </c>
      <c r="AT147" s="221" t="s">
        <v>278</v>
      </c>
      <c r="AU147" s="221" t="s">
        <v>84</v>
      </c>
      <c r="AY147" s="20" t="s">
        <v>277</v>
      </c>
      <c r="BE147" s="222">
        <f>IF(N147="základní",J147,0)</f>
        <v>0</v>
      </c>
      <c r="BF147" s="222">
        <f>IF(N147="snížená",J147,0)</f>
        <v>0</v>
      </c>
      <c r="BG147" s="222">
        <f>IF(N147="zákl. přenesená",J147,0)</f>
        <v>0</v>
      </c>
      <c r="BH147" s="222">
        <f>IF(N147="sníž. přenesená",J147,0)</f>
        <v>0</v>
      </c>
      <c r="BI147" s="222">
        <f>IF(N147="nulová",J147,0)</f>
        <v>0</v>
      </c>
      <c r="BJ147" s="20" t="s">
        <v>82</v>
      </c>
      <c r="BK147" s="222">
        <f>ROUND(I147*H147,2)</f>
        <v>0</v>
      </c>
      <c r="BL147" s="20" t="s">
        <v>102</v>
      </c>
      <c r="BM147" s="221" t="s">
        <v>1900</v>
      </c>
    </row>
    <row r="148" s="2" customFormat="1">
      <c r="A148" s="41"/>
      <c r="B148" s="42"/>
      <c r="C148" s="43"/>
      <c r="D148" s="223" t="s">
        <v>283</v>
      </c>
      <c r="E148" s="43"/>
      <c r="F148" s="224" t="s">
        <v>1801</v>
      </c>
      <c r="G148" s="43"/>
      <c r="H148" s="43"/>
      <c r="I148" s="225"/>
      <c r="J148" s="43"/>
      <c r="K148" s="43"/>
      <c r="L148" s="47"/>
      <c r="M148" s="226"/>
      <c r="N148" s="22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283</v>
      </c>
      <c r="AU148" s="20" t="s">
        <v>84</v>
      </c>
    </row>
    <row r="149" s="2" customFormat="1" ht="16.5" customHeight="1">
      <c r="A149" s="41"/>
      <c r="B149" s="42"/>
      <c r="C149" s="210" t="s">
        <v>465</v>
      </c>
      <c r="D149" s="210" t="s">
        <v>278</v>
      </c>
      <c r="E149" s="211" t="s">
        <v>568</v>
      </c>
      <c r="F149" s="212" t="s">
        <v>1424</v>
      </c>
      <c r="G149" s="213" t="s">
        <v>1131</v>
      </c>
      <c r="H149" s="214">
        <v>4.9000000000000004</v>
      </c>
      <c r="I149" s="215"/>
      <c r="J149" s="216">
        <f>ROUND(I149*H149,2)</f>
        <v>0</v>
      </c>
      <c r="K149" s="212" t="s">
        <v>19</v>
      </c>
      <c r="L149" s="47"/>
      <c r="M149" s="217" t="s">
        <v>19</v>
      </c>
      <c r="N149" s="218" t="s">
        <v>46</v>
      </c>
      <c r="O149" s="87"/>
      <c r="P149" s="219">
        <f>O149*H149</f>
        <v>0</v>
      </c>
      <c r="Q149" s="219">
        <v>0</v>
      </c>
      <c r="R149" s="219">
        <f>Q149*H149</f>
        <v>0</v>
      </c>
      <c r="S149" s="219">
        <v>0</v>
      </c>
      <c r="T149" s="220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1" t="s">
        <v>102</v>
      </c>
      <c r="AT149" s="221" t="s">
        <v>278</v>
      </c>
      <c r="AU149" s="221" t="s">
        <v>84</v>
      </c>
      <c r="AY149" s="20" t="s">
        <v>277</v>
      </c>
      <c r="BE149" s="222">
        <f>IF(N149="základní",J149,0)</f>
        <v>0</v>
      </c>
      <c r="BF149" s="222">
        <f>IF(N149="snížená",J149,0)</f>
        <v>0</v>
      </c>
      <c r="BG149" s="222">
        <f>IF(N149="zákl. přenesená",J149,0)</f>
        <v>0</v>
      </c>
      <c r="BH149" s="222">
        <f>IF(N149="sníž. přenesená",J149,0)</f>
        <v>0</v>
      </c>
      <c r="BI149" s="222">
        <f>IF(N149="nulová",J149,0)</f>
        <v>0</v>
      </c>
      <c r="BJ149" s="20" t="s">
        <v>82</v>
      </c>
      <c r="BK149" s="222">
        <f>ROUND(I149*H149,2)</f>
        <v>0</v>
      </c>
      <c r="BL149" s="20" t="s">
        <v>102</v>
      </c>
      <c r="BM149" s="221" t="s">
        <v>1901</v>
      </c>
    </row>
    <row r="150" s="2" customFormat="1">
      <c r="A150" s="41"/>
      <c r="B150" s="42"/>
      <c r="C150" s="43"/>
      <c r="D150" s="223" t="s">
        <v>283</v>
      </c>
      <c r="E150" s="43"/>
      <c r="F150" s="224" t="s">
        <v>1424</v>
      </c>
      <c r="G150" s="43"/>
      <c r="H150" s="43"/>
      <c r="I150" s="225"/>
      <c r="J150" s="43"/>
      <c r="K150" s="43"/>
      <c r="L150" s="47"/>
      <c r="M150" s="226"/>
      <c r="N150" s="22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283</v>
      </c>
      <c r="AU150" s="20" t="s">
        <v>84</v>
      </c>
    </row>
    <row r="151" s="11" customFormat="1" ht="22.8" customHeight="1">
      <c r="A151" s="11"/>
      <c r="B151" s="196"/>
      <c r="C151" s="197"/>
      <c r="D151" s="198" t="s">
        <v>74</v>
      </c>
      <c r="E151" s="249" t="s">
        <v>1196</v>
      </c>
      <c r="F151" s="249" t="s">
        <v>1144</v>
      </c>
      <c r="G151" s="197"/>
      <c r="H151" s="197"/>
      <c r="I151" s="200"/>
      <c r="J151" s="250">
        <f>BK151</f>
        <v>0</v>
      </c>
      <c r="K151" s="197"/>
      <c r="L151" s="202"/>
      <c r="M151" s="203"/>
      <c r="N151" s="204"/>
      <c r="O151" s="204"/>
      <c r="P151" s="205">
        <f>SUM(P152:P153)</f>
        <v>0</v>
      </c>
      <c r="Q151" s="204"/>
      <c r="R151" s="205">
        <f>SUM(R152:R153)</f>
        <v>0</v>
      </c>
      <c r="S151" s="204"/>
      <c r="T151" s="206">
        <f>SUM(T152:T153)</f>
        <v>0</v>
      </c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R151" s="207" t="s">
        <v>82</v>
      </c>
      <c r="AT151" s="208" t="s">
        <v>74</v>
      </c>
      <c r="AU151" s="208" t="s">
        <v>82</v>
      </c>
      <c r="AY151" s="207" t="s">
        <v>277</v>
      </c>
      <c r="BK151" s="209">
        <f>SUM(BK152:BK153)</f>
        <v>0</v>
      </c>
    </row>
    <row r="152" s="2" customFormat="1" ht="16.5" customHeight="1">
      <c r="A152" s="41"/>
      <c r="B152" s="42"/>
      <c r="C152" s="210" t="s">
        <v>472</v>
      </c>
      <c r="D152" s="210" t="s">
        <v>278</v>
      </c>
      <c r="E152" s="211" t="s">
        <v>944</v>
      </c>
      <c r="F152" s="212" t="s">
        <v>1145</v>
      </c>
      <c r="G152" s="213" t="s">
        <v>940</v>
      </c>
      <c r="H152" s="214">
        <v>38.649999999999999</v>
      </c>
      <c r="I152" s="215"/>
      <c r="J152" s="216">
        <f>ROUND(I152*H152,2)</f>
        <v>0</v>
      </c>
      <c r="K152" s="212" t="s">
        <v>19</v>
      </c>
      <c r="L152" s="47"/>
      <c r="M152" s="217" t="s">
        <v>19</v>
      </c>
      <c r="N152" s="218" t="s">
        <v>46</v>
      </c>
      <c r="O152" s="87"/>
      <c r="P152" s="219">
        <f>O152*H152</f>
        <v>0</v>
      </c>
      <c r="Q152" s="219">
        <v>0</v>
      </c>
      <c r="R152" s="219">
        <f>Q152*H152</f>
        <v>0</v>
      </c>
      <c r="S152" s="219">
        <v>0</v>
      </c>
      <c r="T152" s="220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1" t="s">
        <v>102</v>
      </c>
      <c r="AT152" s="221" t="s">
        <v>278</v>
      </c>
      <c r="AU152" s="221" t="s">
        <v>84</v>
      </c>
      <c r="AY152" s="20" t="s">
        <v>277</v>
      </c>
      <c r="BE152" s="222">
        <f>IF(N152="základní",J152,0)</f>
        <v>0</v>
      </c>
      <c r="BF152" s="222">
        <f>IF(N152="snížená",J152,0)</f>
        <v>0</v>
      </c>
      <c r="BG152" s="222">
        <f>IF(N152="zákl. přenesená",J152,0)</f>
        <v>0</v>
      </c>
      <c r="BH152" s="222">
        <f>IF(N152="sníž. přenesená",J152,0)</f>
        <v>0</v>
      </c>
      <c r="BI152" s="222">
        <f>IF(N152="nulová",J152,0)</f>
        <v>0</v>
      </c>
      <c r="BJ152" s="20" t="s">
        <v>82</v>
      </c>
      <c r="BK152" s="222">
        <f>ROUND(I152*H152,2)</f>
        <v>0</v>
      </c>
      <c r="BL152" s="20" t="s">
        <v>102</v>
      </c>
      <c r="BM152" s="221" t="s">
        <v>1902</v>
      </c>
    </row>
    <row r="153" s="2" customFormat="1">
      <c r="A153" s="41"/>
      <c r="B153" s="42"/>
      <c r="C153" s="43"/>
      <c r="D153" s="223" t="s">
        <v>283</v>
      </c>
      <c r="E153" s="43"/>
      <c r="F153" s="224" t="s">
        <v>1145</v>
      </c>
      <c r="G153" s="43"/>
      <c r="H153" s="43"/>
      <c r="I153" s="225"/>
      <c r="J153" s="43"/>
      <c r="K153" s="43"/>
      <c r="L153" s="47"/>
      <c r="M153" s="239"/>
      <c r="N153" s="240"/>
      <c r="O153" s="241"/>
      <c r="P153" s="241"/>
      <c r="Q153" s="241"/>
      <c r="R153" s="241"/>
      <c r="S153" s="241"/>
      <c r="T153" s="242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283</v>
      </c>
      <c r="AU153" s="20" t="s">
        <v>84</v>
      </c>
    </row>
    <row r="154" s="2" customFormat="1" ht="6.96" customHeight="1">
      <c r="A154" s="41"/>
      <c r="B154" s="62"/>
      <c r="C154" s="63"/>
      <c r="D154" s="63"/>
      <c r="E154" s="63"/>
      <c r="F154" s="63"/>
      <c r="G154" s="63"/>
      <c r="H154" s="63"/>
      <c r="I154" s="63"/>
      <c r="J154" s="63"/>
      <c r="K154" s="63"/>
      <c r="L154" s="47"/>
      <c r="M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</row>
  </sheetData>
  <sheetProtection sheet="1" autoFilter="0" formatColumns="0" formatRows="0" objects="1" scenarios="1" spinCount="100000" saltValue="zpWq5sdSsK4NcARhUIfx/71PPXhvvcCk4mVvYLW87DFQC/sm1wRJEpSVC4ujwn1Aih3eOqcE/5Fp5/HtaVSC7w==" hashValue="y84zjYMTGwNxyqAq67Xqx6am+Oh2oT4TY81lGr9WMgUOkoeMiefPjXCbCxg30kXjNotIZX32jXI++I0PhebmkQ==" algorithmName="SHA-512" password="CC35"/>
  <autoFilter ref="C95:K15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1676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1903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ROUND((SUM(BE96:BE135)),  2)</f>
        <v>0</v>
      </c>
      <c r="G37" s="41"/>
      <c r="H37" s="41"/>
      <c r="I37" s="162">
        <v>0.20999999999999999</v>
      </c>
      <c r="J37" s="161">
        <f>ROUND(((SUM(BE96:BE135))*I37),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ROUND((SUM(BF96:BF135)),  2)</f>
        <v>0</v>
      </c>
      <c r="G38" s="41"/>
      <c r="H38" s="41"/>
      <c r="I38" s="162">
        <v>0.14999999999999999</v>
      </c>
      <c r="J38" s="161">
        <f>ROUND(((SUM(BF96:BF135))*I38),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ROUND((SUM(BG96:BG135)),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ROUND((SUM(BH96:BH135)),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ROUND((SUM(BI96:BI135)),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1676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04.7 - Záhony 6-7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1904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1905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1201</v>
      </c>
      <c r="E70" s="246"/>
      <c r="F70" s="246"/>
      <c r="G70" s="246"/>
      <c r="H70" s="246"/>
      <c r="I70" s="246"/>
      <c r="J70" s="247">
        <f>J121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1743</v>
      </c>
      <c r="E71" s="246"/>
      <c r="F71" s="246"/>
      <c r="G71" s="246"/>
      <c r="H71" s="246"/>
      <c r="I71" s="246"/>
      <c r="J71" s="247">
        <f>J124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1152</v>
      </c>
      <c r="E72" s="246"/>
      <c r="F72" s="246"/>
      <c r="G72" s="246"/>
      <c r="H72" s="246"/>
      <c r="I72" s="246"/>
      <c r="J72" s="247">
        <f>J133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244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245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1676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1677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04.7 - Záhony 6-7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264</v>
      </c>
      <c r="D95" s="188" t="s">
        <v>60</v>
      </c>
      <c r="E95" s="188" t="s">
        <v>56</v>
      </c>
      <c r="F95" s="188" t="s">
        <v>57</v>
      </c>
      <c r="G95" s="188" t="s">
        <v>265</v>
      </c>
      <c r="H95" s="188" t="s">
        <v>266</v>
      </c>
      <c r="I95" s="188" t="s">
        <v>267</v>
      </c>
      <c r="J95" s="188" t="s">
        <v>252</v>
      </c>
      <c r="K95" s="189" t="s">
        <v>268</v>
      </c>
      <c r="L95" s="190"/>
      <c r="M95" s="95" t="s">
        <v>19</v>
      </c>
      <c r="N95" s="96" t="s">
        <v>45</v>
      </c>
      <c r="O95" s="96" t="s">
        <v>269</v>
      </c>
      <c r="P95" s="96" t="s">
        <v>270</v>
      </c>
      <c r="Q95" s="96" t="s">
        <v>271</v>
      </c>
      <c r="R95" s="96" t="s">
        <v>272</v>
      </c>
      <c r="S95" s="96" t="s">
        <v>273</v>
      </c>
      <c r="T95" s="97" t="s">
        <v>274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275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253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936</v>
      </c>
      <c r="F97" s="199" t="s">
        <v>1906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P98+P121+P124+P133</f>
        <v>0</v>
      </c>
      <c r="Q97" s="204"/>
      <c r="R97" s="205">
        <f>R98+R121+R124+R133</f>
        <v>0</v>
      </c>
      <c r="S97" s="204"/>
      <c r="T97" s="206">
        <f>T98+T121+T124+T133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277</v>
      </c>
      <c r="BK97" s="209">
        <f>BK98+BK121+BK124+BK133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942</v>
      </c>
      <c r="F98" s="249" t="s">
        <v>1907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SUM(P99:P120)</f>
        <v>0</v>
      </c>
      <c r="Q98" s="204"/>
      <c r="R98" s="205">
        <f>SUM(R99:R120)</f>
        <v>0</v>
      </c>
      <c r="S98" s="204"/>
      <c r="T98" s="206">
        <f>SUM(T99:T120)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277</v>
      </c>
      <c r="BK98" s="209">
        <f>SUM(BK99:BK120)</f>
        <v>0</v>
      </c>
    </row>
    <row r="99" s="2" customFormat="1" ht="21.75" customHeight="1">
      <c r="A99" s="41"/>
      <c r="B99" s="42"/>
      <c r="C99" s="210" t="s">
        <v>82</v>
      </c>
      <c r="D99" s="210" t="s">
        <v>278</v>
      </c>
      <c r="E99" s="211" t="s">
        <v>1755</v>
      </c>
      <c r="F99" s="212" t="s">
        <v>1908</v>
      </c>
      <c r="G99" s="213" t="s">
        <v>1041</v>
      </c>
      <c r="H99" s="214">
        <v>207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84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1909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1908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84</v>
      </c>
    </row>
    <row r="101" s="2" customFormat="1" ht="16.5" customHeight="1">
      <c r="A101" s="41"/>
      <c r="B101" s="42"/>
      <c r="C101" s="210" t="s">
        <v>84</v>
      </c>
      <c r="D101" s="210" t="s">
        <v>278</v>
      </c>
      <c r="E101" s="211" t="s">
        <v>1580</v>
      </c>
      <c r="F101" s="212" t="s">
        <v>1758</v>
      </c>
      <c r="G101" s="213" t="s">
        <v>1041</v>
      </c>
      <c r="H101" s="214">
        <v>207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278</v>
      </c>
      <c r="AU101" s="221" t="s">
        <v>84</v>
      </c>
      <c r="AY101" s="20" t="s">
        <v>277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1910</v>
      </c>
    </row>
    <row r="102" s="2" customFormat="1">
      <c r="A102" s="41"/>
      <c r="B102" s="42"/>
      <c r="C102" s="43"/>
      <c r="D102" s="223" t="s">
        <v>283</v>
      </c>
      <c r="E102" s="43"/>
      <c r="F102" s="224" t="s">
        <v>1758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283</v>
      </c>
      <c r="AU102" s="20" t="s">
        <v>84</v>
      </c>
    </row>
    <row r="103" s="2" customFormat="1" ht="16.5" customHeight="1">
      <c r="A103" s="41"/>
      <c r="B103" s="42"/>
      <c r="C103" s="210" t="s">
        <v>98</v>
      </c>
      <c r="D103" s="210" t="s">
        <v>278</v>
      </c>
      <c r="E103" s="211" t="s">
        <v>1844</v>
      </c>
      <c r="F103" s="212" t="s">
        <v>1911</v>
      </c>
      <c r="G103" s="213" t="s">
        <v>1041</v>
      </c>
      <c r="H103" s="214">
        <v>207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1912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1911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 ht="16.5" customHeight="1">
      <c r="A105" s="41"/>
      <c r="B105" s="42"/>
      <c r="C105" s="210" t="s">
        <v>102</v>
      </c>
      <c r="D105" s="210" t="s">
        <v>278</v>
      </c>
      <c r="E105" s="211" t="s">
        <v>1763</v>
      </c>
      <c r="F105" s="212" t="s">
        <v>1764</v>
      </c>
      <c r="G105" s="213" t="s">
        <v>1051</v>
      </c>
      <c r="H105" s="214">
        <v>499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84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1913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1764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84</v>
      </c>
    </row>
    <row r="107" s="2" customFormat="1" ht="16.5" customHeight="1">
      <c r="A107" s="41"/>
      <c r="B107" s="42"/>
      <c r="C107" s="210" t="s">
        <v>306</v>
      </c>
      <c r="D107" s="210" t="s">
        <v>278</v>
      </c>
      <c r="E107" s="211" t="s">
        <v>1766</v>
      </c>
      <c r="F107" s="212" t="s">
        <v>1767</v>
      </c>
      <c r="G107" s="213" t="s">
        <v>1051</v>
      </c>
      <c r="H107" s="214">
        <v>499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1914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1767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 ht="21.75" customHeight="1">
      <c r="A109" s="41"/>
      <c r="B109" s="42"/>
      <c r="C109" s="210" t="s">
        <v>312</v>
      </c>
      <c r="D109" s="210" t="s">
        <v>278</v>
      </c>
      <c r="E109" s="211" t="s">
        <v>1775</v>
      </c>
      <c r="F109" s="212" t="s">
        <v>1776</v>
      </c>
      <c r="G109" s="213" t="s">
        <v>1051</v>
      </c>
      <c r="H109" s="214">
        <v>499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278</v>
      </c>
      <c r="AU109" s="221" t="s">
        <v>84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1915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1776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84</v>
      </c>
    </row>
    <row r="111" s="2" customFormat="1" ht="16.5" customHeight="1">
      <c r="A111" s="41"/>
      <c r="B111" s="42"/>
      <c r="C111" s="210" t="s">
        <v>318</v>
      </c>
      <c r="D111" s="210" t="s">
        <v>278</v>
      </c>
      <c r="E111" s="211" t="s">
        <v>1338</v>
      </c>
      <c r="F111" s="212" t="s">
        <v>1778</v>
      </c>
      <c r="G111" s="213" t="s">
        <v>1041</v>
      </c>
      <c r="H111" s="214">
        <v>207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84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1916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1778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84</v>
      </c>
    </row>
    <row r="113" s="2" customFormat="1" ht="16.5" customHeight="1">
      <c r="A113" s="41"/>
      <c r="B113" s="42"/>
      <c r="C113" s="210" t="s">
        <v>329</v>
      </c>
      <c r="D113" s="210" t="s">
        <v>278</v>
      </c>
      <c r="E113" s="211" t="s">
        <v>1594</v>
      </c>
      <c r="F113" s="212" t="s">
        <v>1780</v>
      </c>
      <c r="G113" s="213" t="s">
        <v>1131</v>
      </c>
      <c r="H113" s="214">
        <v>4.1399999999999997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278</v>
      </c>
      <c r="AU113" s="221" t="s">
        <v>84</v>
      </c>
      <c r="AY113" s="20" t="s">
        <v>277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1917</v>
      </c>
    </row>
    <row r="114" s="2" customFormat="1">
      <c r="A114" s="41"/>
      <c r="B114" s="42"/>
      <c r="C114" s="43"/>
      <c r="D114" s="223" t="s">
        <v>283</v>
      </c>
      <c r="E114" s="43"/>
      <c r="F114" s="224" t="s">
        <v>1782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283</v>
      </c>
      <c r="AU114" s="20" t="s">
        <v>84</v>
      </c>
    </row>
    <row r="115" s="2" customFormat="1" ht="16.5" customHeight="1">
      <c r="A115" s="41"/>
      <c r="B115" s="42"/>
      <c r="C115" s="210" t="s">
        <v>337</v>
      </c>
      <c r="D115" s="210" t="s">
        <v>278</v>
      </c>
      <c r="E115" s="211" t="s">
        <v>1134</v>
      </c>
      <c r="F115" s="212" t="s">
        <v>1135</v>
      </c>
      <c r="G115" s="213" t="s">
        <v>1131</v>
      </c>
      <c r="H115" s="214">
        <v>4.1399999999999997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84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1918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1135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84</v>
      </c>
    </row>
    <row r="117" s="2" customFormat="1" ht="16.5" customHeight="1">
      <c r="A117" s="41"/>
      <c r="B117" s="42"/>
      <c r="C117" s="210" t="s">
        <v>214</v>
      </c>
      <c r="D117" s="210" t="s">
        <v>278</v>
      </c>
      <c r="E117" s="211" t="s">
        <v>1137</v>
      </c>
      <c r="F117" s="212" t="s">
        <v>1784</v>
      </c>
      <c r="G117" s="213" t="s">
        <v>1131</v>
      </c>
      <c r="H117" s="214">
        <v>4.1399999999999997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278</v>
      </c>
      <c r="AU117" s="221" t="s">
        <v>84</v>
      </c>
      <c r="AY117" s="20" t="s">
        <v>277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1919</v>
      </c>
    </row>
    <row r="118" s="2" customFormat="1">
      <c r="A118" s="41"/>
      <c r="B118" s="42"/>
      <c r="C118" s="43"/>
      <c r="D118" s="223" t="s">
        <v>283</v>
      </c>
      <c r="E118" s="43"/>
      <c r="F118" s="224" t="s">
        <v>1784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283</v>
      </c>
      <c r="AU118" s="20" t="s">
        <v>84</v>
      </c>
    </row>
    <row r="119" s="2" customFormat="1" ht="16.5" customHeight="1">
      <c r="A119" s="41"/>
      <c r="B119" s="42"/>
      <c r="C119" s="210" t="s">
        <v>217</v>
      </c>
      <c r="D119" s="210" t="s">
        <v>278</v>
      </c>
      <c r="E119" s="211" t="s">
        <v>1244</v>
      </c>
      <c r="F119" s="212" t="s">
        <v>1669</v>
      </c>
      <c r="G119" s="213" t="s">
        <v>940</v>
      </c>
      <c r="H119" s="214">
        <v>66.239999999999995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278</v>
      </c>
      <c r="AU119" s="221" t="s">
        <v>84</v>
      </c>
      <c r="AY119" s="20" t="s">
        <v>277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1920</v>
      </c>
    </row>
    <row r="120" s="2" customFormat="1">
      <c r="A120" s="41"/>
      <c r="B120" s="42"/>
      <c r="C120" s="43"/>
      <c r="D120" s="223" t="s">
        <v>283</v>
      </c>
      <c r="E120" s="43"/>
      <c r="F120" s="224" t="s">
        <v>1669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283</v>
      </c>
      <c r="AU120" s="20" t="s">
        <v>84</v>
      </c>
    </row>
    <row r="121" s="11" customFormat="1" ht="22.8" customHeight="1">
      <c r="A121" s="11"/>
      <c r="B121" s="196"/>
      <c r="C121" s="197"/>
      <c r="D121" s="198" t="s">
        <v>74</v>
      </c>
      <c r="E121" s="249" t="s">
        <v>1060</v>
      </c>
      <c r="F121" s="249" t="s">
        <v>1252</v>
      </c>
      <c r="G121" s="197"/>
      <c r="H121" s="197"/>
      <c r="I121" s="200"/>
      <c r="J121" s="250">
        <f>BK121</f>
        <v>0</v>
      </c>
      <c r="K121" s="197"/>
      <c r="L121" s="202"/>
      <c r="M121" s="203"/>
      <c r="N121" s="204"/>
      <c r="O121" s="204"/>
      <c r="P121" s="205">
        <f>SUM(P122:P123)</f>
        <v>0</v>
      </c>
      <c r="Q121" s="204"/>
      <c r="R121" s="205">
        <f>SUM(R122:R123)</f>
        <v>0</v>
      </c>
      <c r="S121" s="204"/>
      <c r="T121" s="206">
        <f>SUM(T122:T123)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82</v>
      </c>
      <c r="AT121" s="208" t="s">
        <v>74</v>
      </c>
      <c r="AU121" s="208" t="s">
        <v>82</v>
      </c>
      <c r="AY121" s="207" t="s">
        <v>277</v>
      </c>
      <c r="BK121" s="209">
        <f>SUM(BK122:BK123)</f>
        <v>0</v>
      </c>
    </row>
    <row r="122" s="2" customFormat="1" ht="16.5" customHeight="1">
      <c r="A122" s="41"/>
      <c r="B122" s="42"/>
      <c r="C122" s="210" t="s">
        <v>220</v>
      </c>
      <c r="D122" s="210" t="s">
        <v>278</v>
      </c>
      <c r="E122" s="211" t="s">
        <v>580</v>
      </c>
      <c r="F122" s="212" t="s">
        <v>1787</v>
      </c>
      <c r="G122" s="213" t="s">
        <v>1051</v>
      </c>
      <c r="H122" s="214">
        <v>499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84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1921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1787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84</v>
      </c>
    </row>
    <row r="124" s="11" customFormat="1" ht="22.8" customHeight="1">
      <c r="A124" s="11"/>
      <c r="B124" s="196"/>
      <c r="C124" s="197"/>
      <c r="D124" s="198" t="s">
        <v>74</v>
      </c>
      <c r="E124" s="249" t="s">
        <v>1191</v>
      </c>
      <c r="F124" s="249" t="s">
        <v>1793</v>
      </c>
      <c r="G124" s="197"/>
      <c r="H124" s="197"/>
      <c r="I124" s="200"/>
      <c r="J124" s="250">
        <f>BK124</f>
        <v>0</v>
      </c>
      <c r="K124" s="197"/>
      <c r="L124" s="202"/>
      <c r="M124" s="203"/>
      <c r="N124" s="204"/>
      <c r="O124" s="204"/>
      <c r="P124" s="205">
        <f>SUM(P125:P132)</f>
        <v>0</v>
      </c>
      <c r="Q124" s="204"/>
      <c r="R124" s="205">
        <f>SUM(R125:R132)</f>
        <v>0</v>
      </c>
      <c r="S124" s="204"/>
      <c r="T124" s="206">
        <f>SUM(T125:T132)</f>
        <v>0</v>
      </c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R124" s="207" t="s">
        <v>82</v>
      </c>
      <c r="AT124" s="208" t="s">
        <v>74</v>
      </c>
      <c r="AU124" s="208" t="s">
        <v>82</v>
      </c>
      <c r="AY124" s="207" t="s">
        <v>277</v>
      </c>
      <c r="BK124" s="209">
        <f>SUM(BK125:BK132)</f>
        <v>0</v>
      </c>
    </row>
    <row r="125" s="2" customFormat="1" ht="16.5" customHeight="1">
      <c r="A125" s="41"/>
      <c r="B125" s="42"/>
      <c r="C125" s="210" t="s">
        <v>223</v>
      </c>
      <c r="D125" s="210" t="s">
        <v>278</v>
      </c>
      <c r="E125" s="211" t="s">
        <v>586</v>
      </c>
      <c r="F125" s="212" t="s">
        <v>1862</v>
      </c>
      <c r="G125" s="213" t="s">
        <v>1131</v>
      </c>
      <c r="H125" s="214">
        <v>14.49</v>
      </c>
      <c r="I125" s="215"/>
      <c r="J125" s="216">
        <f>ROUND(I125*H125,2)</f>
        <v>0</v>
      </c>
      <c r="K125" s="212" t="s">
        <v>19</v>
      </c>
      <c r="L125" s="47"/>
      <c r="M125" s="217" t="s">
        <v>19</v>
      </c>
      <c r="N125" s="218" t="s">
        <v>46</v>
      </c>
      <c r="O125" s="87"/>
      <c r="P125" s="219">
        <f>O125*H125</f>
        <v>0</v>
      </c>
      <c r="Q125" s="219">
        <v>0</v>
      </c>
      <c r="R125" s="219">
        <f>Q125*H125</f>
        <v>0</v>
      </c>
      <c r="S125" s="219">
        <v>0</v>
      </c>
      <c r="T125" s="22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1" t="s">
        <v>102</v>
      </c>
      <c r="AT125" s="221" t="s">
        <v>278</v>
      </c>
      <c r="AU125" s="221" t="s">
        <v>84</v>
      </c>
      <c r="AY125" s="20" t="s">
        <v>277</v>
      </c>
      <c r="BE125" s="222">
        <f>IF(N125="základní",J125,0)</f>
        <v>0</v>
      </c>
      <c r="BF125" s="222">
        <f>IF(N125="snížená",J125,0)</f>
        <v>0</v>
      </c>
      <c r="BG125" s="222">
        <f>IF(N125="zákl. přenesená",J125,0)</f>
        <v>0</v>
      </c>
      <c r="BH125" s="222">
        <f>IF(N125="sníž. přenesená",J125,0)</f>
        <v>0</v>
      </c>
      <c r="BI125" s="222">
        <f>IF(N125="nulová",J125,0)</f>
        <v>0</v>
      </c>
      <c r="BJ125" s="20" t="s">
        <v>82</v>
      </c>
      <c r="BK125" s="222">
        <f>ROUND(I125*H125,2)</f>
        <v>0</v>
      </c>
      <c r="BL125" s="20" t="s">
        <v>102</v>
      </c>
      <c r="BM125" s="221" t="s">
        <v>1922</v>
      </c>
    </row>
    <row r="126" s="2" customFormat="1">
      <c r="A126" s="41"/>
      <c r="B126" s="42"/>
      <c r="C126" s="43"/>
      <c r="D126" s="223" t="s">
        <v>283</v>
      </c>
      <c r="E126" s="43"/>
      <c r="F126" s="224" t="s">
        <v>1862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283</v>
      </c>
      <c r="AU126" s="20" t="s">
        <v>84</v>
      </c>
    </row>
    <row r="127" s="2" customFormat="1" ht="16.5" customHeight="1">
      <c r="A127" s="41"/>
      <c r="B127" s="42"/>
      <c r="C127" s="210" t="s">
        <v>226</v>
      </c>
      <c r="D127" s="210" t="s">
        <v>278</v>
      </c>
      <c r="E127" s="211" t="s">
        <v>592</v>
      </c>
      <c r="F127" s="212" t="s">
        <v>1864</v>
      </c>
      <c r="G127" s="213" t="s">
        <v>1131</v>
      </c>
      <c r="H127" s="214">
        <v>41.399999999999999</v>
      </c>
      <c r="I127" s="215"/>
      <c r="J127" s="216">
        <f>ROUND(I127*H127,2)</f>
        <v>0</v>
      </c>
      <c r="K127" s="212" t="s">
        <v>19</v>
      </c>
      <c r="L127" s="47"/>
      <c r="M127" s="217" t="s">
        <v>19</v>
      </c>
      <c r="N127" s="218" t="s">
        <v>46</v>
      </c>
      <c r="O127" s="87"/>
      <c r="P127" s="219">
        <f>O127*H127</f>
        <v>0</v>
      </c>
      <c r="Q127" s="219">
        <v>0</v>
      </c>
      <c r="R127" s="219">
        <f>Q127*H127</f>
        <v>0</v>
      </c>
      <c r="S127" s="219">
        <v>0</v>
      </c>
      <c r="T127" s="22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1" t="s">
        <v>102</v>
      </c>
      <c r="AT127" s="221" t="s">
        <v>278</v>
      </c>
      <c r="AU127" s="221" t="s">
        <v>84</v>
      </c>
      <c r="AY127" s="20" t="s">
        <v>277</v>
      </c>
      <c r="BE127" s="222">
        <f>IF(N127="základní",J127,0)</f>
        <v>0</v>
      </c>
      <c r="BF127" s="222">
        <f>IF(N127="snížená",J127,0)</f>
        <v>0</v>
      </c>
      <c r="BG127" s="222">
        <f>IF(N127="zákl. přenesená",J127,0)</f>
        <v>0</v>
      </c>
      <c r="BH127" s="222">
        <f>IF(N127="sníž. přenesená",J127,0)</f>
        <v>0</v>
      </c>
      <c r="BI127" s="222">
        <f>IF(N127="nulová",J127,0)</f>
        <v>0</v>
      </c>
      <c r="BJ127" s="20" t="s">
        <v>82</v>
      </c>
      <c r="BK127" s="222">
        <f>ROUND(I127*H127,2)</f>
        <v>0</v>
      </c>
      <c r="BL127" s="20" t="s">
        <v>102</v>
      </c>
      <c r="BM127" s="221" t="s">
        <v>1923</v>
      </c>
    </row>
    <row r="128" s="2" customFormat="1">
      <c r="A128" s="41"/>
      <c r="B128" s="42"/>
      <c r="C128" s="43"/>
      <c r="D128" s="223" t="s">
        <v>283</v>
      </c>
      <c r="E128" s="43"/>
      <c r="F128" s="224" t="s">
        <v>1864</v>
      </c>
      <c r="G128" s="43"/>
      <c r="H128" s="43"/>
      <c r="I128" s="225"/>
      <c r="J128" s="43"/>
      <c r="K128" s="43"/>
      <c r="L128" s="47"/>
      <c r="M128" s="226"/>
      <c r="N128" s="22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283</v>
      </c>
      <c r="AU128" s="20" t="s">
        <v>84</v>
      </c>
    </row>
    <row r="129" s="2" customFormat="1" ht="16.5" customHeight="1">
      <c r="A129" s="41"/>
      <c r="B129" s="42"/>
      <c r="C129" s="210" t="s">
        <v>8</v>
      </c>
      <c r="D129" s="210" t="s">
        <v>278</v>
      </c>
      <c r="E129" s="211" t="s">
        <v>599</v>
      </c>
      <c r="F129" s="212" t="s">
        <v>1801</v>
      </c>
      <c r="G129" s="213" t="s">
        <v>1051</v>
      </c>
      <c r="H129" s="214">
        <v>499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278</v>
      </c>
      <c r="AU129" s="221" t="s">
        <v>84</v>
      </c>
      <c r="AY129" s="20" t="s">
        <v>277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1924</v>
      </c>
    </row>
    <row r="130" s="2" customFormat="1">
      <c r="A130" s="41"/>
      <c r="B130" s="42"/>
      <c r="C130" s="43"/>
      <c r="D130" s="223" t="s">
        <v>283</v>
      </c>
      <c r="E130" s="43"/>
      <c r="F130" s="224" t="s">
        <v>1801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283</v>
      </c>
      <c r="AU130" s="20" t="s">
        <v>84</v>
      </c>
    </row>
    <row r="131" s="2" customFormat="1" ht="16.5" customHeight="1">
      <c r="A131" s="41"/>
      <c r="B131" s="42"/>
      <c r="C131" s="210" t="s">
        <v>231</v>
      </c>
      <c r="D131" s="210" t="s">
        <v>278</v>
      </c>
      <c r="E131" s="211" t="s">
        <v>606</v>
      </c>
      <c r="F131" s="212" t="s">
        <v>1424</v>
      </c>
      <c r="G131" s="213" t="s">
        <v>1131</v>
      </c>
      <c r="H131" s="214">
        <v>4.2599999999999998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278</v>
      </c>
      <c r="AU131" s="221" t="s">
        <v>84</v>
      </c>
      <c r="AY131" s="20" t="s">
        <v>277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1925</v>
      </c>
    </row>
    <row r="132" s="2" customFormat="1">
      <c r="A132" s="41"/>
      <c r="B132" s="42"/>
      <c r="C132" s="43"/>
      <c r="D132" s="223" t="s">
        <v>283</v>
      </c>
      <c r="E132" s="43"/>
      <c r="F132" s="224" t="s">
        <v>1424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283</v>
      </c>
      <c r="AU132" s="20" t="s">
        <v>84</v>
      </c>
    </row>
    <row r="133" s="11" customFormat="1" ht="22.8" customHeight="1">
      <c r="A133" s="11"/>
      <c r="B133" s="196"/>
      <c r="C133" s="197"/>
      <c r="D133" s="198" t="s">
        <v>74</v>
      </c>
      <c r="E133" s="249" t="s">
        <v>1196</v>
      </c>
      <c r="F133" s="249" t="s">
        <v>1144</v>
      </c>
      <c r="G133" s="197"/>
      <c r="H133" s="197"/>
      <c r="I133" s="200"/>
      <c r="J133" s="250">
        <f>BK133</f>
        <v>0</v>
      </c>
      <c r="K133" s="197"/>
      <c r="L133" s="202"/>
      <c r="M133" s="203"/>
      <c r="N133" s="204"/>
      <c r="O133" s="204"/>
      <c r="P133" s="205">
        <f>SUM(P134:P135)</f>
        <v>0</v>
      </c>
      <c r="Q133" s="204"/>
      <c r="R133" s="205">
        <f>SUM(R134:R135)</f>
        <v>0</v>
      </c>
      <c r="S133" s="204"/>
      <c r="T133" s="206">
        <f>SUM(T134:T135)</f>
        <v>0</v>
      </c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R133" s="207" t="s">
        <v>82</v>
      </c>
      <c r="AT133" s="208" t="s">
        <v>74</v>
      </c>
      <c r="AU133" s="208" t="s">
        <v>82</v>
      </c>
      <c r="AY133" s="207" t="s">
        <v>277</v>
      </c>
      <c r="BK133" s="209">
        <f>SUM(BK134:BK135)</f>
        <v>0</v>
      </c>
    </row>
    <row r="134" s="2" customFormat="1" ht="16.5" customHeight="1">
      <c r="A134" s="41"/>
      <c r="B134" s="42"/>
      <c r="C134" s="210" t="s">
        <v>234</v>
      </c>
      <c r="D134" s="210" t="s">
        <v>278</v>
      </c>
      <c r="E134" s="211" t="s">
        <v>944</v>
      </c>
      <c r="F134" s="212" t="s">
        <v>1145</v>
      </c>
      <c r="G134" s="213" t="s">
        <v>940</v>
      </c>
      <c r="H134" s="214">
        <v>66.239999999999995</v>
      </c>
      <c r="I134" s="215"/>
      <c r="J134" s="216">
        <f>ROUND(I134*H134,2)</f>
        <v>0</v>
      </c>
      <c r="K134" s="212" t="s">
        <v>19</v>
      </c>
      <c r="L134" s="47"/>
      <c r="M134" s="217" t="s">
        <v>19</v>
      </c>
      <c r="N134" s="218" t="s">
        <v>46</v>
      </c>
      <c r="O134" s="87"/>
      <c r="P134" s="219">
        <f>O134*H134</f>
        <v>0</v>
      </c>
      <c r="Q134" s="219">
        <v>0</v>
      </c>
      <c r="R134" s="219">
        <f>Q134*H134</f>
        <v>0</v>
      </c>
      <c r="S134" s="219">
        <v>0</v>
      </c>
      <c r="T134" s="22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1" t="s">
        <v>102</v>
      </c>
      <c r="AT134" s="221" t="s">
        <v>278</v>
      </c>
      <c r="AU134" s="221" t="s">
        <v>84</v>
      </c>
      <c r="AY134" s="20" t="s">
        <v>277</v>
      </c>
      <c r="BE134" s="222">
        <f>IF(N134="základní",J134,0)</f>
        <v>0</v>
      </c>
      <c r="BF134" s="222">
        <f>IF(N134="snížená",J134,0)</f>
        <v>0</v>
      </c>
      <c r="BG134" s="222">
        <f>IF(N134="zákl. přenesená",J134,0)</f>
        <v>0</v>
      </c>
      <c r="BH134" s="222">
        <f>IF(N134="sníž. přenesená",J134,0)</f>
        <v>0</v>
      </c>
      <c r="BI134" s="222">
        <f>IF(N134="nulová",J134,0)</f>
        <v>0</v>
      </c>
      <c r="BJ134" s="20" t="s">
        <v>82</v>
      </c>
      <c r="BK134" s="222">
        <f>ROUND(I134*H134,2)</f>
        <v>0</v>
      </c>
      <c r="BL134" s="20" t="s">
        <v>102</v>
      </c>
      <c r="BM134" s="221" t="s">
        <v>1926</v>
      </c>
    </row>
    <row r="135" s="2" customFormat="1">
      <c r="A135" s="41"/>
      <c r="B135" s="42"/>
      <c r="C135" s="43"/>
      <c r="D135" s="223" t="s">
        <v>283</v>
      </c>
      <c r="E135" s="43"/>
      <c r="F135" s="224" t="s">
        <v>1145</v>
      </c>
      <c r="G135" s="43"/>
      <c r="H135" s="43"/>
      <c r="I135" s="225"/>
      <c r="J135" s="43"/>
      <c r="K135" s="43"/>
      <c r="L135" s="47"/>
      <c r="M135" s="239"/>
      <c r="N135" s="240"/>
      <c r="O135" s="241"/>
      <c r="P135" s="241"/>
      <c r="Q135" s="241"/>
      <c r="R135" s="241"/>
      <c r="S135" s="241"/>
      <c r="T135" s="242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283</v>
      </c>
      <c r="AU135" s="20" t="s">
        <v>84</v>
      </c>
    </row>
    <row r="136" s="2" customFormat="1" ht="6.96" customHeight="1">
      <c r="A136" s="41"/>
      <c r="B136" s="62"/>
      <c r="C136" s="63"/>
      <c r="D136" s="63"/>
      <c r="E136" s="63"/>
      <c r="F136" s="63"/>
      <c r="G136" s="63"/>
      <c r="H136" s="63"/>
      <c r="I136" s="63"/>
      <c r="J136" s="63"/>
      <c r="K136" s="63"/>
      <c r="L136" s="47"/>
      <c r="M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</row>
  </sheetData>
  <sheetProtection sheet="1" autoFilter="0" formatColumns="0" formatRows="0" objects="1" scenarios="1" spinCount="100000" saltValue="2p0mZPQsGxOTFdYHVsweJ1rWN9RhKigCKiW10AgRznxk9c/7E+yXEfUap+1OP7e0xd2U9tS+cJgBl2IBEeSSJw==" hashValue="sJBW0Tg6oNBCS6RyevCT8jph4GJ4HgBoAjBgvLFhEeqNtnB6PyP2E/8Fmy1Td8pBZciUbmlthlPwI0BkVOtLCA==" algorithmName="SHA-512" password="CC35"/>
  <autoFilter ref="C95:K13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1676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1927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ROUND((SUM(BE96:BE143)),  2)</f>
        <v>0</v>
      </c>
      <c r="G37" s="41"/>
      <c r="H37" s="41"/>
      <c r="I37" s="162">
        <v>0.20999999999999999</v>
      </c>
      <c r="J37" s="161">
        <f>ROUND(((SUM(BE96:BE143))*I37),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ROUND((SUM(BF96:BF143)),  2)</f>
        <v>0</v>
      </c>
      <c r="G38" s="41"/>
      <c r="H38" s="41"/>
      <c r="I38" s="162">
        <v>0.14999999999999999</v>
      </c>
      <c r="J38" s="161">
        <f>ROUND(((SUM(BF96:BF143))*I38),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ROUND((SUM(BG96:BG143)),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ROUND((SUM(BH96:BH143)),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ROUND((SUM(BI96:BI143)),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1676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04.8 - Záhony 8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1741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1928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1201</v>
      </c>
      <c r="E70" s="246"/>
      <c r="F70" s="246"/>
      <c r="G70" s="246"/>
      <c r="H70" s="246"/>
      <c r="I70" s="246"/>
      <c r="J70" s="247">
        <f>J125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1743</v>
      </c>
      <c r="E71" s="246"/>
      <c r="F71" s="246"/>
      <c r="G71" s="246"/>
      <c r="H71" s="246"/>
      <c r="I71" s="246"/>
      <c r="J71" s="247">
        <f>J132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1152</v>
      </c>
      <c r="E72" s="246"/>
      <c r="F72" s="246"/>
      <c r="G72" s="246"/>
      <c r="H72" s="246"/>
      <c r="I72" s="246"/>
      <c r="J72" s="247">
        <f>J141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244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245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1676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1677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04.8 - Záhony 8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264</v>
      </c>
      <c r="D95" s="188" t="s">
        <v>60</v>
      </c>
      <c r="E95" s="188" t="s">
        <v>56</v>
      </c>
      <c r="F95" s="188" t="s">
        <v>57</v>
      </c>
      <c r="G95" s="188" t="s">
        <v>265</v>
      </c>
      <c r="H95" s="188" t="s">
        <v>266</v>
      </c>
      <c r="I95" s="188" t="s">
        <v>267</v>
      </c>
      <c r="J95" s="188" t="s">
        <v>252</v>
      </c>
      <c r="K95" s="189" t="s">
        <v>268</v>
      </c>
      <c r="L95" s="190"/>
      <c r="M95" s="95" t="s">
        <v>19</v>
      </c>
      <c r="N95" s="96" t="s">
        <v>45</v>
      </c>
      <c r="O95" s="96" t="s">
        <v>269</v>
      </c>
      <c r="P95" s="96" t="s">
        <v>270</v>
      </c>
      <c r="Q95" s="96" t="s">
        <v>271</v>
      </c>
      <c r="R95" s="96" t="s">
        <v>272</v>
      </c>
      <c r="S95" s="96" t="s">
        <v>273</v>
      </c>
      <c r="T95" s="97" t="s">
        <v>274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275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253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936</v>
      </c>
      <c r="F97" s="199" t="s">
        <v>1747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P98+P125+P132+P141</f>
        <v>0</v>
      </c>
      <c r="Q97" s="204"/>
      <c r="R97" s="205">
        <f>R98+R125+R132+R141</f>
        <v>0</v>
      </c>
      <c r="S97" s="204"/>
      <c r="T97" s="206">
        <f>T98+T125+T132+T141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277</v>
      </c>
      <c r="BK97" s="209">
        <f>BK98+BK125+BK132+BK141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942</v>
      </c>
      <c r="F98" s="249" t="s">
        <v>1929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SUM(P99:P124)</f>
        <v>0</v>
      </c>
      <c r="Q98" s="204"/>
      <c r="R98" s="205">
        <f>SUM(R99:R124)</f>
        <v>0</v>
      </c>
      <c r="S98" s="204"/>
      <c r="T98" s="206">
        <f>SUM(T99:T124)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277</v>
      </c>
      <c r="BK98" s="209">
        <f>SUM(BK99:BK124)</f>
        <v>0</v>
      </c>
    </row>
    <row r="99" s="2" customFormat="1" ht="21.75" customHeight="1">
      <c r="A99" s="41"/>
      <c r="B99" s="42"/>
      <c r="C99" s="210" t="s">
        <v>82</v>
      </c>
      <c r="D99" s="210" t="s">
        <v>278</v>
      </c>
      <c r="E99" s="211" t="s">
        <v>1755</v>
      </c>
      <c r="F99" s="212" t="s">
        <v>1908</v>
      </c>
      <c r="G99" s="213" t="s">
        <v>1041</v>
      </c>
      <c r="H99" s="214">
        <v>300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84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1930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1908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84</v>
      </c>
    </row>
    <row r="101" s="2" customFormat="1" ht="16.5" customHeight="1">
      <c r="A101" s="41"/>
      <c r="B101" s="42"/>
      <c r="C101" s="210" t="s">
        <v>84</v>
      </c>
      <c r="D101" s="210" t="s">
        <v>278</v>
      </c>
      <c r="E101" s="211" t="s">
        <v>1580</v>
      </c>
      <c r="F101" s="212" t="s">
        <v>1758</v>
      </c>
      <c r="G101" s="213" t="s">
        <v>1041</v>
      </c>
      <c r="H101" s="214">
        <v>300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278</v>
      </c>
      <c r="AU101" s="221" t="s">
        <v>84</v>
      </c>
      <c r="AY101" s="20" t="s">
        <v>277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1931</v>
      </c>
    </row>
    <row r="102" s="2" customFormat="1">
      <c r="A102" s="41"/>
      <c r="B102" s="42"/>
      <c r="C102" s="43"/>
      <c r="D102" s="223" t="s">
        <v>283</v>
      </c>
      <c r="E102" s="43"/>
      <c r="F102" s="224" t="s">
        <v>1758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283</v>
      </c>
      <c r="AU102" s="20" t="s">
        <v>84</v>
      </c>
    </row>
    <row r="103" s="2" customFormat="1" ht="21.75" customHeight="1">
      <c r="A103" s="41"/>
      <c r="B103" s="42"/>
      <c r="C103" s="210" t="s">
        <v>98</v>
      </c>
      <c r="D103" s="210" t="s">
        <v>278</v>
      </c>
      <c r="E103" s="211" t="s">
        <v>1878</v>
      </c>
      <c r="F103" s="212" t="s">
        <v>1879</v>
      </c>
      <c r="G103" s="213" t="s">
        <v>1041</v>
      </c>
      <c r="H103" s="214">
        <v>300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1932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1879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 ht="16.5" customHeight="1">
      <c r="A105" s="41"/>
      <c r="B105" s="42"/>
      <c r="C105" s="210" t="s">
        <v>102</v>
      </c>
      <c r="D105" s="210" t="s">
        <v>278</v>
      </c>
      <c r="E105" s="211" t="s">
        <v>1763</v>
      </c>
      <c r="F105" s="212" t="s">
        <v>1764</v>
      </c>
      <c r="G105" s="213" t="s">
        <v>1051</v>
      </c>
      <c r="H105" s="214">
        <v>1311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84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1933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1764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84</v>
      </c>
    </row>
    <row r="107" s="2" customFormat="1" ht="16.5" customHeight="1">
      <c r="A107" s="41"/>
      <c r="B107" s="42"/>
      <c r="C107" s="210" t="s">
        <v>306</v>
      </c>
      <c r="D107" s="210" t="s">
        <v>278</v>
      </c>
      <c r="E107" s="211" t="s">
        <v>1766</v>
      </c>
      <c r="F107" s="212" t="s">
        <v>1767</v>
      </c>
      <c r="G107" s="213" t="s">
        <v>1051</v>
      </c>
      <c r="H107" s="214">
        <v>1037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1934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1767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 ht="16.5" customHeight="1">
      <c r="A109" s="41"/>
      <c r="B109" s="42"/>
      <c r="C109" s="210" t="s">
        <v>312</v>
      </c>
      <c r="D109" s="210" t="s">
        <v>278</v>
      </c>
      <c r="E109" s="211" t="s">
        <v>1769</v>
      </c>
      <c r="F109" s="212" t="s">
        <v>1770</v>
      </c>
      <c r="G109" s="213" t="s">
        <v>1051</v>
      </c>
      <c r="H109" s="214">
        <v>274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278</v>
      </c>
      <c r="AU109" s="221" t="s">
        <v>84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1935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1770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84</v>
      </c>
    </row>
    <row r="111" s="2" customFormat="1" ht="21.75" customHeight="1">
      <c r="A111" s="41"/>
      <c r="B111" s="42"/>
      <c r="C111" s="210" t="s">
        <v>318</v>
      </c>
      <c r="D111" s="210" t="s">
        <v>278</v>
      </c>
      <c r="E111" s="211" t="s">
        <v>1775</v>
      </c>
      <c r="F111" s="212" t="s">
        <v>1776</v>
      </c>
      <c r="G111" s="213" t="s">
        <v>1051</v>
      </c>
      <c r="H111" s="214">
        <v>1311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84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1936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1776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84</v>
      </c>
    </row>
    <row r="113" s="2" customFormat="1" ht="16.5" customHeight="1">
      <c r="A113" s="41"/>
      <c r="B113" s="42"/>
      <c r="C113" s="210" t="s">
        <v>329</v>
      </c>
      <c r="D113" s="210" t="s">
        <v>278</v>
      </c>
      <c r="E113" s="211" t="s">
        <v>1772</v>
      </c>
      <c r="F113" s="212" t="s">
        <v>1773</v>
      </c>
      <c r="G113" s="213" t="s">
        <v>1051</v>
      </c>
      <c r="H113" s="214">
        <v>2000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278</v>
      </c>
      <c r="AU113" s="221" t="s">
        <v>84</v>
      </c>
      <c r="AY113" s="20" t="s">
        <v>277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1937</v>
      </c>
    </row>
    <row r="114" s="2" customFormat="1">
      <c r="A114" s="41"/>
      <c r="B114" s="42"/>
      <c r="C114" s="43"/>
      <c r="D114" s="223" t="s">
        <v>283</v>
      </c>
      <c r="E114" s="43"/>
      <c r="F114" s="224" t="s">
        <v>1773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283</v>
      </c>
      <c r="AU114" s="20" t="s">
        <v>84</v>
      </c>
    </row>
    <row r="115" s="2" customFormat="1" ht="16.5" customHeight="1">
      <c r="A115" s="41"/>
      <c r="B115" s="42"/>
      <c r="C115" s="210" t="s">
        <v>337</v>
      </c>
      <c r="D115" s="210" t="s">
        <v>278</v>
      </c>
      <c r="E115" s="211" t="s">
        <v>1338</v>
      </c>
      <c r="F115" s="212" t="s">
        <v>1778</v>
      </c>
      <c r="G115" s="213" t="s">
        <v>1041</v>
      </c>
      <c r="H115" s="214">
        <v>300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84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1938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1778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84</v>
      </c>
    </row>
    <row r="117" s="2" customFormat="1" ht="16.5" customHeight="1">
      <c r="A117" s="41"/>
      <c r="B117" s="42"/>
      <c r="C117" s="210" t="s">
        <v>214</v>
      </c>
      <c r="D117" s="210" t="s">
        <v>278</v>
      </c>
      <c r="E117" s="211" t="s">
        <v>1594</v>
      </c>
      <c r="F117" s="212" t="s">
        <v>1780</v>
      </c>
      <c r="G117" s="213" t="s">
        <v>1131</v>
      </c>
      <c r="H117" s="214">
        <v>6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278</v>
      </c>
      <c r="AU117" s="221" t="s">
        <v>84</v>
      </c>
      <c r="AY117" s="20" t="s">
        <v>277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1939</v>
      </c>
    </row>
    <row r="118" s="2" customFormat="1">
      <c r="A118" s="41"/>
      <c r="B118" s="42"/>
      <c r="C118" s="43"/>
      <c r="D118" s="223" t="s">
        <v>283</v>
      </c>
      <c r="E118" s="43"/>
      <c r="F118" s="224" t="s">
        <v>1782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283</v>
      </c>
      <c r="AU118" s="20" t="s">
        <v>84</v>
      </c>
    </row>
    <row r="119" s="2" customFormat="1" ht="16.5" customHeight="1">
      <c r="A119" s="41"/>
      <c r="B119" s="42"/>
      <c r="C119" s="210" t="s">
        <v>217</v>
      </c>
      <c r="D119" s="210" t="s">
        <v>278</v>
      </c>
      <c r="E119" s="211" t="s">
        <v>1134</v>
      </c>
      <c r="F119" s="212" t="s">
        <v>1135</v>
      </c>
      <c r="G119" s="213" t="s">
        <v>1131</v>
      </c>
      <c r="H119" s="214">
        <v>6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278</v>
      </c>
      <c r="AU119" s="221" t="s">
        <v>84</v>
      </c>
      <c r="AY119" s="20" t="s">
        <v>277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1940</v>
      </c>
    </row>
    <row r="120" s="2" customFormat="1">
      <c r="A120" s="41"/>
      <c r="B120" s="42"/>
      <c r="C120" s="43"/>
      <c r="D120" s="223" t="s">
        <v>283</v>
      </c>
      <c r="E120" s="43"/>
      <c r="F120" s="224" t="s">
        <v>1135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283</v>
      </c>
      <c r="AU120" s="20" t="s">
        <v>84</v>
      </c>
    </row>
    <row r="121" s="2" customFormat="1" ht="16.5" customHeight="1">
      <c r="A121" s="41"/>
      <c r="B121" s="42"/>
      <c r="C121" s="210" t="s">
        <v>220</v>
      </c>
      <c r="D121" s="210" t="s">
        <v>278</v>
      </c>
      <c r="E121" s="211" t="s">
        <v>1137</v>
      </c>
      <c r="F121" s="212" t="s">
        <v>1784</v>
      </c>
      <c r="G121" s="213" t="s">
        <v>1131</v>
      </c>
      <c r="H121" s="214">
        <v>6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278</v>
      </c>
      <c r="AU121" s="221" t="s">
        <v>84</v>
      </c>
      <c r="AY121" s="20" t="s">
        <v>277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1941</v>
      </c>
    </row>
    <row r="122" s="2" customFormat="1">
      <c r="A122" s="41"/>
      <c r="B122" s="42"/>
      <c r="C122" s="43"/>
      <c r="D122" s="223" t="s">
        <v>283</v>
      </c>
      <c r="E122" s="43"/>
      <c r="F122" s="224" t="s">
        <v>1784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283</v>
      </c>
      <c r="AU122" s="20" t="s">
        <v>84</v>
      </c>
    </row>
    <row r="123" s="2" customFormat="1" ht="16.5" customHeight="1">
      <c r="A123" s="41"/>
      <c r="B123" s="42"/>
      <c r="C123" s="210" t="s">
        <v>223</v>
      </c>
      <c r="D123" s="210" t="s">
        <v>278</v>
      </c>
      <c r="E123" s="211" t="s">
        <v>1244</v>
      </c>
      <c r="F123" s="212" t="s">
        <v>1669</v>
      </c>
      <c r="G123" s="213" t="s">
        <v>940</v>
      </c>
      <c r="H123" s="214">
        <v>96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278</v>
      </c>
      <c r="AU123" s="221" t="s">
        <v>84</v>
      </c>
      <c r="AY123" s="20" t="s">
        <v>277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1942</v>
      </c>
    </row>
    <row r="124" s="2" customFormat="1">
      <c r="A124" s="41"/>
      <c r="B124" s="42"/>
      <c r="C124" s="43"/>
      <c r="D124" s="223" t="s">
        <v>283</v>
      </c>
      <c r="E124" s="43"/>
      <c r="F124" s="224" t="s">
        <v>1669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283</v>
      </c>
      <c r="AU124" s="20" t="s">
        <v>84</v>
      </c>
    </row>
    <row r="125" s="11" customFormat="1" ht="22.8" customHeight="1">
      <c r="A125" s="11"/>
      <c r="B125" s="196"/>
      <c r="C125" s="197"/>
      <c r="D125" s="198" t="s">
        <v>74</v>
      </c>
      <c r="E125" s="249" t="s">
        <v>1060</v>
      </c>
      <c r="F125" s="249" t="s">
        <v>1252</v>
      </c>
      <c r="G125" s="197"/>
      <c r="H125" s="197"/>
      <c r="I125" s="200"/>
      <c r="J125" s="250">
        <f>BK125</f>
        <v>0</v>
      </c>
      <c r="K125" s="197"/>
      <c r="L125" s="202"/>
      <c r="M125" s="203"/>
      <c r="N125" s="204"/>
      <c r="O125" s="204"/>
      <c r="P125" s="205">
        <f>SUM(P126:P131)</f>
        <v>0</v>
      </c>
      <c r="Q125" s="204"/>
      <c r="R125" s="205">
        <f>SUM(R126:R131)</f>
        <v>0</v>
      </c>
      <c r="S125" s="204"/>
      <c r="T125" s="206">
        <f>SUM(T126:T131)</f>
        <v>0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R125" s="207" t="s">
        <v>82</v>
      </c>
      <c r="AT125" s="208" t="s">
        <v>74</v>
      </c>
      <c r="AU125" s="208" t="s">
        <v>82</v>
      </c>
      <c r="AY125" s="207" t="s">
        <v>277</v>
      </c>
      <c r="BK125" s="209">
        <f>SUM(BK126:BK131)</f>
        <v>0</v>
      </c>
    </row>
    <row r="126" s="2" customFormat="1" ht="16.5" customHeight="1">
      <c r="A126" s="41"/>
      <c r="B126" s="42"/>
      <c r="C126" s="210" t="s">
        <v>226</v>
      </c>
      <c r="D126" s="210" t="s">
        <v>278</v>
      </c>
      <c r="E126" s="211" t="s">
        <v>611</v>
      </c>
      <c r="F126" s="212" t="s">
        <v>1787</v>
      </c>
      <c r="G126" s="213" t="s">
        <v>1051</v>
      </c>
      <c r="H126" s="214">
        <v>1037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278</v>
      </c>
      <c r="AU126" s="221" t="s">
        <v>84</v>
      </c>
      <c r="AY126" s="20" t="s">
        <v>277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1943</v>
      </c>
    </row>
    <row r="127" s="2" customFormat="1">
      <c r="A127" s="41"/>
      <c r="B127" s="42"/>
      <c r="C127" s="43"/>
      <c r="D127" s="223" t="s">
        <v>283</v>
      </c>
      <c r="E127" s="43"/>
      <c r="F127" s="224" t="s">
        <v>1787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283</v>
      </c>
      <c r="AU127" s="20" t="s">
        <v>84</v>
      </c>
    </row>
    <row r="128" s="2" customFormat="1" ht="16.5" customHeight="1">
      <c r="A128" s="41"/>
      <c r="B128" s="42"/>
      <c r="C128" s="210" t="s">
        <v>8</v>
      </c>
      <c r="D128" s="210" t="s">
        <v>278</v>
      </c>
      <c r="E128" s="211" t="s">
        <v>618</v>
      </c>
      <c r="F128" s="212" t="s">
        <v>1789</v>
      </c>
      <c r="G128" s="213" t="s">
        <v>1051</v>
      </c>
      <c r="H128" s="214">
        <v>274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278</v>
      </c>
      <c r="AU128" s="221" t="s">
        <v>84</v>
      </c>
      <c r="AY128" s="20" t="s">
        <v>277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1944</v>
      </c>
    </row>
    <row r="129" s="2" customFormat="1">
      <c r="A129" s="41"/>
      <c r="B129" s="42"/>
      <c r="C129" s="43"/>
      <c r="D129" s="223" t="s">
        <v>283</v>
      </c>
      <c r="E129" s="43"/>
      <c r="F129" s="224" t="s">
        <v>1789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283</v>
      </c>
      <c r="AU129" s="20" t="s">
        <v>84</v>
      </c>
    </row>
    <row r="130" s="2" customFormat="1" ht="16.5" customHeight="1">
      <c r="A130" s="41"/>
      <c r="B130" s="42"/>
      <c r="C130" s="210" t="s">
        <v>231</v>
      </c>
      <c r="D130" s="210" t="s">
        <v>278</v>
      </c>
      <c r="E130" s="211" t="s">
        <v>626</v>
      </c>
      <c r="F130" s="212" t="s">
        <v>1791</v>
      </c>
      <c r="G130" s="213" t="s">
        <v>1051</v>
      </c>
      <c r="H130" s="214">
        <v>2000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278</v>
      </c>
      <c r="AU130" s="221" t="s">
        <v>84</v>
      </c>
      <c r="AY130" s="20" t="s">
        <v>277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1945</v>
      </c>
    </row>
    <row r="131" s="2" customFormat="1">
      <c r="A131" s="41"/>
      <c r="B131" s="42"/>
      <c r="C131" s="43"/>
      <c r="D131" s="223" t="s">
        <v>283</v>
      </c>
      <c r="E131" s="43"/>
      <c r="F131" s="224" t="s">
        <v>1791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283</v>
      </c>
      <c r="AU131" s="20" t="s">
        <v>84</v>
      </c>
    </row>
    <row r="132" s="11" customFormat="1" ht="22.8" customHeight="1">
      <c r="A132" s="11"/>
      <c r="B132" s="196"/>
      <c r="C132" s="197"/>
      <c r="D132" s="198" t="s">
        <v>74</v>
      </c>
      <c r="E132" s="249" t="s">
        <v>1191</v>
      </c>
      <c r="F132" s="249" t="s">
        <v>1793</v>
      </c>
      <c r="G132" s="197"/>
      <c r="H132" s="197"/>
      <c r="I132" s="200"/>
      <c r="J132" s="250">
        <f>BK132</f>
        <v>0</v>
      </c>
      <c r="K132" s="197"/>
      <c r="L132" s="202"/>
      <c r="M132" s="203"/>
      <c r="N132" s="204"/>
      <c r="O132" s="204"/>
      <c r="P132" s="205">
        <f>SUM(P133:P140)</f>
        <v>0</v>
      </c>
      <c r="Q132" s="204"/>
      <c r="R132" s="205">
        <f>SUM(R133:R140)</f>
        <v>0</v>
      </c>
      <c r="S132" s="204"/>
      <c r="T132" s="206">
        <f>SUM(T133:T140)</f>
        <v>0</v>
      </c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R132" s="207" t="s">
        <v>82</v>
      </c>
      <c r="AT132" s="208" t="s">
        <v>74</v>
      </c>
      <c r="AU132" s="208" t="s">
        <v>82</v>
      </c>
      <c r="AY132" s="207" t="s">
        <v>277</v>
      </c>
      <c r="BK132" s="209">
        <f>SUM(BK133:BK140)</f>
        <v>0</v>
      </c>
    </row>
    <row r="133" s="2" customFormat="1" ht="16.5" customHeight="1">
      <c r="A133" s="41"/>
      <c r="B133" s="42"/>
      <c r="C133" s="210" t="s">
        <v>234</v>
      </c>
      <c r="D133" s="210" t="s">
        <v>278</v>
      </c>
      <c r="E133" s="211" t="s">
        <v>633</v>
      </c>
      <c r="F133" s="212" t="s">
        <v>1862</v>
      </c>
      <c r="G133" s="213" t="s">
        <v>1131</v>
      </c>
      <c r="H133" s="214">
        <v>21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278</v>
      </c>
      <c r="AU133" s="221" t="s">
        <v>84</v>
      </c>
      <c r="AY133" s="20" t="s">
        <v>277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1946</v>
      </c>
    </row>
    <row r="134" s="2" customFormat="1">
      <c r="A134" s="41"/>
      <c r="B134" s="42"/>
      <c r="C134" s="43"/>
      <c r="D134" s="223" t="s">
        <v>283</v>
      </c>
      <c r="E134" s="43"/>
      <c r="F134" s="224" t="s">
        <v>1862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283</v>
      </c>
      <c r="AU134" s="20" t="s">
        <v>84</v>
      </c>
    </row>
    <row r="135" s="2" customFormat="1" ht="16.5" customHeight="1">
      <c r="A135" s="41"/>
      <c r="B135" s="42"/>
      <c r="C135" s="210" t="s">
        <v>237</v>
      </c>
      <c r="D135" s="210" t="s">
        <v>278</v>
      </c>
      <c r="E135" s="211" t="s">
        <v>639</v>
      </c>
      <c r="F135" s="212" t="s">
        <v>1864</v>
      </c>
      <c r="G135" s="213" t="s">
        <v>1131</v>
      </c>
      <c r="H135" s="214">
        <v>60</v>
      </c>
      <c r="I135" s="215"/>
      <c r="J135" s="216">
        <f>ROUND(I135*H135,2)</f>
        <v>0</v>
      </c>
      <c r="K135" s="212" t="s">
        <v>19</v>
      </c>
      <c r="L135" s="47"/>
      <c r="M135" s="217" t="s">
        <v>19</v>
      </c>
      <c r="N135" s="218" t="s">
        <v>46</v>
      </c>
      <c r="O135" s="87"/>
      <c r="P135" s="219">
        <f>O135*H135</f>
        <v>0</v>
      </c>
      <c r="Q135" s="219">
        <v>0</v>
      </c>
      <c r="R135" s="219">
        <f>Q135*H135</f>
        <v>0</v>
      </c>
      <c r="S135" s="219">
        <v>0</v>
      </c>
      <c r="T135" s="22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1" t="s">
        <v>102</v>
      </c>
      <c r="AT135" s="221" t="s">
        <v>278</v>
      </c>
      <c r="AU135" s="221" t="s">
        <v>84</v>
      </c>
      <c r="AY135" s="20" t="s">
        <v>277</v>
      </c>
      <c r="BE135" s="222">
        <f>IF(N135="základní",J135,0)</f>
        <v>0</v>
      </c>
      <c r="BF135" s="222">
        <f>IF(N135="snížená",J135,0)</f>
        <v>0</v>
      </c>
      <c r="BG135" s="222">
        <f>IF(N135="zákl. přenesená",J135,0)</f>
        <v>0</v>
      </c>
      <c r="BH135" s="222">
        <f>IF(N135="sníž. přenesená",J135,0)</f>
        <v>0</v>
      </c>
      <c r="BI135" s="222">
        <f>IF(N135="nulová",J135,0)</f>
        <v>0</v>
      </c>
      <c r="BJ135" s="20" t="s">
        <v>82</v>
      </c>
      <c r="BK135" s="222">
        <f>ROUND(I135*H135,2)</f>
        <v>0</v>
      </c>
      <c r="BL135" s="20" t="s">
        <v>102</v>
      </c>
      <c r="BM135" s="221" t="s">
        <v>1947</v>
      </c>
    </row>
    <row r="136" s="2" customFormat="1">
      <c r="A136" s="41"/>
      <c r="B136" s="42"/>
      <c r="C136" s="43"/>
      <c r="D136" s="223" t="s">
        <v>283</v>
      </c>
      <c r="E136" s="43"/>
      <c r="F136" s="224" t="s">
        <v>1864</v>
      </c>
      <c r="G136" s="43"/>
      <c r="H136" s="43"/>
      <c r="I136" s="225"/>
      <c r="J136" s="43"/>
      <c r="K136" s="43"/>
      <c r="L136" s="47"/>
      <c r="M136" s="226"/>
      <c r="N136" s="22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283</v>
      </c>
      <c r="AU136" s="20" t="s">
        <v>84</v>
      </c>
    </row>
    <row r="137" s="2" customFormat="1" ht="16.5" customHeight="1">
      <c r="A137" s="41"/>
      <c r="B137" s="42"/>
      <c r="C137" s="210" t="s">
        <v>418</v>
      </c>
      <c r="D137" s="210" t="s">
        <v>278</v>
      </c>
      <c r="E137" s="211" t="s">
        <v>648</v>
      </c>
      <c r="F137" s="212" t="s">
        <v>1801</v>
      </c>
      <c r="G137" s="213" t="s">
        <v>1051</v>
      </c>
      <c r="H137" s="214">
        <v>1311</v>
      </c>
      <c r="I137" s="215"/>
      <c r="J137" s="216">
        <f>ROUND(I137*H137,2)</f>
        <v>0</v>
      </c>
      <c r="K137" s="212" t="s">
        <v>19</v>
      </c>
      <c r="L137" s="47"/>
      <c r="M137" s="217" t="s">
        <v>19</v>
      </c>
      <c r="N137" s="218" t="s">
        <v>46</v>
      </c>
      <c r="O137" s="87"/>
      <c r="P137" s="219">
        <f>O137*H137</f>
        <v>0</v>
      </c>
      <c r="Q137" s="219">
        <v>0</v>
      </c>
      <c r="R137" s="219">
        <f>Q137*H137</f>
        <v>0</v>
      </c>
      <c r="S137" s="219">
        <v>0</v>
      </c>
      <c r="T137" s="22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1" t="s">
        <v>102</v>
      </c>
      <c r="AT137" s="221" t="s">
        <v>278</v>
      </c>
      <c r="AU137" s="221" t="s">
        <v>84</v>
      </c>
      <c r="AY137" s="20" t="s">
        <v>277</v>
      </c>
      <c r="BE137" s="222">
        <f>IF(N137="základní",J137,0)</f>
        <v>0</v>
      </c>
      <c r="BF137" s="222">
        <f>IF(N137="snížená",J137,0)</f>
        <v>0</v>
      </c>
      <c r="BG137" s="222">
        <f>IF(N137="zákl. přenesená",J137,0)</f>
        <v>0</v>
      </c>
      <c r="BH137" s="222">
        <f>IF(N137="sníž. přenesená",J137,0)</f>
        <v>0</v>
      </c>
      <c r="BI137" s="222">
        <f>IF(N137="nulová",J137,0)</f>
        <v>0</v>
      </c>
      <c r="BJ137" s="20" t="s">
        <v>82</v>
      </c>
      <c r="BK137" s="222">
        <f>ROUND(I137*H137,2)</f>
        <v>0</v>
      </c>
      <c r="BL137" s="20" t="s">
        <v>102</v>
      </c>
      <c r="BM137" s="221" t="s">
        <v>1948</v>
      </c>
    </row>
    <row r="138" s="2" customFormat="1">
      <c r="A138" s="41"/>
      <c r="B138" s="42"/>
      <c r="C138" s="43"/>
      <c r="D138" s="223" t="s">
        <v>283</v>
      </c>
      <c r="E138" s="43"/>
      <c r="F138" s="224" t="s">
        <v>1801</v>
      </c>
      <c r="G138" s="43"/>
      <c r="H138" s="43"/>
      <c r="I138" s="225"/>
      <c r="J138" s="43"/>
      <c r="K138" s="43"/>
      <c r="L138" s="47"/>
      <c r="M138" s="226"/>
      <c r="N138" s="22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283</v>
      </c>
      <c r="AU138" s="20" t="s">
        <v>84</v>
      </c>
    </row>
    <row r="139" s="2" customFormat="1" ht="16.5" customHeight="1">
      <c r="A139" s="41"/>
      <c r="B139" s="42"/>
      <c r="C139" s="210" t="s">
        <v>429</v>
      </c>
      <c r="D139" s="210" t="s">
        <v>278</v>
      </c>
      <c r="E139" s="211" t="s">
        <v>655</v>
      </c>
      <c r="F139" s="212" t="s">
        <v>1424</v>
      </c>
      <c r="G139" s="213" t="s">
        <v>1131</v>
      </c>
      <c r="H139" s="214">
        <v>6.1799999999999997</v>
      </c>
      <c r="I139" s="215"/>
      <c r="J139" s="216">
        <f>ROUND(I139*H139,2)</f>
        <v>0</v>
      </c>
      <c r="K139" s="212" t="s">
        <v>19</v>
      </c>
      <c r="L139" s="47"/>
      <c r="M139" s="217" t="s">
        <v>19</v>
      </c>
      <c r="N139" s="218" t="s">
        <v>46</v>
      </c>
      <c r="O139" s="87"/>
      <c r="P139" s="219">
        <f>O139*H139</f>
        <v>0</v>
      </c>
      <c r="Q139" s="219">
        <v>0</v>
      </c>
      <c r="R139" s="219">
        <f>Q139*H139</f>
        <v>0</v>
      </c>
      <c r="S139" s="219">
        <v>0</v>
      </c>
      <c r="T139" s="22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1" t="s">
        <v>102</v>
      </c>
      <c r="AT139" s="221" t="s">
        <v>278</v>
      </c>
      <c r="AU139" s="221" t="s">
        <v>84</v>
      </c>
      <c r="AY139" s="20" t="s">
        <v>277</v>
      </c>
      <c r="BE139" s="222">
        <f>IF(N139="základní",J139,0)</f>
        <v>0</v>
      </c>
      <c r="BF139" s="222">
        <f>IF(N139="snížená",J139,0)</f>
        <v>0</v>
      </c>
      <c r="BG139" s="222">
        <f>IF(N139="zákl. přenesená",J139,0)</f>
        <v>0</v>
      </c>
      <c r="BH139" s="222">
        <f>IF(N139="sníž. přenesená",J139,0)</f>
        <v>0</v>
      </c>
      <c r="BI139" s="222">
        <f>IF(N139="nulová",J139,0)</f>
        <v>0</v>
      </c>
      <c r="BJ139" s="20" t="s">
        <v>82</v>
      </c>
      <c r="BK139" s="222">
        <f>ROUND(I139*H139,2)</f>
        <v>0</v>
      </c>
      <c r="BL139" s="20" t="s">
        <v>102</v>
      </c>
      <c r="BM139" s="221" t="s">
        <v>1949</v>
      </c>
    </row>
    <row r="140" s="2" customFormat="1">
      <c r="A140" s="41"/>
      <c r="B140" s="42"/>
      <c r="C140" s="43"/>
      <c r="D140" s="223" t="s">
        <v>283</v>
      </c>
      <c r="E140" s="43"/>
      <c r="F140" s="224" t="s">
        <v>1424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283</v>
      </c>
      <c r="AU140" s="20" t="s">
        <v>84</v>
      </c>
    </row>
    <row r="141" s="11" customFormat="1" ht="22.8" customHeight="1">
      <c r="A141" s="11"/>
      <c r="B141" s="196"/>
      <c r="C141" s="197"/>
      <c r="D141" s="198" t="s">
        <v>74</v>
      </c>
      <c r="E141" s="249" t="s">
        <v>1196</v>
      </c>
      <c r="F141" s="249" t="s">
        <v>1144</v>
      </c>
      <c r="G141" s="197"/>
      <c r="H141" s="197"/>
      <c r="I141" s="200"/>
      <c r="J141" s="250">
        <f>BK141</f>
        <v>0</v>
      </c>
      <c r="K141" s="197"/>
      <c r="L141" s="202"/>
      <c r="M141" s="203"/>
      <c r="N141" s="204"/>
      <c r="O141" s="204"/>
      <c r="P141" s="205">
        <f>SUM(P142:P143)</f>
        <v>0</v>
      </c>
      <c r="Q141" s="204"/>
      <c r="R141" s="205">
        <f>SUM(R142:R143)</f>
        <v>0</v>
      </c>
      <c r="S141" s="204"/>
      <c r="T141" s="206">
        <f>SUM(T142:T143)</f>
        <v>0</v>
      </c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R141" s="207" t="s">
        <v>82</v>
      </c>
      <c r="AT141" s="208" t="s">
        <v>74</v>
      </c>
      <c r="AU141" s="208" t="s">
        <v>82</v>
      </c>
      <c r="AY141" s="207" t="s">
        <v>277</v>
      </c>
      <c r="BK141" s="209">
        <f>SUM(BK142:BK143)</f>
        <v>0</v>
      </c>
    </row>
    <row r="142" s="2" customFormat="1" ht="16.5" customHeight="1">
      <c r="A142" s="41"/>
      <c r="B142" s="42"/>
      <c r="C142" s="210" t="s">
        <v>7</v>
      </c>
      <c r="D142" s="210" t="s">
        <v>278</v>
      </c>
      <c r="E142" s="211" t="s">
        <v>944</v>
      </c>
      <c r="F142" s="212" t="s">
        <v>1145</v>
      </c>
      <c r="G142" s="213" t="s">
        <v>940</v>
      </c>
      <c r="H142" s="214">
        <v>96</v>
      </c>
      <c r="I142" s="215"/>
      <c r="J142" s="216">
        <f>ROUND(I142*H142,2)</f>
        <v>0</v>
      </c>
      <c r="K142" s="212" t="s">
        <v>19</v>
      </c>
      <c r="L142" s="47"/>
      <c r="M142" s="217" t="s">
        <v>19</v>
      </c>
      <c r="N142" s="218" t="s">
        <v>46</v>
      </c>
      <c r="O142" s="87"/>
      <c r="P142" s="219">
        <f>O142*H142</f>
        <v>0</v>
      </c>
      <c r="Q142" s="219">
        <v>0</v>
      </c>
      <c r="R142" s="219">
        <f>Q142*H142</f>
        <v>0</v>
      </c>
      <c r="S142" s="219">
        <v>0</v>
      </c>
      <c r="T142" s="22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1" t="s">
        <v>102</v>
      </c>
      <c r="AT142" s="221" t="s">
        <v>278</v>
      </c>
      <c r="AU142" s="221" t="s">
        <v>84</v>
      </c>
      <c r="AY142" s="20" t="s">
        <v>277</v>
      </c>
      <c r="BE142" s="222">
        <f>IF(N142="základní",J142,0)</f>
        <v>0</v>
      </c>
      <c r="BF142" s="222">
        <f>IF(N142="snížená",J142,0)</f>
        <v>0</v>
      </c>
      <c r="BG142" s="222">
        <f>IF(N142="zákl. přenesená",J142,0)</f>
        <v>0</v>
      </c>
      <c r="BH142" s="222">
        <f>IF(N142="sníž. přenesená",J142,0)</f>
        <v>0</v>
      </c>
      <c r="BI142" s="222">
        <f>IF(N142="nulová",J142,0)</f>
        <v>0</v>
      </c>
      <c r="BJ142" s="20" t="s">
        <v>82</v>
      </c>
      <c r="BK142" s="222">
        <f>ROUND(I142*H142,2)</f>
        <v>0</v>
      </c>
      <c r="BL142" s="20" t="s">
        <v>102</v>
      </c>
      <c r="BM142" s="221" t="s">
        <v>1950</v>
      </c>
    </row>
    <row r="143" s="2" customFormat="1">
      <c r="A143" s="41"/>
      <c r="B143" s="42"/>
      <c r="C143" s="43"/>
      <c r="D143" s="223" t="s">
        <v>283</v>
      </c>
      <c r="E143" s="43"/>
      <c r="F143" s="224" t="s">
        <v>1145</v>
      </c>
      <c r="G143" s="43"/>
      <c r="H143" s="43"/>
      <c r="I143" s="225"/>
      <c r="J143" s="43"/>
      <c r="K143" s="43"/>
      <c r="L143" s="47"/>
      <c r="M143" s="239"/>
      <c r="N143" s="240"/>
      <c r="O143" s="241"/>
      <c r="P143" s="241"/>
      <c r="Q143" s="241"/>
      <c r="R143" s="241"/>
      <c r="S143" s="241"/>
      <c r="T143" s="242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283</v>
      </c>
      <c r="AU143" s="20" t="s">
        <v>84</v>
      </c>
    </row>
    <row r="144" s="2" customFormat="1" ht="6.96" customHeight="1">
      <c r="A144" s="41"/>
      <c r="B144" s="62"/>
      <c r="C144" s="63"/>
      <c r="D144" s="63"/>
      <c r="E144" s="63"/>
      <c r="F144" s="63"/>
      <c r="G144" s="63"/>
      <c r="H144" s="63"/>
      <c r="I144" s="63"/>
      <c r="J144" s="63"/>
      <c r="K144" s="63"/>
      <c r="L144" s="47"/>
      <c r="M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</row>
  </sheetData>
  <sheetProtection sheet="1" autoFilter="0" formatColumns="0" formatRows="0" objects="1" scenarios="1" spinCount="100000" saltValue="Nzdd1SLEGg10aYi2/E9tz6cppQOyEmr8MnLA0EPRB9jNpHi3q3nwYvfn20jrqZug+55v0I2LFwggQDk1HKhBnQ==" hashValue="7qgmycydlaQxH6lGGcCaH5yirqfjZMJ/zgXWy97oYCbzFqUp+iyo9KuPidr216Z30Gg2mo7RiyikMZ9+y0qQSw==" algorithmName="SHA-512" password="CC35"/>
  <autoFilter ref="C95:K14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1676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1951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ROUND((SUM(BE96:BE143)),  2)</f>
        <v>0</v>
      </c>
      <c r="G37" s="41"/>
      <c r="H37" s="41"/>
      <c r="I37" s="162">
        <v>0.20999999999999999</v>
      </c>
      <c r="J37" s="161">
        <f>ROUND(((SUM(BE96:BE143))*I37),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ROUND((SUM(BF96:BF143)),  2)</f>
        <v>0</v>
      </c>
      <c r="G38" s="41"/>
      <c r="H38" s="41"/>
      <c r="I38" s="162">
        <v>0.14999999999999999</v>
      </c>
      <c r="J38" s="161">
        <f>ROUND(((SUM(BF96:BF143))*I38),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ROUND((SUM(BG96:BG143)),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ROUND((SUM(BH96:BH143)),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ROUND((SUM(BI96:BI143)),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1676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04.9 - Záhony 9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1741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1952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1201</v>
      </c>
      <c r="E70" s="246"/>
      <c r="F70" s="246"/>
      <c r="G70" s="246"/>
      <c r="H70" s="246"/>
      <c r="I70" s="246"/>
      <c r="J70" s="247">
        <f>J125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1743</v>
      </c>
      <c r="E71" s="246"/>
      <c r="F71" s="246"/>
      <c r="G71" s="246"/>
      <c r="H71" s="246"/>
      <c r="I71" s="246"/>
      <c r="J71" s="247">
        <f>J132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1152</v>
      </c>
      <c r="E72" s="246"/>
      <c r="F72" s="246"/>
      <c r="G72" s="246"/>
      <c r="H72" s="246"/>
      <c r="I72" s="246"/>
      <c r="J72" s="247">
        <f>J141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244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245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1676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1677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04.9 - Záhony 9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264</v>
      </c>
      <c r="D95" s="188" t="s">
        <v>60</v>
      </c>
      <c r="E95" s="188" t="s">
        <v>56</v>
      </c>
      <c r="F95" s="188" t="s">
        <v>57</v>
      </c>
      <c r="G95" s="188" t="s">
        <v>265</v>
      </c>
      <c r="H95" s="188" t="s">
        <v>266</v>
      </c>
      <c r="I95" s="188" t="s">
        <v>267</v>
      </c>
      <c r="J95" s="188" t="s">
        <v>252</v>
      </c>
      <c r="K95" s="189" t="s">
        <v>268</v>
      </c>
      <c r="L95" s="190"/>
      <c r="M95" s="95" t="s">
        <v>19</v>
      </c>
      <c r="N95" s="96" t="s">
        <v>45</v>
      </c>
      <c r="O95" s="96" t="s">
        <v>269</v>
      </c>
      <c r="P95" s="96" t="s">
        <v>270</v>
      </c>
      <c r="Q95" s="96" t="s">
        <v>271</v>
      </c>
      <c r="R95" s="96" t="s">
        <v>272</v>
      </c>
      <c r="S95" s="96" t="s">
        <v>273</v>
      </c>
      <c r="T95" s="97" t="s">
        <v>274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275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253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936</v>
      </c>
      <c r="F97" s="199" t="s">
        <v>1747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P98+P125+P132+P141</f>
        <v>0</v>
      </c>
      <c r="Q97" s="204"/>
      <c r="R97" s="205">
        <f>R98+R125+R132+R141</f>
        <v>0</v>
      </c>
      <c r="S97" s="204"/>
      <c r="T97" s="206">
        <f>T98+T125+T132+T141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277</v>
      </c>
      <c r="BK97" s="209">
        <f>BK98+BK125+BK132+BK141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942</v>
      </c>
      <c r="F98" s="249" t="s">
        <v>1953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SUM(P99:P124)</f>
        <v>0</v>
      </c>
      <c r="Q98" s="204"/>
      <c r="R98" s="205">
        <f>SUM(R99:R124)</f>
        <v>0</v>
      </c>
      <c r="S98" s="204"/>
      <c r="T98" s="206">
        <f>SUM(T99:T124)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277</v>
      </c>
      <c r="BK98" s="209">
        <f>SUM(BK99:BK124)</f>
        <v>0</v>
      </c>
    </row>
    <row r="99" s="2" customFormat="1" ht="21.75" customHeight="1">
      <c r="A99" s="41"/>
      <c r="B99" s="42"/>
      <c r="C99" s="210" t="s">
        <v>82</v>
      </c>
      <c r="D99" s="210" t="s">
        <v>278</v>
      </c>
      <c r="E99" s="211" t="s">
        <v>1755</v>
      </c>
      <c r="F99" s="212" t="s">
        <v>1908</v>
      </c>
      <c r="G99" s="213" t="s">
        <v>1041</v>
      </c>
      <c r="H99" s="214">
        <v>110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84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1954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1908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84</v>
      </c>
    </row>
    <row r="101" s="2" customFormat="1" ht="16.5" customHeight="1">
      <c r="A101" s="41"/>
      <c r="B101" s="42"/>
      <c r="C101" s="210" t="s">
        <v>84</v>
      </c>
      <c r="D101" s="210" t="s">
        <v>278</v>
      </c>
      <c r="E101" s="211" t="s">
        <v>1580</v>
      </c>
      <c r="F101" s="212" t="s">
        <v>1758</v>
      </c>
      <c r="G101" s="213" t="s">
        <v>1041</v>
      </c>
      <c r="H101" s="214">
        <v>110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278</v>
      </c>
      <c r="AU101" s="221" t="s">
        <v>84</v>
      </c>
      <c r="AY101" s="20" t="s">
        <v>277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1955</v>
      </c>
    </row>
    <row r="102" s="2" customFormat="1">
      <c r="A102" s="41"/>
      <c r="B102" s="42"/>
      <c r="C102" s="43"/>
      <c r="D102" s="223" t="s">
        <v>283</v>
      </c>
      <c r="E102" s="43"/>
      <c r="F102" s="224" t="s">
        <v>1758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283</v>
      </c>
      <c r="AU102" s="20" t="s">
        <v>84</v>
      </c>
    </row>
    <row r="103" s="2" customFormat="1" ht="21.75" customHeight="1">
      <c r="A103" s="41"/>
      <c r="B103" s="42"/>
      <c r="C103" s="210" t="s">
        <v>98</v>
      </c>
      <c r="D103" s="210" t="s">
        <v>278</v>
      </c>
      <c r="E103" s="211" t="s">
        <v>1878</v>
      </c>
      <c r="F103" s="212" t="s">
        <v>1879</v>
      </c>
      <c r="G103" s="213" t="s">
        <v>1041</v>
      </c>
      <c r="H103" s="214">
        <v>110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1956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1879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 ht="16.5" customHeight="1">
      <c r="A105" s="41"/>
      <c r="B105" s="42"/>
      <c r="C105" s="210" t="s">
        <v>102</v>
      </c>
      <c r="D105" s="210" t="s">
        <v>278</v>
      </c>
      <c r="E105" s="211" t="s">
        <v>1763</v>
      </c>
      <c r="F105" s="212" t="s">
        <v>1764</v>
      </c>
      <c r="G105" s="213" t="s">
        <v>1051</v>
      </c>
      <c r="H105" s="214">
        <v>720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84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1957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1764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84</v>
      </c>
    </row>
    <row r="107" s="2" customFormat="1" ht="16.5" customHeight="1">
      <c r="A107" s="41"/>
      <c r="B107" s="42"/>
      <c r="C107" s="210" t="s">
        <v>306</v>
      </c>
      <c r="D107" s="210" t="s">
        <v>278</v>
      </c>
      <c r="E107" s="211" t="s">
        <v>1766</v>
      </c>
      <c r="F107" s="212" t="s">
        <v>1767</v>
      </c>
      <c r="G107" s="213" t="s">
        <v>1051</v>
      </c>
      <c r="H107" s="214">
        <v>198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1958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1767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 ht="16.5" customHeight="1">
      <c r="A109" s="41"/>
      <c r="B109" s="42"/>
      <c r="C109" s="210" t="s">
        <v>312</v>
      </c>
      <c r="D109" s="210" t="s">
        <v>278</v>
      </c>
      <c r="E109" s="211" t="s">
        <v>1769</v>
      </c>
      <c r="F109" s="212" t="s">
        <v>1770</v>
      </c>
      <c r="G109" s="213" t="s">
        <v>1051</v>
      </c>
      <c r="H109" s="214">
        <v>522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278</v>
      </c>
      <c r="AU109" s="221" t="s">
        <v>84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1959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1770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84</v>
      </c>
    </row>
    <row r="111" s="2" customFormat="1" ht="21.75" customHeight="1">
      <c r="A111" s="41"/>
      <c r="B111" s="42"/>
      <c r="C111" s="210" t="s">
        <v>318</v>
      </c>
      <c r="D111" s="210" t="s">
        <v>278</v>
      </c>
      <c r="E111" s="211" t="s">
        <v>1775</v>
      </c>
      <c r="F111" s="212" t="s">
        <v>1776</v>
      </c>
      <c r="G111" s="213" t="s">
        <v>1051</v>
      </c>
      <c r="H111" s="214">
        <v>720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84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1960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1776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84</v>
      </c>
    </row>
    <row r="113" s="2" customFormat="1" ht="16.5" customHeight="1">
      <c r="A113" s="41"/>
      <c r="B113" s="42"/>
      <c r="C113" s="210" t="s">
        <v>329</v>
      </c>
      <c r="D113" s="210" t="s">
        <v>278</v>
      </c>
      <c r="E113" s="211" t="s">
        <v>1772</v>
      </c>
      <c r="F113" s="212" t="s">
        <v>1773</v>
      </c>
      <c r="G113" s="213" t="s">
        <v>1051</v>
      </c>
      <c r="H113" s="214">
        <v>2166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278</v>
      </c>
      <c r="AU113" s="221" t="s">
        <v>84</v>
      </c>
      <c r="AY113" s="20" t="s">
        <v>277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1961</v>
      </c>
    </row>
    <row r="114" s="2" customFormat="1">
      <c r="A114" s="41"/>
      <c r="B114" s="42"/>
      <c r="C114" s="43"/>
      <c r="D114" s="223" t="s">
        <v>283</v>
      </c>
      <c r="E114" s="43"/>
      <c r="F114" s="224" t="s">
        <v>1773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283</v>
      </c>
      <c r="AU114" s="20" t="s">
        <v>84</v>
      </c>
    </row>
    <row r="115" s="2" customFormat="1" ht="16.5" customHeight="1">
      <c r="A115" s="41"/>
      <c r="B115" s="42"/>
      <c r="C115" s="210" t="s">
        <v>337</v>
      </c>
      <c r="D115" s="210" t="s">
        <v>278</v>
      </c>
      <c r="E115" s="211" t="s">
        <v>1338</v>
      </c>
      <c r="F115" s="212" t="s">
        <v>1778</v>
      </c>
      <c r="G115" s="213" t="s">
        <v>1041</v>
      </c>
      <c r="H115" s="214">
        <v>110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84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1962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1778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84</v>
      </c>
    </row>
    <row r="117" s="2" customFormat="1" ht="16.5" customHeight="1">
      <c r="A117" s="41"/>
      <c r="B117" s="42"/>
      <c r="C117" s="210" t="s">
        <v>214</v>
      </c>
      <c r="D117" s="210" t="s">
        <v>278</v>
      </c>
      <c r="E117" s="211" t="s">
        <v>1594</v>
      </c>
      <c r="F117" s="212" t="s">
        <v>1780</v>
      </c>
      <c r="G117" s="213" t="s">
        <v>1131</v>
      </c>
      <c r="H117" s="214">
        <v>2.2000000000000002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278</v>
      </c>
      <c r="AU117" s="221" t="s">
        <v>84</v>
      </c>
      <c r="AY117" s="20" t="s">
        <v>277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1963</v>
      </c>
    </row>
    <row r="118" s="2" customFormat="1">
      <c r="A118" s="41"/>
      <c r="B118" s="42"/>
      <c r="C118" s="43"/>
      <c r="D118" s="223" t="s">
        <v>283</v>
      </c>
      <c r="E118" s="43"/>
      <c r="F118" s="224" t="s">
        <v>1782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283</v>
      </c>
      <c r="AU118" s="20" t="s">
        <v>84</v>
      </c>
    </row>
    <row r="119" s="2" customFormat="1" ht="16.5" customHeight="1">
      <c r="A119" s="41"/>
      <c r="B119" s="42"/>
      <c r="C119" s="210" t="s">
        <v>217</v>
      </c>
      <c r="D119" s="210" t="s">
        <v>278</v>
      </c>
      <c r="E119" s="211" t="s">
        <v>1134</v>
      </c>
      <c r="F119" s="212" t="s">
        <v>1135</v>
      </c>
      <c r="G119" s="213" t="s">
        <v>1131</v>
      </c>
      <c r="H119" s="214">
        <v>2.2000000000000002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278</v>
      </c>
      <c r="AU119" s="221" t="s">
        <v>84</v>
      </c>
      <c r="AY119" s="20" t="s">
        <v>277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1964</v>
      </c>
    </row>
    <row r="120" s="2" customFormat="1">
      <c r="A120" s="41"/>
      <c r="B120" s="42"/>
      <c r="C120" s="43"/>
      <c r="D120" s="223" t="s">
        <v>283</v>
      </c>
      <c r="E120" s="43"/>
      <c r="F120" s="224" t="s">
        <v>1135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283</v>
      </c>
      <c r="AU120" s="20" t="s">
        <v>84</v>
      </c>
    </row>
    <row r="121" s="2" customFormat="1" ht="16.5" customHeight="1">
      <c r="A121" s="41"/>
      <c r="B121" s="42"/>
      <c r="C121" s="210" t="s">
        <v>220</v>
      </c>
      <c r="D121" s="210" t="s">
        <v>278</v>
      </c>
      <c r="E121" s="211" t="s">
        <v>1137</v>
      </c>
      <c r="F121" s="212" t="s">
        <v>1784</v>
      </c>
      <c r="G121" s="213" t="s">
        <v>1131</v>
      </c>
      <c r="H121" s="214">
        <v>2.2000000000000002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278</v>
      </c>
      <c r="AU121" s="221" t="s">
        <v>84</v>
      </c>
      <c r="AY121" s="20" t="s">
        <v>277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1965</v>
      </c>
    </row>
    <row r="122" s="2" customFormat="1">
      <c r="A122" s="41"/>
      <c r="B122" s="42"/>
      <c r="C122" s="43"/>
      <c r="D122" s="223" t="s">
        <v>283</v>
      </c>
      <c r="E122" s="43"/>
      <c r="F122" s="224" t="s">
        <v>1784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283</v>
      </c>
      <c r="AU122" s="20" t="s">
        <v>84</v>
      </c>
    </row>
    <row r="123" s="2" customFormat="1" ht="16.5" customHeight="1">
      <c r="A123" s="41"/>
      <c r="B123" s="42"/>
      <c r="C123" s="210" t="s">
        <v>223</v>
      </c>
      <c r="D123" s="210" t="s">
        <v>278</v>
      </c>
      <c r="E123" s="211" t="s">
        <v>1244</v>
      </c>
      <c r="F123" s="212" t="s">
        <v>1669</v>
      </c>
      <c r="G123" s="213" t="s">
        <v>940</v>
      </c>
      <c r="H123" s="214">
        <v>35.200000000000003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278</v>
      </c>
      <c r="AU123" s="221" t="s">
        <v>84</v>
      </c>
      <c r="AY123" s="20" t="s">
        <v>277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1966</v>
      </c>
    </row>
    <row r="124" s="2" customFormat="1">
      <c r="A124" s="41"/>
      <c r="B124" s="42"/>
      <c r="C124" s="43"/>
      <c r="D124" s="223" t="s">
        <v>283</v>
      </c>
      <c r="E124" s="43"/>
      <c r="F124" s="224" t="s">
        <v>1669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283</v>
      </c>
      <c r="AU124" s="20" t="s">
        <v>84</v>
      </c>
    </row>
    <row r="125" s="11" customFormat="1" ht="22.8" customHeight="1">
      <c r="A125" s="11"/>
      <c r="B125" s="196"/>
      <c r="C125" s="197"/>
      <c r="D125" s="198" t="s">
        <v>74</v>
      </c>
      <c r="E125" s="249" t="s">
        <v>1060</v>
      </c>
      <c r="F125" s="249" t="s">
        <v>1252</v>
      </c>
      <c r="G125" s="197"/>
      <c r="H125" s="197"/>
      <c r="I125" s="200"/>
      <c r="J125" s="250">
        <f>BK125</f>
        <v>0</v>
      </c>
      <c r="K125" s="197"/>
      <c r="L125" s="202"/>
      <c r="M125" s="203"/>
      <c r="N125" s="204"/>
      <c r="O125" s="204"/>
      <c r="P125" s="205">
        <f>SUM(P126:P131)</f>
        <v>0</v>
      </c>
      <c r="Q125" s="204"/>
      <c r="R125" s="205">
        <f>SUM(R126:R131)</f>
        <v>0</v>
      </c>
      <c r="S125" s="204"/>
      <c r="T125" s="206">
        <f>SUM(T126:T131)</f>
        <v>0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R125" s="207" t="s">
        <v>82</v>
      </c>
      <c r="AT125" s="208" t="s">
        <v>74</v>
      </c>
      <c r="AU125" s="208" t="s">
        <v>82</v>
      </c>
      <c r="AY125" s="207" t="s">
        <v>277</v>
      </c>
      <c r="BK125" s="209">
        <f>SUM(BK126:BK131)</f>
        <v>0</v>
      </c>
    </row>
    <row r="126" s="2" customFormat="1" ht="16.5" customHeight="1">
      <c r="A126" s="41"/>
      <c r="B126" s="42"/>
      <c r="C126" s="210" t="s">
        <v>226</v>
      </c>
      <c r="D126" s="210" t="s">
        <v>278</v>
      </c>
      <c r="E126" s="211" t="s">
        <v>662</v>
      </c>
      <c r="F126" s="212" t="s">
        <v>1787</v>
      </c>
      <c r="G126" s="213" t="s">
        <v>1051</v>
      </c>
      <c r="H126" s="214">
        <v>198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278</v>
      </c>
      <c r="AU126" s="221" t="s">
        <v>84</v>
      </c>
      <c r="AY126" s="20" t="s">
        <v>277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1967</v>
      </c>
    </row>
    <row r="127" s="2" customFormat="1">
      <c r="A127" s="41"/>
      <c r="B127" s="42"/>
      <c r="C127" s="43"/>
      <c r="D127" s="223" t="s">
        <v>283</v>
      </c>
      <c r="E127" s="43"/>
      <c r="F127" s="224" t="s">
        <v>1787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283</v>
      </c>
      <c r="AU127" s="20" t="s">
        <v>84</v>
      </c>
    </row>
    <row r="128" s="2" customFormat="1" ht="16.5" customHeight="1">
      <c r="A128" s="41"/>
      <c r="B128" s="42"/>
      <c r="C128" s="210" t="s">
        <v>8</v>
      </c>
      <c r="D128" s="210" t="s">
        <v>278</v>
      </c>
      <c r="E128" s="211" t="s">
        <v>672</v>
      </c>
      <c r="F128" s="212" t="s">
        <v>1789</v>
      </c>
      <c r="G128" s="213" t="s">
        <v>1051</v>
      </c>
      <c r="H128" s="214">
        <v>522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278</v>
      </c>
      <c r="AU128" s="221" t="s">
        <v>84</v>
      </c>
      <c r="AY128" s="20" t="s">
        <v>277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1968</v>
      </c>
    </row>
    <row r="129" s="2" customFormat="1">
      <c r="A129" s="41"/>
      <c r="B129" s="42"/>
      <c r="C129" s="43"/>
      <c r="D129" s="223" t="s">
        <v>283</v>
      </c>
      <c r="E129" s="43"/>
      <c r="F129" s="224" t="s">
        <v>1789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283</v>
      </c>
      <c r="AU129" s="20" t="s">
        <v>84</v>
      </c>
    </row>
    <row r="130" s="2" customFormat="1" ht="16.5" customHeight="1">
      <c r="A130" s="41"/>
      <c r="B130" s="42"/>
      <c r="C130" s="210" t="s">
        <v>231</v>
      </c>
      <c r="D130" s="210" t="s">
        <v>278</v>
      </c>
      <c r="E130" s="211" t="s">
        <v>679</v>
      </c>
      <c r="F130" s="212" t="s">
        <v>1791</v>
      </c>
      <c r="G130" s="213" t="s">
        <v>1051</v>
      </c>
      <c r="H130" s="214">
        <v>2166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278</v>
      </c>
      <c r="AU130" s="221" t="s">
        <v>84</v>
      </c>
      <c r="AY130" s="20" t="s">
        <v>277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1969</v>
      </c>
    </row>
    <row r="131" s="2" customFormat="1">
      <c r="A131" s="41"/>
      <c r="B131" s="42"/>
      <c r="C131" s="43"/>
      <c r="D131" s="223" t="s">
        <v>283</v>
      </c>
      <c r="E131" s="43"/>
      <c r="F131" s="224" t="s">
        <v>1791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283</v>
      </c>
      <c r="AU131" s="20" t="s">
        <v>84</v>
      </c>
    </row>
    <row r="132" s="11" customFormat="1" ht="22.8" customHeight="1">
      <c r="A132" s="11"/>
      <c r="B132" s="196"/>
      <c r="C132" s="197"/>
      <c r="D132" s="198" t="s">
        <v>74</v>
      </c>
      <c r="E132" s="249" t="s">
        <v>1191</v>
      </c>
      <c r="F132" s="249" t="s">
        <v>1793</v>
      </c>
      <c r="G132" s="197"/>
      <c r="H132" s="197"/>
      <c r="I132" s="200"/>
      <c r="J132" s="250">
        <f>BK132</f>
        <v>0</v>
      </c>
      <c r="K132" s="197"/>
      <c r="L132" s="202"/>
      <c r="M132" s="203"/>
      <c r="N132" s="204"/>
      <c r="O132" s="204"/>
      <c r="P132" s="205">
        <f>SUM(P133:P140)</f>
        <v>0</v>
      </c>
      <c r="Q132" s="204"/>
      <c r="R132" s="205">
        <f>SUM(R133:R140)</f>
        <v>0</v>
      </c>
      <c r="S132" s="204"/>
      <c r="T132" s="206">
        <f>SUM(T133:T140)</f>
        <v>0</v>
      </c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R132" s="207" t="s">
        <v>82</v>
      </c>
      <c r="AT132" s="208" t="s">
        <v>74</v>
      </c>
      <c r="AU132" s="208" t="s">
        <v>82</v>
      </c>
      <c r="AY132" s="207" t="s">
        <v>277</v>
      </c>
      <c r="BK132" s="209">
        <f>SUM(BK133:BK140)</f>
        <v>0</v>
      </c>
    </row>
    <row r="133" s="2" customFormat="1" ht="16.5" customHeight="1">
      <c r="A133" s="41"/>
      <c r="B133" s="42"/>
      <c r="C133" s="210" t="s">
        <v>234</v>
      </c>
      <c r="D133" s="210" t="s">
        <v>278</v>
      </c>
      <c r="E133" s="211" t="s">
        <v>687</v>
      </c>
      <c r="F133" s="212" t="s">
        <v>1862</v>
      </c>
      <c r="G133" s="213" t="s">
        <v>1131</v>
      </c>
      <c r="H133" s="214">
        <v>7.7000000000000002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278</v>
      </c>
      <c r="AU133" s="221" t="s">
        <v>84</v>
      </c>
      <c r="AY133" s="20" t="s">
        <v>277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1970</v>
      </c>
    </row>
    <row r="134" s="2" customFormat="1">
      <c r="A134" s="41"/>
      <c r="B134" s="42"/>
      <c r="C134" s="43"/>
      <c r="D134" s="223" t="s">
        <v>283</v>
      </c>
      <c r="E134" s="43"/>
      <c r="F134" s="224" t="s">
        <v>1862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283</v>
      </c>
      <c r="AU134" s="20" t="s">
        <v>84</v>
      </c>
    </row>
    <row r="135" s="2" customFormat="1" ht="16.5" customHeight="1">
      <c r="A135" s="41"/>
      <c r="B135" s="42"/>
      <c r="C135" s="210" t="s">
        <v>237</v>
      </c>
      <c r="D135" s="210" t="s">
        <v>278</v>
      </c>
      <c r="E135" s="211" t="s">
        <v>695</v>
      </c>
      <c r="F135" s="212" t="s">
        <v>1864</v>
      </c>
      <c r="G135" s="213" t="s">
        <v>1131</v>
      </c>
      <c r="H135" s="214">
        <v>22</v>
      </c>
      <c r="I135" s="215"/>
      <c r="J135" s="216">
        <f>ROUND(I135*H135,2)</f>
        <v>0</v>
      </c>
      <c r="K135" s="212" t="s">
        <v>19</v>
      </c>
      <c r="L135" s="47"/>
      <c r="M135" s="217" t="s">
        <v>19</v>
      </c>
      <c r="N135" s="218" t="s">
        <v>46</v>
      </c>
      <c r="O135" s="87"/>
      <c r="P135" s="219">
        <f>O135*H135</f>
        <v>0</v>
      </c>
      <c r="Q135" s="219">
        <v>0</v>
      </c>
      <c r="R135" s="219">
        <f>Q135*H135</f>
        <v>0</v>
      </c>
      <c r="S135" s="219">
        <v>0</v>
      </c>
      <c r="T135" s="22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1" t="s">
        <v>102</v>
      </c>
      <c r="AT135" s="221" t="s">
        <v>278</v>
      </c>
      <c r="AU135" s="221" t="s">
        <v>84</v>
      </c>
      <c r="AY135" s="20" t="s">
        <v>277</v>
      </c>
      <c r="BE135" s="222">
        <f>IF(N135="základní",J135,0)</f>
        <v>0</v>
      </c>
      <c r="BF135" s="222">
        <f>IF(N135="snížená",J135,0)</f>
        <v>0</v>
      </c>
      <c r="BG135" s="222">
        <f>IF(N135="zákl. přenesená",J135,0)</f>
        <v>0</v>
      </c>
      <c r="BH135" s="222">
        <f>IF(N135="sníž. přenesená",J135,0)</f>
        <v>0</v>
      </c>
      <c r="BI135" s="222">
        <f>IF(N135="nulová",J135,0)</f>
        <v>0</v>
      </c>
      <c r="BJ135" s="20" t="s">
        <v>82</v>
      </c>
      <c r="BK135" s="222">
        <f>ROUND(I135*H135,2)</f>
        <v>0</v>
      </c>
      <c r="BL135" s="20" t="s">
        <v>102</v>
      </c>
      <c r="BM135" s="221" t="s">
        <v>1971</v>
      </c>
    </row>
    <row r="136" s="2" customFormat="1">
      <c r="A136" s="41"/>
      <c r="B136" s="42"/>
      <c r="C136" s="43"/>
      <c r="D136" s="223" t="s">
        <v>283</v>
      </c>
      <c r="E136" s="43"/>
      <c r="F136" s="224" t="s">
        <v>1864</v>
      </c>
      <c r="G136" s="43"/>
      <c r="H136" s="43"/>
      <c r="I136" s="225"/>
      <c r="J136" s="43"/>
      <c r="K136" s="43"/>
      <c r="L136" s="47"/>
      <c r="M136" s="226"/>
      <c r="N136" s="22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283</v>
      </c>
      <c r="AU136" s="20" t="s">
        <v>84</v>
      </c>
    </row>
    <row r="137" s="2" customFormat="1" ht="16.5" customHeight="1">
      <c r="A137" s="41"/>
      <c r="B137" s="42"/>
      <c r="C137" s="210" t="s">
        <v>418</v>
      </c>
      <c r="D137" s="210" t="s">
        <v>278</v>
      </c>
      <c r="E137" s="211" t="s">
        <v>702</v>
      </c>
      <c r="F137" s="212" t="s">
        <v>1801</v>
      </c>
      <c r="G137" s="213" t="s">
        <v>1051</v>
      </c>
      <c r="H137" s="214">
        <v>720</v>
      </c>
      <c r="I137" s="215"/>
      <c r="J137" s="216">
        <f>ROUND(I137*H137,2)</f>
        <v>0</v>
      </c>
      <c r="K137" s="212" t="s">
        <v>19</v>
      </c>
      <c r="L137" s="47"/>
      <c r="M137" s="217" t="s">
        <v>19</v>
      </c>
      <c r="N137" s="218" t="s">
        <v>46</v>
      </c>
      <c r="O137" s="87"/>
      <c r="P137" s="219">
        <f>O137*H137</f>
        <v>0</v>
      </c>
      <c r="Q137" s="219">
        <v>0</v>
      </c>
      <c r="R137" s="219">
        <f>Q137*H137</f>
        <v>0</v>
      </c>
      <c r="S137" s="219">
        <v>0</v>
      </c>
      <c r="T137" s="22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1" t="s">
        <v>102</v>
      </c>
      <c r="AT137" s="221" t="s">
        <v>278</v>
      </c>
      <c r="AU137" s="221" t="s">
        <v>84</v>
      </c>
      <c r="AY137" s="20" t="s">
        <v>277</v>
      </c>
      <c r="BE137" s="222">
        <f>IF(N137="základní",J137,0)</f>
        <v>0</v>
      </c>
      <c r="BF137" s="222">
        <f>IF(N137="snížená",J137,0)</f>
        <v>0</v>
      </c>
      <c r="BG137" s="222">
        <f>IF(N137="zákl. přenesená",J137,0)</f>
        <v>0</v>
      </c>
      <c r="BH137" s="222">
        <f>IF(N137="sníž. přenesená",J137,0)</f>
        <v>0</v>
      </c>
      <c r="BI137" s="222">
        <f>IF(N137="nulová",J137,0)</f>
        <v>0</v>
      </c>
      <c r="BJ137" s="20" t="s">
        <v>82</v>
      </c>
      <c r="BK137" s="222">
        <f>ROUND(I137*H137,2)</f>
        <v>0</v>
      </c>
      <c r="BL137" s="20" t="s">
        <v>102</v>
      </c>
      <c r="BM137" s="221" t="s">
        <v>1972</v>
      </c>
    </row>
    <row r="138" s="2" customFormat="1">
      <c r="A138" s="41"/>
      <c r="B138" s="42"/>
      <c r="C138" s="43"/>
      <c r="D138" s="223" t="s">
        <v>283</v>
      </c>
      <c r="E138" s="43"/>
      <c r="F138" s="224" t="s">
        <v>1801</v>
      </c>
      <c r="G138" s="43"/>
      <c r="H138" s="43"/>
      <c r="I138" s="225"/>
      <c r="J138" s="43"/>
      <c r="K138" s="43"/>
      <c r="L138" s="47"/>
      <c r="M138" s="226"/>
      <c r="N138" s="22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283</v>
      </c>
      <c r="AU138" s="20" t="s">
        <v>84</v>
      </c>
    </row>
    <row r="139" s="2" customFormat="1" ht="16.5" customHeight="1">
      <c r="A139" s="41"/>
      <c r="B139" s="42"/>
      <c r="C139" s="210" t="s">
        <v>429</v>
      </c>
      <c r="D139" s="210" t="s">
        <v>278</v>
      </c>
      <c r="E139" s="211" t="s">
        <v>708</v>
      </c>
      <c r="F139" s="212" t="s">
        <v>1424</v>
      </c>
      <c r="G139" s="213" t="s">
        <v>1131</v>
      </c>
      <c r="H139" s="214">
        <v>6.1799999999999997</v>
      </c>
      <c r="I139" s="215"/>
      <c r="J139" s="216">
        <f>ROUND(I139*H139,2)</f>
        <v>0</v>
      </c>
      <c r="K139" s="212" t="s">
        <v>19</v>
      </c>
      <c r="L139" s="47"/>
      <c r="M139" s="217" t="s">
        <v>19</v>
      </c>
      <c r="N139" s="218" t="s">
        <v>46</v>
      </c>
      <c r="O139" s="87"/>
      <c r="P139" s="219">
        <f>O139*H139</f>
        <v>0</v>
      </c>
      <c r="Q139" s="219">
        <v>0</v>
      </c>
      <c r="R139" s="219">
        <f>Q139*H139</f>
        <v>0</v>
      </c>
      <c r="S139" s="219">
        <v>0</v>
      </c>
      <c r="T139" s="22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1" t="s">
        <v>102</v>
      </c>
      <c r="AT139" s="221" t="s">
        <v>278</v>
      </c>
      <c r="AU139" s="221" t="s">
        <v>84</v>
      </c>
      <c r="AY139" s="20" t="s">
        <v>277</v>
      </c>
      <c r="BE139" s="222">
        <f>IF(N139="základní",J139,0)</f>
        <v>0</v>
      </c>
      <c r="BF139" s="222">
        <f>IF(N139="snížená",J139,0)</f>
        <v>0</v>
      </c>
      <c r="BG139" s="222">
        <f>IF(N139="zákl. přenesená",J139,0)</f>
        <v>0</v>
      </c>
      <c r="BH139" s="222">
        <f>IF(N139="sníž. přenesená",J139,0)</f>
        <v>0</v>
      </c>
      <c r="BI139" s="222">
        <f>IF(N139="nulová",J139,0)</f>
        <v>0</v>
      </c>
      <c r="BJ139" s="20" t="s">
        <v>82</v>
      </c>
      <c r="BK139" s="222">
        <f>ROUND(I139*H139,2)</f>
        <v>0</v>
      </c>
      <c r="BL139" s="20" t="s">
        <v>102</v>
      </c>
      <c r="BM139" s="221" t="s">
        <v>1973</v>
      </c>
    </row>
    <row r="140" s="2" customFormat="1">
      <c r="A140" s="41"/>
      <c r="B140" s="42"/>
      <c r="C140" s="43"/>
      <c r="D140" s="223" t="s">
        <v>283</v>
      </c>
      <c r="E140" s="43"/>
      <c r="F140" s="224" t="s">
        <v>1424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283</v>
      </c>
      <c r="AU140" s="20" t="s">
        <v>84</v>
      </c>
    </row>
    <row r="141" s="11" customFormat="1" ht="22.8" customHeight="1">
      <c r="A141" s="11"/>
      <c r="B141" s="196"/>
      <c r="C141" s="197"/>
      <c r="D141" s="198" t="s">
        <v>74</v>
      </c>
      <c r="E141" s="249" t="s">
        <v>1196</v>
      </c>
      <c r="F141" s="249" t="s">
        <v>1144</v>
      </c>
      <c r="G141" s="197"/>
      <c r="H141" s="197"/>
      <c r="I141" s="200"/>
      <c r="J141" s="250">
        <f>BK141</f>
        <v>0</v>
      </c>
      <c r="K141" s="197"/>
      <c r="L141" s="202"/>
      <c r="M141" s="203"/>
      <c r="N141" s="204"/>
      <c r="O141" s="204"/>
      <c r="P141" s="205">
        <f>SUM(P142:P143)</f>
        <v>0</v>
      </c>
      <c r="Q141" s="204"/>
      <c r="R141" s="205">
        <f>SUM(R142:R143)</f>
        <v>0</v>
      </c>
      <c r="S141" s="204"/>
      <c r="T141" s="206">
        <f>SUM(T142:T143)</f>
        <v>0</v>
      </c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R141" s="207" t="s">
        <v>82</v>
      </c>
      <c r="AT141" s="208" t="s">
        <v>74</v>
      </c>
      <c r="AU141" s="208" t="s">
        <v>82</v>
      </c>
      <c r="AY141" s="207" t="s">
        <v>277</v>
      </c>
      <c r="BK141" s="209">
        <f>SUM(BK142:BK143)</f>
        <v>0</v>
      </c>
    </row>
    <row r="142" s="2" customFormat="1" ht="16.5" customHeight="1">
      <c r="A142" s="41"/>
      <c r="B142" s="42"/>
      <c r="C142" s="210" t="s">
        <v>7</v>
      </c>
      <c r="D142" s="210" t="s">
        <v>278</v>
      </c>
      <c r="E142" s="211" t="s">
        <v>944</v>
      </c>
      <c r="F142" s="212" t="s">
        <v>1145</v>
      </c>
      <c r="G142" s="213" t="s">
        <v>940</v>
      </c>
      <c r="H142" s="214">
        <v>35.200000000000003</v>
      </c>
      <c r="I142" s="215"/>
      <c r="J142" s="216">
        <f>ROUND(I142*H142,2)</f>
        <v>0</v>
      </c>
      <c r="K142" s="212" t="s">
        <v>19</v>
      </c>
      <c r="L142" s="47"/>
      <c r="M142" s="217" t="s">
        <v>19</v>
      </c>
      <c r="N142" s="218" t="s">
        <v>46</v>
      </c>
      <c r="O142" s="87"/>
      <c r="P142" s="219">
        <f>O142*H142</f>
        <v>0</v>
      </c>
      <c r="Q142" s="219">
        <v>0</v>
      </c>
      <c r="R142" s="219">
        <f>Q142*H142</f>
        <v>0</v>
      </c>
      <c r="S142" s="219">
        <v>0</v>
      </c>
      <c r="T142" s="22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1" t="s">
        <v>102</v>
      </c>
      <c r="AT142" s="221" t="s">
        <v>278</v>
      </c>
      <c r="AU142" s="221" t="s">
        <v>84</v>
      </c>
      <c r="AY142" s="20" t="s">
        <v>277</v>
      </c>
      <c r="BE142" s="222">
        <f>IF(N142="základní",J142,0)</f>
        <v>0</v>
      </c>
      <c r="BF142" s="222">
        <f>IF(N142="snížená",J142,0)</f>
        <v>0</v>
      </c>
      <c r="BG142" s="222">
        <f>IF(N142="zákl. přenesená",J142,0)</f>
        <v>0</v>
      </c>
      <c r="BH142" s="222">
        <f>IF(N142="sníž. přenesená",J142,0)</f>
        <v>0</v>
      </c>
      <c r="BI142" s="222">
        <f>IF(N142="nulová",J142,0)</f>
        <v>0</v>
      </c>
      <c r="BJ142" s="20" t="s">
        <v>82</v>
      </c>
      <c r="BK142" s="222">
        <f>ROUND(I142*H142,2)</f>
        <v>0</v>
      </c>
      <c r="BL142" s="20" t="s">
        <v>102</v>
      </c>
      <c r="BM142" s="221" t="s">
        <v>1974</v>
      </c>
    </row>
    <row r="143" s="2" customFormat="1">
      <c r="A143" s="41"/>
      <c r="B143" s="42"/>
      <c r="C143" s="43"/>
      <c r="D143" s="223" t="s">
        <v>283</v>
      </c>
      <c r="E143" s="43"/>
      <c r="F143" s="224" t="s">
        <v>1145</v>
      </c>
      <c r="G143" s="43"/>
      <c r="H143" s="43"/>
      <c r="I143" s="225"/>
      <c r="J143" s="43"/>
      <c r="K143" s="43"/>
      <c r="L143" s="47"/>
      <c r="M143" s="239"/>
      <c r="N143" s="240"/>
      <c r="O143" s="241"/>
      <c r="P143" s="241"/>
      <c r="Q143" s="241"/>
      <c r="R143" s="241"/>
      <c r="S143" s="241"/>
      <c r="T143" s="242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283</v>
      </c>
      <c r="AU143" s="20" t="s">
        <v>84</v>
      </c>
    </row>
    <row r="144" s="2" customFormat="1" ht="6.96" customHeight="1">
      <c r="A144" s="41"/>
      <c r="B144" s="62"/>
      <c r="C144" s="63"/>
      <c r="D144" s="63"/>
      <c r="E144" s="63"/>
      <c r="F144" s="63"/>
      <c r="G144" s="63"/>
      <c r="H144" s="63"/>
      <c r="I144" s="63"/>
      <c r="J144" s="63"/>
      <c r="K144" s="63"/>
      <c r="L144" s="47"/>
      <c r="M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</row>
  </sheetData>
  <sheetProtection sheet="1" autoFilter="0" formatColumns="0" formatRows="0" objects="1" scenarios="1" spinCount="100000" saltValue="HGrDAiroxApo/9df8BU9ug0gEdQdhYFlVB09PIo5ueVKA1hBfHGiy3VXzafqd5pRmVa/PytMSpXlIWEtT2Qfsg==" hashValue="lMhV4A8j8JXN7W3DQcDqwFrcXBS62JNc3EBgwTuFc5mJ67fdHJAHh4t6Gs7/U5h+QM1MrHGbieQg2iyKcezSPw==" algorithmName="SHA-512" password="CC35"/>
  <autoFilter ref="C95:K14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1676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1975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ROUND((SUM(BE96:BE127)),  2)</f>
        <v>0</v>
      </c>
      <c r="G37" s="41"/>
      <c r="H37" s="41"/>
      <c r="I37" s="162">
        <v>0.20999999999999999</v>
      </c>
      <c r="J37" s="161">
        <f>ROUND(((SUM(BE96:BE127))*I37),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ROUND((SUM(BF96:BF127)),  2)</f>
        <v>0</v>
      </c>
      <c r="G38" s="41"/>
      <c r="H38" s="41"/>
      <c r="I38" s="162">
        <v>0.14999999999999999</v>
      </c>
      <c r="J38" s="161">
        <f>ROUND(((SUM(BF96:BF127))*I38),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ROUND((SUM(BG96:BG127)),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ROUND((SUM(BH96:BH127)),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ROUND((SUM(BI96:BI127)),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1676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04.10 - Záhony 10-14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1976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1977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1201</v>
      </c>
      <c r="E70" s="246"/>
      <c r="F70" s="246"/>
      <c r="G70" s="246"/>
      <c r="H70" s="246"/>
      <c r="I70" s="246"/>
      <c r="J70" s="247">
        <f>J115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1743</v>
      </c>
      <c r="E71" s="246"/>
      <c r="F71" s="246"/>
      <c r="G71" s="246"/>
      <c r="H71" s="246"/>
      <c r="I71" s="246"/>
      <c r="J71" s="247">
        <f>J120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1152</v>
      </c>
      <c r="E72" s="246"/>
      <c r="F72" s="246"/>
      <c r="G72" s="246"/>
      <c r="H72" s="246"/>
      <c r="I72" s="246"/>
      <c r="J72" s="247">
        <f>J125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244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245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1676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1677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04.10 - Záhony 10-14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264</v>
      </c>
      <c r="D95" s="188" t="s">
        <v>60</v>
      </c>
      <c r="E95" s="188" t="s">
        <v>56</v>
      </c>
      <c r="F95" s="188" t="s">
        <v>57</v>
      </c>
      <c r="G95" s="188" t="s">
        <v>265</v>
      </c>
      <c r="H95" s="188" t="s">
        <v>266</v>
      </c>
      <c r="I95" s="188" t="s">
        <v>267</v>
      </c>
      <c r="J95" s="188" t="s">
        <v>252</v>
      </c>
      <c r="K95" s="189" t="s">
        <v>268</v>
      </c>
      <c r="L95" s="190"/>
      <c r="M95" s="95" t="s">
        <v>19</v>
      </c>
      <c r="N95" s="96" t="s">
        <v>45</v>
      </c>
      <c r="O95" s="96" t="s">
        <v>269</v>
      </c>
      <c r="P95" s="96" t="s">
        <v>270</v>
      </c>
      <c r="Q95" s="96" t="s">
        <v>271</v>
      </c>
      <c r="R95" s="96" t="s">
        <v>272</v>
      </c>
      <c r="S95" s="96" t="s">
        <v>273</v>
      </c>
      <c r="T95" s="97" t="s">
        <v>274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275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253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936</v>
      </c>
      <c r="F97" s="199" t="s">
        <v>1978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P98+P115+P120+P125</f>
        <v>0</v>
      </c>
      <c r="Q97" s="204"/>
      <c r="R97" s="205">
        <f>R98+R115+R120+R125</f>
        <v>0</v>
      </c>
      <c r="S97" s="204"/>
      <c r="T97" s="206">
        <f>T98+T115+T120+T125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277</v>
      </c>
      <c r="BK97" s="209">
        <f>BK98+BK115+BK120+BK125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942</v>
      </c>
      <c r="F98" s="249" t="s">
        <v>1979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SUM(P99:P114)</f>
        <v>0</v>
      </c>
      <c r="Q98" s="204"/>
      <c r="R98" s="205">
        <f>SUM(R99:R114)</f>
        <v>0</v>
      </c>
      <c r="S98" s="204"/>
      <c r="T98" s="206">
        <f>SUM(T99:T114)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277</v>
      </c>
      <c r="BK98" s="209">
        <f>SUM(BK99:BK114)</f>
        <v>0</v>
      </c>
    </row>
    <row r="99" s="2" customFormat="1" ht="21.75" customHeight="1">
      <c r="A99" s="41"/>
      <c r="B99" s="42"/>
      <c r="C99" s="210" t="s">
        <v>82</v>
      </c>
      <c r="D99" s="210" t="s">
        <v>278</v>
      </c>
      <c r="E99" s="211" t="s">
        <v>1980</v>
      </c>
      <c r="F99" s="212" t="s">
        <v>1879</v>
      </c>
      <c r="G99" s="213" t="s">
        <v>1051</v>
      </c>
      <c r="H99" s="214">
        <v>837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84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1981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1879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84</v>
      </c>
    </row>
    <row r="101" s="2" customFormat="1" ht="16.5" customHeight="1">
      <c r="A101" s="41"/>
      <c r="B101" s="42"/>
      <c r="C101" s="210" t="s">
        <v>84</v>
      </c>
      <c r="D101" s="210" t="s">
        <v>278</v>
      </c>
      <c r="E101" s="211" t="s">
        <v>1766</v>
      </c>
      <c r="F101" s="212" t="s">
        <v>1767</v>
      </c>
      <c r="G101" s="213" t="s">
        <v>1051</v>
      </c>
      <c r="H101" s="214">
        <v>837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278</v>
      </c>
      <c r="AU101" s="221" t="s">
        <v>84</v>
      </c>
      <c r="AY101" s="20" t="s">
        <v>277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1982</v>
      </c>
    </row>
    <row r="102" s="2" customFormat="1">
      <c r="A102" s="41"/>
      <c r="B102" s="42"/>
      <c r="C102" s="43"/>
      <c r="D102" s="223" t="s">
        <v>283</v>
      </c>
      <c r="E102" s="43"/>
      <c r="F102" s="224" t="s">
        <v>1767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283</v>
      </c>
      <c r="AU102" s="20" t="s">
        <v>84</v>
      </c>
    </row>
    <row r="103" s="2" customFormat="1" ht="16.5" customHeight="1">
      <c r="A103" s="41"/>
      <c r="B103" s="42"/>
      <c r="C103" s="210" t="s">
        <v>98</v>
      </c>
      <c r="D103" s="210" t="s">
        <v>278</v>
      </c>
      <c r="E103" s="211" t="s">
        <v>1983</v>
      </c>
      <c r="F103" s="212" t="s">
        <v>1984</v>
      </c>
      <c r="G103" s="213" t="s">
        <v>1051</v>
      </c>
      <c r="H103" s="214">
        <v>837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1985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1984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 ht="21.75" customHeight="1">
      <c r="A105" s="41"/>
      <c r="B105" s="42"/>
      <c r="C105" s="210" t="s">
        <v>102</v>
      </c>
      <c r="D105" s="210" t="s">
        <v>278</v>
      </c>
      <c r="E105" s="211" t="s">
        <v>1775</v>
      </c>
      <c r="F105" s="212" t="s">
        <v>1776</v>
      </c>
      <c r="G105" s="213" t="s">
        <v>1051</v>
      </c>
      <c r="H105" s="214">
        <v>837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84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1986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1776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84</v>
      </c>
    </row>
    <row r="107" s="2" customFormat="1" ht="16.5" customHeight="1">
      <c r="A107" s="41"/>
      <c r="B107" s="42"/>
      <c r="C107" s="210" t="s">
        <v>306</v>
      </c>
      <c r="D107" s="210" t="s">
        <v>278</v>
      </c>
      <c r="E107" s="211" t="s">
        <v>1987</v>
      </c>
      <c r="F107" s="212" t="s">
        <v>1988</v>
      </c>
      <c r="G107" s="213" t="s">
        <v>1131</v>
      </c>
      <c r="H107" s="214">
        <v>1.6739999999999999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1989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1990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 ht="16.5" customHeight="1">
      <c r="A109" s="41"/>
      <c r="B109" s="42"/>
      <c r="C109" s="210" t="s">
        <v>312</v>
      </c>
      <c r="D109" s="210" t="s">
        <v>278</v>
      </c>
      <c r="E109" s="211" t="s">
        <v>1134</v>
      </c>
      <c r="F109" s="212" t="s">
        <v>1135</v>
      </c>
      <c r="G109" s="213" t="s">
        <v>1131</v>
      </c>
      <c r="H109" s="214">
        <v>1.6739999999999999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278</v>
      </c>
      <c r="AU109" s="221" t="s">
        <v>84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1991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1135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84</v>
      </c>
    </row>
    <row r="111" s="2" customFormat="1" ht="16.5" customHeight="1">
      <c r="A111" s="41"/>
      <c r="B111" s="42"/>
      <c r="C111" s="210" t="s">
        <v>318</v>
      </c>
      <c r="D111" s="210" t="s">
        <v>278</v>
      </c>
      <c r="E111" s="211" t="s">
        <v>1137</v>
      </c>
      <c r="F111" s="212" t="s">
        <v>1784</v>
      </c>
      <c r="G111" s="213" t="s">
        <v>1131</v>
      </c>
      <c r="H111" s="214">
        <v>1.6739999999999999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84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1992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1784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84</v>
      </c>
    </row>
    <row r="113" s="2" customFormat="1" ht="16.5" customHeight="1">
      <c r="A113" s="41"/>
      <c r="B113" s="42"/>
      <c r="C113" s="210" t="s">
        <v>329</v>
      </c>
      <c r="D113" s="210" t="s">
        <v>278</v>
      </c>
      <c r="E113" s="211" t="s">
        <v>1244</v>
      </c>
      <c r="F113" s="212" t="s">
        <v>1669</v>
      </c>
      <c r="G113" s="213" t="s">
        <v>940</v>
      </c>
      <c r="H113" s="214">
        <v>0.16700000000000001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278</v>
      </c>
      <c r="AU113" s="221" t="s">
        <v>84</v>
      </c>
      <c r="AY113" s="20" t="s">
        <v>277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1993</v>
      </c>
    </row>
    <row r="114" s="2" customFormat="1">
      <c r="A114" s="41"/>
      <c r="B114" s="42"/>
      <c r="C114" s="43"/>
      <c r="D114" s="223" t="s">
        <v>283</v>
      </c>
      <c r="E114" s="43"/>
      <c r="F114" s="224" t="s">
        <v>1669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283</v>
      </c>
      <c r="AU114" s="20" t="s">
        <v>84</v>
      </c>
    </row>
    <row r="115" s="11" customFormat="1" ht="22.8" customHeight="1">
      <c r="A115" s="11"/>
      <c r="B115" s="196"/>
      <c r="C115" s="197"/>
      <c r="D115" s="198" t="s">
        <v>74</v>
      </c>
      <c r="E115" s="249" t="s">
        <v>1060</v>
      </c>
      <c r="F115" s="249" t="s">
        <v>1252</v>
      </c>
      <c r="G115" s="197"/>
      <c r="H115" s="197"/>
      <c r="I115" s="200"/>
      <c r="J115" s="250">
        <f>BK115</f>
        <v>0</v>
      </c>
      <c r="K115" s="197"/>
      <c r="L115" s="202"/>
      <c r="M115" s="203"/>
      <c r="N115" s="204"/>
      <c r="O115" s="204"/>
      <c r="P115" s="205">
        <f>SUM(P116:P119)</f>
        <v>0</v>
      </c>
      <c r="Q115" s="204"/>
      <c r="R115" s="205">
        <f>SUM(R116:R119)</f>
        <v>0</v>
      </c>
      <c r="S115" s="204"/>
      <c r="T115" s="206">
        <f>SUM(T116:T119)</f>
        <v>0</v>
      </c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R115" s="207" t="s">
        <v>82</v>
      </c>
      <c r="AT115" s="208" t="s">
        <v>74</v>
      </c>
      <c r="AU115" s="208" t="s">
        <v>82</v>
      </c>
      <c r="AY115" s="207" t="s">
        <v>277</v>
      </c>
      <c r="BK115" s="209">
        <f>SUM(BK116:BK119)</f>
        <v>0</v>
      </c>
    </row>
    <row r="116" s="2" customFormat="1" ht="16.5" customHeight="1">
      <c r="A116" s="41"/>
      <c r="B116" s="42"/>
      <c r="C116" s="210" t="s">
        <v>337</v>
      </c>
      <c r="D116" s="210" t="s">
        <v>278</v>
      </c>
      <c r="E116" s="211" t="s">
        <v>715</v>
      </c>
      <c r="F116" s="212" t="s">
        <v>1994</v>
      </c>
      <c r="G116" s="213" t="s">
        <v>1051</v>
      </c>
      <c r="H116" s="214">
        <v>744</v>
      </c>
      <c r="I116" s="215"/>
      <c r="J116" s="216">
        <f>ROUND(I116*H116,2)</f>
        <v>0</v>
      </c>
      <c r="K116" s="212" t="s">
        <v>19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0</v>
      </c>
      <c r="R116" s="219">
        <f>Q116*H116</f>
        <v>0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278</v>
      </c>
      <c r="AU116" s="221" t="s">
        <v>84</v>
      </c>
      <c r="AY116" s="20" t="s">
        <v>277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1995</v>
      </c>
    </row>
    <row r="117" s="2" customFormat="1">
      <c r="A117" s="41"/>
      <c r="B117" s="42"/>
      <c r="C117" s="43"/>
      <c r="D117" s="223" t="s">
        <v>283</v>
      </c>
      <c r="E117" s="43"/>
      <c r="F117" s="224" t="s">
        <v>1994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283</v>
      </c>
      <c r="AU117" s="20" t="s">
        <v>84</v>
      </c>
    </row>
    <row r="118" s="2" customFormat="1" ht="16.5" customHeight="1">
      <c r="A118" s="41"/>
      <c r="B118" s="42"/>
      <c r="C118" s="210" t="s">
        <v>214</v>
      </c>
      <c r="D118" s="210" t="s">
        <v>278</v>
      </c>
      <c r="E118" s="211" t="s">
        <v>723</v>
      </c>
      <c r="F118" s="212" t="s">
        <v>1996</v>
      </c>
      <c r="G118" s="213" t="s">
        <v>1051</v>
      </c>
      <c r="H118" s="214">
        <v>93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278</v>
      </c>
      <c r="AU118" s="221" t="s">
        <v>84</v>
      </c>
      <c r="AY118" s="20" t="s">
        <v>277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1997</v>
      </c>
    </row>
    <row r="119" s="2" customFormat="1">
      <c r="A119" s="41"/>
      <c r="B119" s="42"/>
      <c r="C119" s="43"/>
      <c r="D119" s="223" t="s">
        <v>283</v>
      </c>
      <c r="E119" s="43"/>
      <c r="F119" s="224" t="s">
        <v>1996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283</v>
      </c>
      <c r="AU119" s="20" t="s">
        <v>84</v>
      </c>
    </row>
    <row r="120" s="11" customFormat="1" ht="22.8" customHeight="1">
      <c r="A120" s="11"/>
      <c r="B120" s="196"/>
      <c r="C120" s="197"/>
      <c r="D120" s="198" t="s">
        <v>74</v>
      </c>
      <c r="E120" s="249" t="s">
        <v>1191</v>
      </c>
      <c r="F120" s="249" t="s">
        <v>1793</v>
      </c>
      <c r="G120" s="197"/>
      <c r="H120" s="197"/>
      <c r="I120" s="200"/>
      <c r="J120" s="250">
        <f>BK120</f>
        <v>0</v>
      </c>
      <c r="K120" s="197"/>
      <c r="L120" s="202"/>
      <c r="M120" s="203"/>
      <c r="N120" s="204"/>
      <c r="O120" s="204"/>
      <c r="P120" s="205">
        <f>SUM(P121:P124)</f>
        <v>0</v>
      </c>
      <c r="Q120" s="204"/>
      <c r="R120" s="205">
        <f>SUM(R121:R124)</f>
        <v>0</v>
      </c>
      <c r="S120" s="204"/>
      <c r="T120" s="206">
        <f>SUM(T121:T124)</f>
        <v>0</v>
      </c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R120" s="207" t="s">
        <v>82</v>
      </c>
      <c r="AT120" s="208" t="s">
        <v>74</v>
      </c>
      <c r="AU120" s="208" t="s">
        <v>82</v>
      </c>
      <c r="AY120" s="207" t="s">
        <v>277</v>
      </c>
      <c r="BK120" s="209">
        <f>SUM(BK121:BK124)</f>
        <v>0</v>
      </c>
    </row>
    <row r="121" s="2" customFormat="1" ht="16.5" customHeight="1">
      <c r="A121" s="41"/>
      <c r="B121" s="42"/>
      <c r="C121" s="210" t="s">
        <v>217</v>
      </c>
      <c r="D121" s="210" t="s">
        <v>278</v>
      </c>
      <c r="E121" s="211" t="s">
        <v>728</v>
      </c>
      <c r="F121" s="212" t="s">
        <v>1801</v>
      </c>
      <c r="G121" s="213" t="s">
        <v>1051</v>
      </c>
      <c r="H121" s="214">
        <v>837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278</v>
      </c>
      <c r="AU121" s="221" t="s">
        <v>84</v>
      </c>
      <c r="AY121" s="20" t="s">
        <v>277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1998</v>
      </c>
    </row>
    <row r="122" s="2" customFormat="1">
      <c r="A122" s="41"/>
      <c r="B122" s="42"/>
      <c r="C122" s="43"/>
      <c r="D122" s="223" t="s">
        <v>283</v>
      </c>
      <c r="E122" s="43"/>
      <c r="F122" s="224" t="s">
        <v>1801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283</v>
      </c>
      <c r="AU122" s="20" t="s">
        <v>84</v>
      </c>
    </row>
    <row r="123" s="2" customFormat="1" ht="16.5" customHeight="1">
      <c r="A123" s="41"/>
      <c r="B123" s="42"/>
      <c r="C123" s="210" t="s">
        <v>220</v>
      </c>
      <c r="D123" s="210" t="s">
        <v>278</v>
      </c>
      <c r="E123" s="211" t="s">
        <v>733</v>
      </c>
      <c r="F123" s="212" t="s">
        <v>1424</v>
      </c>
      <c r="G123" s="213" t="s">
        <v>1131</v>
      </c>
      <c r="H123" s="214">
        <v>1.72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278</v>
      </c>
      <c r="AU123" s="221" t="s">
        <v>84</v>
      </c>
      <c r="AY123" s="20" t="s">
        <v>277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1999</v>
      </c>
    </row>
    <row r="124" s="2" customFormat="1">
      <c r="A124" s="41"/>
      <c r="B124" s="42"/>
      <c r="C124" s="43"/>
      <c r="D124" s="223" t="s">
        <v>283</v>
      </c>
      <c r="E124" s="43"/>
      <c r="F124" s="224" t="s">
        <v>1424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283</v>
      </c>
      <c r="AU124" s="20" t="s">
        <v>84</v>
      </c>
    </row>
    <row r="125" s="11" customFormat="1" ht="22.8" customHeight="1">
      <c r="A125" s="11"/>
      <c r="B125" s="196"/>
      <c r="C125" s="197"/>
      <c r="D125" s="198" t="s">
        <v>74</v>
      </c>
      <c r="E125" s="249" t="s">
        <v>1196</v>
      </c>
      <c r="F125" s="249" t="s">
        <v>1144</v>
      </c>
      <c r="G125" s="197"/>
      <c r="H125" s="197"/>
      <c r="I125" s="200"/>
      <c r="J125" s="250">
        <f>BK125</f>
        <v>0</v>
      </c>
      <c r="K125" s="197"/>
      <c r="L125" s="202"/>
      <c r="M125" s="203"/>
      <c r="N125" s="204"/>
      <c r="O125" s="204"/>
      <c r="P125" s="205">
        <f>SUM(P126:P127)</f>
        <v>0</v>
      </c>
      <c r="Q125" s="204"/>
      <c r="R125" s="205">
        <f>SUM(R126:R127)</f>
        <v>0</v>
      </c>
      <c r="S125" s="204"/>
      <c r="T125" s="206">
        <f>SUM(T126:T127)</f>
        <v>0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R125" s="207" t="s">
        <v>82</v>
      </c>
      <c r="AT125" s="208" t="s">
        <v>74</v>
      </c>
      <c r="AU125" s="208" t="s">
        <v>82</v>
      </c>
      <c r="AY125" s="207" t="s">
        <v>277</v>
      </c>
      <c r="BK125" s="209">
        <f>SUM(BK126:BK127)</f>
        <v>0</v>
      </c>
    </row>
    <row r="126" s="2" customFormat="1" ht="16.5" customHeight="1">
      <c r="A126" s="41"/>
      <c r="B126" s="42"/>
      <c r="C126" s="210" t="s">
        <v>223</v>
      </c>
      <c r="D126" s="210" t="s">
        <v>278</v>
      </c>
      <c r="E126" s="211" t="s">
        <v>944</v>
      </c>
      <c r="F126" s="212" t="s">
        <v>1145</v>
      </c>
      <c r="G126" s="213" t="s">
        <v>940</v>
      </c>
      <c r="H126" s="214">
        <v>0.16700000000000001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278</v>
      </c>
      <c r="AU126" s="221" t="s">
        <v>84</v>
      </c>
      <c r="AY126" s="20" t="s">
        <v>277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2000</v>
      </c>
    </row>
    <row r="127" s="2" customFormat="1">
      <c r="A127" s="41"/>
      <c r="B127" s="42"/>
      <c r="C127" s="43"/>
      <c r="D127" s="223" t="s">
        <v>283</v>
      </c>
      <c r="E127" s="43"/>
      <c r="F127" s="224" t="s">
        <v>1145</v>
      </c>
      <c r="G127" s="43"/>
      <c r="H127" s="43"/>
      <c r="I127" s="225"/>
      <c r="J127" s="43"/>
      <c r="K127" s="43"/>
      <c r="L127" s="47"/>
      <c r="M127" s="239"/>
      <c r="N127" s="240"/>
      <c r="O127" s="241"/>
      <c r="P127" s="241"/>
      <c r="Q127" s="241"/>
      <c r="R127" s="241"/>
      <c r="S127" s="241"/>
      <c r="T127" s="242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283</v>
      </c>
      <c r="AU127" s="20" t="s">
        <v>84</v>
      </c>
    </row>
    <row r="128" s="2" customFormat="1" ht="6.96" customHeight="1">
      <c r="A128" s="41"/>
      <c r="B128" s="62"/>
      <c r="C128" s="63"/>
      <c r="D128" s="63"/>
      <c r="E128" s="63"/>
      <c r="F128" s="63"/>
      <c r="G128" s="63"/>
      <c r="H128" s="63"/>
      <c r="I128" s="63"/>
      <c r="J128" s="63"/>
      <c r="K128" s="63"/>
      <c r="L128" s="47"/>
      <c r="M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</row>
  </sheetData>
  <sheetProtection sheet="1" autoFilter="0" formatColumns="0" formatRows="0" objects="1" scenarios="1" spinCount="100000" saltValue="PF374G9TBe66OM/K1fmiVhwLd3VEcLAoLwWfVUzoiubB/vGx6EBijyoTyI/5LLUSy5kbfLpqMWjkNTWuehJ9Lw==" hashValue="p3zCT9yLssznTdkcHSq42/P04cN+0fI+CvN/Wu3iRixmgertOeFQtdk4IsOweL0ILXMZy2S5VUaVdWsju+24BA==" algorithmName="SHA-512" password="CC35"/>
  <autoFilter ref="C95:K12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1676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2001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ROUND(J97,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ROUND((SUM(BE97:BE263)),  2)</f>
        <v>0</v>
      </c>
      <c r="G37" s="41"/>
      <c r="H37" s="41"/>
      <c r="I37" s="162">
        <v>0.20999999999999999</v>
      </c>
      <c r="J37" s="161">
        <f>ROUND(((SUM(BE97:BE263))*I37),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ROUND((SUM(BF97:BF263)),  2)</f>
        <v>0</v>
      </c>
      <c r="G38" s="41"/>
      <c r="H38" s="41"/>
      <c r="I38" s="162">
        <v>0.14999999999999999</v>
      </c>
      <c r="J38" s="161">
        <f>ROUND(((SUM(BF97:BF263))*I38),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ROUND((SUM(BG97:BG263)),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ROUND((SUM(BH97:BH263)),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ROUND((SUM(BI97:BI263)),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1676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04.11 - Péče o záhony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J97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2002</v>
      </c>
      <c r="E68" s="182"/>
      <c r="F68" s="182"/>
      <c r="G68" s="182"/>
      <c r="H68" s="182"/>
      <c r="I68" s="182"/>
      <c r="J68" s="183">
        <f>J98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2003</v>
      </c>
      <c r="E69" s="246"/>
      <c r="F69" s="246"/>
      <c r="G69" s="246"/>
      <c r="H69" s="246"/>
      <c r="I69" s="246"/>
      <c r="J69" s="247">
        <f>J99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2004</v>
      </c>
      <c r="E70" s="246"/>
      <c r="F70" s="246"/>
      <c r="G70" s="246"/>
      <c r="H70" s="246"/>
      <c r="I70" s="246"/>
      <c r="J70" s="247">
        <f>J132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2005</v>
      </c>
      <c r="E71" s="246"/>
      <c r="F71" s="246"/>
      <c r="G71" s="246"/>
      <c r="H71" s="246"/>
      <c r="I71" s="246"/>
      <c r="J71" s="247">
        <f>J165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2006</v>
      </c>
      <c r="E72" s="246"/>
      <c r="F72" s="246"/>
      <c r="G72" s="246"/>
      <c r="H72" s="246"/>
      <c r="I72" s="246"/>
      <c r="J72" s="247">
        <f>J198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13" customFormat="1" ht="19.92" customHeight="1">
      <c r="A73" s="13"/>
      <c r="B73" s="244"/>
      <c r="C73" s="128"/>
      <c r="D73" s="245" t="s">
        <v>2007</v>
      </c>
      <c r="E73" s="246"/>
      <c r="F73" s="246"/>
      <c r="G73" s="246"/>
      <c r="H73" s="246"/>
      <c r="I73" s="246"/>
      <c r="J73" s="247">
        <f>J231</f>
        <v>0</v>
      </c>
      <c r="K73" s="128"/>
      <c r="L73" s="248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263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4" t="str">
        <f>E7</f>
        <v>Úprava okolí přehrady Harcov II.</v>
      </c>
      <c r="F83" s="35"/>
      <c r="G83" s="35"/>
      <c r="H83" s="35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243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1" customFormat="1" ht="16.5" customHeight="1">
      <c r="B85" s="24"/>
      <c r="C85" s="25"/>
      <c r="D85" s="25"/>
      <c r="E85" s="174" t="s">
        <v>244</v>
      </c>
      <c r="F85" s="25"/>
      <c r="G85" s="25"/>
      <c r="H85" s="25"/>
      <c r="I85" s="25"/>
      <c r="J85" s="25"/>
      <c r="K85" s="25"/>
      <c r="L85" s="23"/>
    </row>
    <row r="86" s="1" customFormat="1" ht="12" customHeight="1">
      <c r="B86" s="24"/>
      <c r="C86" s="35" t="s">
        <v>245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243" t="s">
        <v>1676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1677</v>
      </c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>04.11 - Péče o záhony</v>
      </c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F16</f>
        <v>Liberec</v>
      </c>
      <c r="G91" s="43"/>
      <c r="H91" s="43"/>
      <c r="I91" s="35" t="s">
        <v>23</v>
      </c>
      <c r="J91" s="75" t="str">
        <f>IF(J16="","",J16)</f>
        <v>10. 12. 2025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25</v>
      </c>
      <c r="D93" s="43"/>
      <c r="E93" s="43"/>
      <c r="F93" s="30" t="str">
        <f>E19</f>
        <v>Statutární město Liberec</v>
      </c>
      <c r="G93" s="43"/>
      <c r="H93" s="43"/>
      <c r="I93" s="35" t="s">
        <v>33</v>
      </c>
      <c r="J93" s="39" t="str">
        <f>E25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31</v>
      </c>
      <c r="D94" s="43"/>
      <c r="E94" s="43"/>
      <c r="F94" s="30" t="str">
        <f>IF(E22="","",E22)</f>
        <v>Vyplň údaj</v>
      </c>
      <c r="G94" s="43"/>
      <c r="H94" s="43"/>
      <c r="I94" s="35" t="s">
        <v>38</v>
      </c>
      <c r="J94" s="39" t="str">
        <f>E28</f>
        <v>Miriam Janů, DiS</v>
      </c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0" customFormat="1" ht="29.28" customHeight="1">
      <c r="A96" s="185"/>
      <c r="B96" s="186"/>
      <c r="C96" s="187" t="s">
        <v>264</v>
      </c>
      <c r="D96" s="188" t="s">
        <v>60</v>
      </c>
      <c r="E96" s="188" t="s">
        <v>56</v>
      </c>
      <c r="F96" s="188" t="s">
        <v>57</v>
      </c>
      <c r="G96" s="188" t="s">
        <v>265</v>
      </c>
      <c r="H96" s="188" t="s">
        <v>266</v>
      </c>
      <c r="I96" s="188" t="s">
        <v>267</v>
      </c>
      <c r="J96" s="188" t="s">
        <v>252</v>
      </c>
      <c r="K96" s="189" t="s">
        <v>268</v>
      </c>
      <c r="L96" s="190"/>
      <c r="M96" s="95" t="s">
        <v>19</v>
      </c>
      <c r="N96" s="96" t="s">
        <v>45</v>
      </c>
      <c r="O96" s="96" t="s">
        <v>269</v>
      </c>
      <c r="P96" s="96" t="s">
        <v>270</v>
      </c>
      <c r="Q96" s="96" t="s">
        <v>271</v>
      </c>
      <c r="R96" s="96" t="s">
        <v>272</v>
      </c>
      <c r="S96" s="96" t="s">
        <v>273</v>
      </c>
      <c r="T96" s="97" t="s">
        <v>274</v>
      </c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</row>
    <row r="97" s="2" customFormat="1" ht="22.8" customHeight="1">
      <c r="A97" s="41"/>
      <c r="B97" s="42"/>
      <c r="C97" s="102" t="s">
        <v>275</v>
      </c>
      <c r="D97" s="43"/>
      <c r="E97" s="43"/>
      <c r="F97" s="43"/>
      <c r="G97" s="43"/>
      <c r="H97" s="43"/>
      <c r="I97" s="43"/>
      <c r="J97" s="191">
        <f>BK97</f>
        <v>0</v>
      </c>
      <c r="K97" s="43"/>
      <c r="L97" s="47"/>
      <c r="M97" s="98"/>
      <c r="N97" s="192"/>
      <c r="O97" s="99"/>
      <c r="P97" s="193">
        <f>P98</f>
        <v>0</v>
      </c>
      <c r="Q97" s="99"/>
      <c r="R97" s="193">
        <f>R98</f>
        <v>0</v>
      </c>
      <c r="S97" s="99"/>
      <c r="T97" s="194">
        <f>T98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74</v>
      </c>
      <c r="AU97" s="20" t="s">
        <v>253</v>
      </c>
      <c r="BK97" s="195">
        <f>BK98</f>
        <v>0</v>
      </c>
    </row>
    <row r="98" s="11" customFormat="1" ht="25.92" customHeight="1">
      <c r="A98" s="11"/>
      <c r="B98" s="196"/>
      <c r="C98" s="197"/>
      <c r="D98" s="198" t="s">
        <v>74</v>
      </c>
      <c r="E98" s="199" t="s">
        <v>936</v>
      </c>
      <c r="F98" s="199" t="s">
        <v>2008</v>
      </c>
      <c r="G98" s="197"/>
      <c r="H98" s="197"/>
      <c r="I98" s="200"/>
      <c r="J98" s="201">
        <f>BK98</f>
        <v>0</v>
      </c>
      <c r="K98" s="197"/>
      <c r="L98" s="202"/>
      <c r="M98" s="203"/>
      <c r="N98" s="204"/>
      <c r="O98" s="204"/>
      <c r="P98" s="205">
        <f>P99+P132+P165+P198+P231</f>
        <v>0</v>
      </c>
      <c r="Q98" s="204"/>
      <c r="R98" s="205">
        <f>R99+R132+R165+R198+R231</f>
        <v>0</v>
      </c>
      <c r="S98" s="204"/>
      <c r="T98" s="206">
        <f>T99+T132+T165+T198+T231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75</v>
      </c>
      <c r="AY98" s="207" t="s">
        <v>277</v>
      </c>
      <c r="BK98" s="209">
        <f>BK99+BK132+BK165+BK198+BK231</f>
        <v>0</v>
      </c>
    </row>
    <row r="99" s="11" customFormat="1" ht="22.8" customHeight="1">
      <c r="A99" s="11"/>
      <c r="B99" s="196"/>
      <c r="C99" s="197"/>
      <c r="D99" s="198" t="s">
        <v>74</v>
      </c>
      <c r="E99" s="249" t="s">
        <v>942</v>
      </c>
      <c r="F99" s="249" t="s">
        <v>2009</v>
      </c>
      <c r="G99" s="197"/>
      <c r="H99" s="197"/>
      <c r="I99" s="200"/>
      <c r="J99" s="250">
        <f>BK99</f>
        <v>0</v>
      </c>
      <c r="K99" s="197"/>
      <c r="L99" s="202"/>
      <c r="M99" s="203"/>
      <c r="N99" s="204"/>
      <c r="O99" s="204"/>
      <c r="P99" s="205">
        <f>SUM(P100:P131)</f>
        <v>0</v>
      </c>
      <c r="Q99" s="204"/>
      <c r="R99" s="205">
        <f>SUM(R100:R131)</f>
        <v>0</v>
      </c>
      <c r="S99" s="204"/>
      <c r="T99" s="206">
        <f>SUM(T100:T131)</f>
        <v>0</v>
      </c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R99" s="207" t="s">
        <v>82</v>
      </c>
      <c r="AT99" s="208" t="s">
        <v>74</v>
      </c>
      <c r="AU99" s="208" t="s">
        <v>82</v>
      </c>
      <c r="AY99" s="207" t="s">
        <v>277</v>
      </c>
      <c r="BK99" s="209">
        <f>SUM(BK100:BK131)</f>
        <v>0</v>
      </c>
    </row>
    <row r="100" s="2" customFormat="1" ht="21.75" customHeight="1">
      <c r="A100" s="41"/>
      <c r="B100" s="42"/>
      <c r="C100" s="210" t="s">
        <v>82</v>
      </c>
      <c r="D100" s="210" t="s">
        <v>278</v>
      </c>
      <c r="E100" s="211" t="s">
        <v>1594</v>
      </c>
      <c r="F100" s="212" t="s">
        <v>2010</v>
      </c>
      <c r="G100" s="213" t="s">
        <v>1131</v>
      </c>
      <c r="H100" s="214">
        <v>90.5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278</v>
      </c>
      <c r="AU100" s="221" t="s">
        <v>84</v>
      </c>
      <c r="AY100" s="20" t="s">
        <v>277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2011</v>
      </c>
    </row>
    <row r="101" s="2" customFormat="1">
      <c r="A101" s="41"/>
      <c r="B101" s="42"/>
      <c r="C101" s="43"/>
      <c r="D101" s="223" t="s">
        <v>283</v>
      </c>
      <c r="E101" s="43"/>
      <c r="F101" s="224" t="s">
        <v>2012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283</v>
      </c>
      <c r="AU101" s="20" t="s">
        <v>84</v>
      </c>
    </row>
    <row r="102" s="2" customFormat="1" ht="21.75" customHeight="1">
      <c r="A102" s="41"/>
      <c r="B102" s="42"/>
      <c r="C102" s="210" t="s">
        <v>84</v>
      </c>
      <c r="D102" s="210" t="s">
        <v>278</v>
      </c>
      <c r="E102" s="211" t="s">
        <v>1987</v>
      </c>
      <c r="F102" s="212" t="s">
        <v>2013</v>
      </c>
      <c r="G102" s="213" t="s">
        <v>1131</v>
      </c>
      <c r="H102" s="214">
        <v>8.3699999999999992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278</v>
      </c>
      <c r="AU102" s="221" t="s">
        <v>84</v>
      </c>
      <c r="AY102" s="20" t="s">
        <v>277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2014</v>
      </c>
    </row>
    <row r="103" s="2" customFormat="1">
      <c r="A103" s="41"/>
      <c r="B103" s="42"/>
      <c r="C103" s="43"/>
      <c r="D103" s="223" t="s">
        <v>283</v>
      </c>
      <c r="E103" s="43"/>
      <c r="F103" s="224" t="s">
        <v>2015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283</v>
      </c>
      <c r="AU103" s="20" t="s">
        <v>84</v>
      </c>
    </row>
    <row r="104" s="2" customFormat="1" ht="16.5" customHeight="1">
      <c r="A104" s="41"/>
      <c r="B104" s="42"/>
      <c r="C104" s="210" t="s">
        <v>98</v>
      </c>
      <c r="D104" s="210" t="s">
        <v>278</v>
      </c>
      <c r="E104" s="211" t="s">
        <v>1134</v>
      </c>
      <c r="F104" s="212" t="s">
        <v>1135</v>
      </c>
      <c r="G104" s="213" t="s">
        <v>1131</v>
      </c>
      <c r="H104" s="214">
        <v>98.870000000000005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278</v>
      </c>
      <c r="AU104" s="221" t="s">
        <v>84</v>
      </c>
      <c r="AY104" s="20" t="s">
        <v>277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2016</v>
      </c>
    </row>
    <row r="105" s="2" customFormat="1">
      <c r="A105" s="41"/>
      <c r="B105" s="42"/>
      <c r="C105" s="43"/>
      <c r="D105" s="223" t="s">
        <v>283</v>
      </c>
      <c r="E105" s="43"/>
      <c r="F105" s="224" t="s">
        <v>1135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283</v>
      </c>
      <c r="AU105" s="20" t="s">
        <v>84</v>
      </c>
    </row>
    <row r="106" s="2" customFormat="1" ht="24.15" customHeight="1">
      <c r="A106" s="41"/>
      <c r="B106" s="42"/>
      <c r="C106" s="210" t="s">
        <v>102</v>
      </c>
      <c r="D106" s="210" t="s">
        <v>278</v>
      </c>
      <c r="E106" s="211" t="s">
        <v>2017</v>
      </c>
      <c r="F106" s="212" t="s">
        <v>2018</v>
      </c>
      <c r="G106" s="213" t="s">
        <v>1041</v>
      </c>
      <c r="H106" s="214">
        <v>3120</v>
      </c>
      <c r="I106" s="215"/>
      <c r="J106" s="216">
        <f>ROUND(I106*H106,2)</f>
        <v>0</v>
      </c>
      <c r="K106" s="212" t="s">
        <v>19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102</v>
      </c>
      <c r="AT106" s="221" t="s">
        <v>278</v>
      </c>
      <c r="AU106" s="221" t="s">
        <v>84</v>
      </c>
      <c r="AY106" s="20" t="s">
        <v>277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102</v>
      </c>
      <c r="BM106" s="221" t="s">
        <v>2019</v>
      </c>
    </row>
    <row r="107" s="2" customFormat="1">
      <c r="A107" s="41"/>
      <c r="B107" s="42"/>
      <c r="C107" s="43"/>
      <c r="D107" s="223" t="s">
        <v>283</v>
      </c>
      <c r="E107" s="43"/>
      <c r="F107" s="224" t="s">
        <v>2018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283</v>
      </c>
      <c r="AU107" s="20" t="s">
        <v>84</v>
      </c>
    </row>
    <row r="108" s="2" customFormat="1" ht="24.15" customHeight="1">
      <c r="A108" s="41"/>
      <c r="B108" s="42"/>
      <c r="C108" s="210" t="s">
        <v>312</v>
      </c>
      <c r="D108" s="210" t="s">
        <v>278</v>
      </c>
      <c r="E108" s="211" t="s">
        <v>1414</v>
      </c>
      <c r="F108" s="212" t="s">
        <v>2020</v>
      </c>
      <c r="G108" s="213" t="s">
        <v>1041</v>
      </c>
      <c r="H108" s="214">
        <v>250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278</v>
      </c>
      <c r="AU108" s="221" t="s">
        <v>84</v>
      </c>
      <c r="AY108" s="20" t="s">
        <v>277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2021</v>
      </c>
    </row>
    <row r="109" s="2" customFormat="1">
      <c r="A109" s="41"/>
      <c r="B109" s="42"/>
      <c r="C109" s="43"/>
      <c r="D109" s="223" t="s">
        <v>283</v>
      </c>
      <c r="E109" s="43"/>
      <c r="F109" s="224" t="s">
        <v>2020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283</v>
      </c>
      <c r="AU109" s="20" t="s">
        <v>84</v>
      </c>
    </row>
    <row r="110" s="2" customFormat="1" ht="24.15" customHeight="1">
      <c r="A110" s="41"/>
      <c r="B110" s="42"/>
      <c r="C110" s="210" t="s">
        <v>306</v>
      </c>
      <c r="D110" s="210" t="s">
        <v>278</v>
      </c>
      <c r="E110" s="211" t="s">
        <v>2022</v>
      </c>
      <c r="F110" s="212" t="s">
        <v>2023</v>
      </c>
      <c r="G110" s="213" t="s">
        <v>1041</v>
      </c>
      <c r="H110" s="214">
        <v>104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278</v>
      </c>
      <c r="AU110" s="221" t="s">
        <v>84</v>
      </c>
      <c r="AY110" s="20" t="s">
        <v>277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2024</v>
      </c>
    </row>
    <row r="111" s="2" customFormat="1">
      <c r="A111" s="41"/>
      <c r="B111" s="42"/>
      <c r="C111" s="43"/>
      <c r="D111" s="223" t="s">
        <v>283</v>
      </c>
      <c r="E111" s="43"/>
      <c r="F111" s="224" t="s">
        <v>2023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283</v>
      </c>
      <c r="AU111" s="20" t="s">
        <v>84</v>
      </c>
    </row>
    <row r="112" s="2" customFormat="1" ht="16.5" customHeight="1">
      <c r="A112" s="41"/>
      <c r="B112" s="42"/>
      <c r="C112" s="210" t="s">
        <v>318</v>
      </c>
      <c r="D112" s="210" t="s">
        <v>278</v>
      </c>
      <c r="E112" s="211" t="s">
        <v>2025</v>
      </c>
      <c r="F112" s="212" t="s">
        <v>2026</v>
      </c>
      <c r="G112" s="213" t="s">
        <v>1041</v>
      </c>
      <c r="H112" s="214">
        <v>780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278</v>
      </c>
      <c r="AU112" s="221" t="s">
        <v>84</v>
      </c>
      <c r="AY112" s="20" t="s">
        <v>277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2027</v>
      </c>
    </row>
    <row r="113" s="2" customFormat="1">
      <c r="A113" s="41"/>
      <c r="B113" s="42"/>
      <c r="C113" s="43"/>
      <c r="D113" s="223" t="s">
        <v>283</v>
      </c>
      <c r="E113" s="43"/>
      <c r="F113" s="224" t="s">
        <v>2026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283</v>
      </c>
      <c r="AU113" s="20" t="s">
        <v>84</v>
      </c>
    </row>
    <row r="114" s="2" customFormat="1" ht="16.5" customHeight="1">
      <c r="A114" s="41"/>
      <c r="B114" s="42"/>
      <c r="C114" s="210" t="s">
        <v>329</v>
      </c>
      <c r="D114" s="210" t="s">
        <v>278</v>
      </c>
      <c r="E114" s="211" t="s">
        <v>2028</v>
      </c>
      <c r="F114" s="212" t="s">
        <v>2029</v>
      </c>
      <c r="G114" s="213" t="s">
        <v>1041</v>
      </c>
      <c r="H114" s="214">
        <v>780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278</v>
      </c>
      <c r="AU114" s="221" t="s">
        <v>84</v>
      </c>
      <c r="AY114" s="20" t="s">
        <v>277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2030</v>
      </c>
    </row>
    <row r="115" s="2" customFormat="1">
      <c r="A115" s="41"/>
      <c r="B115" s="42"/>
      <c r="C115" s="43"/>
      <c r="D115" s="223" t="s">
        <v>283</v>
      </c>
      <c r="E115" s="43"/>
      <c r="F115" s="224" t="s">
        <v>2029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283</v>
      </c>
      <c r="AU115" s="20" t="s">
        <v>84</v>
      </c>
    </row>
    <row r="116" s="2" customFormat="1" ht="16.5" customHeight="1">
      <c r="A116" s="41"/>
      <c r="B116" s="42"/>
      <c r="C116" s="210" t="s">
        <v>337</v>
      </c>
      <c r="D116" s="210" t="s">
        <v>278</v>
      </c>
      <c r="E116" s="211" t="s">
        <v>2031</v>
      </c>
      <c r="F116" s="212" t="s">
        <v>2032</v>
      </c>
      <c r="G116" s="213" t="s">
        <v>1051</v>
      </c>
      <c r="H116" s="214">
        <v>340</v>
      </c>
      <c r="I116" s="215"/>
      <c r="J116" s="216">
        <f>ROUND(I116*H116,2)</f>
        <v>0</v>
      </c>
      <c r="K116" s="212" t="s">
        <v>19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0</v>
      </c>
      <c r="R116" s="219">
        <f>Q116*H116</f>
        <v>0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278</v>
      </c>
      <c r="AU116" s="221" t="s">
        <v>84</v>
      </c>
      <c r="AY116" s="20" t="s">
        <v>277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2033</v>
      </c>
    </row>
    <row r="117" s="2" customFormat="1">
      <c r="A117" s="41"/>
      <c r="B117" s="42"/>
      <c r="C117" s="43"/>
      <c r="D117" s="223" t="s">
        <v>283</v>
      </c>
      <c r="E117" s="43"/>
      <c r="F117" s="224" t="s">
        <v>2032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283</v>
      </c>
      <c r="AU117" s="20" t="s">
        <v>84</v>
      </c>
    </row>
    <row r="118" s="2" customFormat="1" ht="16.5" customHeight="1">
      <c r="A118" s="41"/>
      <c r="B118" s="42"/>
      <c r="C118" s="210" t="s">
        <v>214</v>
      </c>
      <c r="D118" s="210" t="s">
        <v>278</v>
      </c>
      <c r="E118" s="211" t="s">
        <v>2031</v>
      </c>
      <c r="F118" s="212" t="s">
        <v>2032</v>
      </c>
      <c r="G118" s="213" t="s">
        <v>1051</v>
      </c>
      <c r="H118" s="214">
        <v>220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278</v>
      </c>
      <c r="AU118" s="221" t="s">
        <v>84</v>
      </c>
      <c r="AY118" s="20" t="s">
        <v>277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2034</v>
      </c>
    </row>
    <row r="119" s="2" customFormat="1">
      <c r="A119" s="41"/>
      <c r="B119" s="42"/>
      <c r="C119" s="43"/>
      <c r="D119" s="223" t="s">
        <v>283</v>
      </c>
      <c r="E119" s="43"/>
      <c r="F119" s="224" t="s">
        <v>2032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283</v>
      </c>
      <c r="AU119" s="20" t="s">
        <v>84</v>
      </c>
    </row>
    <row r="120" s="2" customFormat="1" ht="16.5" customHeight="1">
      <c r="A120" s="41"/>
      <c r="B120" s="42"/>
      <c r="C120" s="210" t="s">
        <v>217</v>
      </c>
      <c r="D120" s="210" t="s">
        <v>278</v>
      </c>
      <c r="E120" s="211" t="s">
        <v>2035</v>
      </c>
      <c r="F120" s="212" t="s">
        <v>2036</v>
      </c>
      <c r="G120" s="213" t="s">
        <v>1051</v>
      </c>
      <c r="H120" s="214">
        <v>730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278</v>
      </c>
      <c r="AU120" s="221" t="s">
        <v>84</v>
      </c>
      <c r="AY120" s="20" t="s">
        <v>277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2037</v>
      </c>
    </row>
    <row r="121" s="2" customFormat="1">
      <c r="A121" s="41"/>
      <c r="B121" s="42"/>
      <c r="C121" s="43"/>
      <c r="D121" s="223" t="s">
        <v>283</v>
      </c>
      <c r="E121" s="43"/>
      <c r="F121" s="224" t="s">
        <v>2036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283</v>
      </c>
      <c r="AU121" s="20" t="s">
        <v>84</v>
      </c>
    </row>
    <row r="122" s="2" customFormat="1" ht="16.5" customHeight="1">
      <c r="A122" s="41"/>
      <c r="B122" s="42"/>
      <c r="C122" s="210" t="s">
        <v>220</v>
      </c>
      <c r="D122" s="210" t="s">
        <v>278</v>
      </c>
      <c r="E122" s="211" t="s">
        <v>738</v>
      </c>
      <c r="F122" s="212" t="s">
        <v>2038</v>
      </c>
      <c r="G122" s="213" t="s">
        <v>1051</v>
      </c>
      <c r="H122" s="214">
        <v>340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84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2039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2038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84</v>
      </c>
    </row>
    <row r="124" s="2" customFormat="1" ht="16.5" customHeight="1">
      <c r="A124" s="41"/>
      <c r="B124" s="42"/>
      <c r="C124" s="210" t="s">
        <v>223</v>
      </c>
      <c r="D124" s="210" t="s">
        <v>278</v>
      </c>
      <c r="E124" s="211" t="s">
        <v>742</v>
      </c>
      <c r="F124" s="212" t="s">
        <v>2040</v>
      </c>
      <c r="G124" s="213" t="s">
        <v>1051</v>
      </c>
      <c r="H124" s="214">
        <v>220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278</v>
      </c>
      <c r="AU124" s="221" t="s">
        <v>84</v>
      </c>
      <c r="AY124" s="20" t="s">
        <v>277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2041</v>
      </c>
    </row>
    <row r="125" s="2" customFormat="1">
      <c r="A125" s="41"/>
      <c r="B125" s="42"/>
      <c r="C125" s="43"/>
      <c r="D125" s="223" t="s">
        <v>283</v>
      </c>
      <c r="E125" s="43"/>
      <c r="F125" s="224" t="s">
        <v>2040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283</v>
      </c>
      <c r="AU125" s="20" t="s">
        <v>84</v>
      </c>
    </row>
    <row r="126" s="2" customFormat="1" ht="16.5" customHeight="1">
      <c r="A126" s="41"/>
      <c r="B126" s="42"/>
      <c r="C126" s="210" t="s">
        <v>226</v>
      </c>
      <c r="D126" s="210" t="s">
        <v>278</v>
      </c>
      <c r="E126" s="211" t="s">
        <v>747</v>
      </c>
      <c r="F126" s="212" t="s">
        <v>2042</v>
      </c>
      <c r="G126" s="213" t="s">
        <v>1051</v>
      </c>
      <c r="H126" s="214">
        <v>730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278</v>
      </c>
      <c r="AU126" s="221" t="s">
        <v>84</v>
      </c>
      <c r="AY126" s="20" t="s">
        <v>277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2043</v>
      </c>
    </row>
    <row r="127" s="2" customFormat="1">
      <c r="A127" s="41"/>
      <c r="B127" s="42"/>
      <c r="C127" s="43"/>
      <c r="D127" s="223" t="s">
        <v>283</v>
      </c>
      <c r="E127" s="43"/>
      <c r="F127" s="224" t="s">
        <v>2042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283</v>
      </c>
      <c r="AU127" s="20" t="s">
        <v>84</v>
      </c>
    </row>
    <row r="128" s="2" customFormat="1" ht="16.5" customHeight="1">
      <c r="A128" s="41"/>
      <c r="B128" s="42"/>
      <c r="C128" s="210" t="s">
        <v>8</v>
      </c>
      <c r="D128" s="210" t="s">
        <v>278</v>
      </c>
      <c r="E128" s="211" t="s">
        <v>757</v>
      </c>
      <c r="F128" s="212" t="s">
        <v>1424</v>
      </c>
      <c r="G128" s="213" t="s">
        <v>1131</v>
      </c>
      <c r="H128" s="214">
        <v>101.84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278</v>
      </c>
      <c r="AU128" s="221" t="s">
        <v>84</v>
      </c>
      <c r="AY128" s="20" t="s">
        <v>277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2044</v>
      </c>
    </row>
    <row r="129" s="2" customFormat="1">
      <c r="A129" s="41"/>
      <c r="B129" s="42"/>
      <c r="C129" s="43"/>
      <c r="D129" s="223" t="s">
        <v>283</v>
      </c>
      <c r="E129" s="43"/>
      <c r="F129" s="224" t="s">
        <v>1424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283</v>
      </c>
      <c r="AU129" s="20" t="s">
        <v>84</v>
      </c>
    </row>
    <row r="130" s="2" customFormat="1" ht="16.5" customHeight="1">
      <c r="A130" s="41"/>
      <c r="B130" s="42"/>
      <c r="C130" s="210" t="s">
        <v>231</v>
      </c>
      <c r="D130" s="210" t="s">
        <v>278</v>
      </c>
      <c r="E130" s="211" t="s">
        <v>767</v>
      </c>
      <c r="F130" s="212" t="s">
        <v>994</v>
      </c>
      <c r="G130" s="213" t="s">
        <v>940</v>
      </c>
      <c r="H130" s="214">
        <v>4.5250000000000004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278</v>
      </c>
      <c r="AU130" s="221" t="s">
        <v>84</v>
      </c>
      <c r="AY130" s="20" t="s">
        <v>277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2045</v>
      </c>
    </row>
    <row r="131" s="2" customFormat="1">
      <c r="A131" s="41"/>
      <c r="B131" s="42"/>
      <c r="C131" s="43"/>
      <c r="D131" s="223" t="s">
        <v>283</v>
      </c>
      <c r="E131" s="43"/>
      <c r="F131" s="224" t="s">
        <v>994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283</v>
      </c>
      <c r="AU131" s="20" t="s">
        <v>84</v>
      </c>
    </row>
    <row r="132" s="11" customFormat="1" ht="22.8" customHeight="1">
      <c r="A132" s="11"/>
      <c r="B132" s="196"/>
      <c r="C132" s="197"/>
      <c r="D132" s="198" t="s">
        <v>74</v>
      </c>
      <c r="E132" s="249" t="s">
        <v>1060</v>
      </c>
      <c r="F132" s="249" t="s">
        <v>2046</v>
      </c>
      <c r="G132" s="197"/>
      <c r="H132" s="197"/>
      <c r="I132" s="200"/>
      <c r="J132" s="250">
        <f>BK132</f>
        <v>0</v>
      </c>
      <c r="K132" s="197"/>
      <c r="L132" s="202"/>
      <c r="M132" s="203"/>
      <c r="N132" s="204"/>
      <c r="O132" s="204"/>
      <c r="P132" s="205">
        <f>SUM(P133:P164)</f>
        <v>0</v>
      </c>
      <c r="Q132" s="204"/>
      <c r="R132" s="205">
        <f>SUM(R133:R164)</f>
        <v>0</v>
      </c>
      <c r="S132" s="204"/>
      <c r="T132" s="206">
        <f>SUM(T133:T164)</f>
        <v>0</v>
      </c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R132" s="207" t="s">
        <v>82</v>
      </c>
      <c r="AT132" s="208" t="s">
        <v>74</v>
      </c>
      <c r="AU132" s="208" t="s">
        <v>82</v>
      </c>
      <c r="AY132" s="207" t="s">
        <v>277</v>
      </c>
      <c r="BK132" s="209">
        <f>SUM(BK133:BK164)</f>
        <v>0</v>
      </c>
    </row>
    <row r="133" s="2" customFormat="1" ht="21.75" customHeight="1">
      <c r="A133" s="41"/>
      <c r="B133" s="42"/>
      <c r="C133" s="210" t="s">
        <v>234</v>
      </c>
      <c r="D133" s="210" t="s">
        <v>278</v>
      </c>
      <c r="E133" s="211" t="s">
        <v>1594</v>
      </c>
      <c r="F133" s="212" t="s">
        <v>2010</v>
      </c>
      <c r="G133" s="213" t="s">
        <v>1131</v>
      </c>
      <c r="H133" s="214">
        <v>90.5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278</v>
      </c>
      <c r="AU133" s="221" t="s">
        <v>84</v>
      </c>
      <c r="AY133" s="20" t="s">
        <v>277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2047</v>
      </c>
    </row>
    <row r="134" s="2" customFormat="1">
      <c r="A134" s="41"/>
      <c r="B134" s="42"/>
      <c r="C134" s="43"/>
      <c r="D134" s="223" t="s">
        <v>283</v>
      </c>
      <c r="E134" s="43"/>
      <c r="F134" s="224" t="s">
        <v>2012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283</v>
      </c>
      <c r="AU134" s="20" t="s">
        <v>84</v>
      </c>
    </row>
    <row r="135" s="2" customFormat="1" ht="21.75" customHeight="1">
      <c r="A135" s="41"/>
      <c r="B135" s="42"/>
      <c r="C135" s="210" t="s">
        <v>237</v>
      </c>
      <c r="D135" s="210" t="s">
        <v>278</v>
      </c>
      <c r="E135" s="211" t="s">
        <v>1987</v>
      </c>
      <c r="F135" s="212" t="s">
        <v>2013</v>
      </c>
      <c r="G135" s="213" t="s">
        <v>1131</v>
      </c>
      <c r="H135" s="214">
        <v>8.3699999999999992</v>
      </c>
      <c r="I135" s="215"/>
      <c r="J135" s="216">
        <f>ROUND(I135*H135,2)</f>
        <v>0</v>
      </c>
      <c r="K135" s="212" t="s">
        <v>19</v>
      </c>
      <c r="L135" s="47"/>
      <c r="M135" s="217" t="s">
        <v>19</v>
      </c>
      <c r="N135" s="218" t="s">
        <v>46</v>
      </c>
      <c r="O135" s="87"/>
      <c r="P135" s="219">
        <f>O135*H135</f>
        <v>0</v>
      </c>
      <c r="Q135" s="219">
        <v>0</v>
      </c>
      <c r="R135" s="219">
        <f>Q135*H135</f>
        <v>0</v>
      </c>
      <c r="S135" s="219">
        <v>0</v>
      </c>
      <c r="T135" s="22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1" t="s">
        <v>102</v>
      </c>
      <c r="AT135" s="221" t="s">
        <v>278</v>
      </c>
      <c r="AU135" s="221" t="s">
        <v>84</v>
      </c>
      <c r="AY135" s="20" t="s">
        <v>277</v>
      </c>
      <c r="BE135" s="222">
        <f>IF(N135="základní",J135,0)</f>
        <v>0</v>
      </c>
      <c r="BF135" s="222">
        <f>IF(N135="snížená",J135,0)</f>
        <v>0</v>
      </c>
      <c r="BG135" s="222">
        <f>IF(N135="zákl. přenesená",J135,0)</f>
        <v>0</v>
      </c>
      <c r="BH135" s="222">
        <f>IF(N135="sníž. přenesená",J135,0)</f>
        <v>0</v>
      </c>
      <c r="BI135" s="222">
        <f>IF(N135="nulová",J135,0)</f>
        <v>0</v>
      </c>
      <c r="BJ135" s="20" t="s">
        <v>82</v>
      </c>
      <c r="BK135" s="222">
        <f>ROUND(I135*H135,2)</f>
        <v>0</v>
      </c>
      <c r="BL135" s="20" t="s">
        <v>102</v>
      </c>
      <c r="BM135" s="221" t="s">
        <v>2048</v>
      </c>
    </row>
    <row r="136" s="2" customFormat="1">
      <c r="A136" s="41"/>
      <c r="B136" s="42"/>
      <c r="C136" s="43"/>
      <c r="D136" s="223" t="s">
        <v>283</v>
      </c>
      <c r="E136" s="43"/>
      <c r="F136" s="224" t="s">
        <v>2015</v>
      </c>
      <c r="G136" s="43"/>
      <c r="H136" s="43"/>
      <c r="I136" s="225"/>
      <c r="J136" s="43"/>
      <c r="K136" s="43"/>
      <c r="L136" s="47"/>
      <c r="M136" s="226"/>
      <c r="N136" s="22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283</v>
      </c>
      <c r="AU136" s="20" t="s">
        <v>84</v>
      </c>
    </row>
    <row r="137" s="2" customFormat="1" ht="16.5" customHeight="1">
      <c r="A137" s="41"/>
      <c r="B137" s="42"/>
      <c r="C137" s="210" t="s">
        <v>418</v>
      </c>
      <c r="D137" s="210" t="s">
        <v>278</v>
      </c>
      <c r="E137" s="211" t="s">
        <v>1134</v>
      </c>
      <c r="F137" s="212" t="s">
        <v>1135</v>
      </c>
      <c r="G137" s="213" t="s">
        <v>1131</v>
      </c>
      <c r="H137" s="214">
        <v>98.870000000000005</v>
      </c>
      <c r="I137" s="215"/>
      <c r="J137" s="216">
        <f>ROUND(I137*H137,2)</f>
        <v>0</v>
      </c>
      <c r="K137" s="212" t="s">
        <v>19</v>
      </c>
      <c r="L137" s="47"/>
      <c r="M137" s="217" t="s">
        <v>19</v>
      </c>
      <c r="N137" s="218" t="s">
        <v>46</v>
      </c>
      <c r="O137" s="87"/>
      <c r="P137" s="219">
        <f>O137*H137</f>
        <v>0</v>
      </c>
      <c r="Q137" s="219">
        <v>0</v>
      </c>
      <c r="R137" s="219">
        <f>Q137*H137</f>
        <v>0</v>
      </c>
      <c r="S137" s="219">
        <v>0</v>
      </c>
      <c r="T137" s="22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1" t="s">
        <v>102</v>
      </c>
      <c r="AT137" s="221" t="s">
        <v>278</v>
      </c>
      <c r="AU137" s="221" t="s">
        <v>84</v>
      </c>
      <c r="AY137" s="20" t="s">
        <v>277</v>
      </c>
      <c r="BE137" s="222">
        <f>IF(N137="základní",J137,0)</f>
        <v>0</v>
      </c>
      <c r="BF137" s="222">
        <f>IF(N137="snížená",J137,0)</f>
        <v>0</v>
      </c>
      <c r="BG137" s="222">
        <f>IF(N137="zákl. přenesená",J137,0)</f>
        <v>0</v>
      </c>
      <c r="BH137" s="222">
        <f>IF(N137="sníž. přenesená",J137,0)</f>
        <v>0</v>
      </c>
      <c r="BI137" s="222">
        <f>IF(N137="nulová",J137,0)</f>
        <v>0</v>
      </c>
      <c r="BJ137" s="20" t="s">
        <v>82</v>
      </c>
      <c r="BK137" s="222">
        <f>ROUND(I137*H137,2)</f>
        <v>0</v>
      </c>
      <c r="BL137" s="20" t="s">
        <v>102</v>
      </c>
      <c r="BM137" s="221" t="s">
        <v>2049</v>
      </c>
    </row>
    <row r="138" s="2" customFormat="1">
      <c r="A138" s="41"/>
      <c r="B138" s="42"/>
      <c r="C138" s="43"/>
      <c r="D138" s="223" t="s">
        <v>283</v>
      </c>
      <c r="E138" s="43"/>
      <c r="F138" s="224" t="s">
        <v>1135</v>
      </c>
      <c r="G138" s="43"/>
      <c r="H138" s="43"/>
      <c r="I138" s="225"/>
      <c r="J138" s="43"/>
      <c r="K138" s="43"/>
      <c r="L138" s="47"/>
      <c r="M138" s="226"/>
      <c r="N138" s="22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283</v>
      </c>
      <c r="AU138" s="20" t="s">
        <v>84</v>
      </c>
    </row>
    <row r="139" s="2" customFormat="1" ht="24.15" customHeight="1">
      <c r="A139" s="41"/>
      <c r="B139" s="42"/>
      <c r="C139" s="210" t="s">
        <v>429</v>
      </c>
      <c r="D139" s="210" t="s">
        <v>278</v>
      </c>
      <c r="E139" s="211" t="s">
        <v>2017</v>
      </c>
      <c r="F139" s="212" t="s">
        <v>2018</v>
      </c>
      <c r="G139" s="213" t="s">
        <v>1041</v>
      </c>
      <c r="H139" s="214">
        <v>3120</v>
      </c>
      <c r="I139" s="215"/>
      <c r="J139" s="216">
        <f>ROUND(I139*H139,2)</f>
        <v>0</v>
      </c>
      <c r="K139" s="212" t="s">
        <v>19</v>
      </c>
      <c r="L139" s="47"/>
      <c r="M139" s="217" t="s">
        <v>19</v>
      </c>
      <c r="N139" s="218" t="s">
        <v>46</v>
      </c>
      <c r="O139" s="87"/>
      <c r="P139" s="219">
        <f>O139*H139</f>
        <v>0</v>
      </c>
      <c r="Q139" s="219">
        <v>0</v>
      </c>
      <c r="R139" s="219">
        <f>Q139*H139</f>
        <v>0</v>
      </c>
      <c r="S139" s="219">
        <v>0</v>
      </c>
      <c r="T139" s="22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1" t="s">
        <v>102</v>
      </c>
      <c r="AT139" s="221" t="s">
        <v>278</v>
      </c>
      <c r="AU139" s="221" t="s">
        <v>84</v>
      </c>
      <c r="AY139" s="20" t="s">
        <v>277</v>
      </c>
      <c r="BE139" s="222">
        <f>IF(N139="základní",J139,0)</f>
        <v>0</v>
      </c>
      <c r="BF139" s="222">
        <f>IF(N139="snížená",J139,0)</f>
        <v>0</v>
      </c>
      <c r="BG139" s="222">
        <f>IF(N139="zákl. přenesená",J139,0)</f>
        <v>0</v>
      </c>
      <c r="BH139" s="222">
        <f>IF(N139="sníž. přenesená",J139,0)</f>
        <v>0</v>
      </c>
      <c r="BI139" s="222">
        <f>IF(N139="nulová",J139,0)</f>
        <v>0</v>
      </c>
      <c r="BJ139" s="20" t="s">
        <v>82</v>
      </c>
      <c r="BK139" s="222">
        <f>ROUND(I139*H139,2)</f>
        <v>0</v>
      </c>
      <c r="BL139" s="20" t="s">
        <v>102</v>
      </c>
      <c r="BM139" s="221" t="s">
        <v>2050</v>
      </c>
    </row>
    <row r="140" s="2" customFormat="1">
      <c r="A140" s="41"/>
      <c r="B140" s="42"/>
      <c r="C140" s="43"/>
      <c r="D140" s="223" t="s">
        <v>283</v>
      </c>
      <c r="E140" s="43"/>
      <c r="F140" s="224" t="s">
        <v>2018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283</v>
      </c>
      <c r="AU140" s="20" t="s">
        <v>84</v>
      </c>
    </row>
    <row r="141" s="2" customFormat="1" ht="24.15" customHeight="1">
      <c r="A141" s="41"/>
      <c r="B141" s="42"/>
      <c r="C141" s="210" t="s">
        <v>7</v>
      </c>
      <c r="D141" s="210" t="s">
        <v>278</v>
      </c>
      <c r="E141" s="211" t="s">
        <v>2022</v>
      </c>
      <c r="F141" s="212" t="s">
        <v>2023</v>
      </c>
      <c r="G141" s="213" t="s">
        <v>1041</v>
      </c>
      <c r="H141" s="214">
        <v>104</v>
      </c>
      <c r="I141" s="215"/>
      <c r="J141" s="216">
        <f>ROUND(I141*H141,2)</f>
        <v>0</v>
      </c>
      <c r="K141" s="212" t="s">
        <v>19</v>
      </c>
      <c r="L141" s="47"/>
      <c r="M141" s="217" t="s">
        <v>19</v>
      </c>
      <c r="N141" s="218" t="s">
        <v>46</v>
      </c>
      <c r="O141" s="87"/>
      <c r="P141" s="219">
        <f>O141*H141</f>
        <v>0</v>
      </c>
      <c r="Q141" s="219">
        <v>0</v>
      </c>
      <c r="R141" s="219">
        <f>Q141*H141</f>
        <v>0</v>
      </c>
      <c r="S141" s="219">
        <v>0</v>
      </c>
      <c r="T141" s="22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1" t="s">
        <v>102</v>
      </c>
      <c r="AT141" s="221" t="s">
        <v>278</v>
      </c>
      <c r="AU141" s="221" t="s">
        <v>84</v>
      </c>
      <c r="AY141" s="20" t="s">
        <v>277</v>
      </c>
      <c r="BE141" s="222">
        <f>IF(N141="základní",J141,0)</f>
        <v>0</v>
      </c>
      <c r="BF141" s="222">
        <f>IF(N141="snížená",J141,0)</f>
        <v>0</v>
      </c>
      <c r="BG141" s="222">
        <f>IF(N141="zákl. přenesená",J141,0)</f>
        <v>0</v>
      </c>
      <c r="BH141" s="222">
        <f>IF(N141="sníž. přenesená",J141,0)</f>
        <v>0</v>
      </c>
      <c r="BI141" s="222">
        <f>IF(N141="nulová",J141,0)</f>
        <v>0</v>
      </c>
      <c r="BJ141" s="20" t="s">
        <v>82</v>
      </c>
      <c r="BK141" s="222">
        <f>ROUND(I141*H141,2)</f>
        <v>0</v>
      </c>
      <c r="BL141" s="20" t="s">
        <v>102</v>
      </c>
      <c r="BM141" s="221" t="s">
        <v>2051</v>
      </c>
    </row>
    <row r="142" s="2" customFormat="1">
      <c r="A142" s="41"/>
      <c r="B142" s="42"/>
      <c r="C142" s="43"/>
      <c r="D142" s="223" t="s">
        <v>283</v>
      </c>
      <c r="E142" s="43"/>
      <c r="F142" s="224" t="s">
        <v>2023</v>
      </c>
      <c r="G142" s="43"/>
      <c r="H142" s="43"/>
      <c r="I142" s="225"/>
      <c r="J142" s="43"/>
      <c r="K142" s="43"/>
      <c r="L142" s="47"/>
      <c r="M142" s="226"/>
      <c r="N142" s="22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283</v>
      </c>
      <c r="AU142" s="20" t="s">
        <v>84</v>
      </c>
    </row>
    <row r="143" s="2" customFormat="1" ht="24.15" customHeight="1">
      <c r="A143" s="41"/>
      <c r="B143" s="42"/>
      <c r="C143" s="210" t="s">
        <v>446</v>
      </c>
      <c r="D143" s="210" t="s">
        <v>278</v>
      </c>
      <c r="E143" s="211" t="s">
        <v>1414</v>
      </c>
      <c r="F143" s="212" t="s">
        <v>2020</v>
      </c>
      <c r="G143" s="213" t="s">
        <v>1041</v>
      </c>
      <c r="H143" s="214">
        <v>250</v>
      </c>
      <c r="I143" s="215"/>
      <c r="J143" s="216">
        <f>ROUND(I143*H143,2)</f>
        <v>0</v>
      </c>
      <c r="K143" s="212" t="s">
        <v>19</v>
      </c>
      <c r="L143" s="47"/>
      <c r="M143" s="217" t="s">
        <v>19</v>
      </c>
      <c r="N143" s="218" t="s">
        <v>46</v>
      </c>
      <c r="O143" s="87"/>
      <c r="P143" s="219">
        <f>O143*H143</f>
        <v>0</v>
      </c>
      <c r="Q143" s="219">
        <v>0</v>
      </c>
      <c r="R143" s="219">
        <f>Q143*H143</f>
        <v>0</v>
      </c>
      <c r="S143" s="219">
        <v>0</v>
      </c>
      <c r="T143" s="22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1" t="s">
        <v>102</v>
      </c>
      <c r="AT143" s="221" t="s">
        <v>278</v>
      </c>
      <c r="AU143" s="221" t="s">
        <v>84</v>
      </c>
      <c r="AY143" s="20" t="s">
        <v>277</v>
      </c>
      <c r="BE143" s="222">
        <f>IF(N143="základní",J143,0)</f>
        <v>0</v>
      </c>
      <c r="BF143" s="222">
        <f>IF(N143="snížená",J143,0)</f>
        <v>0</v>
      </c>
      <c r="BG143" s="222">
        <f>IF(N143="zákl. přenesená",J143,0)</f>
        <v>0</v>
      </c>
      <c r="BH143" s="222">
        <f>IF(N143="sníž. přenesená",J143,0)</f>
        <v>0</v>
      </c>
      <c r="BI143" s="222">
        <f>IF(N143="nulová",J143,0)</f>
        <v>0</v>
      </c>
      <c r="BJ143" s="20" t="s">
        <v>82</v>
      </c>
      <c r="BK143" s="222">
        <f>ROUND(I143*H143,2)</f>
        <v>0</v>
      </c>
      <c r="BL143" s="20" t="s">
        <v>102</v>
      </c>
      <c r="BM143" s="221" t="s">
        <v>2052</v>
      </c>
    </row>
    <row r="144" s="2" customFormat="1">
      <c r="A144" s="41"/>
      <c r="B144" s="42"/>
      <c r="C144" s="43"/>
      <c r="D144" s="223" t="s">
        <v>283</v>
      </c>
      <c r="E144" s="43"/>
      <c r="F144" s="224" t="s">
        <v>2020</v>
      </c>
      <c r="G144" s="43"/>
      <c r="H144" s="43"/>
      <c r="I144" s="225"/>
      <c r="J144" s="43"/>
      <c r="K144" s="43"/>
      <c r="L144" s="47"/>
      <c r="M144" s="226"/>
      <c r="N144" s="22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283</v>
      </c>
      <c r="AU144" s="20" t="s">
        <v>84</v>
      </c>
    </row>
    <row r="145" s="2" customFormat="1" ht="16.5" customHeight="1">
      <c r="A145" s="41"/>
      <c r="B145" s="42"/>
      <c r="C145" s="210" t="s">
        <v>452</v>
      </c>
      <c r="D145" s="210" t="s">
        <v>278</v>
      </c>
      <c r="E145" s="211" t="s">
        <v>2025</v>
      </c>
      <c r="F145" s="212" t="s">
        <v>2026</v>
      </c>
      <c r="G145" s="213" t="s">
        <v>1041</v>
      </c>
      <c r="H145" s="214">
        <v>780</v>
      </c>
      <c r="I145" s="215"/>
      <c r="J145" s="216">
        <f>ROUND(I145*H145,2)</f>
        <v>0</v>
      </c>
      <c r="K145" s="212" t="s">
        <v>19</v>
      </c>
      <c r="L145" s="47"/>
      <c r="M145" s="217" t="s">
        <v>19</v>
      </c>
      <c r="N145" s="218" t="s">
        <v>46</v>
      </c>
      <c r="O145" s="87"/>
      <c r="P145" s="219">
        <f>O145*H145</f>
        <v>0</v>
      </c>
      <c r="Q145" s="219">
        <v>0</v>
      </c>
      <c r="R145" s="219">
        <f>Q145*H145</f>
        <v>0</v>
      </c>
      <c r="S145" s="219">
        <v>0</v>
      </c>
      <c r="T145" s="220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1" t="s">
        <v>102</v>
      </c>
      <c r="AT145" s="221" t="s">
        <v>278</v>
      </c>
      <c r="AU145" s="221" t="s">
        <v>84</v>
      </c>
      <c r="AY145" s="20" t="s">
        <v>277</v>
      </c>
      <c r="BE145" s="222">
        <f>IF(N145="základní",J145,0)</f>
        <v>0</v>
      </c>
      <c r="BF145" s="222">
        <f>IF(N145="snížená",J145,0)</f>
        <v>0</v>
      </c>
      <c r="BG145" s="222">
        <f>IF(N145="zákl. přenesená",J145,0)</f>
        <v>0</v>
      </c>
      <c r="BH145" s="222">
        <f>IF(N145="sníž. přenesená",J145,0)</f>
        <v>0</v>
      </c>
      <c r="BI145" s="222">
        <f>IF(N145="nulová",J145,0)</f>
        <v>0</v>
      </c>
      <c r="BJ145" s="20" t="s">
        <v>82</v>
      </c>
      <c r="BK145" s="222">
        <f>ROUND(I145*H145,2)</f>
        <v>0</v>
      </c>
      <c r="BL145" s="20" t="s">
        <v>102</v>
      </c>
      <c r="BM145" s="221" t="s">
        <v>2053</v>
      </c>
    </row>
    <row r="146" s="2" customFormat="1">
      <c r="A146" s="41"/>
      <c r="B146" s="42"/>
      <c r="C146" s="43"/>
      <c r="D146" s="223" t="s">
        <v>283</v>
      </c>
      <c r="E146" s="43"/>
      <c r="F146" s="224" t="s">
        <v>2026</v>
      </c>
      <c r="G146" s="43"/>
      <c r="H146" s="43"/>
      <c r="I146" s="225"/>
      <c r="J146" s="43"/>
      <c r="K146" s="43"/>
      <c r="L146" s="47"/>
      <c r="M146" s="226"/>
      <c r="N146" s="22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283</v>
      </c>
      <c r="AU146" s="20" t="s">
        <v>84</v>
      </c>
    </row>
    <row r="147" s="2" customFormat="1" ht="16.5" customHeight="1">
      <c r="A147" s="41"/>
      <c r="B147" s="42"/>
      <c r="C147" s="210" t="s">
        <v>456</v>
      </c>
      <c r="D147" s="210" t="s">
        <v>278</v>
      </c>
      <c r="E147" s="211" t="s">
        <v>2028</v>
      </c>
      <c r="F147" s="212" t="s">
        <v>2029</v>
      </c>
      <c r="G147" s="213" t="s">
        <v>1041</v>
      </c>
      <c r="H147" s="214">
        <v>780</v>
      </c>
      <c r="I147" s="215"/>
      <c r="J147" s="216">
        <f>ROUND(I147*H147,2)</f>
        <v>0</v>
      </c>
      <c r="K147" s="212" t="s">
        <v>19</v>
      </c>
      <c r="L147" s="47"/>
      <c r="M147" s="217" t="s">
        <v>19</v>
      </c>
      <c r="N147" s="218" t="s">
        <v>46</v>
      </c>
      <c r="O147" s="87"/>
      <c r="P147" s="219">
        <f>O147*H147</f>
        <v>0</v>
      </c>
      <c r="Q147" s="219">
        <v>0</v>
      </c>
      <c r="R147" s="219">
        <f>Q147*H147</f>
        <v>0</v>
      </c>
      <c r="S147" s="219">
        <v>0</v>
      </c>
      <c r="T147" s="22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1" t="s">
        <v>102</v>
      </c>
      <c r="AT147" s="221" t="s">
        <v>278</v>
      </c>
      <c r="AU147" s="221" t="s">
        <v>84</v>
      </c>
      <c r="AY147" s="20" t="s">
        <v>277</v>
      </c>
      <c r="BE147" s="222">
        <f>IF(N147="základní",J147,0)</f>
        <v>0</v>
      </c>
      <c r="BF147" s="222">
        <f>IF(N147="snížená",J147,0)</f>
        <v>0</v>
      </c>
      <c r="BG147" s="222">
        <f>IF(N147="zákl. přenesená",J147,0)</f>
        <v>0</v>
      </c>
      <c r="BH147" s="222">
        <f>IF(N147="sníž. přenesená",J147,0)</f>
        <v>0</v>
      </c>
      <c r="BI147" s="222">
        <f>IF(N147="nulová",J147,0)</f>
        <v>0</v>
      </c>
      <c r="BJ147" s="20" t="s">
        <v>82</v>
      </c>
      <c r="BK147" s="222">
        <f>ROUND(I147*H147,2)</f>
        <v>0</v>
      </c>
      <c r="BL147" s="20" t="s">
        <v>102</v>
      </c>
      <c r="BM147" s="221" t="s">
        <v>2054</v>
      </c>
    </row>
    <row r="148" s="2" customFormat="1">
      <c r="A148" s="41"/>
      <c r="B148" s="42"/>
      <c r="C148" s="43"/>
      <c r="D148" s="223" t="s">
        <v>283</v>
      </c>
      <c r="E148" s="43"/>
      <c r="F148" s="224" t="s">
        <v>2029</v>
      </c>
      <c r="G148" s="43"/>
      <c r="H148" s="43"/>
      <c r="I148" s="225"/>
      <c r="J148" s="43"/>
      <c r="K148" s="43"/>
      <c r="L148" s="47"/>
      <c r="M148" s="226"/>
      <c r="N148" s="22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283</v>
      </c>
      <c r="AU148" s="20" t="s">
        <v>84</v>
      </c>
    </row>
    <row r="149" s="2" customFormat="1" ht="16.5" customHeight="1">
      <c r="A149" s="41"/>
      <c r="B149" s="42"/>
      <c r="C149" s="210" t="s">
        <v>465</v>
      </c>
      <c r="D149" s="210" t="s">
        <v>278</v>
      </c>
      <c r="E149" s="211" t="s">
        <v>2031</v>
      </c>
      <c r="F149" s="212" t="s">
        <v>2032</v>
      </c>
      <c r="G149" s="213" t="s">
        <v>1051</v>
      </c>
      <c r="H149" s="214">
        <v>340</v>
      </c>
      <c r="I149" s="215"/>
      <c r="J149" s="216">
        <f>ROUND(I149*H149,2)</f>
        <v>0</v>
      </c>
      <c r="K149" s="212" t="s">
        <v>19</v>
      </c>
      <c r="L149" s="47"/>
      <c r="M149" s="217" t="s">
        <v>19</v>
      </c>
      <c r="N149" s="218" t="s">
        <v>46</v>
      </c>
      <c r="O149" s="87"/>
      <c r="P149" s="219">
        <f>O149*H149</f>
        <v>0</v>
      </c>
      <c r="Q149" s="219">
        <v>0</v>
      </c>
      <c r="R149" s="219">
        <f>Q149*H149</f>
        <v>0</v>
      </c>
      <c r="S149" s="219">
        <v>0</v>
      </c>
      <c r="T149" s="220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1" t="s">
        <v>102</v>
      </c>
      <c r="AT149" s="221" t="s">
        <v>278</v>
      </c>
      <c r="AU149" s="221" t="s">
        <v>84</v>
      </c>
      <c r="AY149" s="20" t="s">
        <v>277</v>
      </c>
      <c r="BE149" s="222">
        <f>IF(N149="základní",J149,0)</f>
        <v>0</v>
      </c>
      <c r="BF149" s="222">
        <f>IF(N149="snížená",J149,0)</f>
        <v>0</v>
      </c>
      <c r="BG149" s="222">
        <f>IF(N149="zákl. přenesená",J149,0)</f>
        <v>0</v>
      </c>
      <c r="BH149" s="222">
        <f>IF(N149="sníž. přenesená",J149,0)</f>
        <v>0</v>
      </c>
      <c r="BI149" s="222">
        <f>IF(N149="nulová",J149,0)</f>
        <v>0</v>
      </c>
      <c r="BJ149" s="20" t="s">
        <v>82</v>
      </c>
      <c r="BK149" s="222">
        <f>ROUND(I149*H149,2)</f>
        <v>0</v>
      </c>
      <c r="BL149" s="20" t="s">
        <v>102</v>
      </c>
      <c r="BM149" s="221" t="s">
        <v>2055</v>
      </c>
    </row>
    <row r="150" s="2" customFormat="1">
      <c r="A150" s="41"/>
      <c r="B150" s="42"/>
      <c r="C150" s="43"/>
      <c r="D150" s="223" t="s">
        <v>283</v>
      </c>
      <c r="E150" s="43"/>
      <c r="F150" s="224" t="s">
        <v>2032</v>
      </c>
      <c r="G150" s="43"/>
      <c r="H150" s="43"/>
      <c r="I150" s="225"/>
      <c r="J150" s="43"/>
      <c r="K150" s="43"/>
      <c r="L150" s="47"/>
      <c r="M150" s="226"/>
      <c r="N150" s="22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283</v>
      </c>
      <c r="AU150" s="20" t="s">
        <v>84</v>
      </c>
    </row>
    <row r="151" s="2" customFormat="1" ht="16.5" customHeight="1">
      <c r="A151" s="41"/>
      <c r="B151" s="42"/>
      <c r="C151" s="210" t="s">
        <v>472</v>
      </c>
      <c r="D151" s="210" t="s">
        <v>278</v>
      </c>
      <c r="E151" s="211" t="s">
        <v>2031</v>
      </c>
      <c r="F151" s="212" t="s">
        <v>2032</v>
      </c>
      <c r="G151" s="213" t="s">
        <v>1051</v>
      </c>
      <c r="H151" s="214">
        <v>220</v>
      </c>
      <c r="I151" s="215"/>
      <c r="J151" s="216">
        <f>ROUND(I151*H151,2)</f>
        <v>0</v>
      </c>
      <c r="K151" s="212" t="s">
        <v>19</v>
      </c>
      <c r="L151" s="47"/>
      <c r="M151" s="217" t="s">
        <v>19</v>
      </c>
      <c r="N151" s="218" t="s">
        <v>46</v>
      </c>
      <c r="O151" s="87"/>
      <c r="P151" s="219">
        <f>O151*H151</f>
        <v>0</v>
      </c>
      <c r="Q151" s="219">
        <v>0</v>
      </c>
      <c r="R151" s="219">
        <f>Q151*H151</f>
        <v>0</v>
      </c>
      <c r="S151" s="219">
        <v>0</v>
      </c>
      <c r="T151" s="220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1" t="s">
        <v>102</v>
      </c>
      <c r="AT151" s="221" t="s">
        <v>278</v>
      </c>
      <c r="AU151" s="221" t="s">
        <v>84</v>
      </c>
      <c r="AY151" s="20" t="s">
        <v>277</v>
      </c>
      <c r="BE151" s="222">
        <f>IF(N151="základní",J151,0)</f>
        <v>0</v>
      </c>
      <c r="BF151" s="222">
        <f>IF(N151="snížená",J151,0)</f>
        <v>0</v>
      </c>
      <c r="BG151" s="222">
        <f>IF(N151="zákl. přenesená",J151,0)</f>
        <v>0</v>
      </c>
      <c r="BH151" s="222">
        <f>IF(N151="sníž. přenesená",J151,0)</f>
        <v>0</v>
      </c>
      <c r="BI151" s="222">
        <f>IF(N151="nulová",J151,0)</f>
        <v>0</v>
      </c>
      <c r="BJ151" s="20" t="s">
        <v>82</v>
      </c>
      <c r="BK151" s="222">
        <f>ROUND(I151*H151,2)</f>
        <v>0</v>
      </c>
      <c r="BL151" s="20" t="s">
        <v>102</v>
      </c>
      <c r="BM151" s="221" t="s">
        <v>2056</v>
      </c>
    </row>
    <row r="152" s="2" customFormat="1">
      <c r="A152" s="41"/>
      <c r="B152" s="42"/>
      <c r="C152" s="43"/>
      <c r="D152" s="223" t="s">
        <v>283</v>
      </c>
      <c r="E152" s="43"/>
      <c r="F152" s="224" t="s">
        <v>2032</v>
      </c>
      <c r="G152" s="43"/>
      <c r="H152" s="43"/>
      <c r="I152" s="225"/>
      <c r="J152" s="43"/>
      <c r="K152" s="43"/>
      <c r="L152" s="47"/>
      <c r="M152" s="226"/>
      <c r="N152" s="22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283</v>
      </c>
      <c r="AU152" s="20" t="s">
        <v>84</v>
      </c>
    </row>
    <row r="153" s="2" customFormat="1" ht="16.5" customHeight="1">
      <c r="A153" s="41"/>
      <c r="B153" s="42"/>
      <c r="C153" s="210" t="s">
        <v>479</v>
      </c>
      <c r="D153" s="210" t="s">
        <v>278</v>
      </c>
      <c r="E153" s="211" t="s">
        <v>2035</v>
      </c>
      <c r="F153" s="212" t="s">
        <v>2036</v>
      </c>
      <c r="G153" s="213" t="s">
        <v>1051</v>
      </c>
      <c r="H153" s="214">
        <v>730</v>
      </c>
      <c r="I153" s="215"/>
      <c r="J153" s="216">
        <f>ROUND(I153*H153,2)</f>
        <v>0</v>
      </c>
      <c r="K153" s="212" t="s">
        <v>19</v>
      </c>
      <c r="L153" s="47"/>
      <c r="M153" s="217" t="s">
        <v>19</v>
      </c>
      <c r="N153" s="218" t="s">
        <v>46</v>
      </c>
      <c r="O153" s="87"/>
      <c r="P153" s="219">
        <f>O153*H153</f>
        <v>0</v>
      </c>
      <c r="Q153" s="219">
        <v>0</v>
      </c>
      <c r="R153" s="219">
        <f>Q153*H153</f>
        <v>0</v>
      </c>
      <c r="S153" s="219">
        <v>0</v>
      </c>
      <c r="T153" s="22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1" t="s">
        <v>102</v>
      </c>
      <c r="AT153" s="221" t="s">
        <v>278</v>
      </c>
      <c r="AU153" s="221" t="s">
        <v>84</v>
      </c>
      <c r="AY153" s="20" t="s">
        <v>277</v>
      </c>
      <c r="BE153" s="222">
        <f>IF(N153="základní",J153,0)</f>
        <v>0</v>
      </c>
      <c r="BF153" s="222">
        <f>IF(N153="snížená",J153,0)</f>
        <v>0</v>
      </c>
      <c r="BG153" s="222">
        <f>IF(N153="zákl. přenesená",J153,0)</f>
        <v>0</v>
      </c>
      <c r="BH153" s="222">
        <f>IF(N153="sníž. přenesená",J153,0)</f>
        <v>0</v>
      </c>
      <c r="BI153" s="222">
        <f>IF(N153="nulová",J153,0)</f>
        <v>0</v>
      </c>
      <c r="BJ153" s="20" t="s">
        <v>82</v>
      </c>
      <c r="BK153" s="222">
        <f>ROUND(I153*H153,2)</f>
        <v>0</v>
      </c>
      <c r="BL153" s="20" t="s">
        <v>102</v>
      </c>
      <c r="BM153" s="221" t="s">
        <v>2057</v>
      </c>
    </row>
    <row r="154" s="2" customFormat="1">
      <c r="A154" s="41"/>
      <c r="B154" s="42"/>
      <c r="C154" s="43"/>
      <c r="D154" s="223" t="s">
        <v>283</v>
      </c>
      <c r="E154" s="43"/>
      <c r="F154" s="224" t="s">
        <v>2036</v>
      </c>
      <c r="G154" s="43"/>
      <c r="H154" s="43"/>
      <c r="I154" s="225"/>
      <c r="J154" s="43"/>
      <c r="K154" s="43"/>
      <c r="L154" s="47"/>
      <c r="M154" s="226"/>
      <c r="N154" s="22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283</v>
      </c>
      <c r="AU154" s="20" t="s">
        <v>84</v>
      </c>
    </row>
    <row r="155" s="2" customFormat="1" ht="16.5" customHeight="1">
      <c r="A155" s="41"/>
      <c r="B155" s="42"/>
      <c r="C155" s="210" t="s">
        <v>484</v>
      </c>
      <c r="D155" s="210" t="s">
        <v>278</v>
      </c>
      <c r="E155" s="211" t="s">
        <v>776</v>
      </c>
      <c r="F155" s="212" t="s">
        <v>2038</v>
      </c>
      <c r="G155" s="213" t="s">
        <v>1051</v>
      </c>
      <c r="H155" s="214">
        <v>340</v>
      </c>
      <c r="I155" s="215"/>
      <c r="J155" s="216">
        <f>ROUND(I155*H155,2)</f>
        <v>0</v>
      </c>
      <c r="K155" s="212" t="s">
        <v>19</v>
      </c>
      <c r="L155" s="47"/>
      <c r="M155" s="217" t="s">
        <v>19</v>
      </c>
      <c r="N155" s="218" t="s">
        <v>46</v>
      </c>
      <c r="O155" s="87"/>
      <c r="P155" s="219">
        <f>O155*H155</f>
        <v>0</v>
      </c>
      <c r="Q155" s="219">
        <v>0</v>
      </c>
      <c r="R155" s="219">
        <f>Q155*H155</f>
        <v>0</v>
      </c>
      <c r="S155" s="219">
        <v>0</v>
      </c>
      <c r="T155" s="220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1" t="s">
        <v>102</v>
      </c>
      <c r="AT155" s="221" t="s">
        <v>278</v>
      </c>
      <c r="AU155" s="221" t="s">
        <v>84</v>
      </c>
      <c r="AY155" s="20" t="s">
        <v>277</v>
      </c>
      <c r="BE155" s="222">
        <f>IF(N155="základní",J155,0)</f>
        <v>0</v>
      </c>
      <c r="BF155" s="222">
        <f>IF(N155="snížená",J155,0)</f>
        <v>0</v>
      </c>
      <c r="BG155" s="222">
        <f>IF(N155="zákl. přenesená",J155,0)</f>
        <v>0</v>
      </c>
      <c r="BH155" s="222">
        <f>IF(N155="sníž. přenesená",J155,0)</f>
        <v>0</v>
      </c>
      <c r="BI155" s="222">
        <f>IF(N155="nulová",J155,0)</f>
        <v>0</v>
      </c>
      <c r="BJ155" s="20" t="s">
        <v>82</v>
      </c>
      <c r="BK155" s="222">
        <f>ROUND(I155*H155,2)</f>
        <v>0</v>
      </c>
      <c r="BL155" s="20" t="s">
        <v>102</v>
      </c>
      <c r="BM155" s="221" t="s">
        <v>2058</v>
      </c>
    </row>
    <row r="156" s="2" customFormat="1">
      <c r="A156" s="41"/>
      <c r="B156" s="42"/>
      <c r="C156" s="43"/>
      <c r="D156" s="223" t="s">
        <v>283</v>
      </c>
      <c r="E156" s="43"/>
      <c r="F156" s="224" t="s">
        <v>2038</v>
      </c>
      <c r="G156" s="43"/>
      <c r="H156" s="43"/>
      <c r="I156" s="225"/>
      <c r="J156" s="43"/>
      <c r="K156" s="43"/>
      <c r="L156" s="47"/>
      <c r="M156" s="226"/>
      <c r="N156" s="22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283</v>
      </c>
      <c r="AU156" s="20" t="s">
        <v>84</v>
      </c>
    </row>
    <row r="157" s="2" customFormat="1" ht="16.5" customHeight="1">
      <c r="A157" s="41"/>
      <c r="B157" s="42"/>
      <c r="C157" s="210" t="s">
        <v>488</v>
      </c>
      <c r="D157" s="210" t="s">
        <v>278</v>
      </c>
      <c r="E157" s="211" t="s">
        <v>781</v>
      </c>
      <c r="F157" s="212" t="s">
        <v>2040</v>
      </c>
      <c r="G157" s="213" t="s">
        <v>1051</v>
      </c>
      <c r="H157" s="214">
        <v>220</v>
      </c>
      <c r="I157" s="215"/>
      <c r="J157" s="216">
        <f>ROUND(I157*H157,2)</f>
        <v>0</v>
      </c>
      <c r="K157" s="212" t="s">
        <v>19</v>
      </c>
      <c r="L157" s="47"/>
      <c r="M157" s="217" t="s">
        <v>19</v>
      </c>
      <c r="N157" s="218" t="s">
        <v>46</v>
      </c>
      <c r="O157" s="87"/>
      <c r="P157" s="219">
        <f>O157*H157</f>
        <v>0</v>
      </c>
      <c r="Q157" s="219">
        <v>0</v>
      </c>
      <c r="R157" s="219">
        <f>Q157*H157</f>
        <v>0</v>
      </c>
      <c r="S157" s="219">
        <v>0</v>
      </c>
      <c r="T157" s="22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1" t="s">
        <v>102</v>
      </c>
      <c r="AT157" s="221" t="s">
        <v>278</v>
      </c>
      <c r="AU157" s="221" t="s">
        <v>84</v>
      </c>
      <c r="AY157" s="20" t="s">
        <v>277</v>
      </c>
      <c r="BE157" s="222">
        <f>IF(N157="základní",J157,0)</f>
        <v>0</v>
      </c>
      <c r="BF157" s="222">
        <f>IF(N157="snížená",J157,0)</f>
        <v>0</v>
      </c>
      <c r="BG157" s="222">
        <f>IF(N157="zákl. přenesená",J157,0)</f>
        <v>0</v>
      </c>
      <c r="BH157" s="222">
        <f>IF(N157="sníž. přenesená",J157,0)</f>
        <v>0</v>
      </c>
      <c r="BI157" s="222">
        <f>IF(N157="nulová",J157,0)</f>
        <v>0</v>
      </c>
      <c r="BJ157" s="20" t="s">
        <v>82</v>
      </c>
      <c r="BK157" s="222">
        <f>ROUND(I157*H157,2)</f>
        <v>0</v>
      </c>
      <c r="BL157" s="20" t="s">
        <v>102</v>
      </c>
      <c r="BM157" s="221" t="s">
        <v>2059</v>
      </c>
    </row>
    <row r="158" s="2" customFormat="1">
      <c r="A158" s="41"/>
      <c r="B158" s="42"/>
      <c r="C158" s="43"/>
      <c r="D158" s="223" t="s">
        <v>283</v>
      </c>
      <c r="E158" s="43"/>
      <c r="F158" s="224" t="s">
        <v>2040</v>
      </c>
      <c r="G158" s="43"/>
      <c r="H158" s="43"/>
      <c r="I158" s="225"/>
      <c r="J158" s="43"/>
      <c r="K158" s="43"/>
      <c r="L158" s="47"/>
      <c r="M158" s="226"/>
      <c r="N158" s="22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283</v>
      </c>
      <c r="AU158" s="20" t="s">
        <v>84</v>
      </c>
    </row>
    <row r="159" s="2" customFormat="1" ht="16.5" customHeight="1">
      <c r="A159" s="41"/>
      <c r="B159" s="42"/>
      <c r="C159" s="210" t="s">
        <v>494</v>
      </c>
      <c r="D159" s="210" t="s">
        <v>278</v>
      </c>
      <c r="E159" s="211" t="s">
        <v>786</v>
      </c>
      <c r="F159" s="212" t="s">
        <v>2042</v>
      </c>
      <c r="G159" s="213" t="s">
        <v>1051</v>
      </c>
      <c r="H159" s="214">
        <v>730</v>
      </c>
      <c r="I159" s="215"/>
      <c r="J159" s="216">
        <f>ROUND(I159*H159,2)</f>
        <v>0</v>
      </c>
      <c r="K159" s="212" t="s">
        <v>19</v>
      </c>
      <c r="L159" s="47"/>
      <c r="M159" s="217" t="s">
        <v>19</v>
      </c>
      <c r="N159" s="218" t="s">
        <v>46</v>
      </c>
      <c r="O159" s="87"/>
      <c r="P159" s="219">
        <f>O159*H159</f>
        <v>0</v>
      </c>
      <c r="Q159" s="219">
        <v>0</v>
      </c>
      <c r="R159" s="219">
        <f>Q159*H159</f>
        <v>0</v>
      </c>
      <c r="S159" s="219">
        <v>0</v>
      </c>
      <c r="T159" s="220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1" t="s">
        <v>102</v>
      </c>
      <c r="AT159" s="221" t="s">
        <v>278</v>
      </c>
      <c r="AU159" s="221" t="s">
        <v>84</v>
      </c>
      <c r="AY159" s="20" t="s">
        <v>277</v>
      </c>
      <c r="BE159" s="222">
        <f>IF(N159="základní",J159,0)</f>
        <v>0</v>
      </c>
      <c r="BF159" s="222">
        <f>IF(N159="snížená",J159,0)</f>
        <v>0</v>
      </c>
      <c r="BG159" s="222">
        <f>IF(N159="zákl. přenesená",J159,0)</f>
        <v>0</v>
      </c>
      <c r="BH159" s="222">
        <f>IF(N159="sníž. přenesená",J159,0)</f>
        <v>0</v>
      </c>
      <c r="BI159" s="222">
        <f>IF(N159="nulová",J159,0)</f>
        <v>0</v>
      </c>
      <c r="BJ159" s="20" t="s">
        <v>82</v>
      </c>
      <c r="BK159" s="222">
        <f>ROUND(I159*H159,2)</f>
        <v>0</v>
      </c>
      <c r="BL159" s="20" t="s">
        <v>102</v>
      </c>
      <c r="BM159" s="221" t="s">
        <v>2060</v>
      </c>
    </row>
    <row r="160" s="2" customFormat="1">
      <c r="A160" s="41"/>
      <c r="B160" s="42"/>
      <c r="C160" s="43"/>
      <c r="D160" s="223" t="s">
        <v>283</v>
      </c>
      <c r="E160" s="43"/>
      <c r="F160" s="224" t="s">
        <v>2042</v>
      </c>
      <c r="G160" s="43"/>
      <c r="H160" s="43"/>
      <c r="I160" s="225"/>
      <c r="J160" s="43"/>
      <c r="K160" s="43"/>
      <c r="L160" s="47"/>
      <c r="M160" s="226"/>
      <c r="N160" s="22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283</v>
      </c>
      <c r="AU160" s="20" t="s">
        <v>84</v>
      </c>
    </row>
    <row r="161" s="2" customFormat="1" ht="16.5" customHeight="1">
      <c r="A161" s="41"/>
      <c r="B161" s="42"/>
      <c r="C161" s="210" t="s">
        <v>498</v>
      </c>
      <c r="D161" s="210" t="s">
        <v>278</v>
      </c>
      <c r="E161" s="211" t="s">
        <v>1360</v>
      </c>
      <c r="F161" s="212" t="s">
        <v>1424</v>
      </c>
      <c r="G161" s="213" t="s">
        <v>1131</v>
      </c>
      <c r="H161" s="214">
        <v>101.84</v>
      </c>
      <c r="I161" s="215"/>
      <c r="J161" s="216">
        <f>ROUND(I161*H161,2)</f>
        <v>0</v>
      </c>
      <c r="K161" s="212" t="s">
        <v>19</v>
      </c>
      <c r="L161" s="47"/>
      <c r="M161" s="217" t="s">
        <v>19</v>
      </c>
      <c r="N161" s="218" t="s">
        <v>46</v>
      </c>
      <c r="O161" s="87"/>
      <c r="P161" s="219">
        <f>O161*H161</f>
        <v>0</v>
      </c>
      <c r="Q161" s="219">
        <v>0</v>
      </c>
      <c r="R161" s="219">
        <f>Q161*H161</f>
        <v>0</v>
      </c>
      <c r="S161" s="219">
        <v>0</v>
      </c>
      <c r="T161" s="220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1" t="s">
        <v>102</v>
      </c>
      <c r="AT161" s="221" t="s">
        <v>278</v>
      </c>
      <c r="AU161" s="221" t="s">
        <v>84</v>
      </c>
      <c r="AY161" s="20" t="s">
        <v>277</v>
      </c>
      <c r="BE161" s="222">
        <f>IF(N161="základní",J161,0)</f>
        <v>0</v>
      </c>
      <c r="BF161" s="222">
        <f>IF(N161="snížená",J161,0)</f>
        <v>0</v>
      </c>
      <c r="BG161" s="222">
        <f>IF(N161="zákl. přenesená",J161,0)</f>
        <v>0</v>
      </c>
      <c r="BH161" s="222">
        <f>IF(N161="sníž. přenesená",J161,0)</f>
        <v>0</v>
      </c>
      <c r="BI161" s="222">
        <f>IF(N161="nulová",J161,0)</f>
        <v>0</v>
      </c>
      <c r="BJ161" s="20" t="s">
        <v>82</v>
      </c>
      <c r="BK161" s="222">
        <f>ROUND(I161*H161,2)</f>
        <v>0</v>
      </c>
      <c r="BL161" s="20" t="s">
        <v>102</v>
      </c>
      <c r="BM161" s="221" t="s">
        <v>2061</v>
      </c>
    </row>
    <row r="162" s="2" customFormat="1">
      <c r="A162" s="41"/>
      <c r="B162" s="42"/>
      <c r="C162" s="43"/>
      <c r="D162" s="223" t="s">
        <v>283</v>
      </c>
      <c r="E162" s="43"/>
      <c r="F162" s="224" t="s">
        <v>1424</v>
      </c>
      <c r="G162" s="43"/>
      <c r="H162" s="43"/>
      <c r="I162" s="225"/>
      <c r="J162" s="43"/>
      <c r="K162" s="43"/>
      <c r="L162" s="47"/>
      <c r="M162" s="226"/>
      <c r="N162" s="22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283</v>
      </c>
      <c r="AU162" s="20" t="s">
        <v>84</v>
      </c>
    </row>
    <row r="163" s="2" customFormat="1" ht="16.5" customHeight="1">
      <c r="A163" s="41"/>
      <c r="B163" s="42"/>
      <c r="C163" s="210" t="s">
        <v>507</v>
      </c>
      <c r="D163" s="210" t="s">
        <v>278</v>
      </c>
      <c r="E163" s="211" t="s">
        <v>1362</v>
      </c>
      <c r="F163" s="212" t="s">
        <v>994</v>
      </c>
      <c r="G163" s="213" t="s">
        <v>940</v>
      </c>
      <c r="H163" s="214">
        <v>4.5250000000000004</v>
      </c>
      <c r="I163" s="215"/>
      <c r="J163" s="216">
        <f>ROUND(I163*H163,2)</f>
        <v>0</v>
      </c>
      <c r="K163" s="212" t="s">
        <v>19</v>
      </c>
      <c r="L163" s="47"/>
      <c r="M163" s="217" t="s">
        <v>19</v>
      </c>
      <c r="N163" s="218" t="s">
        <v>46</v>
      </c>
      <c r="O163" s="87"/>
      <c r="P163" s="219">
        <f>O163*H163</f>
        <v>0</v>
      </c>
      <c r="Q163" s="219">
        <v>0</v>
      </c>
      <c r="R163" s="219">
        <f>Q163*H163</f>
        <v>0</v>
      </c>
      <c r="S163" s="219">
        <v>0</v>
      </c>
      <c r="T163" s="22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1" t="s">
        <v>102</v>
      </c>
      <c r="AT163" s="221" t="s">
        <v>278</v>
      </c>
      <c r="AU163" s="221" t="s">
        <v>84</v>
      </c>
      <c r="AY163" s="20" t="s">
        <v>277</v>
      </c>
      <c r="BE163" s="222">
        <f>IF(N163="základní",J163,0)</f>
        <v>0</v>
      </c>
      <c r="BF163" s="222">
        <f>IF(N163="snížená",J163,0)</f>
        <v>0</v>
      </c>
      <c r="BG163" s="222">
        <f>IF(N163="zákl. přenesená",J163,0)</f>
        <v>0</v>
      </c>
      <c r="BH163" s="222">
        <f>IF(N163="sníž. přenesená",J163,0)</f>
        <v>0</v>
      </c>
      <c r="BI163" s="222">
        <f>IF(N163="nulová",J163,0)</f>
        <v>0</v>
      </c>
      <c r="BJ163" s="20" t="s">
        <v>82</v>
      </c>
      <c r="BK163" s="222">
        <f>ROUND(I163*H163,2)</f>
        <v>0</v>
      </c>
      <c r="BL163" s="20" t="s">
        <v>102</v>
      </c>
      <c r="BM163" s="221" t="s">
        <v>2062</v>
      </c>
    </row>
    <row r="164" s="2" customFormat="1">
      <c r="A164" s="41"/>
      <c r="B164" s="42"/>
      <c r="C164" s="43"/>
      <c r="D164" s="223" t="s">
        <v>283</v>
      </c>
      <c r="E164" s="43"/>
      <c r="F164" s="224" t="s">
        <v>994</v>
      </c>
      <c r="G164" s="43"/>
      <c r="H164" s="43"/>
      <c r="I164" s="225"/>
      <c r="J164" s="43"/>
      <c r="K164" s="43"/>
      <c r="L164" s="47"/>
      <c r="M164" s="226"/>
      <c r="N164" s="22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283</v>
      </c>
      <c r="AU164" s="20" t="s">
        <v>84</v>
      </c>
    </row>
    <row r="165" s="11" customFormat="1" ht="22.8" customHeight="1">
      <c r="A165" s="11"/>
      <c r="B165" s="196"/>
      <c r="C165" s="197"/>
      <c r="D165" s="198" t="s">
        <v>74</v>
      </c>
      <c r="E165" s="249" t="s">
        <v>1191</v>
      </c>
      <c r="F165" s="249" t="s">
        <v>2063</v>
      </c>
      <c r="G165" s="197"/>
      <c r="H165" s="197"/>
      <c r="I165" s="200"/>
      <c r="J165" s="250">
        <f>BK165</f>
        <v>0</v>
      </c>
      <c r="K165" s="197"/>
      <c r="L165" s="202"/>
      <c r="M165" s="203"/>
      <c r="N165" s="204"/>
      <c r="O165" s="204"/>
      <c r="P165" s="205">
        <f>SUM(P166:P197)</f>
        <v>0</v>
      </c>
      <c r="Q165" s="204"/>
      <c r="R165" s="205">
        <f>SUM(R166:R197)</f>
        <v>0</v>
      </c>
      <c r="S165" s="204"/>
      <c r="T165" s="206">
        <f>SUM(T166:T197)</f>
        <v>0</v>
      </c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R165" s="207" t="s">
        <v>82</v>
      </c>
      <c r="AT165" s="208" t="s">
        <v>74</v>
      </c>
      <c r="AU165" s="208" t="s">
        <v>82</v>
      </c>
      <c r="AY165" s="207" t="s">
        <v>277</v>
      </c>
      <c r="BK165" s="209">
        <f>SUM(BK166:BK197)</f>
        <v>0</v>
      </c>
    </row>
    <row r="166" s="2" customFormat="1" ht="21.75" customHeight="1">
      <c r="A166" s="41"/>
      <c r="B166" s="42"/>
      <c r="C166" s="210" t="s">
        <v>518</v>
      </c>
      <c r="D166" s="210" t="s">
        <v>278</v>
      </c>
      <c r="E166" s="211" t="s">
        <v>1594</v>
      </c>
      <c r="F166" s="212" t="s">
        <v>2010</v>
      </c>
      <c r="G166" s="213" t="s">
        <v>1131</v>
      </c>
      <c r="H166" s="214">
        <v>90.5</v>
      </c>
      <c r="I166" s="215"/>
      <c r="J166" s="216">
        <f>ROUND(I166*H166,2)</f>
        <v>0</v>
      </c>
      <c r="K166" s="212" t="s">
        <v>19</v>
      </c>
      <c r="L166" s="47"/>
      <c r="M166" s="217" t="s">
        <v>19</v>
      </c>
      <c r="N166" s="218" t="s">
        <v>46</v>
      </c>
      <c r="O166" s="87"/>
      <c r="P166" s="219">
        <f>O166*H166</f>
        <v>0</v>
      </c>
      <c r="Q166" s="219">
        <v>0</v>
      </c>
      <c r="R166" s="219">
        <f>Q166*H166</f>
        <v>0</v>
      </c>
      <c r="S166" s="219">
        <v>0</v>
      </c>
      <c r="T166" s="220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1" t="s">
        <v>102</v>
      </c>
      <c r="AT166" s="221" t="s">
        <v>278</v>
      </c>
      <c r="AU166" s="221" t="s">
        <v>84</v>
      </c>
      <c r="AY166" s="20" t="s">
        <v>277</v>
      </c>
      <c r="BE166" s="222">
        <f>IF(N166="základní",J166,0)</f>
        <v>0</v>
      </c>
      <c r="BF166" s="222">
        <f>IF(N166="snížená",J166,0)</f>
        <v>0</v>
      </c>
      <c r="BG166" s="222">
        <f>IF(N166="zákl. přenesená",J166,0)</f>
        <v>0</v>
      </c>
      <c r="BH166" s="222">
        <f>IF(N166="sníž. přenesená",J166,0)</f>
        <v>0</v>
      </c>
      <c r="BI166" s="222">
        <f>IF(N166="nulová",J166,0)</f>
        <v>0</v>
      </c>
      <c r="BJ166" s="20" t="s">
        <v>82</v>
      </c>
      <c r="BK166" s="222">
        <f>ROUND(I166*H166,2)</f>
        <v>0</v>
      </c>
      <c r="BL166" s="20" t="s">
        <v>102</v>
      </c>
      <c r="BM166" s="221" t="s">
        <v>2064</v>
      </c>
    </row>
    <row r="167" s="2" customFormat="1">
      <c r="A167" s="41"/>
      <c r="B167" s="42"/>
      <c r="C167" s="43"/>
      <c r="D167" s="223" t="s">
        <v>283</v>
      </c>
      <c r="E167" s="43"/>
      <c r="F167" s="224" t="s">
        <v>2012</v>
      </c>
      <c r="G167" s="43"/>
      <c r="H167" s="43"/>
      <c r="I167" s="225"/>
      <c r="J167" s="43"/>
      <c r="K167" s="43"/>
      <c r="L167" s="47"/>
      <c r="M167" s="226"/>
      <c r="N167" s="22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283</v>
      </c>
      <c r="AU167" s="20" t="s">
        <v>84</v>
      </c>
    </row>
    <row r="168" s="2" customFormat="1" ht="21.75" customHeight="1">
      <c r="A168" s="41"/>
      <c r="B168" s="42"/>
      <c r="C168" s="210" t="s">
        <v>527</v>
      </c>
      <c r="D168" s="210" t="s">
        <v>278</v>
      </c>
      <c r="E168" s="211" t="s">
        <v>1987</v>
      </c>
      <c r="F168" s="212" t="s">
        <v>2013</v>
      </c>
      <c r="G168" s="213" t="s">
        <v>1131</v>
      </c>
      <c r="H168" s="214">
        <v>8.3699999999999992</v>
      </c>
      <c r="I168" s="215"/>
      <c r="J168" s="216">
        <f>ROUND(I168*H168,2)</f>
        <v>0</v>
      </c>
      <c r="K168" s="212" t="s">
        <v>19</v>
      </c>
      <c r="L168" s="47"/>
      <c r="M168" s="217" t="s">
        <v>19</v>
      </c>
      <c r="N168" s="218" t="s">
        <v>46</v>
      </c>
      <c r="O168" s="87"/>
      <c r="P168" s="219">
        <f>O168*H168</f>
        <v>0</v>
      </c>
      <c r="Q168" s="219">
        <v>0</v>
      </c>
      <c r="R168" s="219">
        <f>Q168*H168</f>
        <v>0</v>
      </c>
      <c r="S168" s="219">
        <v>0</v>
      </c>
      <c r="T168" s="220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1" t="s">
        <v>102</v>
      </c>
      <c r="AT168" s="221" t="s">
        <v>278</v>
      </c>
      <c r="AU168" s="221" t="s">
        <v>84</v>
      </c>
      <c r="AY168" s="20" t="s">
        <v>277</v>
      </c>
      <c r="BE168" s="222">
        <f>IF(N168="základní",J168,0)</f>
        <v>0</v>
      </c>
      <c r="BF168" s="222">
        <f>IF(N168="snížená",J168,0)</f>
        <v>0</v>
      </c>
      <c r="BG168" s="222">
        <f>IF(N168="zákl. přenesená",J168,0)</f>
        <v>0</v>
      </c>
      <c r="BH168" s="222">
        <f>IF(N168="sníž. přenesená",J168,0)</f>
        <v>0</v>
      </c>
      <c r="BI168" s="222">
        <f>IF(N168="nulová",J168,0)</f>
        <v>0</v>
      </c>
      <c r="BJ168" s="20" t="s">
        <v>82</v>
      </c>
      <c r="BK168" s="222">
        <f>ROUND(I168*H168,2)</f>
        <v>0</v>
      </c>
      <c r="BL168" s="20" t="s">
        <v>102</v>
      </c>
      <c r="BM168" s="221" t="s">
        <v>2065</v>
      </c>
    </row>
    <row r="169" s="2" customFormat="1">
      <c r="A169" s="41"/>
      <c r="B169" s="42"/>
      <c r="C169" s="43"/>
      <c r="D169" s="223" t="s">
        <v>283</v>
      </c>
      <c r="E169" s="43"/>
      <c r="F169" s="224" t="s">
        <v>2015</v>
      </c>
      <c r="G169" s="43"/>
      <c r="H169" s="43"/>
      <c r="I169" s="225"/>
      <c r="J169" s="43"/>
      <c r="K169" s="43"/>
      <c r="L169" s="47"/>
      <c r="M169" s="226"/>
      <c r="N169" s="22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283</v>
      </c>
      <c r="AU169" s="20" t="s">
        <v>84</v>
      </c>
    </row>
    <row r="170" s="2" customFormat="1" ht="16.5" customHeight="1">
      <c r="A170" s="41"/>
      <c r="B170" s="42"/>
      <c r="C170" s="210" t="s">
        <v>536</v>
      </c>
      <c r="D170" s="210" t="s">
        <v>278</v>
      </c>
      <c r="E170" s="211" t="s">
        <v>1134</v>
      </c>
      <c r="F170" s="212" t="s">
        <v>1135</v>
      </c>
      <c r="G170" s="213" t="s">
        <v>1131</v>
      </c>
      <c r="H170" s="214">
        <v>98.870000000000005</v>
      </c>
      <c r="I170" s="215"/>
      <c r="J170" s="216">
        <f>ROUND(I170*H170,2)</f>
        <v>0</v>
      </c>
      <c r="K170" s="212" t="s">
        <v>19</v>
      </c>
      <c r="L170" s="47"/>
      <c r="M170" s="217" t="s">
        <v>19</v>
      </c>
      <c r="N170" s="218" t="s">
        <v>46</v>
      </c>
      <c r="O170" s="87"/>
      <c r="P170" s="219">
        <f>O170*H170</f>
        <v>0</v>
      </c>
      <c r="Q170" s="219">
        <v>0</v>
      </c>
      <c r="R170" s="219">
        <f>Q170*H170</f>
        <v>0</v>
      </c>
      <c r="S170" s="219">
        <v>0</v>
      </c>
      <c r="T170" s="220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1" t="s">
        <v>102</v>
      </c>
      <c r="AT170" s="221" t="s">
        <v>278</v>
      </c>
      <c r="AU170" s="221" t="s">
        <v>84</v>
      </c>
      <c r="AY170" s="20" t="s">
        <v>277</v>
      </c>
      <c r="BE170" s="222">
        <f>IF(N170="základní",J170,0)</f>
        <v>0</v>
      </c>
      <c r="BF170" s="222">
        <f>IF(N170="snížená",J170,0)</f>
        <v>0</v>
      </c>
      <c r="BG170" s="222">
        <f>IF(N170="zákl. přenesená",J170,0)</f>
        <v>0</v>
      </c>
      <c r="BH170" s="222">
        <f>IF(N170="sníž. přenesená",J170,0)</f>
        <v>0</v>
      </c>
      <c r="BI170" s="222">
        <f>IF(N170="nulová",J170,0)</f>
        <v>0</v>
      </c>
      <c r="BJ170" s="20" t="s">
        <v>82</v>
      </c>
      <c r="BK170" s="222">
        <f>ROUND(I170*H170,2)</f>
        <v>0</v>
      </c>
      <c r="BL170" s="20" t="s">
        <v>102</v>
      </c>
      <c r="BM170" s="221" t="s">
        <v>2066</v>
      </c>
    </row>
    <row r="171" s="2" customFormat="1">
      <c r="A171" s="41"/>
      <c r="B171" s="42"/>
      <c r="C171" s="43"/>
      <c r="D171" s="223" t="s">
        <v>283</v>
      </c>
      <c r="E171" s="43"/>
      <c r="F171" s="224" t="s">
        <v>1135</v>
      </c>
      <c r="G171" s="43"/>
      <c r="H171" s="43"/>
      <c r="I171" s="225"/>
      <c r="J171" s="43"/>
      <c r="K171" s="43"/>
      <c r="L171" s="47"/>
      <c r="M171" s="226"/>
      <c r="N171" s="22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283</v>
      </c>
      <c r="AU171" s="20" t="s">
        <v>84</v>
      </c>
    </row>
    <row r="172" s="2" customFormat="1" ht="24.15" customHeight="1">
      <c r="A172" s="41"/>
      <c r="B172" s="42"/>
      <c r="C172" s="210" t="s">
        <v>544</v>
      </c>
      <c r="D172" s="210" t="s">
        <v>278</v>
      </c>
      <c r="E172" s="211" t="s">
        <v>2017</v>
      </c>
      <c r="F172" s="212" t="s">
        <v>2018</v>
      </c>
      <c r="G172" s="213" t="s">
        <v>1041</v>
      </c>
      <c r="H172" s="214">
        <v>3120</v>
      </c>
      <c r="I172" s="215"/>
      <c r="J172" s="216">
        <f>ROUND(I172*H172,2)</f>
        <v>0</v>
      </c>
      <c r="K172" s="212" t="s">
        <v>19</v>
      </c>
      <c r="L172" s="47"/>
      <c r="M172" s="217" t="s">
        <v>19</v>
      </c>
      <c r="N172" s="218" t="s">
        <v>46</v>
      </c>
      <c r="O172" s="87"/>
      <c r="P172" s="219">
        <f>O172*H172</f>
        <v>0</v>
      </c>
      <c r="Q172" s="219">
        <v>0</v>
      </c>
      <c r="R172" s="219">
        <f>Q172*H172</f>
        <v>0</v>
      </c>
      <c r="S172" s="219">
        <v>0</v>
      </c>
      <c r="T172" s="220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1" t="s">
        <v>102</v>
      </c>
      <c r="AT172" s="221" t="s">
        <v>278</v>
      </c>
      <c r="AU172" s="221" t="s">
        <v>84</v>
      </c>
      <c r="AY172" s="20" t="s">
        <v>277</v>
      </c>
      <c r="BE172" s="222">
        <f>IF(N172="základní",J172,0)</f>
        <v>0</v>
      </c>
      <c r="BF172" s="222">
        <f>IF(N172="snížená",J172,0)</f>
        <v>0</v>
      </c>
      <c r="BG172" s="222">
        <f>IF(N172="zákl. přenesená",J172,0)</f>
        <v>0</v>
      </c>
      <c r="BH172" s="222">
        <f>IF(N172="sníž. přenesená",J172,0)</f>
        <v>0</v>
      </c>
      <c r="BI172" s="222">
        <f>IF(N172="nulová",J172,0)</f>
        <v>0</v>
      </c>
      <c r="BJ172" s="20" t="s">
        <v>82</v>
      </c>
      <c r="BK172" s="222">
        <f>ROUND(I172*H172,2)</f>
        <v>0</v>
      </c>
      <c r="BL172" s="20" t="s">
        <v>102</v>
      </c>
      <c r="BM172" s="221" t="s">
        <v>2067</v>
      </c>
    </row>
    <row r="173" s="2" customFormat="1">
      <c r="A173" s="41"/>
      <c r="B173" s="42"/>
      <c r="C173" s="43"/>
      <c r="D173" s="223" t="s">
        <v>283</v>
      </c>
      <c r="E173" s="43"/>
      <c r="F173" s="224" t="s">
        <v>2018</v>
      </c>
      <c r="G173" s="43"/>
      <c r="H173" s="43"/>
      <c r="I173" s="225"/>
      <c r="J173" s="43"/>
      <c r="K173" s="43"/>
      <c r="L173" s="47"/>
      <c r="M173" s="226"/>
      <c r="N173" s="22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283</v>
      </c>
      <c r="AU173" s="20" t="s">
        <v>84</v>
      </c>
    </row>
    <row r="174" s="2" customFormat="1" ht="24.15" customHeight="1">
      <c r="A174" s="41"/>
      <c r="B174" s="42"/>
      <c r="C174" s="210" t="s">
        <v>551</v>
      </c>
      <c r="D174" s="210" t="s">
        <v>278</v>
      </c>
      <c r="E174" s="211" t="s">
        <v>2022</v>
      </c>
      <c r="F174" s="212" t="s">
        <v>2023</v>
      </c>
      <c r="G174" s="213" t="s">
        <v>1041</v>
      </c>
      <c r="H174" s="214">
        <v>104</v>
      </c>
      <c r="I174" s="215"/>
      <c r="J174" s="216">
        <f>ROUND(I174*H174,2)</f>
        <v>0</v>
      </c>
      <c r="K174" s="212" t="s">
        <v>19</v>
      </c>
      <c r="L174" s="47"/>
      <c r="M174" s="217" t="s">
        <v>19</v>
      </c>
      <c r="N174" s="218" t="s">
        <v>46</v>
      </c>
      <c r="O174" s="87"/>
      <c r="P174" s="219">
        <f>O174*H174</f>
        <v>0</v>
      </c>
      <c r="Q174" s="219">
        <v>0</v>
      </c>
      <c r="R174" s="219">
        <f>Q174*H174</f>
        <v>0</v>
      </c>
      <c r="S174" s="219">
        <v>0</v>
      </c>
      <c r="T174" s="220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1" t="s">
        <v>102</v>
      </c>
      <c r="AT174" s="221" t="s">
        <v>278</v>
      </c>
      <c r="AU174" s="221" t="s">
        <v>84</v>
      </c>
      <c r="AY174" s="20" t="s">
        <v>277</v>
      </c>
      <c r="BE174" s="222">
        <f>IF(N174="základní",J174,0)</f>
        <v>0</v>
      </c>
      <c r="BF174" s="222">
        <f>IF(N174="snížená",J174,0)</f>
        <v>0</v>
      </c>
      <c r="BG174" s="222">
        <f>IF(N174="zákl. přenesená",J174,0)</f>
        <v>0</v>
      </c>
      <c r="BH174" s="222">
        <f>IF(N174="sníž. přenesená",J174,0)</f>
        <v>0</v>
      </c>
      <c r="BI174" s="222">
        <f>IF(N174="nulová",J174,0)</f>
        <v>0</v>
      </c>
      <c r="BJ174" s="20" t="s">
        <v>82</v>
      </c>
      <c r="BK174" s="222">
        <f>ROUND(I174*H174,2)</f>
        <v>0</v>
      </c>
      <c r="BL174" s="20" t="s">
        <v>102</v>
      </c>
      <c r="BM174" s="221" t="s">
        <v>2068</v>
      </c>
    </row>
    <row r="175" s="2" customFormat="1">
      <c r="A175" s="41"/>
      <c r="B175" s="42"/>
      <c r="C175" s="43"/>
      <c r="D175" s="223" t="s">
        <v>283</v>
      </c>
      <c r="E175" s="43"/>
      <c r="F175" s="224" t="s">
        <v>2023</v>
      </c>
      <c r="G175" s="43"/>
      <c r="H175" s="43"/>
      <c r="I175" s="225"/>
      <c r="J175" s="43"/>
      <c r="K175" s="43"/>
      <c r="L175" s="47"/>
      <c r="M175" s="226"/>
      <c r="N175" s="22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283</v>
      </c>
      <c r="AU175" s="20" t="s">
        <v>84</v>
      </c>
    </row>
    <row r="176" s="2" customFormat="1" ht="24.15" customHeight="1">
      <c r="A176" s="41"/>
      <c r="B176" s="42"/>
      <c r="C176" s="210" t="s">
        <v>558</v>
      </c>
      <c r="D176" s="210" t="s">
        <v>278</v>
      </c>
      <c r="E176" s="211" t="s">
        <v>1414</v>
      </c>
      <c r="F176" s="212" t="s">
        <v>2020</v>
      </c>
      <c r="G176" s="213" t="s">
        <v>1041</v>
      </c>
      <c r="H176" s="214">
        <v>250</v>
      </c>
      <c r="I176" s="215"/>
      <c r="J176" s="216">
        <f>ROUND(I176*H176,2)</f>
        <v>0</v>
      </c>
      <c r="K176" s="212" t="s">
        <v>19</v>
      </c>
      <c r="L176" s="47"/>
      <c r="M176" s="217" t="s">
        <v>19</v>
      </c>
      <c r="N176" s="218" t="s">
        <v>46</v>
      </c>
      <c r="O176" s="87"/>
      <c r="P176" s="219">
        <f>O176*H176</f>
        <v>0</v>
      </c>
      <c r="Q176" s="219">
        <v>0</v>
      </c>
      <c r="R176" s="219">
        <f>Q176*H176</f>
        <v>0</v>
      </c>
      <c r="S176" s="219">
        <v>0</v>
      </c>
      <c r="T176" s="220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1" t="s">
        <v>102</v>
      </c>
      <c r="AT176" s="221" t="s">
        <v>278</v>
      </c>
      <c r="AU176" s="221" t="s">
        <v>84</v>
      </c>
      <c r="AY176" s="20" t="s">
        <v>277</v>
      </c>
      <c r="BE176" s="222">
        <f>IF(N176="základní",J176,0)</f>
        <v>0</v>
      </c>
      <c r="BF176" s="222">
        <f>IF(N176="snížená",J176,0)</f>
        <v>0</v>
      </c>
      <c r="BG176" s="222">
        <f>IF(N176="zákl. přenesená",J176,0)</f>
        <v>0</v>
      </c>
      <c r="BH176" s="222">
        <f>IF(N176="sníž. přenesená",J176,0)</f>
        <v>0</v>
      </c>
      <c r="BI176" s="222">
        <f>IF(N176="nulová",J176,0)</f>
        <v>0</v>
      </c>
      <c r="BJ176" s="20" t="s">
        <v>82</v>
      </c>
      <c r="BK176" s="222">
        <f>ROUND(I176*H176,2)</f>
        <v>0</v>
      </c>
      <c r="BL176" s="20" t="s">
        <v>102</v>
      </c>
      <c r="BM176" s="221" t="s">
        <v>2069</v>
      </c>
    </row>
    <row r="177" s="2" customFormat="1">
      <c r="A177" s="41"/>
      <c r="B177" s="42"/>
      <c r="C177" s="43"/>
      <c r="D177" s="223" t="s">
        <v>283</v>
      </c>
      <c r="E177" s="43"/>
      <c r="F177" s="224" t="s">
        <v>2020</v>
      </c>
      <c r="G177" s="43"/>
      <c r="H177" s="43"/>
      <c r="I177" s="225"/>
      <c r="J177" s="43"/>
      <c r="K177" s="43"/>
      <c r="L177" s="47"/>
      <c r="M177" s="226"/>
      <c r="N177" s="22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283</v>
      </c>
      <c r="AU177" s="20" t="s">
        <v>84</v>
      </c>
    </row>
    <row r="178" s="2" customFormat="1" ht="16.5" customHeight="1">
      <c r="A178" s="41"/>
      <c r="B178" s="42"/>
      <c r="C178" s="210" t="s">
        <v>568</v>
      </c>
      <c r="D178" s="210" t="s">
        <v>278</v>
      </c>
      <c r="E178" s="211" t="s">
        <v>2025</v>
      </c>
      <c r="F178" s="212" t="s">
        <v>2026</v>
      </c>
      <c r="G178" s="213" t="s">
        <v>1041</v>
      </c>
      <c r="H178" s="214">
        <v>780</v>
      </c>
      <c r="I178" s="215"/>
      <c r="J178" s="216">
        <f>ROUND(I178*H178,2)</f>
        <v>0</v>
      </c>
      <c r="K178" s="212" t="s">
        <v>19</v>
      </c>
      <c r="L178" s="47"/>
      <c r="M178" s="217" t="s">
        <v>19</v>
      </c>
      <c r="N178" s="218" t="s">
        <v>46</v>
      </c>
      <c r="O178" s="87"/>
      <c r="P178" s="219">
        <f>O178*H178</f>
        <v>0</v>
      </c>
      <c r="Q178" s="219">
        <v>0</v>
      </c>
      <c r="R178" s="219">
        <f>Q178*H178</f>
        <v>0</v>
      </c>
      <c r="S178" s="219">
        <v>0</v>
      </c>
      <c r="T178" s="220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1" t="s">
        <v>102</v>
      </c>
      <c r="AT178" s="221" t="s">
        <v>278</v>
      </c>
      <c r="AU178" s="221" t="s">
        <v>84</v>
      </c>
      <c r="AY178" s="20" t="s">
        <v>277</v>
      </c>
      <c r="BE178" s="222">
        <f>IF(N178="základní",J178,0)</f>
        <v>0</v>
      </c>
      <c r="BF178" s="222">
        <f>IF(N178="snížená",J178,0)</f>
        <v>0</v>
      </c>
      <c r="BG178" s="222">
        <f>IF(N178="zákl. přenesená",J178,0)</f>
        <v>0</v>
      </c>
      <c r="BH178" s="222">
        <f>IF(N178="sníž. přenesená",J178,0)</f>
        <v>0</v>
      </c>
      <c r="BI178" s="222">
        <f>IF(N178="nulová",J178,0)</f>
        <v>0</v>
      </c>
      <c r="BJ178" s="20" t="s">
        <v>82</v>
      </c>
      <c r="BK178" s="222">
        <f>ROUND(I178*H178,2)</f>
        <v>0</v>
      </c>
      <c r="BL178" s="20" t="s">
        <v>102</v>
      </c>
      <c r="BM178" s="221" t="s">
        <v>2070</v>
      </c>
    </row>
    <row r="179" s="2" customFormat="1">
      <c r="A179" s="41"/>
      <c r="B179" s="42"/>
      <c r="C179" s="43"/>
      <c r="D179" s="223" t="s">
        <v>283</v>
      </c>
      <c r="E179" s="43"/>
      <c r="F179" s="224" t="s">
        <v>2026</v>
      </c>
      <c r="G179" s="43"/>
      <c r="H179" s="43"/>
      <c r="I179" s="225"/>
      <c r="J179" s="43"/>
      <c r="K179" s="43"/>
      <c r="L179" s="47"/>
      <c r="M179" s="226"/>
      <c r="N179" s="22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283</v>
      </c>
      <c r="AU179" s="20" t="s">
        <v>84</v>
      </c>
    </row>
    <row r="180" s="2" customFormat="1" ht="16.5" customHeight="1">
      <c r="A180" s="41"/>
      <c r="B180" s="42"/>
      <c r="C180" s="210" t="s">
        <v>580</v>
      </c>
      <c r="D180" s="210" t="s">
        <v>278</v>
      </c>
      <c r="E180" s="211" t="s">
        <v>2028</v>
      </c>
      <c r="F180" s="212" t="s">
        <v>2029</v>
      </c>
      <c r="G180" s="213" t="s">
        <v>1041</v>
      </c>
      <c r="H180" s="214">
        <v>780</v>
      </c>
      <c r="I180" s="215"/>
      <c r="J180" s="216">
        <f>ROUND(I180*H180,2)</f>
        <v>0</v>
      </c>
      <c r="K180" s="212" t="s">
        <v>19</v>
      </c>
      <c r="L180" s="47"/>
      <c r="M180" s="217" t="s">
        <v>19</v>
      </c>
      <c r="N180" s="218" t="s">
        <v>46</v>
      </c>
      <c r="O180" s="87"/>
      <c r="P180" s="219">
        <f>O180*H180</f>
        <v>0</v>
      </c>
      <c r="Q180" s="219">
        <v>0</v>
      </c>
      <c r="R180" s="219">
        <f>Q180*H180</f>
        <v>0</v>
      </c>
      <c r="S180" s="219">
        <v>0</v>
      </c>
      <c r="T180" s="220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1" t="s">
        <v>102</v>
      </c>
      <c r="AT180" s="221" t="s">
        <v>278</v>
      </c>
      <c r="AU180" s="221" t="s">
        <v>84</v>
      </c>
      <c r="AY180" s="20" t="s">
        <v>277</v>
      </c>
      <c r="BE180" s="222">
        <f>IF(N180="základní",J180,0)</f>
        <v>0</v>
      </c>
      <c r="BF180" s="222">
        <f>IF(N180="snížená",J180,0)</f>
        <v>0</v>
      </c>
      <c r="BG180" s="222">
        <f>IF(N180="zákl. přenesená",J180,0)</f>
        <v>0</v>
      </c>
      <c r="BH180" s="222">
        <f>IF(N180="sníž. přenesená",J180,0)</f>
        <v>0</v>
      </c>
      <c r="BI180" s="222">
        <f>IF(N180="nulová",J180,0)</f>
        <v>0</v>
      </c>
      <c r="BJ180" s="20" t="s">
        <v>82</v>
      </c>
      <c r="BK180" s="222">
        <f>ROUND(I180*H180,2)</f>
        <v>0</v>
      </c>
      <c r="BL180" s="20" t="s">
        <v>102</v>
      </c>
      <c r="BM180" s="221" t="s">
        <v>2071</v>
      </c>
    </row>
    <row r="181" s="2" customFormat="1">
      <c r="A181" s="41"/>
      <c r="B181" s="42"/>
      <c r="C181" s="43"/>
      <c r="D181" s="223" t="s">
        <v>283</v>
      </c>
      <c r="E181" s="43"/>
      <c r="F181" s="224" t="s">
        <v>2029</v>
      </c>
      <c r="G181" s="43"/>
      <c r="H181" s="43"/>
      <c r="I181" s="225"/>
      <c r="J181" s="43"/>
      <c r="K181" s="43"/>
      <c r="L181" s="47"/>
      <c r="M181" s="226"/>
      <c r="N181" s="22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283</v>
      </c>
      <c r="AU181" s="20" t="s">
        <v>84</v>
      </c>
    </row>
    <row r="182" s="2" customFormat="1" ht="16.5" customHeight="1">
      <c r="A182" s="41"/>
      <c r="B182" s="42"/>
      <c r="C182" s="210" t="s">
        <v>586</v>
      </c>
      <c r="D182" s="210" t="s">
        <v>278</v>
      </c>
      <c r="E182" s="211" t="s">
        <v>2031</v>
      </c>
      <c r="F182" s="212" t="s">
        <v>2032</v>
      </c>
      <c r="G182" s="213" t="s">
        <v>1051</v>
      </c>
      <c r="H182" s="214">
        <v>340</v>
      </c>
      <c r="I182" s="215"/>
      <c r="J182" s="216">
        <f>ROUND(I182*H182,2)</f>
        <v>0</v>
      </c>
      <c r="K182" s="212" t="s">
        <v>19</v>
      </c>
      <c r="L182" s="47"/>
      <c r="M182" s="217" t="s">
        <v>19</v>
      </c>
      <c r="N182" s="218" t="s">
        <v>46</v>
      </c>
      <c r="O182" s="87"/>
      <c r="P182" s="219">
        <f>O182*H182</f>
        <v>0</v>
      </c>
      <c r="Q182" s="219">
        <v>0</v>
      </c>
      <c r="R182" s="219">
        <f>Q182*H182</f>
        <v>0</v>
      </c>
      <c r="S182" s="219">
        <v>0</v>
      </c>
      <c r="T182" s="220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1" t="s">
        <v>102</v>
      </c>
      <c r="AT182" s="221" t="s">
        <v>278</v>
      </c>
      <c r="AU182" s="221" t="s">
        <v>84</v>
      </c>
      <c r="AY182" s="20" t="s">
        <v>277</v>
      </c>
      <c r="BE182" s="222">
        <f>IF(N182="základní",J182,0)</f>
        <v>0</v>
      </c>
      <c r="BF182" s="222">
        <f>IF(N182="snížená",J182,0)</f>
        <v>0</v>
      </c>
      <c r="BG182" s="222">
        <f>IF(N182="zákl. přenesená",J182,0)</f>
        <v>0</v>
      </c>
      <c r="BH182" s="222">
        <f>IF(N182="sníž. přenesená",J182,0)</f>
        <v>0</v>
      </c>
      <c r="BI182" s="222">
        <f>IF(N182="nulová",J182,0)</f>
        <v>0</v>
      </c>
      <c r="BJ182" s="20" t="s">
        <v>82</v>
      </c>
      <c r="BK182" s="222">
        <f>ROUND(I182*H182,2)</f>
        <v>0</v>
      </c>
      <c r="BL182" s="20" t="s">
        <v>102</v>
      </c>
      <c r="BM182" s="221" t="s">
        <v>2072</v>
      </c>
    </row>
    <row r="183" s="2" customFormat="1">
      <c r="A183" s="41"/>
      <c r="B183" s="42"/>
      <c r="C183" s="43"/>
      <c r="D183" s="223" t="s">
        <v>283</v>
      </c>
      <c r="E183" s="43"/>
      <c r="F183" s="224" t="s">
        <v>2032</v>
      </c>
      <c r="G183" s="43"/>
      <c r="H183" s="43"/>
      <c r="I183" s="225"/>
      <c r="J183" s="43"/>
      <c r="K183" s="43"/>
      <c r="L183" s="47"/>
      <c r="M183" s="226"/>
      <c r="N183" s="22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283</v>
      </c>
      <c r="AU183" s="20" t="s">
        <v>84</v>
      </c>
    </row>
    <row r="184" s="2" customFormat="1" ht="16.5" customHeight="1">
      <c r="A184" s="41"/>
      <c r="B184" s="42"/>
      <c r="C184" s="210" t="s">
        <v>592</v>
      </c>
      <c r="D184" s="210" t="s">
        <v>278</v>
      </c>
      <c r="E184" s="211" t="s">
        <v>2031</v>
      </c>
      <c r="F184" s="212" t="s">
        <v>2032</v>
      </c>
      <c r="G184" s="213" t="s">
        <v>1051</v>
      </c>
      <c r="H184" s="214">
        <v>220</v>
      </c>
      <c r="I184" s="215"/>
      <c r="J184" s="216">
        <f>ROUND(I184*H184,2)</f>
        <v>0</v>
      </c>
      <c r="K184" s="212" t="s">
        <v>19</v>
      </c>
      <c r="L184" s="47"/>
      <c r="M184" s="217" t="s">
        <v>19</v>
      </c>
      <c r="N184" s="218" t="s">
        <v>46</v>
      </c>
      <c r="O184" s="87"/>
      <c r="P184" s="219">
        <f>O184*H184</f>
        <v>0</v>
      </c>
      <c r="Q184" s="219">
        <v>0</v>
      </c>
      <c r="R184" s="219">
        <f>Q184*H184</f>
        <v>0</v>
      </c>
      <c r="S184" s="219">
        <v>0</v>
      </c>
      <c r="T184" s="220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1" t="s">
        <v>102</v>
      </c>
      <c r="AT184" s="221" t="s">
        <v>278</v>
      </c>
      <c r="AU184" s="221" t="s">
        <v>84</v>
      </c>
      <c r="AY184" s="20" t="s">
        <v>277</v>
      </c>
      <c r="BE184" s="222">
        <f>IF(N184="základní",J184,0)</f>
        <v>0</v>
      </c>
      <c r="BF184" s="222">
        <f>IF(N184="snížená",J184,0)</f>
        <v>0</v>
      </c>
      <c r="BG184" s="222">
        <f>IF(N184="zákl. přenesená",J184,0)</f>
        <v>0</v>
      </c>
      <c r="BH184" s="222">
        <f>IF(N184="sníž. přenesená",J184,0)</f>
        <v>0</v>
      </c>
      <c r="BI184" s="222">
        <f>IF(N184="nulová",J184,0)</f>
        <v>0</v>
      </c>
      <c r="BJ184" s="20" t="s">
        <v>82</v>
      </c>
      <c r="BK184" s="222">
        <f>ROUND(I184*H184,2)</f>
        <v>0</v>
      </c>
      <c r="BL184" s="20" t="s">
        <v>102</v>
      </c>
      <c r="BM184" s="221" t="s">
        <v>2073</v>
      </c>
    </row>
    <row r="185" s="2" customFormat="1">
      <c r="A185" s="41"/>
      <c r="B185" s="42"/>
      <c r="C185" s="43"/>
      <c r="D185" s="223" t="s">
        <v>283</v>
      </c>
      <c r="E185" s="43"/>
      <c r="F185" s="224" t="s">
        <v>2032</v>
      </c>
      <c r="G185" s="43"/>
      <c r="H185" s="43"/>
      <c r="I185" s="225"/>
      <c r="J185" s="43"/>
      <c r="K185" s="43"/>
      <c r="L185" s="47"/>
      <c r="M185" s="226"/>
      <c r="N185" s="22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283</v>
      </c>
      <c r="AU185" s="20" t="s">
        <v>84</v>
      </c>
    </row>
    <row r="186" s="2" customFormat="1" ht="16.5" customHeight="1">
      <c r="A186" s="41"/>
      <c r="B186" s="42"/>
      <c r="C186" s="210" t="s">
        <v>599</v>
      </c>
      <c r="D186" s="210" t="s">
        <v>278</v>
      </c>
      <c r="E186" s="211" t="s">
        <v>2035</v>
      </c>
      <c r="F186" s="212" t="s">
        <v>2036</v>
      </c>
      <c r="G186" s="213" t="s">
        <v>1051</v>
      </c>
      <c r="H186" s="214">
        <v>730</v>
      </c>
      <c r="I186" s="215"/>
      <c r="J186" s="216">
        <f>ROUND(I186*H186,2)</f>
        <v>0</v>
      </c>
      <c r="K186" s="212" t="s">
        <v>19</v>
      </c>
      <c r="L186" s="47"/>
      <c r="M186" s="217" t="s">
        <v>19</v>
      </c>
      <c r="N186" s="218" t="s">
        <v>46</v>
      </c>
      <c r="O186" s="87"/>
      <c r="P186" s="219">
        <f>O186*H186</f>
        <v>0</v>
      </c>
      <c r="Q186" s="219">
        <v>0</v>
      </c>
      <c r="R186" s="219">
        <f>Q186*H186</f>
        <v>0</v>
      </c>
      <c r="S186" s="219">
        <v>0</v>
      </c>
      <c r="T186" s="220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1" t="s">
        <v>102</v>
      </c>
      <c r="AT186" s="221" t="s">
        <v>278</v>
      </c>
      <c r="AU186" s="221" t="s">
        <v>84</v>
      </c>
      <c r="AY186" s="20" t="s">
        <v>277</v>
      </c>
      <c r="BE186" s="222">
        <f>IF(N186="základní",J186,0)</f>
        <v>0</v>
      </c>
      <c r="BF186" s="222">
        <f>IF(N186="snížená",J186,0)</f>
        <v>0</v>
      </c>
      <c r="BG186" s="222">
        <f>IF(N186="zákl. přenesená",J186,0)</f>
        <v>0</v>
      </c>
      <c r="BH186" s="222">
        <f>IF(N186="sníž. přenesená",J186,0)</f>
        <v>0</v>
      </c>
      <c r="BI186" s="222">
        <f>IF(N186="nulová",J186,0)</f>
        <v>0</v>
      </c>
      <c r="BJ186" s="20" t="s">
        <v>82</v>
      </c>
      <c r="BK186" s="222">
        <f>ROUND(I186*H186,2)</f>
        <v>0</v>
      </c>
      <c r="BL186" s="20" t="s">
        <v>102</v>
      </c>
      <c r="BM186" s="221" t="s">
        <v>2074</v>
      </c>
    </row>
    <row r="187" s="2" customFormat="1">
      <c r="A187" s="41"/>
      <c r="B187" s="42"/>
      <c r="C187" s="43"/>
      <c r="D187" s="223" t="s">
        <v>283</v>
      </c>
      <c r="E187" s="43"/>
      <c r="F187" s="224" t="s">
        <v>2036</v>
      </c>
      <c r="G187" s="43"/>
      <c r="H187" s="43"/>
      <c r="I187" s="225"/>
      <c r="J187" s="43"/>
      <c r="K187" s="43"/>
      <c r="L187" s="47"/>
      <c r="M187" s="226"/>
      <c r="N187" s="22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283</v>
      </c>
      <c r="AU187" s="20" t="s">
        <v>84</v>
      </c>
    </row>
    <row r="188" s="2" customFormat="1" ht="16.5" customHeight="1">
      <c r="A188" s="41"/>
      <c r="B188" s="42"/>
      <c r="C188" s="210" t="s">
        <v>606</v>
      </c>
      <c r="D188" s="210" t="s">
        <v>278</v>
      </c>
      <c r="E188" s="211" t="s">
        <v>1365</v>
      </c>
      <c r="F188" s="212" t="s">
        <v>2038</v>
      </c>
      <c r="G188" s="213" t="s">
        <v>1051</v>
      </c>
      <c r="H188" s="214">
        <v>340</v>
      </c>
      <c r="I188" s="215"/>
      <c r="J188" s="216">
        <f>ROUND(I188*H188,2)</f>
        <v>0</v>
      </c>
      <c r="K188" s="212" t="s">
        <v>19</v>
      </c>
      <c r="L188" s="47"/>
      <c r="M188" s="217" t="s">
        <v>19</v>
      </c>
      <c r="N188" s="218" t="s">
        <v>46</v>
      </c>
      <c r="O188" s="87"/>
      <c r="P188" s="219">
        <f>O188*H188</f>
        <v>0</v>
      </c>
      <c r="Q188" s="219">
        <v>0</v>
      </c>
      <c r="R188" s="219">
        <f>Q188*H188</f>
        <v>0</v>
      </c>
      <c r="S188" s="219">
        <v>0</v>
      </c>
      <c r="T188" s="220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1" t="s">
        <v>102</v>
      </c>
      <c r="AT188" s="221" t="s">
        <v>278</v>
      </c>
      <c r="AU188" s="221" t="s">
        <v>84</v>
      </c>
      <c r="AY188" s="20" t="s">
        <v>277</v>
      </c>
      <c r="BE188" s="222">
        <f>IF(N188="základní",J188,0)</f>
        <v>0</v>
      </c>
      <c r="BF188" s="222">
        <f>IF(N188="snížená",J188,0)</f>
        <v>0</v>
      </c>
      <c r="BG188" s="222">
        <f>IF(N188="zákl. přenesená",J188,0)</f>
        <v>0</v>
      </c>
      <c r="BH188" s="222">
        <f>IF(N188="sníž. přenesená",J188,0)</f>
        <v>0</v>
      </c>
      <c r="BI188" s="222">
        <f>IF(N188="nulová",J188,0)</f>
        <v>0</v>
      </c>
      <c r="BJ188" s="20" t="s">
        <v>82</v>
      </c>
      <c r="BK188" s="222">
        <f>ROUND(I188*H188,2)</f>
        <v>0</v>
      </c>
      <c r="BL188" s="20" t="s">
        <v>102</v>
      </c>
      <c r="BM188" s="221" t="s">
        <v>2075</v>
      </c>
    </row>
    <row r="189" s="2" customFormat="1">
      <c r="A189" s="41"/>
      <c r="B189" s="42"/>
      <c r="C189" s="43"/>
      <c r="D189" s="223" t="s">
        <v>283</v>
      </c>
      <c r="E189" s="43"/>
      <c r="F189" s="224" t="s">
        <v>2038</v>
      </c>
      <c r="G189" s="43"/>
      <c r="H189" s="43"/>
      <c r="I189" s="225"/>
      <c r="J189" s="43"/>
      <c r="K189" s="43"/>
      <c r="L189" s="47"/>
      <c r="M189" s="226"/>
      <c r="N189" s="22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283</v>
      </c>
      <c r="AU189" s="20" t="s">
        <v>84</v>
      </c>
    </row>
    <row r="190" s="2" customFormat="1" ht="16.5" customHeight="1">
      <c r="A190" s="41"/>
      <c r="B190" s="42"/>
      <c r="C190" s="210" t="s">
        <v>611</v>
      </c>
      <c r="D190" s="210" t="s">
        <v>278</v>
      </c>
      <c r="E190" s="211" t="s">
        <v>1367</v>
      </c>
      <c r="F190" s="212" t="s">
        <v>2040</v>
      </c>
      <c r="G190" s="213" t="s">
        <v>1051</v>
      </c>
      <c r="H190" s="214">
        <v>220</v>
      </c>
      <c r="I190" s="215"/>
      <c r="J190" s="216">
        <f>ROUND(I190*H190,2)</f>
        <v>0</v>
      </c>
      <c r="K190" s="212" t="s">
        <v>19</v>
      </c>
      <c r="L190" s="47"/>
      <c r="M190" s="217" t="s">
        <v>19</v>
      </c>
      <c r="N190" s="218" t="s">
        <v>46</v>
      </c>
      <c r="O190" s="87"/>
      <c r="P190" s="219">
        <f>O190*H190</f>
        <v>0</v>
      </c>
      <c r="Q190" s="219">
        <v>0</v>
      </c>
      <c r="R190" s="219">
        <f>Q190*H190</f>
        <v>0</v>
      </c>
      <c r="S190" s="219">
        <v>0</v>
      </c>
      <c r="T190" s="220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1" t="s">
        <v>102</v>
      </c>
      <c r="AT190" s="221" t="s">
        <v>278</v>
      </c>
      <c r="AU190" s="221" t="s">
        <v>84</v>
      </c>
      <c r="AY190" s="20" t="s">
        <v>277</v>
      </c>
      <c r="BE190" s="222">
        <f>IF(N190="základní",J190,0)</f>
        <v>0</v>
      </c>
      <c r="BF190" s="222">
        <f>IF(N190="snížená",J190,0)</f>
        <v>0</v>
      </c>
      <c r="BG190" s="222">
        <f>IF(N190="zákl. přenesená",J190,0)</f>
        <v>0</v>
      </c>
      <c r="BH190" s="222">
        <f>IF(N190="sníž. přenesená",J190,0)</f>
        <v>0</v>
      </c>
      <c r="BI190" s="222">
        <f>IF(N190="nulová",J190,0)</f>
        <v>0</v>
      </c>
      <c r="BJ190" s="20" t="s">
        <v>82</v>
      </c>
      <c r="BK190" s="222">
        <f>ROUND(I190*H190,2)</f>
        <v>0</v>
      </c>
      <c r="BL190" s="20" t="s">
        <v>102</v>
      </c>
      <c r="BM190" s="221" t="s">
        <v>2076</v>
      </c>
    </row>
    <row r="191" s="2" customFormat="1">
      <c r="A191" s="41"/>
      <c r="B191" s="42"/>
      <c r="C191" s="43"/>
      <c r="D191" s="223" t="s">
        <v>283</v>
      </c>
      <c r="E191" s="43"/>
      <c r="F191" s="224" t="s">
        <v>2040</v>
      </c>
      <c r="G191" s="43"/>
      <c r="H191" s="43"/>
      <c r="I191" s="225"/>
      <c r="J191" s="43"/>
      <c r="K191" s="43"/>
      <c r="L191" s="47"/>
      <c r="M191" s="226"/>
      <c r="N191" s="22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283</v>
      </c>
      <c r="AU191" s="20" t="s">
        <v>84</v>
      </c>
    </row>
    <row r="192" s="2" customFormat="1" ht="16.5" customHeight="1">
      <c r="A192" s="41"/>
      <c r="B192" s="42"/>
      <c r="C192" s="210" t="s">
        <v>618</v>
      </c>
      <c r="D192" s="210" t="s">
        <v>278</v>
      </c>
      <c r="E192" s="211" t="s">
        <v>1369</v>
      </c>
      <c r="F192" s="212" t="s">
        <v>2042</v>
      </c>
      <c r="G192" s="213" t="s">
        <v>1051</v>
      </c>
      <c r="H192" s="214">
        <v>730</v>
      </c>
      <c r="I192" s="215"/>
      <c r="J192" s="216">
        <f>ROUND(I192*H192,2)</f>
        <v>0</v>
      </c>
      <c r="K192" s="212" t="s">
        <v>19</v>
      </c>
      <c r="L192" s="47"/>
      <c r="M192" s="217" t="s">
        <v>19</v>
      </c>
      <c r="N192" s="218" t="s">
        <v>46</v>
      </c>
      <c r="O192" s="87"/>
      <c r="P192" s="219">
        <f>O192*H192</f>
        <v>0</v>
      </c>
      <c r="Q192" s="219">
        <v>0</v>
      </c>
      <c r="R192" s="219">
        <f>Q192*H192</f>
        <v>0</v>
      </c>
      <c r="S192" s="219">
        <v>0</v>
      </c>
      <c r="T192" s="220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1" t="s">
        <v>102</v>
      </c>
      <c r="AT192" s="221" t="s">
        <v>278</v>
      </c>
      <c r="AU192" s="221" t="s">
        <v>84</v>
      </c>
      <c r="AY192" s="20" t="s">
        <v>277</v>
      </c>
      <c r="BE192" s="222">
        <f>IF(N192="základní",J192,0)</f>
        <v>0</v>
      </c>
      <c r="BF192" s="222">
        <f>IF(N192="snížená",J192,0)</f>
        <v>0</v>
      </c>
      <c r="BG192" s="222">
        <f>IF(N192="zákl. přenesená",J192,0)</f>
        <v>0</v>
      </c>
      <c r="BH192" s="222">
        <f>IF(N192="sníž. přenesená",J192,0)</f>
        <v>0</v>
      </c>
      <c r="BI192" s="222">
        <f>IF(N192="nulová",J192,0)</f>
        <v>0</v>
      </c>
      <c r="BJ192" s="20" t="s">
        <v>82</v>
      </c>
      <c r="BK192" s="222">
        <f>ROUND(I192*H192,2)</f>
        <v>0</v>
      </c>
      <c r="BL192" s="20" t="s">
        <v>102</v>
      </c>
      <c r="BM192" s="221" t="s">
        <v>2077</v>
      </c>
    </row>
    <row r="193" s="2" customFormat="1">
      <c r="A193" s="41"/>
      <c r="B193" s="42"/>
      <c r="C193" s="43"/>
      <c r="D193" s="223" t="s">
        <v>283</v>
      </c>
      <c r="E193" s="43"/>
      <c r="F193" s="224" t="s">
        <v>2042</v>
      </c>
      <c r="G193" s="43"/>
      <c r="H193" s="43"/>
      <c r="I193" s="225"/>
      <c r="J193" s="43"/>
      <c r="K193" s="43"/>
      <c r="L193" s="47"/>
      <c r="M193" s="226"/>
      <c r="N193" s="22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283</v>
      </c>
      <c r="AU193" s="20" t="s">
        <v>84</v>
      </c>
    </row>
    <row r="194" s="2" customFormat="1" ht="16.5" customHeight="1">
      <c r="A194" s="41"/>
      <c r="B194" s="42"/>
      <c r="C194" s="210" t="s">
        <v>626</v>
      </c>
      <c r="D194" s="210" t="s">
        <v>278</v>
      </c>
      <c r="E194" s="211" t="s">
        <v>1371</v>
      </c>
      <c r="F194" s="212" t="s">
        <v>1424</v>
      </c>
      <c r="G194" s="213" t="s">
        <v>1131</v>
      </c>
      <c r="H194" s="214">
        <v>101.84</v>
      </c>
      <c r="I194" s="215"/>
      <c r="J194" s="216">
        <f>ROUND(I194*H194,2)</f>
        <v>0</v>
      </c>
      <c r="K194" s="212" t="s">
        <v>19</v>
      </c>
      <c r="L194" s="47"/>
      <c r="M194" s="217" t="s">
        <v>19</v>
      </c>
      <c r="N194" s="218" t="s">
        <v>46</v>
      </c>
      <c r="O194" s="87"/>
      <c r="P194" s="219">
        <f>O194*H194</f>
        <v>0</v>
      </c>
      <c r="Q194" s="219">
        <v>0</v>
      </c>
      <c r="R194" s="219">
        <f>Q194*H194</f>
        <v>0</v>
      </c>
      <c r="S194" s="219">
        <v>0</v>
      </c>
      <c r="T194" s="220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1" t="s">
        <v>102</v>
      </c>
      <c r="AT194" s="221" t="s">
        <v>278</v>
      </c>
      <c r="AU194" s="221" t="s">
        <v>84</v>
      </c>
      <c r="AY194" s="20" t="s">
        <v>277</v>
      </c>
      <c r="BE194" s="222">
        <f>IF(N194="základní",J194,0)</f>
        <v>0</v>
      </c>
      <c r="BF194" s="222">
        <f>IF(N194="snížená",J194,0)</f>
        <v>0</v>
      </c>
      <c r="BG194" s="222">
        <f>IF(N194="zákl. přenesená",J194,0)</f>
        <v>0</v>
      </c>
      <c r="BH194" s="222">
        <f>IF(N194="sníž. přenesená",J194,0)</f>
        <v>0</v>
      </c>
      <c r="BI194" s="222">
        <f>IF(N194="nulová",J194,0)</f>
        <v>0</v>
      </c>
      <c r="BJ194" s="20" t="s">
        <v>82</v>
      </c>
      <c r="BK194" s="222">
        <f>ROUND(I194*H194,2)</f>
        <v>0</v>
      </c>
      <c r="BL194" s="20" t="s">
        <v>102</v>
      </c>
      <c r="BM194" s="221" t="s">
        <v>2078</v>
      </c>
    </row>
    <row r="195" s="2" customFormat="1">
      <c r="A195" s="41"/>
      <c r="B195" s="42"/>
      <c r="C195" s="43"/>
      <c r="D195" s="223" t="s">
        <v>283</v>
      </c>
      <c r="E195" s="43"/>
      <c r="F195" s="224" t="s">
        <v>1424</v>
      </c>
      <c r="G195" s="43"/>
      <c r="H195" s="43"/>
      <c r="I195" s="225"/>
      <c r="J195" s="43"/>
      <c r="K195" s="43"/>
      <c r="L195" s="47"/>
      <c r="M195" s="226"/>
      <c r="N195" s="22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283</v>
      </c>
      <c r="AU195" s="20" t="s">
        <v>84</v>
      </c>
    </row>
    <row r="196" s="2" customFormat="1" ht="16.5" customHeight="1">
      <c r="A196" s="41"/>
      <c r="B196" s="42"/>
      <c r="C196" s="210" t="s">
        <v>633</v>
      </c>
      <c r="D196" s="210" t="s">
        <v>278</v>
      </c>
      <c r="E196" s="211" t="s">
        <v>1373</v>
      </c>
      <c r="F196" s="212" t="s">
        <v>994</v>
      </c>
      <c r="G196" s="213" t="s">
        <v>940</v>
      </c>
      <c r="H196" s="214">
        <v>4.5250000000000004</v>
      </c>
      <c r="I196" s="215"/>
      <c r="J196" s="216">
        <f>ROUND(I196*H196,2)</f>
        <v>0</v>
      </c>
      <c r="K196" s="212" t="s">
        <v>19</v>
      </c>
      <c r="L196" s="47"/>
      <c r="M196" s="217" t="s">
        <v>19</v>
      </c>
      <c r="N196" s="218" t="s">
        <v>46</v>
      </c>
      <c r="O196" s="87"/>
      <c r="P196" s="219">
        <f>O196*H196</f>
        <v>0</v>
      </c>
      <c r="Q196" s="219">
        <v>0</v>
      </c>
      <c r="R196" s="219">
        <f>Q196*H196</f>
        <v>0</v>
      </c>
      <c r="S196" s="219">
        <v>0</v>
      </c>
      <c r="T196" s="220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1" t="s">
        <v>102</v>
      </c>
      <c r="AT196" s="221" t="s">
        <v>278</v>
      </c>
      <c r="AU196" s="221" t="s">
        <v>84</v>
      </c>
      <c r="AY196" s="20" t="s">
        <v>277</v>
      </c>
      <c r="BE196" s="222">
        <f>IF(N196="základní",J196,0)</f>
        <v>0</v>
      </c>
      <c r="BF196" s="222">
        <f>IF(N196="snížená",J196,0)</f>
        <v>0</v>
      </c>
      <c r="BG196" s="222">
        <f>IF(N196="zákl. přenesená",J196,0)</f>
        <v>0</v>
      </c>
      <c r="BH196" s="222">
        <f>IF(N196="sníž. přenesená",J196,0)</f>
        <v>0</v>
      </c>
      <c r="BI196" s="222">
        <f>IF(N196="nulová",J196,0)</f>
        <v>0</v>
      </c>
      <c r="BJ196" s="20" t="s">
        <v>82</v>
      </c>
      <c r="BK196" s="222">
        <f>ROUND(I196*H196,2)</f>
        <v>0</v>
      </c>
      <c r="BL196" s="20" t="s">
        <v>102</v>
      </c>
      <c r="BM196" s="221" t="s">
        <v>2079</v>
      </c>
    </row>
    <row r="197" s="2" customFormat="1">
      <c r="A197" s="41"/>
      <c r="B197" s="42"/>
      <c r="C197" s="43"/>
      <c r="D197" s="223" t="s">
        <v>283</v>
      </c>
      <c r="E197" s="43"/>
      <c r="F197" s="224" t="s">
        <v>994</v>
      </c>
      <c r="G197" s="43"/>
      <c r="H197" s="43"/>
      <c r="I197" s="225"/>
      <c r="J197" s="43"/>
      <c r="K197" s="43"/>
      <c r="L197" s="47"/>
      <c r="M197" s="226"/>
      <c r="N197" s="22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283</v>
      </c>
      <c r="AU197" s="20" t="s">
        <v>84</v>
      </c>
    </row>
    <row r="198" s="11" customFormat="1" ht="22.8" customHeight="1">
      <c r="A198" s="11"/>
      <c r="B198" s="196"/>
      <c r="C198" s="197"/>
      <c r="D198" s="198" t="s">
        <v>74</v>
      </c>
      <c r="E198" s="249" t="s">
        <v>1196</v>
      </c>
      <c r="F198" s="249" t="s">
        <v>2080</v>
      </c>
      <c r="G198" s="197"/>
      <c r="H198" s="197"/>
      <c r="I198" s="200"/>
      <c r="J198" s="250">
        <f>BK198</f>
        <v>0</v>
      </c>
      <c r="K198" s="197"/>
      <c r="L198" s="202"/>
      <c r="M198" s="203"/>
      <c r="N198" s="204"/>
      <c r="O198" s="204"/>
      <c r="P198" s="205">
        <f>SUM(P199:P230)</f>
        <v>0</v>
      </c>
      <c r="Q198" s="204"/>
      <c r="R198" s="205">
        <f>SUM(R199:R230)</f>
        <v>0</v>
      </c>
      <c r="S198" s="204"/>
      <c r="T198" s="206">
        <f>SUM(T199:T230)</f>
        <v>0</v>
      </c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R198" s="207" t="s">
        <v>82</v>
      </c>
      <c r="AT198" s="208" t="s">
        <v>74</v>
      </c>
      <c r="AU198" s="208" t="s">
        <v>82</v>
      </c>
      <c r="AY198" s="207" t="s">
        <v>277</v>
      </c>
      <c r="BK198" s="209">
        <f>SUM(BK199:BK230)</f>
        <v>0</v>
      </c>
    </row>
    <row r="199" s="2" customFormat="1" ht="21.75" customHeight="1">
      <c r="A199" s="41"/>
      <c r="B199" s="42"/>
      <c r="C199" s="210" t="s">
        <v>639</v>
      </c>
      <c r="D199" s="210" t="s">
        <v>278</v>
      </c>
      <c r="E199" s="211" t="s">
        <v>1594</v>
      </c>
      <c r="F199" s="212" t="s">
        <v>2010</v>
      </c>
      <c r="G199" s="213" t="s">
        <v>1131</v>
      </c>
      <c r="H199" s="214">
        <v>90.5</v>
      </c>
      <c r="I199" s="215"/>
      <c r="J199" s="216">
        <f>ROUND(I199*H199,2)</f>
        <v>0</v>
      </c>
      <c r="K199" s="212" t="s">
        <v>19</v>
      </c>
      <c r="L199" s="47"/>
      <c r="M199" s="217" t="s">
        <v>19</v>
      </c>
      <c r="N199" s="218" t="s">
        <v>46</v>
      </c>
      <c r="O199" s="87"/>
      <c r="P199" s="219">
        <f>O199*H199</f>
        <v>0</v>
      </c>
      <c r="Q199" s="219">
        <v>0</v>
      </c>
      <c r="R199" s="219">
        <f>Q199*H199</f>
        <v>0</v>
      </c>
      <c r="S199" s="219">
        <v>0</v>
      </c>
      <c r="T199" s="220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1" t="s">
        <v>102</v>
      </c>
      <c r="AT199" s="221" t="s">
        <v>278</v>
      </c>
      <c r="AU199" s="221" t="s">
        <v>84</v>
      </c>
      <c r="AY199" s="20" t="s">
        <v>277</v>
      </c>
      <c r="BE199" s="222">
        <f>IF(N199="základní",J199,0)</f>
        <v>0</v>
      </c>
      <c r="BF199" s="222">
        <f>IF(N199="snížená",J199,0)</f>
        <v>0</v>
      </c>
      <c r="BG199" s="222">
        <f>IF(N199="zákl. přenesená",J199,0)</f>
        <v>0</v>
      </c>
      <c r="BH199" s="222">
        <f>IF(N199="sníž. přenesená",J199,0)</f>
        <v>0</v>
      </c>
      <c r="BI199" s="222">
        <f>IF(N199="nulová",J199,0)</f>
        <v>0</v>
      </c>
      <c r="BJ199" s="20" t="s">
        <v>82</v>
      </c>
      <c r="BK199" s="222">
        <f>ROUND(I199*H199,2)</f>
        <v>0</v>
      </c>
      <c r="BL199" s="20" t="s">
        <v>102</v>
      </c>
      <c r="BM199" s="221" t="s">
        <v>2081</v>
      </c>
    </row>
    <row r="200" s="2" customFormat="1">
      <c r="A200" s="41"/>
      <c r="B200" s="42"/>
      <c r="C200" s="43"/>
      <c r="D200" s="223" t="s">
        <v>283</v>
      </c>
      <c r="E200" s="43"/>
      <c r="F200" s="224" t="s">
        <v>2012</v>
      </c>
      <c r="G200" s="43"/>
      <c r="H200" s="43"/>
      <c r="I200" s="225"/>
      <c r="J200" s="43"/>
      <c r="K200" s="43"/>
      <c r="L200" s="47"/>
      <c r="M200" s="226"/>
      <c r="N200" s="22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283</v>
      </c>
      <c r="AU200" s="20" t="s">
        <v>84</v>
      </c>
    </row>
    <row r="201" s="2" customFormat="1" ht="21.75" customHeight="1">
      <c r="A201" s="41"/>
      <c r="B201" s="42"/>
      <c r="C201" s="210" t="s">
        <v>648</v>
      </c>
      <c r="D201" s="210" t="s">
        <v>278</v>
      </c>
      <c r="E201" s="211" t="s">
        <v>1987</v>
      </c>
      <c r="F201" s="212" t="s">
        <v>2013</v>
      </c>
      <c r="G201" s="213" t="s">
        <v>1131</v>
      </c>
      <c r="H201" s="214">
        <v>8.3699999999999992</v>
      </c>
      <c r="I201" s="215"/>
      <c r="J201" s="216">
        <f>ROUND(I201*H201,2)</f>
        <v>0</v>
      </c>
      <c r="K201" s="212" t="s">
        <v>19</v>
      </c>
      <c r="L201" s="47"/>
      <c r="M201" s="217" t="s">
        <v>19</v>
      </c>
      <c r="N201" s="218" t="s">
        <v>46</v>
      </c>
      <c r="O201" s="87"/>
      <c r="P201" s="219">
        <f>O201*H201</f>
        <v>0</v>
      </c>
      <c r="Q201" s="219">
        <v>0</v>
      </c>
      <c r="R201" s="219">
        <f>Q201*H201</f>
        <v>0</v>
      </c>
      <c r="S201" s="219">
        <v>0</v>
      </c>
      <c r="T201" s="220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1" t="s">
        <v>102</v>
      </c>
      <c r="AT201" s="221" t="s">
        <v>278</v>
      </c>
      <c r="AU201" s="221" t="s">
        <v>84</v>
      </c>
      <c r="AY201" s="20" t="s">
        <v>277</v>
      </c>
      <c r="BE201" s="222">
        <f>IF(N201="základní",J201,0)</f>
        <v>0</v>
      </c>
      <c r="BF201" s="222">
        <f>IF(N201="snížená",J201,0)</f>
        <v>0</v>
      </c>
      <c r="BG201" s="222">
        <f>IF(N201="zákl. přenesená",J201,0)</f>
        <v>0</v>
      </c>
      <c r="BH201" s="222">
        <f>IF(N201="sníž. přenesená",J201,0)</f>
        <v>0</v>
      </c>
      <c r="BI201" s="222">
        <f>IF(N201="nulová",J201,0)</f>
        <v>0</v>
      </c>
      <c r="BJ201" s="20" t="s">
        <v>82</v>
      </c>
      <c r="BK201" s="222">
        <f>ROUND(I201*H201,2)</f>
        <v>0</v>
      </c>
      <c r="BL201" s="20" t="s">
        <v>102</v>
      </c>
      <c r="BM201" s="221" t="s">
        <v>2082</v>
      </c>
    </row>
    <row r="202" s="2" customFormat="1">
      <c r="A202" s="41"/>
      <c r="B202" s="42"/>
      <c r="C202" s="43"/>
      <c r="D202" s="223" t="s">
        <v>283</v>
      </c>
      <c r="E202" s="43"/>
      <c r="F202" s="224" t="s">
        <v>2015</v>
      </c>
      <c r="G202" s="43"/>
      <c r="H202" s="43"/>
      <c r="I202" s="225"/>
      <c r="J202" s="43"/>
      <c r="K202" s="43"/>
      <c r="L202" s="47"/>
      <c r="M202" s="226"/>
      <c r="N202" s="22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283</v>
      </c>
      <c r="AU202" s="20" t="s">
        <v>84</v>
      </c>
    </row>
    <row r="203" s="2" customFormat="1" ht="16.5" customHeight="1">
      <c r="A203" s="41"/>
      <c r="B203" s="42"/>
      <c r="C203" s="210" t="s">
        <v>655</v>
      </c>
      <c r="D203" s="210" t="s">
        <v>278</v>
      </c>
      <c r="E203" s="211" t="s">
        <v>1134</v>
      </c>
      <c r="F203" s="212" t="s">
        <v>1135</v>
      </c>
      <c r="G203" s="213" t="s">
        <v>1131</v>
      </c>
      <c r="H203" s="214">
        <v>98.870000000000005</v>
      </c>
      <c r="I203" s="215"/>
      <c r="J203" s="216">
        <f>ROUND(I203*H203,2)</f>
        <v>0</v>
      </c>
      <c r="K203" s="212" t="s">
        <v>19</v>
      </c>
      <c r="L203" s="47"/>
      <c r="M203" s="217" t="s">
        <v>19</v>
      </c>
      <c r="N203" s="218" t="s">
        <v>46</v>
      </c>
      <c r="O203" s="87"/>
      <c r="P203" s="219">
        <f>O203*H203</f>
        <v>0</v>
      </c>
      <c r="Q203" s="219">
        <v>0</v>
      </c>
      <c r="R203" s="219">
        <f>Q203*H203</f>
        <v>0</v>
      </c>
      <c r="S203" s="219">
        <v>0</v>
      </c>
      <c r="T203" s="220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1" t="s">
        <v>102</v>
      </c>
      <c r="AT203" s="221" t="s">
        <v>278</v>
      </c>
      <c r="AU203" s="221" t="s">
        <v>84</v>
      </c>
      <c r="AY203" s="20" t="s">
        <v>277</v>
      </c>
      <c r="BE203" s="222">
        <f>IF(N203="základní",J203,0)</f>
        <v>0</v>
      </c>
      <c r="BF203" s="222">
        <f>IF(N203="snížená",J203,0)</f>
        <v>0</v>
      </c>
      <c r="BG203" s="222">
        <f>IF(N203="zákl. přenesená",J203,0)</f>
        <v>0</v>
      </c>
      <c r="BH203" s="222">
        <f>IF(N203="sníž. přenesená",J203,0)</f>
        <v>0</v>
      </c>
      <c r="BI203" s="222">
        <f>IF(N203="nulová",J203,0)</f>
        <v>0</v>
      </c>
      <c r="BJ203" s="20" t="s">
        <v>82</v>
      </c>
      <c r="BK203" s="222">
        <f>ROUND(I203*H203,2)</f>
        <v>0</v>
      </c>
      <c r="BL203" s="20" t="s">
        <v>102</v>
      </c>
      <c r="BM203" s="221" t="s">
        <v>2083</v>
      </c>
    </row>
    <row r="204" s="2" customFormat="1">
      <c r="A204" s="41"/>
      <c r="B204" s="42"/>
      <c r="C204" s="43"/>
      <c r="D204" s="223" t="s">
        <v>283</v>
      </c>
      <c r="E204" s="43"/>
      <c r="F204" s="224" t="s">
        <v>1135</v>
      </c>
      <c r="G204" s="43"/>
      <c r="H204" s="43"/>
      <c r="I204" s="225"/>
      <c r="J204" s="43"/>
      <c r="K204" s="43"/>
      <c r="L204" s="47"/>
      <c r="M204" s="226"/>
      <c r="N204" s="22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283</v>
      </c>
      <c r="AU204" s="20" t="s">
        <v>84</v>
      </c>
    </row>
    <row r="205" s="2" customFormat="1" ht="24.15" customHeight="1">
      <c r="A205" s="41"/>
      <c r="B205" s="42"/>
      <c r="C205" s="210" t="s">
        <v>662</v>
      </c>
      <c r="D205" s="210" t="s">
        <v>278</v>
      </c>
      <c r="E205" s="211" t="s">
        <v>2017</v>
      </c>
      <c r="F205" s="212" t="s">
        <v>2018</v>
      </c>
      <c r="G205" s="213" t="s">
        <v>1041</v>
      </c>
      <c r="H205" s="214">
        <v>3120</v>
      </c>
      <c r="I205" s="215"/>
      <c r="J205" s="216">
        <f>ROUND(I205*H205,2)</f>
        <v>0</v>
      </c>
      <c r="K205" s="212" t="s">
        <v>19</v>
      </c>
      <c r="L205" s="47"/>
      <c r="M205" s="217" t="s">
        <v>19</v>
      </c>
      <c r="N205" s="218" t="s">
        <v>46</v>
      </c>
      <c r="O205" s="87"/>
      <c r="P205" s="219">
        <f>O205*H205</f>
        <v>0</v>
      </c>
      <c r="Q205" s="219">
        <v>0</v>
      </c>
      <c r="R205" s="219">
        <f>Q205*H205</f>
        <v>0</v>
      </c>
      <c r="S205" s="219">
        <v>0</v>
      </c>
      <c r="T205" s="220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1" t="s">
        <v>102</v>
      </c>
      <c r="AT205" s="221" t="s">
        <v>278</v>
      </c>
      <c r="AU205" s="221" t="s">
        <v>84</v>
      </c>
      <c r="AY205" s="20" t="s">
        <v>277</v>
      </c>
      <c r="BE205" s="222">
        <f>IF(N205="základní",J205,0)</f>
        <v>0</v>
      </c>
      <c r="BF205" s="222">
        <f>IF(N205="snížená",J205,0)</f>
        <v>0</v>
      </c>
      <c r="BG205" s="222">
        <f>IF(N205="zákl. přenesená",J205,0)</f>
        <v>0</v>
      </c>
      <c r="BH205" s="222">
        <f>IF(N205="sníž. přenesená",J205,0)</f>
        <v>0</v>
      </c>
      <c r="BI205" s="222">
        <f>IF(N205="nulová",J205,0)</f>
        <v>0</v>
      </c>
      <c r="BJ205" s="20" t="s">
        <v>82</v>
      </c>
      <c r="BK205" s="222">
        <f>ROUND(I205*H205,2)</f>
        <v>0</v>
      </c>
      <c r="BL205" s="20" t="s">
        <v>102</v>
      </c>
      <c r="BM205" s="221" t="s">
        <v>2084</v>
      </c>
    </row>
    <row r="206" s="2" customFormat="1">
      <c r="A206" s="41"/>
      <c r="B206" s="42"/>
      <c r="C206" s="43"/>
      <c r="D206" s="223" t="s">
        <v>283</v>
      </c>
      <c r="E206" s="43"/>
      <c r="F206" s="224" t="s">
        <v>2018</v>
      </c>
      <c r="G206" s="43"/>
      <c r="H206" s="43"/>
      <c r="I206" s="225"/>
      <c r="J206" s="43"/>
      <c r="K206" s="43"/>
      <c r="L206" s="47"/>
      <c r="M206" s="226"/>
      <c r="N206" s="22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283</v>
      </c>
      <c r="AU206" s="20" t="s">
        <v>84</v>
      </c>
    </row>
    <row r="207" s="2" customFormat="1" ht="24.15" customHeight="1">
      <c r="A207" s="41"/>
      <c r="B207" s="42"/>
      <c r="C207" s="210" t="s">
        <v>672</v>
      </c>
      <c r="D207" s="210" t="s">
        <v>278</v>
      </c>
      <c r="E207" s="211" t="s">
        <v>2022</v>
      </c>
      <c r="F207" s="212" t="s">
        <v>2023</v>
      </c>
      <c r="G207" s="213" t="s">
        <v>1041</v>
      </c>
      <c r="H207" s="214">
        <v>104</v>
      </c>
      <c r="I207" s="215"/>
      <c r="J207" s="216">
        <f>ROUND(I207*H207,2)</f>
        <v>0</v>
      </c>
      <c r="K207" s="212" t="s">
        <v>19</v>
      </c>
      <c r="L207" s="47"/>
      <c r="M207" s="217" t="s">
        <v>19</v>
      </c>
      <c r="N207" s="218" t="s">
        <v>46</v>
      </c>
      <c r="O207" s="87"/>
      <c r="P207" s="219">
        <f>O207*H207</f>
        <v>0</v>
      </c>
      <c r="Q207" s="219">
        <v>0</v>
      </c>
      <c r="R207" s="219">
        <f>Q207*H207</f>
        <v>0</v>
      </c>
      <c r="S207" s="219">
        <v>0</v>
      </c>
      <c r="T207" s="22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1" t="s">
        <v>102</v>
      </c>
      <c r="AT207" s="221" t="s">
        <v>278</v>
      </c>
      <c r="AU207" s="221" t="s">
        <v>84</v>
      </c>
      <c r="AY207" s="20" t="s">
        <v>277</v>
      </c>
      <c r="BE207" s="222">
        <f>IF(N207="základní",J207,0)</f>
        <v>0</v>
      </c>
      <c r="BF207" s="222">
        <f>IF(N207="snížená",J207,0)</f>
        <v>0</v>
      </c>
      <c r="BG207" s="222">
        <f>IF(N207="zákl. přenesená",J207,0)</f>
        <v>0</v>
      </c>
      <c r="BH207" s="222">
        <f>IF(N207="sníž. přenesená",J207,0)</f>
        <v>0</v>
      </c>
      <c r="BI207" s="222">
        <f>IF(N207="nulová",J207,0)</f>
        <v>0</v>
      </c>
      <c r="BJ207" s="20" t="s">
        <v>82</v>
      </c>
      <c r="BK207" s="222">
        <f>ROUND(I207*H207,2)</f>
        <v>0</v>
      </c>
      <c r="BL207" s="20" t="s">
        <v>102</v>
      </c>
      <c r="BM207" s="221" t="s">
        <v>2085</v>
      </c>
    </row>
    <row r="208" s="2" customFormat="1">
      <c r="A208" s="41"/>
      <c r="B208" s="42"/>
      <c r="C208" s="43"/>
      <c r="D208" s="223" t="s">
        <v>283</v>
      </c>
      <c r="E208" s="43"/>
      <c r="F208" s="224" t="s">
        <v>2023</v>
      </c>
      <c r="G208" s="43"/>
      <c r="H208" s="43"/>
      <c r="I208" s="225"/>
      <c r="J208" s="43"/>
      <c r="K208" s="43"/>
      <c r="L208" s="47"/>
      <c r="M208" s="226"/>
      <c r="N208" s="22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283</v>
      </c>
      <c r="AU208" s="20" t="s">
        <v>84</v>
      </c>
    </row>
    <row r="209" s="2" customFormat="1" ht="24.15" customHeight="1">
      <c r="A209" s="41"/>
      <c r="B209" s="42"/>
      <c r="C209" s="210" t="s">
        <v>679</v>
      </c>
      <c r="D209" s="210" t="s">
        <v>278</v>
      </c>
      <c r="E209" s="211" t="s">
        <v>1414</v>
      </c>
      <c r="F209" s="212" t="s">
        <v>2020</v>
      </c>
      <c r="G209" s="213" t="s">
        <v>1041</v>
      </c>
      <c r="H209" s="214">
        <v>250</v>
      </c>
      <c r="I209" s="215"/>
      <c r="J209" s="216">
        <f>ROUND(I209*H209,2)</f>
        <v>0</v>
      </c>
      <c r="K209" s="212" t="s">
        <v>19</v>
      </c>
      <c r="L209" s="47"/>
      <c r="M209" s="217" t="s">
        <v>19</v>
      </c>
      <c r="N209" s="218" t="s">
        <v>46</v>
      </c>
      <c r="O209" s="87"/>
      <c r="P209" s="219">
        <f>O209*H209</f>
        <v>0</v>
      </c>
      <c r="Q209" s="219">
        <v>0</v>
      </c>
      <c r="R209" s="219">
        <f>Q209*H209</f>
        <v>0</v>
      </c>
      <c r="S209" s="219">
        <v>0</v>
      </c>
      <c r="T209" s="220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1" t="s">
        <v>102</v>
      </c>
      <c r="AT209" s="221" t="s">
        <v>278</v>
      </c>
      <c r="AU209" s="221" t="s">
        <v>84</v>
      </c>
      <c r="AY209" s="20" t="s">
        <v>277</v>
      </c>
      <c r="BE209" s="222">
        <f>IF(N209="základní",J209,0)</f>
        <v>0</v>
      </c>
      <c r="BF209" s="222">
        <f>IF(N209="snížená",J209,0)</f>
        <v>0</v>
      </c>
      <c r="BG209" s="222">
        <f>IF(N209="zákl. přenesená",J209,0)</f>
        <v>0</v>
      </c>
      <c r="BH209" s="222">
        <f>IF(N209="sníž. přenesená",J209,0)</f>
        <v>0</v>
      </c>
      <c r="BI209" s="222">
        <f>IF(N209="nulová",J209,0)</f>
        <v>0</v>
      </c>
      <c r="BJ209" s="20" t="s">
        <v>82</v>
      </c>
      <c r="BK209" s="222">
        <f>ROUND(I209*H209,2)</f>
        <v>0</v>
      </c>
      <c r="BL209" s="20" t="s">
        <v>102</v>
      </c>
      <c r="BM209" s="221" t="s">
        <v>2086</v>
      </c>
    </row>
    <row r="210" s="2" customFormat="1">
      <c r="A210" s="41"/>
      <c r="B210" s="42"/>
      <c r="C210" s="43"/>
      <c r="D210" s="223" t="s">
        <v>283</v>
      </c>
      <c r="E210" s="43"/>
      <c r="F210" s="224" t="s">
        <v>2020</v>
      </c>
      <c r="G210" s="43"/>
      <c r="H210" s="43"/>
      <c r="I210" s="225"/>
      <c r="J210" s="43"/>
      <c r="K210" s="43"/>
      <c r="L210" s="47"/>
      <c r="M210" s="226"/>
      <c r="N210" s="22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283</v>
      </c>
      <c r="AU210" s="20" t="s">
        <v>84</v>
      </c>
    </row>
    <row r="211" s="2" customFormat="1" ht="16.5" customHeight="1">
      <c r="A211" s="41"/>
      <c r="B211" s="42"/>
      <c r="C211" s="210" t="s">
        <v>687</v>
      </c>
      <c r="D211" s="210" t="s">
        <v>278</v>
      </c>
      <c r="E211" s="211" t="s">
        <v>2025</v>
      </c>
      <c r="F211" s="212" t="s">
        <v>2026</v>
      </c>
      <c r="G211" s="213" t="s">
        <v>1041</v>
      </c>
      <c r="H211" s="214">
        <v>780</v>
      </c>
      <c r="I211" s="215"/>
      <c r="J211" s="216">
        <f>ROUND(I211*H211,2)</f>
        <v>0</v>
      </c>
      <c r="K211" s="212" t="s">
        <v>19</v>
      </c>
      <c r="L211" s="47"/>
      <c r="M211" s="217" t="s">
        <v>19</v>
      </c>
      <c r="N211" s="218" t="s">
        <v>46</v>
      </c>
      <c r="O211" s="87"/>
      <c r="P211" s="219">
        <f>O211*H211</f>
        <v>0</v>
      </c>
      <c r="Q211" s="219">
        <v>0</v>
      </c>
      <c r="R211" s="219">
        <f>Q211*H211</f>
        <v>0</v>
      </c>
      <c r="S211" s="219">
        <v>0</v>
      </c>
      <c r="T211" s="220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1" t="s">
        <v>102</v>
      </c>
      <c r="AT211" s="221" t="s">
        <v>278</v>
      </c>
      <c r="AU211" s="221" t="s">
        <v>84</v>
      </c>
      <c r="AY211" s="20" t="s">
        <v>277</v>
      </c>
      <c r="BE211" s="222">
        <f>IF(N211="základní",J211,0)</f>
        <v>0</v>
      </c>
      <c r="BF211" s="222">
        <f>IF(N211="snížená",J211,0)</f>
        <v>0</v>
      </c>
      <c r="BG211" s="222">
        <f>IF(N211="zákl. přenesená",J211,0)</f>
        <v>0</v>
      </c>
      <c r="BH211" s="222">
        <f>IF(N211="sníž. přenesená",J211,0)</f>
        <v>0</v>
      </c>
      <c r="BI211" s="222">
        <f>IF(N211="nulová",J211,0)</f>
        <v>0</v>
      </c>
      <c r="BJ211" s="20" t="s">
        <v>82</v>
      </c>
      <c r="BK211" s="222">
        <f>ROUND(I211*H211,2)</f>
        <v>0</v>
      </c>
      <c r="BL211" s="20" t="s">
        <v>102</v>
      </c>
      <c r="BM211" s="221" t="s">
        <v>2087</v>
      </c>
    </row>
    <row r="212" s="2" customFormat="1">
      <c r="A212" s="41"/>
      <c r="B212" s="42"/>
      <c r="C212" s="43"/>
      <c r="D212" s="223" t="s">
        <v>283</v>
      </c>
      <c r="E212" s="43"/>
      <c r="F212" s="224" t="s">
        <v>2026</v>
      </c>
      <c r="G212" s="43"/>
      <c r="H212" s="43"/>
      <c r="I212" s="225"/>
      <c r="J212" s="43"/>
      <c r="K212" s="43"/>
      <c r="L212" s="47"/>
      <c r="M212" s="226"/>
      <c r="N212" s="22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283</v>
      </c>
      <c r="AU212" s="20" t="s">
        <v>84</v>
      </c>
    </row>
    <row r="213" s="2" customFormat="1" ht="16.5" customHeight="1">
      <c r="A213" s="41"/>
      <c r="B213" s="42"/>
      <c r="C213" s="210" t="s">
        <v>695</v>
      </c>
      <c r="D213" s="210" t="s">
        <v>278</v>
      </c>
      <c r="E213" s="211" t="s">
        <v>2028</v>
      </c>
      <c r="F213" s="212" t="s">
        <v>2029</v>
      </c>
      <c r="G213" s="213" t="s">
        <v>1041</v>
      </c>
      <c r="H213" s="214">
        <v>780</v>
      </c>
      <c r="I213" s="215"/>
      <c r="J213" s="216">
        <f>ROUND(I213*H213,2)</f>
        <v>0</v>
      </c>
      <c r="K213" s="212" t="s">
        <v>19</v>
      </c>
      <c r="L213" s="47"/>
      <c r="M213" s="217" t="s">
        <v>19</v>
      </c>
      <c r="N213" s="218" t="s">
        <v>46</v>
      </c>
      <c r="O213" s="87"/>
      <c r="P213" s="219">
        <f>O213*H213</f>
        <v>0</v>
      </c>
      <c r="Q213" s="219">
        <v>0</v>
      </c>
      <c r="R213" s="219">
        <f>Q213*H213</f>
        <v>0</v>
      </c>
      <c r="S213" s="219">
        <v>0</v>
      </c>
      <c r="T213" s="220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1" t="s">
        <v>102</v>
      </c>
      <c r="AT213" s="221" t="s">
        <v>278</v>
      </c>
      <c r="AU213" s="221" t="s">
        <v>84</v>
      </c>
      <c r="AY213" s="20" t="s">
        <v>277</v>
      </c>
      <c r="BE213" s="222">
        <f>IF(N213="základní",J213,0)</f>
        <v>0</v>
      </c>
      <c r="BF213" s="222">
        <f>IF(N213="snížená",J213,0)</f>
        <v>0</v>
      </c>
      <c r="BG213" s="222">
        <f>IF(N213="zákl. přenesená",J213,0)</f>
        <v>0</v>
      </c>
      <c r="BH213" s="222">
        <f>IF(N213="sníž. přenesená",J213,0)</f>
        <v>0</v>
      </c>
      <c r="BI213" s="222">
        <f>IF(N213="nulová",J213,0)</f>
        <v>0</v>
      </c>
      <c r="BJ213" s="20" t="s">
        <v>82</v>
      </c>
      <c r="BK213" s="222">
        <f>ROUND(I213*H213,2)</f>
        <v>0</v>
      </c>
      <c r="BL213" s="20" t="s">
        <v>102</v>
      </c>
      <c r="BM213" s="221" t="s">
        <v>2088</v>
      </c>
    </row>
    <row r="214" s="2" customFormat="1">
      <c r="A214" s="41"/>
      <c r="B214" s="42"/>
      <c r="C214" s="43"/>
      <c r="D214" s="223" t="s">
        <v>283</v>
      </c>
      <c r="E214" s="43"/>
      <c r="F214" s="224" t="s">
        <v>2029</v>
      </c>
      <c r="G214" s="43"/>
      <c r="H214" s="43"/>
      <c r="I214" s="225"/>
      <c r="J214" s="43"/>
      <c r="K214" s="43"/>
      <c r="L214" s="47"/>
      <c r="M214" s="226"/>
      <c r="N214" s="227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283</v>
      </c>
      <c r="AU214" s="20" t="s">
        <v>84</v>
      </c>
    </row>
    <row r="215" s="2" customFormat="1" ht="16.5" customHeight="1">
      <c r="A215" s="41"/>
      <c r="B215" s="42"/>
      <c r="C215" s="210" t="s">
        <v>702</v>
      </c>
      <c r="D215" s="210" t="s">
        <v>278</v>
      </c>
      <c r="E215" s="211" t="s">
        <v>2031</v>
      </c>
      <c r="F215" s="212" t="s">
        <v>2032</v>
      </c>
      <c r="G215" s="213" t="s">
        <v>1051</v>
      </c>
      <c r="H215" s="214">
        <v>340</v>
      </c>
      <c r="I215" s="215"/>
      <c r="J215" s="216">
        <f>ROUND(I215*H215,2)</f>
        <v>0</v>
      </c>
      <c r="K215" s="212" t="s">
        <v>19</v>
      </c>
      <c r="L215" s="47"/>
      <c r="M215" s="217" t="s">
        <v>19</v>
      </c>
      <c r="N215" s="218" t="s">
        <v>46</v>
      </c>
      <c r="O215" s="87"/>
      <c r="P215" s="219">
        <f>O215*H215</f>
        <v>0</v>
      </c>
      <c r="Q215" s="219">
        <v>0</v>
      </c>
      <c r="R215" s="219">
        <f>Q215*H215</f>
        <v>0</v>
      </c>
      <c r="S215" s="219">
        <v>0</v>
      </c>
      <c r="T215" s="220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1" t="s">
        <v>102</v>
      </c>
      <c r="AT215" s="221" t="s">
        <v>278</v>
      </c>
      <c r="AU215" s="221" t="s">
        <v>84</v>
      </c>
      <c r="AY215" s="20" t="s">
        <v>277</v>
      </c>
      <c r="BE215" s="222">
        <f>IF(N215="základní",J215,0)</f>
        <v>0</v>
      </c>
      <c r="BF215" s="222">
        <f>IF(N215="snížená",J215,0)</f>
        <v>0</v>
      </c>
      <c r="BG215" s="222">
        <f>IF(N215="zákl. přenesená",J215,0)</f>
        <v>0</v>
      </c>
      <c r="BH215" s="222">
        <f>IF(N215="sníž. přenesená",J215,0)</f>
        <v>0</v>
      </c>
      <c r="BI215" s="222">
        <f>IF(N215="nulová",J215,0)</f>
        <v>0</v>
      </c>
      <c r="BJ215" s="20" t="s">
        <v>82</v>
      </c>
      <c r="BK215" s="222">
        <f>ROUND(I215*H215,2)</f>
        <v>0</v>
      </c>
      <c r="BL215" s="20" t="s">
        <v>102</v>
      </c>
      <c r="BM215" s="221" t="s">
        <v>2089</v>
      </c>
    </row>
    <row r="216" s="2" customFormat="1">
      <c r="A216" s="41"/>
      <c r="B216" s="42"/>
      <c r="C216" s="43"/>
      <c r="D216" s="223" t="s">
        <v>283</v>
      </c>
      <c r="E216" s="43"/>
      <c r="F216" s="224" t="s">
        <v>2032</v>
      </c>
      <c r="G216" s="43"/>
      <c r="H216" s="43"/>
      <c r="I216" s="225"/>
      <c r="J216" s="43"/>
      <c r="K216" s="43"/>
      <c r="L216" s="47"/>
      <c r="M216" s="226"/>
      <c r="N216" s="22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283</v>
      </c>
      <c r="AU216" s="20" t="s">
        <v>84</v>
      </c>
    </row>
    <row r="217" s="2" customFormat="1" ht="16.5" customHeight="1">
      <c r="A217" s="41"/>
      <c r="B217" s="42"/>
      <c r="C217" s="210" t="s">
        <v>708</v>
      </c>
      <c r="D217" s="210" t="s">
        <v>278</v>
      </c>
      <c r="E217" s="211" t="s">
        <v>2031</v>
      </c>
      <c r="F217" s="212" t="s">
        <v>2032</v>
      </c>
      <c r="G217" s="213" t="s">
        <v>1051</v>
      </c>
      <c r="H217" s="214">
        <v>220</v>
      </c>
      <c r="I217" s="215"/>
      <c r="J217" s="216">
        <f>ROUND(I217*H217,2)</f>
        <v>0</v>
      </c>
      <c r="K217" s="212" t="s">
        <v>19</v>
      </c>
      <c r="L217" s="47"/>
      <c r="M217" s="217" t="s">
        <v>19</v>
      </c>
      <c r="N217" s="218" t="s">
        <v>46</v>
      </c>
      <c r="O217" s="87"/>
      <c r="P217" s="219">
        <f>O217*H217</f>
        <v>0</v>
      </c>
      <c r="Q217" s="219">
        <v>0</v>
      </c>
      <c r="R217" s="219">
        <f>Q217*H217</f>
        <v>0</v>
      </c>
      <c r="S217" s="219">
        <v>0</v>
      </c>
      <c r="T217" s="220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1" t="s">
        <v>102</v>
      </c>
      <c r="AT217" s="221" t="s">
        <v>278</v>
      </c>
      <c r="AU217" s="221" t="s">
        <v>84</v>
      </c>
      <c r="AY217" s="20" t="s">
        <v>277</v>
      </c>
      <c r="BE217" s="222">
        <f>IF(N217="základní",J217,0)</f>
        <v>0</v>
      </c>
      <c r="BF217" s="222">
        <f>IF(N217="snížená",J217,0)</f>
        <v>0</v>
      </c>
      <c r="BG217" s="222">
        <f>IF(N217="zákl. přenesená",J217,0)</f>
        <v>0</v>
      </c>
      <c r="BH217" s="222">
        <f>IF(N217="sníž. přenesená",J217,0)</f>
        <v>0</v>
      </c>
      <c r="BI217" s="222">
        <f>IF(N217="nulová",J217,0)</f>
        <v>0</v>
      </c>
      <c r="BJ217" s="20" t="s">
        <v>82</v>
      </c>
      <c r="BK217" s="222">
        <f>ROUND(I217*H217,2)</f>
        <v>0</v>
      </c>
      <c r="BL217" s="20" t="s">
        <v>102</v>
      </c>
      <c r="BM217" s="221" t="s">
        <v>2090</v>
      </c>
    </row>
    <row r="218" s="2" customFormat="1">
      <c r="A218" s="41"/>
      <c r="B218" s="42"/>
      <c r="C218" s="43"/>
      <c r="D218" s="223" t="s">
        <v>283</v>
      </c>
      <c r="E218" s="43"/>
      <c r="F218" s="224" t="s">
        <v>2032</v>
      </c>
      <c r="G218" s="43"/>
      <c r="H218" s="43"/>
      <c r="I218" s="225"/>
      <c r="J218" s="43"/>
      <c r="K218" s="43"/>
      <c r="L218" s="47"/>
      <c r="M218" s="226"/>
      <c r="N218" s="22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283</v>
      </c>
      <c r="AU218" s="20" t="s">
        <v>84</v>
      </c>
    </row>
    <row r="219" s="2" customFormat="1" ht="16.5" customHeight="1">
      <c r="A219" s="41"/>
      <c r="B219" s="42"/>
      <c r="C219" s="210" t="s">
        <v>715</v>
      </c>
      <c r="D219" s="210" t="s">
        <v>278</v>
      </c>
      <c r="E219" s="211" t="s">
        <v>2035</v>
      </c>
      <c r="F219" s="212" t="s">
        <v>2036</v>
      </c>
      <c r="G219" s="213" t="s">
        <v>1051</v>
      </c>
      <c r="H219" s="214">
        <v>730</v>
      </c>
      <c r="I219" s="215"/>
      <c r="J219" s="216">
        <f>ROUND(I219*H219,2)</f>
        <v>0</v>
      </c>
      <c r="K219" s="212" t="s">
        <v>19</v>
      </c>
      <c r="L219" s="47"/>
      <c r="M219" s="217" t="s">
        <v>19</v>
      </c>
      <c r="N219" s="218" t="s">
        <v>46</v>
      </c>
      <c r="O219" s="87"/>
      <c r="P219" s="219">
        <f>O219*H219</f>
        <v>0</v>
      </c>
      <c r="Q219" s="219">
        <v>0</v>
      </c>
      <c r="R219" s="219">
        <f>Q219*H219</f>
        <v>0</v>
      </c>
      <c r="S219" s="219">
        <v>0</v>
      </c>
      <c r="T219" s="220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1" t="s">
        <v>102</v>
      </c>
      <c r="AT219" s="221" t="s">
        <v>278</v>
      </c>
      <c r="AU219" s="221" t="s">
        <v>84</v>
      </c>
      <c r="AY219" s="20" t="s">
        <v>277</v>
      </c>
      <c r="BE219" s="222">
        <f>IF(N219="základní",J219,0)</f>
        <v>0</v>
      </c>
      <c r="BF219" s="222">
        <f>IF(N219="snížená",J219,0)</f>
        <v>0</v>
      </c>
      <c r="BG219" s="222">
        <f>IF(N219="zákl. přenesená",J219,0)</f>
        <v>0</v>
      </c>
      <c r="BH219" s="222">
        <f>IF(N219="sníž. přenesená",J219,0)</f>
        <v>0</v>
      </c>
      <c r="BI219" s="222">
        <f>IF(N219="nulová",J219,0)</f>
        <v>0</v>
      </c>
      <c r="BJ219" s="20" t="s">
        <v>82</v>
      </c>
      <c r="BK219" s="222">
        <f>ROUND(I219*H219,2)</f>
        <v>0</v>
      </c>
      <c r="BL219" s="20" t="s">
        <v>102</v>
      </c>
      <c r="BM219" s="221" t="s">
        <v>2091</v>
      </c>
    </row>
    <row r="220" s="2" customFormat="1">
      <c r="A220" s="41"/>
      <c r="B220" s="42"/>
      <c r="C220" s="43"/>
      <c r="D220" s="223" t="s">
        <v>283</v>
      </c>
      <c r="E220" s="43"/>
      <c r="F220" s="224" t="s">
        <v>2036</v>
      </c>
      <c r="G220" s="43"/>
      <c r="H220" s="43"/>
      <c r="I220" s="225"/>
      <c r="J220" s="43"/>
      <c r="K220" s="43"/>
      <c r="L220" s="47"/>
      <c r="M220" s="226"/>
      <c r="N220" s="22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283</v>
      </c>
      <c r="AU220" s="20" t="s">
        <v>84</v>
      </c>
    </row>
    <row r="221" s="2" customFormat="1" ht="16.5" customHeight="1">
      <c r="A221" s="41"/>
      <c r="B221" s="42"/>
      <c r="C221" s="210" t="s">
        <v>723</v>
      </c>
      <c r="D221" s="210" t="s">
        <v>278</v>
      </c>
      <c r="E221" s="211" t="s">
        <v>1375</v>
      </c>
      <c r="F221" s="212" t="s">
        <v>2038</v>
      </c>
      <c r="G221" s="213" t="s">
        <v>1051</v>
      </c>
      <c r="H221" s="214">
        <v>340</v>
      </c>
      <c r="I221" s="215"/>
      <c r="J221" s="216">
        <f>ROUND(I221*H221,2)</f>
        <v>0</v>
      </c>
      <c r="K221" s="212" t="s">
        <v>19</v>
      </c>
      <c r="L221" s="47"/>
      <c r="M221" s="217" t="s">
        <v>19</v>
      </c>
      <c r="N221" s="218" t="s">
        <v>46</v>
      </c>
      <c r="O221" s="87"/>
      <c r="P221" s="219">
        <f>O221*H221</f>
        <v>0</v>
      </c>
      <c r="Q221" s="219">
        <v>0</v>
      </c>
      <c r="R221" s="219">
        <f>Q221*H221</f>
        <v>0</v>
      </c>
      <c r="S221" s="219">
        <v>0</v>
      </c>
      <c r="T221" s="220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1" t="s">
        <v>102</v>
      </c>
      <c r="AT221" s="221" t="s">
        <v>278</v>
      </c>
      <c r="AU221" s="221" t="s">
        <v>84</v>
      </c>
      <c r="AY221" s="20" t="s">
        <v>277</v>
      </c>
      <c r="BE221" s="222">
        <f>IF(N221="základní",J221,0)</f>
        <v>0</v>
      </c>
      <c r="BF221" s="222">
        <f>IF(N221="snížená",J221,0)</f>
        <v>0</v>
      </c>
      <c r="BG221" s="222">
        <f>IF(N221="zákl. přenesená",J221,0)</f>
        <v>0</v>
      </c>
      <c r="BH221" s="222">
        <f>IF(N221="sníž. přenesená",J221,0)</f>
        <v>0</v>
      </c>
      <c r="BI221" s="222">
        <f>IF(N221="nulová",J221,0)</f>
        <v>0</v>
      </c>
      <c r="BJ221" s="20" t="s">
        <v>82</v>
      </c>
      <c r="BK221" s="222">
        <f>ROUND(I221*H221,2)</f>
        <v>0</v>
      </c>
      <c r="BL221" s="20" t="s">
        <v>102</v>
      </c>
      <c r="BM221" s="221" t="s">
        <v>2092</v>
      </c>
    </row>
    <row r="222" s="2" customFormat="1">
      <c r="A222" s="41"/>
      <c r="B222" s="42"/>
      <c r="C222" s="43"/>
      <c r="D222" s="223" t="s">
        <v>283</v>
      </c>
      <c r="E222" s="43"/>
      <c r="F222" s="224" t="s">
        <v>2038</v>
      </c>
      <c r="G222" s="43"/>
      <c r="H222" s="43"/>
      <c r="I222" s="225"/>
      <c r="J222" s="43"/>
      <c r="K222" s="43"/>
      <c r="L222" s="47"/>
      <c r="M222" s="226"/>
      <c r="N222" s="22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283</v>
      </c>
      <c r="AU222" s="20" t="s">
        <v>84</v>
      </c>
    </row>
    <row r="223" s="2" customFormat="1" ht="16.5" customHeight="1">
      <c r="A223" s="41"/>
      <c r="B223" s="42"/>
      <c r="C223" s="210" t="s">
        <v>728</v>
      </c>
      <c r="D223" s="210" t="s">
        <v>278</v>
      </c>
      <c r="E223" s="211" t="s">
        <v>1377</v>
      </c>
      <c r="F223" s="212" t="s">
        <v>2040</v>
      </c>
      <c r="G223" s="213" t="s">
        <v>1051</v>
      </c>
      <c r="H223" s="214">
        <v>220</v>
      </c>
      <c r="I223" s="215"/>
      <c r="J223" s="216">
        <f>ROUND(I223*H223,2)</f>
        <v>0</v>
      </c>
      <c r="K223" s="212" t="s">
        <v>19</v>
      </c>
      <c r="L223" s="47"/>
      <c r="M223" s="217" t="s">
        <v>19</v>
      </c>
      <c r="N223" s="218" t="s">
        <v>46</v>
      </c>
      <c r="O223" s="87"/>
      <c r="P223" s="219">
        <f>O223*H223</f>
        <v>0</v>
      </c>
      <c r="Q223" s="219">
        <v>0</v>
      </c>
      <c r="R223" s="219">
        <f>Q223*H223</f>
        <v>0</v>
      </c>
      <c r="S223" s="219">
        <v>0</v>
      </c>
      <c r="T223" s="220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1" t="s">
        <v>102</v>
      </c>
      <c r="AT223" s="221" t="s">
        <v>278</v>
      </c>
      <c r="AU223" s="221" t="s">
        <v>84</v>
      </c>
      <c r="AY223" s="20" t="s">
        <v>277</v>
      </c>
      <c r="BE223" s="222">
        <f>IF(N223="základní",J223,0)</f>
        <v>0</v>
      </c>
      <c r="BF223" s="222">
        <f>IF(N223="snížená",J223,0)</f>
        <v>0</v>
      </c>
      <c r="BG223" s="222">
        <f>IF(N223="zákl. přenesená",J223,0)</f>
        <v>0</v>
      </c>
      <c r="BH223" s="222">
        <f>IF(N223="sníž. přenesená",J223,0)</f>
        <v>0</v>
      </c>
      <c r="BI223" s="222">
        <f>IF(N223="nulová",J223,0)</f>
        <v>0</v>
      </c>
      <c r="BJ223" s="20" t="s">
        <v>82</v>
      </c>
      <c r="BK223" s="222">
        <f>ROUND(I223*H223,2)</f>
        <v>0</v>
      </c>
      <c r="BL223" s="20" t="s">
        <v>102</v>
      </c>
      <c r="BM223" s="221" t="s">
        <v>2093</v>
      </c>
    </row>
    <row r="224" s="2" customFormat="1">
      <c r="A224" s="41"/>
      <c r="B224" s="42"/>
      <c r="C224" s="43"/>
      <c r="D224" s="223" t="s">
        <v>283</v>
      </c>
      <c r="E224" s="43"/>
      <c r="F224" s="224" t="s">
        <v>2040</v>
      </c>
      <c r="G224" s="43"/>
      <c r="H224" s="43"/>
      <c r="I224" s="225"/>
      <c r="J224" s="43"/>
      <c r="K224" s="43"/>
      <c r="L224" s="47"/>
      <c r="M224" s="226"/>
      <c r="N224" s="22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283</v>
      </c>
      <c r="AU224" s="20" t="s">
        <v>84</v>
      </c>
    </row>
    <row r="225" s="2" customFormat="1" ht="16.5" customHeight="1">
      <c r="A225" s="41"/>
      <c r="B225" s="42"/>
      <c r="C225" s="210" t="s">
        <v>733</v>
      </c>
      <c r="D225" s="210" t="s">
        <v>278</v>
      </c>
      <c r="E225" s="211" t="s">
        <v>1380</v>
      </c>
      <c r="F225" s="212" t="s">
        <v>2042</v>
      </c>
      <c r="G225" s="213" t="s">
        <v>1051</v>
      </c>
      <c r="H225" s="214">
        <v>730</v>
      </c>
      <c r="I225" s="215"/>
      <c r="J225" s="216">
        <f>ROUND(I225*H225,2)</f>
        <v>0</v>
      </c>
      <c r="K225" s="212" t="s">
        <v>19</v>
      </c>
      <c r="L225" s="47"/>
      <c r="M225" s="217" t="s">
        <v>19</v>
      </c>
      <c r="N225" s="218" t="s">
        <v>46</v>
      </c>
      <c r="O225" s="87"/>
      <c r="P225" s="219">
        <f>O225*H225</f>
        <v>0</v>
      </c>
      <c r="Q225" s="219">
        <v>0</v>
      </c>
      <c r="R225" s="219">
        <f>Q225*H225</f>
        <v>0</v>
      </c>
      <c r="S225" s="219">
        <v>0</v>
      </c>
      <c r="T225" s="220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1" t="s">
        <v>102</v>
      </c>
      <c r="AT225" s="221" t="s">
        <v>278</v>
      </c>
      <c r="AU225" s="221" t="s">
        <v>84</v>
      </c>
      <c r="AY225" s="20" t="s">
        <v>277</v>
      </c>
      <c r="BE225" s="222">
        <f>IF(N225="základní",J225,0)</f>
        <v>0</v>
      </c>
      <c r="BF225" s="222">
        <f>IF(N225="snížená",J225,0)</f>
        <v>0</v>
      </c>
      <c r="BG225" s="222">
        <f>IF(N225="zákl. přenesená",J225,0)</f>
        <v>0</v>
      </c>
      <c r="BH225" s="222">
        <f>IF(N225="sníž. přenesená",J225,0)</f>
        <v>0</v>
      </c>
      <c r="BI225" s="222">
        <f>IF(N225="nulová",J225,0)</f>
        <v>0</v>
      </c>
      <c r="BJ225" s="20" t="s">
        <v>82</v>
      </c>
      <c r="BK225" s="222">
        <f>ROUND(I225*H225,2)</f>
        <v>0</v>
      </c>
      <c r="BL225" s="20" t="s">
        <v>102</v>
      </c>
      <c r="BM225" s="221" t="s">
        <v>2094</v>
      </c>
    </row>
    <row r="226" s="2" customFormat="1">
      <c r="A226" s="41"/>
      <c r="B226" s="42"/>
      <c r="C226" s="43"/>
      <c r="D226" s="223" t="s">
        <v>283</v>
      </c>
      <c r="E226" s="43"/>
      <c r="F226" s="224" t="s">
        <v>2042</v>
      </c>
      <c r="G226" s="43"/>
      <c r="H226" s="43"/>
      <c r="I226" s="225"/>
      <c r="J226" s="43"/>
      <c r="K226" s="43"/>
      <c r="L226" s="47"/>
      <c r="M226" s="226"/>
      <c r="N226" s="22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283</v>
      </c>
      <c r="AU226" s="20" t="s">
        <v>84</v>
      </c>
    </row>
    <row r="227" s="2" customFormat="1" ht="16.5" customHeight="1">
      <c r="A227" s="41"/>
      <c r="B227" s="42"/>
      <c r="C227" s="210" t="s">
        <v>738</v>
      </c>
      <c r="D227" s="210" t="s">
        <v>278</v>
      </c>
      <c r="E227" s="211" t="s">
        <v>1382</v>
      </c>
      <c r="F227" s="212" t="s">
        <v>1424</v>
      </c>
      <c r="G227" s="213" t="s">
        <v>1131</v>
      </c>
      <c r="H227" s="214">
        <v>101.84</v>
      </c>
      <c r="I227" s="215"/>
      <c r="J227" s="216">
        <f>ROUND(I227*H227,2)</f>
        <v>0</v>
      </c>
      <c r="K227" s="212" t="s">
        <v>19</v>
      </c>
      <c r="L227" s="47"/>
      <c r="M227" s="217" t="s">
        <v>19</v>
      </c>
      <c r="N227" s="218" t="s">
        <v>46</v>
      </c>
      <c r="O227" s="87"/>
      <c r="P227" s="219">
        <f>O227*H227</f>
        <v>0</v>
      </c>
      <c r="Q227" s="219">
        <v>0</v>
      </c>
      <c r="R227" s="219">
        <f>Q227*H227</f>
        <v>0</v>
      </c>
      <c r="S227" s="219">
        <v>0</v>
      </c>
      <c r="T227" s="220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1" t="s">
        <v>102</v>
      </c>
      <c r="AT227" s="221" t="s">
        <v>278</v>
      </c>
      <c r="AU227" s="221" t="s">
        <v>84</v>
      </c>
      <c r="AY227" s="20" t="s">
        <v>277</v>
      </c>
      <c r="BE227" s="222">
        <f>IF(N227="základní",J227,0)</f>
        <v>0</v>
      </c>
      <c r="BF227" s="222">
        <f>IF(N227="snížená",J227,0)</f>
        <v>0</v>
      </c>
      <c r="BG227" s="222">
        <f>IF(N227="zákl. přenesená",J227,0)</f>
        <v>0</v>
      </c>
      <c r="BH227" s="222">
        <f>IF(N227="sníž. přenesená",J227,0)</f>
        <v>0</v>
      </c>
      <c r="BI227" s="222">
        <f>IF(N227="nulová",J227,0)</f>
        <v>0</v>
      </c>
      <c r="BJ227" s="20" t="s">
        <v>82</v>
      </c>
      <c r="BK227" s="222">
        <f>ROUND(I227*H227,2)</f>
        <v>0</v>
      </c>
      <c r="BL227" s="20" t="s">
        <v>102</v>
      </c>
      <c r="BM227" s="221" t="s">
        <v>2095</v>
      </c>
    </row>
    <row r="228" s="2" customFormat="1">
      <c r="A228" s="41"/>
      <c r="B228" s="42"/>
      <c r="C228" s="43"/>
      <c r="D228" s="223" t="s">
        <v>283</v>
      </c>
      <c r="E228" s="43"/>
      <c r="F228" s="224" t="s">
        <v>1424</v>
      </c>
      <c r="G228" s="43"/>
      <c r="H228" s="43"/>
      <c r="I228" s="225"/>
      <c r="J228" s="43"/>
      <c r="K228" s="43"/>
      <c r="L228" s="47"/>
      <c r="M228" s="226"/>
      <c r="N228" s="227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283</v>
      </c>
      <c r="AU228" s="20" t="s">
        <v>84</v>
      </c>
    </row>
    <row r="229" s="2" customFormat="1" ht="16.5" customHeight="1">
      <c r="A229" s="41"/>
      <c r="B229" s="42"/>
      <c r="C229" s="210" t="s">
        <v>742</v>
      </c>
      <c r="D229" s="210" t="s">
        <v>278</v>
      </c>
      <c r="E229" s="211" t="s">
        <v>1384</v>
      </c>
      <c r="F229" s="212" t="s">
        <v>994</v>
      </c>
      <c r="G229" s="213" t="s">
        <v>940</v>
      </c>
      <c r="H229" s="214">
        <v>4.5250000000000004</v>
      </c>
      <c r="I229" s="215"/>
      <c r="J229" s="216">
        <f>ROUND(I229*H229,2)</f>
        <v>0</v>
      </c>
      <c r="K229" s="212" t="s">
        <v>19</v>
      </c>
      <c r="L229" s="47"/>
      <c r="M229" s="217" t="s">
        <v>19</v>
      </c>
      <c r="N229" s="218" t="s">
        <v>46</v>
      </c>
      <c r="O229" s="87"/>
      <c r="P229" s="219">
        <f>O229*H229</f>
        <v>0</v>
      </c>
      <c r="Q229" s="219">
        <v>0</v>
      </c>
      <c r="R229" s="219">
        <f>Q229*H229</f>
        <v>0</v>
      </c>
      <c r="S229" s="219">
        <v>0</v>
      </c>
      <c r="T229" s="220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1" t="s">
        <v>102</v>
      </c>
      <c r="AT229" s="221" t="s">
        <v>278</v>
      </c>
      <c r="AU229" s="221" t="s">
        <v>84</v>
      </c>
      <c r="AY229" s="20" t="s">
        <v>277</v>
      </c>
      <c r="BE229" s="222">
        <f>IF(N229="základní",J229,0)</f>
        <v>0</v>
      </c>
      <c r="BF229" s="222">
        <f>IF(N229="snížená",J229,0)</f>
        <v>0</v>
      </c>
      <c r="BG229" s="222">
        <f>IF(N229="zákl. přenesená",J229,0)</f>
        <v>0</v>
      </c>
      <c r="BH229" s="222">
        <f>IF(N229="sníž. přenesená",J229,0)</f>
        <v>0</v>
      </c>
      <c r="BI229" s="222">
        <f>IF(N229="nulová",J229,0)</f>
        <v>0</v>
      </c>
      <c r="BJ229" s="20" t="s">
        <v>82</v>
      </c>
      <c r="BK229" s="222">
        <f>ROUND(I229*H229,2)</f>
        <v>0</v>
      </c>
      <c r="BL229" s="20" t="s">
        <v>102</v>
      </c>
      <c r="BM229" s="221" t="s">
        <v>2096</v>
      </c>
    </row>
    <row r="230" s="2" customFormat="1">
      <c r="A230" s="41"/>
      <c r="B230" s="42"/>
      <c r="C230" s="43"/>
      <c r="D230" s="223" t="s">
        <v>283</v>
      </c>
      <c r="E230" s="43"/>
      <c r="F230" s="224" t="s">
        <v>994</v>
      </c>
      <c r="G230" s="43"/>
      <c r="H230" s="43"/>
      <c r="I230" s="225"/>
      <c r="J230" s="43"/>
      <c r="K230" s="43"/>
      <c r="L230" s="47"/>
      <c r="M230" s="226"/>
      <c r="N230" s="22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283</v>
      </c>
      <c r="AU230" s="20" t="s">
        <v>84</v>
      </c>
    </row>
    <row r="231" s="11" customFormat="1" ht="22.8" customHeight="1">
      <c r="A231" s="11"/>
      <c r="B231" s="196"/>
      <c r="C231" s="197"/>
      <c r="D231" s="198" t="s">
        <v>74</v>
      </c>
      <c r="E231" s="249" t="s">
        <v>1321</v>
      </c>
      <c r="F231" s="249" t="s">
        <v>2097</v>
      </c>
      <c r="G231" s="197"/>
      <c r="H231" s="197"/>
      <c r="I231" s="200"/>
      <c r="J231" s="250">
        <f>BK231</f>
        <v>0</v>
      </c>
      <c r="K231" s="197"/>
      <c r="L231" s="202"/>
      <c r="M231" s="203"/>
      <c r="N231" s="204"/>
      <c r="O231" s="204"/>
      <c r="P231" s="205">
        <f>SUM(P232:P263)</f>
        <v>0</v>
      </c>
      <c r="Q231" s="204"/>
      <c r="R231" s="205">
        <f>SUM(R232:R263)</f>
        <v>0</v>
      </c>
      <c r="S231" s="204"/>
      <c r="T231" s="206">
        <f>SUM(T232:T263)</f>
        <v>0</v>
      </c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R231" s="207" t="s">
        <v>82</v>
      </c>
      <c r="AT231" s="208" t="s">
        <v>74</v>
      </c>
      <c r="AU231" s="208" t="s">
        <v>82</v>
      </c>
      <c r="AY231" s="207" t="s">
        <v>277</v>
      </c>
      <c r="BK231" s="209">
        <f>SUM(BK232:BK263)</f>
        <v>0</v>
      </c>
    </row>
    <row r="232" s="2" customFormat="1" ht="21.75" customHeight="1">
      <c r="A232" s="41"/>
      <c r="B232" s="42"/>
      <c r="C232" s="210" t="s">
        <v>747</v>
      </c>
      <c r="D232" s="210" t="s">
        <v>278</v>
      </c>
      <c r="E232" s="211" t="s">
        <v>1594</v>
      </c>
      <c r="F232" s="212" t="s">
        <v>2010</v>
      </c>
      <c r="G232" s="213" t="s">
        <v>1131</v>
      </c>
      <c r="H232" s="214">
        <v>90.5</v>
      </c>
      <c r="I232" s="215"/>
      <c r="J232" s="216">
        <f>ROUND(I232*H232,2)</f>
        <v>0</v>
      </c>
      <c r="K232" s="212" t="s">
        <v>19</v>
      </c>
      <c r="L232" s="47"/>
      <c r="M232" s="217" t="s">
        <v>19</v>
      </c>
      <c r="N232" s="218" t="s">
        <v>46</v>
      </c>
      <c r="O232" s="87"/>
      <c r="P232" s="219">
        <f>O232*H232</f>
        <v>0</v>
      </c>
      <c r="Q232" s="219">
        <v>0</v>
      </c>
      <c r="R232" s="219">
        <f>Q232*H232</f>
        <v>0</v>
      </c>
      <c r="S232" s="219">
        <v>0</v>
      </c>
      <c r="T232" s="220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1" t="s">
        <v>102</v>
      </c>
      <c r="AT232" s="221" t="s">
        <v>278</v>
      </c>
      <c r="AU232" s="221" t="s">
        <v>84</v>
      </c>
      <c r="AY232" s="20" t="s">
        <v>277</v>
      </c>
      <c r="BE232" s="222">
        <f>IF(N232="základní",J232,0)</f>
        <v>0</v>
      </c>
      <c r="BF232" s="222">
        <f>IF(N232="snížená",J232,0)</f>
        <v>0</v>
      </c>
      <c r="BG232" s="222">
        <f>IF(N232="zákl. přenesená",J232,0)</f>
        <v>0</v>
      </c>
      <c r="BH232" s="222">
        <f>IF(N232="sníž. přenesená",J232,0)</f>
        <v>0</v>
      </c>
      <c r="BI232" s="222">
        <f>IF(N232="nulová",J232,0)</f>
        <v>0</v>
      </c>
      <c r="BJ232" s="20" t="s">
        <v>82</v>
      </c>
      <c r="BK232" s="222">
        <f>ROUND(I232*H232,2)</f>
        <v>0</v>
      </c>
      <c r="BL232" s="20" t="s">
        <v>102</v>
      </c>
      <c r="BM232" s="221" t="s">
        <v>2098</v>
      </c>
    </row>
    <row r="233" s="2" customFormat="1">
      <c r="A233" s="41"/>
      <c r="B233" s="42"/>
      <c r="C233" s="43"/>
      <c r="D233" s="223" t="s">
        <v>283</v>
      </c>
      <c r="E233" s="43"/>
      <c r="F233" s="224" t="s">
        <v>2012</v>
      </c>
      <c r="G233" s="43"/>
      <c r="H233" s="43"/>
      <c r="I233" s="225"/>
      <c r="J233" s="43"/>
      <c r="K233" s="43"/>
      <c r="L233" s="47"/>
      <c r="M233" s="226"/>
      <c r="N233" s="22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283</v>
      </c>
      <c r="AU233" s="20" t="s">
        <v>84</v>
      </c>
    </row>
    <row r="234" s="2" customFormat="1" ht="21.75" customHeight="1">
      <c r="A234" s="41"/>
      <c r="B234" s="42"/>
      <c r="C234" s="210" t="s">
        <v>757</v>
      </c>
      <c r="D234" s="210" t="s">
        <v>278</v>
      </c>
      <c r="E234" s="211" t="s">
        <v>1987</v>
      </c>
      <c r="F234" s="212" t="s">
        <v>2013</v>
      </c>
      <c r="G234" s="213" t="s">
        <v>1131</v>
      </c>
      <c r="H234" s="214">
        <v>8.3699999999999992</v>
      </c>
      <c r="I234" s="215"/>
      <c r="J234" s="216">
        <f>ROUND(I234*H234,2)</f>
        <v>0</v>
      </c>
      <c r="K234" s="212" t="s">
        <v>19</v>
      </c>
      <c r="L234" s="47"/>
      <c r="M234" s="217" t="s">
        <v>19</v>
      </c>
      <c r="N234" s="218" t="s">
        <v>46</v>
      </c>
      <c r="O234" s="87"/>
      <c r="P234" s="219">
        <f>O234*H234</f>
        <v>0</v>
      </c>
      <c r="Q234" s="219">
        <v>0</v>
      </c>
      <c r="R234" s="219">
        <f>Q234*H234</f>
        <v>0</v>
      </c>
      <c r="S234" s="219">
        <v>0</v>
      </c>
      <c r="T234" s="220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1" t="s">
        <v>102</v>
      </c>
      <c r="AT234" s="221" t="s">
        <v>278</v>
      </c>
      <c r="AU234" s="221" t="s">
        <v>84</v>
      </c>
      <c r="AY234" s="20" t="s">
        <v>277</v>
      </c>
      <c r="BE234" s="222">
        <f>IF(N234="základní",J234,0)</f>
        <v>0</v>
      </c>
      <c r="BF234" s="222">
        <f>IF(N234="snížená",J234,0)</f>
        <v>0</v>
      </c>
      <c r="BG234" s="222">
        <f>IF(N234="zákl. přenesená",J234,0)</f>
        <v>0</v>
      </c>
      <c r="BH234" s="222">
        <f>IF(N234="sníž. přenesená",J234,0)</f>
        <v>0</v>
      </c>
      <c r="BI234" s="222">
        <f>IF(N234="nulová",J234,0)</f>
        <v>0</v>
      </c>
      <c r="BJ234" s="20" t="s">
        <v>82</v>
      </c>
      <c r="BK234" s="222">
        <f>ROUND(I234*H234,2)</f>
        <v>0</v>
      </c>
      <c r="BL234" s="20" t="s">
        <v>102</v>
      </c>
      <c r="BM234" s="221" t="s">
        <v>2099</v>
      </c>
    </row>
    <row r="235" s="2" customFormat="1">
      <c r="A235" s="41"/>
      <c r="B235" s="42"/>
      <c r="C235" s="43"/>
      <c r="D235" s="223" t="s">
        <v>283</v>
      </c>
      <c r="E235" s="43"/>
      <c r="F235" s="224" t="s">
        <v>2015</v>
      </c>
      <c r="G235" s="43"/>
      <c r="H235" s="43"/>
      <c r="I235" s="225"/>
      <c r="J235" s="43"/>
      <c r="K235" s="43"/>
      <c r="L235" s="47"/>
      <c r="M235" s="226"/>
      <c r="N235" s="22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283</v>
      </c>
      <c r="AU235" s="20" t="s">
        <v>84</v>
      </c>
    </row>
    <row r="236" s="2" customFormat="1" ht="16.5" customHeight="1">
      <c r="A236" s="41"/>
      <c r="B236" s="42"/>
      <c r="C236" s="210" t="s">
        <v>767</v>
      </c>
      <c r="D236" s="210" t="s">
        <v>278</v>
      </c>
      <c r="E236" s="211" t="s">
        <v>1134</v>
      </c>
      <c r="F236" s="212" t="s">
        <v>1135</v>
      </c>
      <c r="G236" s="213" t="s">
        <v>1131</v>
      </c>
      <c r="H236" s="214">
        <v>98.870000000000005</v>
      </c>
      <c r="I236" s="215"/>
      <c r="J236" s="216">
        <f>ROUND(I236*H236,2)</f>
        <v>0</v>
      </c>
      <c r="K236" s="212" t="s">
        <v>19</v>
      </c>
      <c r="L236" s="47"/>
      <c r="M236" s="217" t="s">
        <v>19</v>
      </c>
      <c r="N236" s="218" t="s">
        <v>46</v>
      </c>
      <c r="O236" s="87"/>
      <c r="P236" s="219">
        <f>O236*H236</f>
        <v>0</v>
      </c>
      <c r="Q236" s="219">
        <v>0</v>
      </c>
      <c r="R236" s="219">
        <f>Q236*H236</f>
        <v>0</v>
      </c>
      <c r="S236" s="219">
        <v>0</v>
      </c>
      <c r="T236" s="220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1" t="s">
        <v>102</v>
      </c>
      <c r="AT236" s="221" t="s">
        <v>278</v>
      </c>
      <c r="AU236" s="221" t="s">
        <v>84</v>
      </c>
      <c r="AY236" s="20" t="s">
        <v>277</v>
      </c>
      <c r="BE236" s="222">
        <f>IF(N236="základní",J236,0)</f>
        <v>0</v>
      </c>
      <c r="BF236" s="222">
        <f>IF(N236="snížená",J236,0)</f>
        <v>0</v>
      </c>
      <c r="BG236" s="222">
        <f>IF(N236="zákl. přenesená",J236,0)</f>
        <v>0</v>
      </c>
      <c r="BH236" s="222">
        <f>IF(N236="sníž. přenesená",J236,0)</f>
        <v>0</v>
      </c>
      <c r="BI236" s="222">
        <f>IF(N236="nulová",J236,0)</f>
        <v>0</v>
      </c>
      <c r="BJ236" s="20" t="s">
        <v>82</v>
      </c>
      <c r="BK236" s="222">
        <f>ROUND(I236*H236,2)</f>
        <v>0</v>
      </c>
      <c r="BL236" s="20" t="s">
        <v>102</v>
      </c>
      <c r="BM236" s="221" t="s">
        <v>2100</v>
      </c>
    </row>
    <row r="237" s="2" customFormat="1">
      <c r="A237" s="41"/>
      <c r="B237" s="42"/>
      <c r="C237" s="43"/>
      <c r="D237" s="223" t="s">
        <v>283</v>
      </c>
      <c r="E237" s="43"/>
      <c r="F237" s="224" t="s">
        <v>1135</v>
      </c>
      <c r="G237" s="43"/>
      <c r="H237" s="43"/>
      <c r="I237" s="225"/>
      <c r="J237" s="43"/>
      <c r="K237" s="43"/>
      <c r="L237" s="47"/>
      <c r="M237" s="226"/>
      <c r="N237" s="227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283</v>
      </c>
      <c r="AU237" s="20" t="s">
        <v>84</v>
      </c>
    </row>
    <row r="238" s="2" customFormat="1" ht="24.15" customHeight="1">
      <c r="A238" s="41"/>
      <c r="B238" s="42"/>
      <c r="C238" s="210" t="s">
        <v>776</v>
      </c>
      <c r="D238" s="210" t="s">
        <v>278</v>
      </c>
      <c r="E238" s="211" t="s">
        <v>2017</v>
      </c>
      <c r="F238" s="212" t="s">
        <v>2018</v>
      </c>
      <c r="G238" s="213" t="s">
        <v>1041</v>
      </c>
      <c r="H238" s="214">
        <v>3120</v>
      </c>
      <c r="I238" s="215"/>
      <c r="J238" s="216">
        <f>ROUND(I238*H238,2)</f>
        <v>0</v>
      </c>
      <c r="K238" s="212" t="s">
        <v>19</v>
      </c>
      <c r="L238" s="47"/>
      <c r="M238" s="217" t="s">
        <v>19</v>
      </c>
      <c r="N238" s="218" t="s">
        <v>46</v>
      </c>
      <c r="O238" s="87"/>
      <c r="P238" s="219">
        <f>O238*H238</f>
        <v>0</v>
      </c>
      <c r="Q238" s="219">
        <v>0</v>
      </c>
      <c r="R238" s="219">
        <f>Q238*H238</f>
        <v>0</v>
      </c>
      <c r="S238" s="219">
        <v>0</v>
      </c>
      <c r="T238" s="220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1" t="s">
        <v>102</v>
      </c>
      <c r="AT238" s="221" t="s">
        <v>278</v>
      </c>
      <c r="AU238" s="221" t="s">
        <v>84</v>
      </c>
      <c r="AY238" s="20" t="s">
        <v>277</v>
      </c>
      <c r="BE238" s="222">
        <f>IF(N238="základní",J238,0)</f>
        <v>0</v>
      </c>
      <c r="BF238" s="222">
        <f>IF(N238="snížená",J238,0)</f>
        <v>0</v>
      </c>
      <c r="BG238" s="222">
        <f>IF(N238="zákl. přenesená",J238,0)</f>
        <v>0</v>
      </c>
      <c r="BH238" s="222">
        <f>IF(N238="sníž. přenesená",J238,0)</f>
        <v>0</v>
      </c>
      <c r="BI238" s="222">
        <f>IF(N238="nulová",J238,0)</f>
        <v>0</v>
      </c>
      <c r="BJ238" s="20" t="s">
        <v>82</v>
      </c>
      <c r="BK238" s="222">
        <f>ROUND(I238*H238,2)</f>
        <v>0</v>
      </c>
      <c r="BL238" s="20" t="s">
        <v>102</v>
      </c>
      <c r="BM238" s="221" t="s">
        <v>2101</v>
      </c>
    </row>
    <row r="239" s="2" customFormat="1">
      <c r="A239" s="41"/>
      <c r="B239" s="42"/>
      <c r="C239" s="43"/>
      <c r="D239" s="223" t="s">
        <v>283</v>
      </c>
      <c r="E239" s="43"/>
      <c r="F239" s="224" t="s">
        <v>2018</v>
      </c>
      <c r="G239" s="43"/>
      <c r="H239" s="43"/>
      <c r="I239" s="225"/>
      <c r="J239" s="43"/>
      <c r="K239" s="43"/>
      <c r="L239" s="47"/>
      <c r="M239" s="226"/>
      <c r="N239" s="22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283</v>
      </c>
      <c r="AU239" s="20" t="s">
        <v>84</v>
      </c>
    </row>
    <row r="240" s="2" customFormat="1" ht="24.15" customHeight="1">
      <c r="A240" s="41"/>
      <c r="B240" s="42"/>
      <c r="C240" s="210" t="s">
        <v>781</v>
      </c>
      <c r="D240" s="210" t="s">
        <v>278</v>
      </c>
      <c r="E240" s="211" t="s">
        <v>2022</v>
      </c>
      <c r="F240" s="212" t="s">
        <v>2023</v>
      </c>
      <c r="G240" s="213" t="s">
        <v>1041</v>
      </c>
      <c r="H240" s="214">
        <v>104</v>
      </c>
      <c r="I240" s="215"/>
      <c r="J240" s="216">
        <f>ROUND(I240*H240,2)</f>
        <v>0</v>
      </c>
      <c r="K240" s="212" t="s">
        <v>19</v>
      </c>
      <c r="L240" s="47"/>
      <c r="M240" s="217" t="s">
        <v>19</v>
      </c>
      <c r="N240" s="218" t="s">
        <v>46</v>
      </c>
      <c r="O240" s="87"/>
      <c r="P240" s="219">
        <f>O240*H240</f>
        <v>0</v>
      </c>
      <c r="Q240" s="219">
        <v>0</v>
      </c>
      <c r="R240" s="219">
        <f>Q240*H240</f>
        <v>0</v>
      </c>
      <c r="S240" s="219">
        <v>0</v>
      </c>
      <c r="T240" s="220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1" t="s">
        <v>102</v>
      </c>
      <c r="AT240" s="221" t="s">
        <v>278</v>
      </c>
      <c r="AU240" s="221" t="s">
        <v>84</v>
      </c>
      <c r="AY240" s="20" t="s">
        <v>277</v>
      </c>
      <c r="BE240" s="222">
        <f>IF(N240="základní",J240,0)</f>
        <v>0</v>
      </c>
      <c r="BF240" s="222">
        <f>IF(N240="snížená",J240,0)</f>
        <v>0</v>
      </c>
      <c r="BG240" s="222">
        <f>IF(N240="zákl. přenesená",J240,0)</f>
        <v>0</v>
      </c>
      <c r="BH240" s="222">
        <f>IF(N240="sníž. přenesená",J240,0)</f>
        <v>0</v>
      </c>
      <c r="BI240" s="222">
        <f>IF(N240="nulová",J240,0)</f>
        <v>0</v>
      </c>
      <c r="BJ240" s="20" t="s">
        <v>82</v>
      </c>
      <c r="BK240" s="222">
        <f>ROUND(I240*H240,2)</f>
        <v>0</v>
      </c>
      <c r="BL240" s="20" t="s">
        <v>102</v>
      </c>
      <c r="BM240" s="221" t="s">
        <v>2102</v>
      </c>
    </row>
    <row r="241" s="2" customFormat="1">
      <c r="A241" s="41"/>
      <c r="B241" s="42"/>
      <c r="C241" s="43"/>
      <c r="D241" s="223" t="s">
        <v>283</v>
      </c>
      <c r="E241" s="43"/>
      <c r="F241" s="224" t="s">
        <v>2023</v>
      </c>
      <c r="G241" s="43"/>
      <c r="H241" s="43"/>
      <c r="I241" s="225"/>
      <c r="J241" s="43"/>
      <c r="K241" s="43"/>
      <c r="L241" s="47"/>
      <c r="M241" s="226"/>
      <c r="N241" s="22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283</v>
      </c>
      <c r="AU241" s="20" t="s">
        <v>84</v>
      </c>
    </row>
    <row r="242" s="2" customFormat="1" ht="24.15" customHeight="1">
      <c r="A242" s="41"/>
      <c r="B242" s="42"/>
      <c r="C242" s="210" t="s">
        <v>786</v>
      </c>
      <c r="D242" s="210" t="s">
        <v>278</v>
      </c>
      <c r="E242" s="211" t="s">
        <v>1414</v>
      </c>
      <c r="F242" s="212" t="s">
        <v>2020</v>
      </c>
      <c r="G242" s="213" t="s">
        <v>1041</v>
      </c>
      <c r="H242" s="214">
        <v>250</v>
      </c>
      <c r="I242" s="215"/>
      <c r="J242" s="216">
        <f>ROUND(I242*H242,2)</f>
        <v>0</v>
      </c>
      <c r="K242" s="212" t="s">
        <v>19</v>
      </c>
      <c r="L242" s="47"/>
      <c r="M242" s="217" t="s">
        <v>19</v>
      </c>
      <c r="N242" s="218" t="s">
        <v>46</v>
      </c>
      <c r="O242" s="87"/>
      <c r="P242" s="219">
        <f>O242*H242</f>
        <v>0</v>
      </c>
      <c r="Q242" s="219">
        <v>0</v>
      </c>
      <c r="R242" s="219">
        <f>Q242*H242</f>
        <v>0</v>
      </c>
      <c r="S242" s="219">
        <v>0</v>
      </c>
      <c r="T242" s="220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1" t="s">
        <v>102</v>
      </c>
      <c r="AT242" s="221" t="s">
        <v>278</v>
      </c>
      <c r="AU242" s="221" t="s">
        <v>84</v>
      </c>
      <c r="AY242" s="20" t="s">
        <v>277</v>
      </c>
      <c r="BE242" s="222">
        <f>IF(N242="základní",J242,0)</f>
        <v>0</v>
      </c>
      <c r="BF242" s="222">
        <f>IF(N242="snížená",J242,0)</f>
        <v>0</v>
      </c>
      <c r="BG242" s="222">
        <f>IF(N242="zákl. přenesená",J242,0)</f>
        <v>0</v>
      </c>
      <c r="BH242" s="222">
        <f>IF(N242="sníž. přenesená",J242,0)</f>
        <v>0</v>
      </c>
      <c r="BI242" s="222">
        <f>IF(N242="nulová",J242,0)</f>
        <v>0</v>
      </c>
      <c r="BJ242" s="20" t="s">
        <v>82</v>
      </c>
      <c r="BK242" s="222">
        <f>ROUND(I242*H242,2)</f>
        <v>0</v>
      </c>
      <c r="BL242" s="20" t="s">
        <v>102</v>
      </c>
      <c r="BM242" s="221" t="s">
        <v>2103</v>
      </c>
    </row>
    <row r="243" s="2" customFormat="1">
      <c r="A243" s="41"/>
      <c r="B243" s="42"/>
      <c r="C243" s="43"/>
      <c r="D243" s="223" t="s">
        <v>283</v>
      </c>
      <c r="E243" s="43"/>
      <c r="F243" s="224" t="s">
        <v>2020</v>
      </c>
      <c r="G243" s="43"/>
      <c r="H243" s="43"/>
      <c r="I243" s="225"/>
      <c r="J243" s="43"/>
      <c r="K243" s="43"/>
      <c r="L243" s="47"/>
      <c r="M243" s="226"/>
      <c r="N243" s="227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283</v>
      </c>
      <c r="AU243" s="20" t="s">
        <v>84</v>
      </c>
    </row>
    <row r="244" s="2" customFormat="1" ht="16.5" customHeight="1">
      <c r="A244" s="41"/>
      <c r="B244" s="42"/>
      <c r="C244" s="210" t="s">
        <v>1360</v>
      </c>
      <c r="D244" s="210" t="s">
        <v>278</v>
      </c>
      <c r="E244" s="211" t="s">
        <v>2025</v>
      </c>
      <c r="F244" s="212" t="s">
        <v>2026</v>
      </c>
      <c r="G244" s="213" t="s">
        <v>1041</v>
      </c>
      <c r="H244" s="214">
        <v>780</v>
      </c>
      <c r="I244" s="215"/>
      <c r="J244" s="216">
        <f>ROUND(I244*H244,2)</f>
        <v>0</v>
      </c>
      <c r="K244" s="212" t="s">
        <v>19</v>
      </c>
      <c r="L244" s="47"/>
      <c r="M244" s="217" t="s">
        <v>19</v>
      </c>
      <c r="N244" s="218" t="s">
        <v>46</v>
      </c>
      <c r="O244" s="87"/>
      <c r="P244" s="219">
        <f>O244*H244</f>
        <v>0</v>
      </c>
      <c r="Q244" s="219">
        <v>0</v>
      </c>
      <c r="R244" s="219">
        <f>Q244*H244</f>
        <v>0</v>
      </c>
      <c r="S244" s="219">
        <v>0</v>
      </c>
      <c r="T244" s="220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1" t="s">
        <v>102</v>
      </c>
      <c r="AT244" s="221" t="s">
        <v>278</v>
      </c>
      <c r="AU244" s="221" t="s">
        <v>84</v>
      </c>
      <c r="AY244" s="20" t="s">
        <v>277</v>
      </c>
      <c r="BE244" s="222">
        <f>IF(N244="základní",J244,0)</f>
        <v>0</v>
      </c>
      <c r="BF244" s="222">
        <f>IF(N244="snížená",J244,0)</f>
        <v>0</v>
      </c>
      <c r="BG244" s="222">
        <f>IF(N244="zákl. přenesená",J244,0)</f>
        <v>0</v>
      </c>
      <c r="BH244" s="222">
        <f>IF(N244="sníž. přenesená",J244,0)</f>
        <v>0</v>
      </c>
      <c r="BI244" s="222">
        <f>IF(N244="nulová",J244,0)</f>
        <v>0</v>
      </c>
      <c r="BJ244" s="20" t="s">
        <v>82</v>
      </c>
      <c r="BK244" s="222">
        <f>ROUND(I244*H244,2)</f>
        <v>0</v>
      </c>
      <c r="BL244" s="20" t="s">
        <v>102</v>
      </c>
      <c r="BM244" s="221" t="s">
        <v>2104</v>
      </c>
    </row>
    <row r="245" s="2" customFormat="1">
      <c r="A245" s="41"/>
      <c r="B245" s="42"/>
      <c r="C245" s="43"/>
      <c r="D245" s="223" t="s">
        <v>283</v>
      </c>
      <c r="E245" s="43"/>
      <c r="F245" s="224" t="s">
        <v>2026</v>
      </c>
      <c r="G245" s="43"/>
      <c r="H245" s="43"/>
      <c r="I245" s="225"/>
      <c r="J245" s="43"/>
      <c r="K245" s="43"/>
      <c r="L245" s="47"/>
      <c r="M245" s="226"/>
      <c r="N245" s="22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283</v>
      </c>
      <c r="AU245" s="20" t="s">
        <v>84</v>
      </c>
    </row>
    <row r="246" s="2" customFormat="1" ht="16.5" customHeight="1">
      <c r="A246" s="41"/>
      <c r="B246" s="42"/>
      <c r="C246" s="210" t="s">
        <v>1362</v>
      </c>
      <c r="D246" s="210" t="s">
        <v>278</v>
      </c>
      <c r="E246" s="211" t="s">
        <v>2028</v>
      </c>
      <c r="F246" s="212" t="s">
        <v>2029</v>
      </c>
      <c r="G246" s="213" t="s">
        <v>1041</v>
      </c>
      <c r="H246" s="214">
        <v>780</v>
      </c>
      <c r="I246" s="215"/>
      <c r="J246" s="216">
        <f>ROUND(I246*H246,2)</f>
        <v>0</v>
      </c>
      <c r="K246" s="212" t="s">
        <v>19</v>
      </c>
      <c r="L246" s="47"/>
      <c r="M246" s="217" t="s">
        <v>19</v>
      </c>
      <c r="N246" s="218" t="s">
        <v>46</v>
      </c>
      <c r="O246" s="87"/>
      <c r="P246" s="219">
        <f>O246*H246</f>
        <v>0</v>
      </c>
      <c r="Q246" s="219">
        <v>0</v>
      </c>
      <c r="R246" s="219">
        <f>Q246*H246</f>
        <v>0</v>
      </c>
      <c r="S246" s="219">
        <v>0</v>
      </c>
      <c r="T246" s="220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1" t="s">
        <v>102</v>
      </c>
      <c r="AT246" s="221" t="s">
        <v>278</v>
      </c>
      <c r="AU246" s="221" t="s">
        <v>84</v>
      </c>
      <c r="AY246" s="20" t="s">
        <v>277</v>
      </c>
      <c r="BE246" s="222">
        <f>IF(N246="základní",J246,0)</f>
        <v>0</v>
      </c>
      <c r="BF246" s="222">
        <f>IF(N246="snížená",J246,0)</f>
        <v>0</v>
      </c>
      <c r="BG246" s="222">
        <f>IF(N246="zákl. přenesená",J246,0)</f>
        <v>0</v>
      </c>
      <c r="BH246" s="222">
        <f>IF(N246="sníž. přenesená",J246,0)</f>
        <v>0</v>
      </c>
      <c r="BI246" s="222">
        <f>IF(N246="nulová",J246,0)</f>
        <v>0</v>
      </c>
      <c r="BJ246" s="20" t="s">
        <v>82</v>
      </c>
      <c r="BK246" s="222">
        <f>ROUND(I246*H246,2)</f>
        <v>0</v>
      </c>
      <c r="BL246" s="20" t="s">
        <v>102</v>
      </c>
      <c r="BM246" s="221" t="s">
        <v>2105</v>
      </c>
    </row>
    <row r="247" s="2" customFormat="1">
      <c r="A247" s="41"/>
      <c r="B247" s="42"/>
      <c r="C247" s="43"/>
      <c r="D247" s="223" t="s">
        <v>283</v>
      </c>
      <c r="E247" s="43"/>
      <c r="F247" s="224" t="s">
        <v>2029</v>
      </c>
      <c r="G247" s="43"/>
      <c r="H247" s="43"/>
      <c r="I247" s="225"/>
      <c r="J247" s="43"/>
      <c r="K247" s="43"/>
      <c r="L247" s="47"/>
      <c r="M247" s="226"/>
      <c r="N247" s="227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283</v>
      </c>
      <c r="AU247" s="20" t="s">
        <v>84</v>
      </c>
    </row>
    <row r="248" s="2" customFormat="1" ht="16.5" customHeight="1">
      <c r="A248" s="41"/>
      <c r="B248" s="42"/>
      <c r="C248" s="210" t="s">
        <v>1365</v>
      </c>
      <c r="D248" s="210" t="s">
        <v>278</v>
      </c>
      <c r="E248" s="211" t="s">
        <v>2031</v>
      </c>
      <c r="F248" s="212" t="s">
        <v>2032</v>
      </c>
      <c r="G248" s="213" t="s">
        <v>1051</v>
      </c>
      <c r="H248" s="214">
        <v>340</v>
      </c>
      <c r="I248" s="215"/>
      <c r="J248" s="216">
        <f>ROUND(I248*H248,2)</f>
        <v>0</v>
      </c>
      <c r="K248" s="212" t="s">
        <v>19</v>
      </c>
      <c r="L248" s="47"/>
      <c r="M248" s="217" t="s">
        <v>19</v>
      </c>
      <c r="N248" s="218" t="s">
        <v>46</v>
      </c>
      <c r="O248" s="87"/>
      <c r="P248" s="219">
        <f>O248*H248</f>
        <v>0</v>
      </c>
      <c r="Q248" s="219">
        <v>0</v>
      </c>
      <c r="R248" s="219">
        <f>Q248*H248</f>
        <v>0</v>
      </c>
      <c r="S248" s="219">
        <v>0</v>
      </c>
      <c r="T248" s="220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1" t="s">
        <v>102</v>
      </c>
      <c r="AT248" s="221" t="s">
        <v>278</v>
      </c>
      <c r="AU248" s="221" t="s">
        <v>84</v>
      </c>
      <c r="AY248" s="20" t="s">
        <v>277</v>
      </c>
      <c r="BE248" s="222">
        <f>IF(N248="základní",J248,0)</f>
        <v>0</v>
      </c>
      <c r="BF248" s="222">
        <f>IF(N248="snížená",J248,0)</f>
        <v>0</v>
      </c>
      <c r="BG248" s="222">
        <f>IF(N248="zákl. přenesená",J248,0)</f>
        <v>0</v>
      </c>
      <c r="BH248" s="222">
        <f>IF(N248="sníž. přenesená",J248,0)</f>
        <v>0</v>
      </c>
      <c r="BI248" s="222">
        <f>IF(N248="nulová",J248,0)</f>
        <v>0</v>
      </c>
      <c r="BJ248" s="20" t="s">
        <v>82</v>
      </c>
      <c r="BK248" s="222">
        <f>ROUND(I248*H248,2)</f>
        <v>0</v>
      </c>
      <c r="BL248" s="20" t="s">
        <v>102</v>
      </c>
      <c r="BM248" s="221" t="s">
        <v>2106</v>
      </c>
    </row>
    <row r="249" s="2" customFormat="1">
      <c r="A249" s="41"/>
      <c r="B249" s="42"/>
      <c r="C249" s="43"/>
      <c r="D249" s="223" t="s">
        <v>283</v>
      </c>
      <c r="E249" s="43"/>
      <c r="F249" s="224" t="s">
        <v>2032</v>
      </c>
      <c r="G249" s="43"/>
      <c r="H249" s="43"/>
      <c r="I249" s="225"/>
      <c r="J249" s="43"/>
      <c r="K249" s="43"/>
      <c r="L249" s="47"/>
      <c r="M249" s="226"/>
      <c r="N249" s="227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283</v>
      </c>
      <c r="AU249" s="20" t="s">
        <v>84</v>
      </c>
    </row>
    <row r="250" s="2" customFormat="1" ht="16.5" customHeight="1">
      <c r="A250" s="41"/>
      <c r="B250" s="42"/>
      <c r="C250" s="210" t="s">
        <v>1367</v>
      </c>
      <c r="D250" s="210" t="s">
        <v>278</v>
      </c>
      <c r="E250" s="211" t="s">
        <v>2031</v>
      </c>
      <c r="F250" s="212" t="s">
        <v>2032</v>
      </c>
      <c r="G250" s="213" t="s">
        <v>1051</v>
      </c>
      <c r="H250" s="214">
        <v>220</v>
      </c>
      <c r="I250" s="215"/>
      <c r="J250" s="216">
        <f>ROUND(I250*H250,2)</f>
        <v>0</v>
      </c>
      <c r="K250" s="212" t="s">
        <v>19</v>
      </c>
      <c r="L250" s="47"/>
      <c r="M250" s="217" t="s">
        <v>19</v>
      </c>
      <c r="N250" s="218" t="s">
        <v>46</v>
      </c>
      <c r="O250" s="87"/>
      <c r="P250" s="219">
        <f>O250*H250</f>
        <v>0</v>
      </c>
      <c r="Q250" s="219">
        <v>0</v>
      </c>
      <c r="R250" s="219">
        <f>Q250*H250</f>
        <v>0</v>
      </c>
      <c r="S250" s="219">
        <v>0</v>
      </c>
      <c r="T250" s="220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1" t="s">
        <v>102</v>
      </c>
      <c r="AT250" s="221" t="s">
        <v>278</v>
      </c>
      <c r="AU250" s="221" t="s">
        <v>84</v>
      </c>
      <c r="AY250" s="20" t="s">
        <v>277</v>
      </c>
      <c r="BE250" s="222">
        <f>IF(N250="základní",J250,0)</f>
        <v>0</v>
      </c>
      <c r="BF250" s="222">
        <f>IF(N250="snížená",J250,0)</f>
        <v>0</v>
      </c>
      <c r="BG250" s="222">
        <f>IF(N250="zákl. přenesená",J250,0)</f>
        <v>0</v>
      </c>
      <c r="BH250" s="222">
        <f>IF(N250="sníž. přenesená",J250,0)</f>
        <v>0</v>
      </c>
      <c r="BI250" s="222">
        <f>IF(N250="nulová",J250,0)</f>
        <v>0</v>
      </c>
      <c r="BJ250" s="20" t="s">
        <v>82</v>
      </c>
      <c r="BK250" s="222">
        <f>ROUND(I250*H250,2)</f>
        <v>0</v>
      </c>
      <c r="BL250" s="20" t="s">
        <v>102</v>
      </c>
      <c r="BM250" s="221" t="s">
        <v>2107</v>
      </c>
    </row>
    <row r="251" s="2" customFormat="1">
      <c r="A251" s="41"/>
      <c r="B251" s="42"/>
      <c r="C251" s="43"/>
      <c r="D251" s="223" t="s">
        <v>283</v>
      </c>
      <c r="E251" s="43"/>
      <c r="F251" s="224" t="s">
        <v>2032</v>
      </c>
      <c r="G251" s="43"/>
      <c r="H251" s="43"/>
      <c r="I251" s="225"/>
      <c r="J251" s="43"/>
      <c r="K251" s="43"/>
      <c r="L251" s="47"/>
      <c r="M251" s="226"/>
      <c r="N251" s="227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283</v>
      </c>
      <c r="AU251" s="20" t="s">
        <v>84</v>
      </c>
    </row>
    <row r="252" s="2" customFormat="1" ht="16.5" customHeight="1">
      <c r="A252" s="41"/>
      <c r="B252" s="42"/>
      <c r="C252" s="210" t="s">
        <v>1369</v>
      </c>
      <c r="D252" s="210" t="s">
        <v>278</v>
      </c>
      <c r="E252" s="211" t="s">
        <v>2035</v>
      </c>
      <c r="F252" s="212" t="s">
        <v>2036</v>
      </c>
      <c r="G252" s="213" t="s">
        <v>1051</v>
      </c>
      <c r="H252" s="214">
        <v>730</v>
      </c>
      <c r="I252" s="215"/>
      <c r="J252" s="216">
        <f>ROUND(I252*H252,2)</f>
        <v>0</v>
      </c>
      <c r="K252" s="212" t="s">
        <v>19</v>
      </c>
      <c r="L252" s="47"/>
      <c r="M252" s="217" t="s">
        <v>19</v>
      </c>
      <c r="N252" s="218" t="s">
        <v>46</v>
      </c>
      <c r="O252" s="87"/>
      <c r="P252" s="219">
        <f>O252*H252</f>
        <v>0</v>
      </c>
      <c r="Q252" s="219">
        <v>0</v>
      </c>
      <c r="R252" s="219">
        <f>Q252*H252</f>
        <v>0</v>
      </c>
      <c r="S252" s="219">
        <v>0</v>
      </c>
      <c r="T252" s="220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1" t="s">
        <v>102</v>
      </c>
      <c r="AT252" s="221" t="s">
        <v>278</v>
      </c>
      <c r="AU252" s="221" t="s">
        <v>84</v>
      </c>
      <c r="AY252" s="20" t="s">
        <v>277</v>
      </c>
      <c r="BE252" s="222">
        <f>IF(N252="základní",J252,0)</f>
        <v>0</v>
      </c>
      <c r="BF252" s="222">
        <f>IF(N252="snížená",J252,0)</f>
        <v>0</v>
      </c>
      <c r="BG252" s="222">
        <f>IF(N252="zákl. přenesená",J252,0)</f>
        <v>0</v>
      </c>
      <c r="BH252" s="222">
        <f>IF(N252="sníž. přenesená",J252,0)</f>
        <v>0</v>
      </c>
      <c r="BI252" s="222">
        <f>IF(N252="nulová",J252,0)</f>
        <v>0</v>
      </c>
      <c r="BJ252" s="20" t="s">
        <v>82</v>
      </c>
      <c r="BK252" s="222">
        <f>ROUND(I252*H252,2)</f>
        <v>0</v>
      </c>
      <c r="BL252" s="20" t="s">
        <v>102</v>
      </c>
      <c r="BM252" s="221" t="s">
        <v>2108</v>
      </c>
    </row>
    <row r="253" s="2" customFormat="1">
      <c r="A253" s="41"/>
      <c r="B253" s="42"/>
      <c r="C253" s="43"/>
      <c r="D253" s="223" t="s">
        <v>283</v>
      </c>
      <c r="E253" s="43"/>
      <c r="F253" s="224" t="s">
        <v>2036</v>
      </c>
      <c r="G253" s="43"/>
      <c r="H253" s="43"/>
      <c r="I253" s="225"/>
      <c r="J253" s="43"/>
      <c r="K253" s="43"/>
      <c r="L253" s="47"/>
      <c r="M253" s="226"/>
      <c r="N253" s="227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283</v>
      </c>
      <c r="AU253" s="20" t="s">
        <v>84</v>
      </c>
    </row>
    <row r="254" s="2" customFormat="1" ht="16.5" customHeight="1">
      <c r="A254" s="41"/>
      <c r="B254" s="42"/>
      <c r="C254" s="210" t="s">
        <v>1371</v>
      </c>
      <c r="D254" s="210" t="s">
        <v>278</v>
      </c>
      <c r="E254" s="211" t="s">
        <v>1522</v>
      </c>
      <c r="F254" s="212" t="s">
        <v>2038</v>
      </c>
      <c r="G254" s="213" t="s">
        <v>1051</v>
      </c>
      <c r="H254" s="214">
        <v>340</v>
      </c>
      <c r="I254" s="215"/>
      <c r="J254" s="216">
        <f>ROUND(I254*H254,2)</f>
        <v>0</v>
      </c>
      <c r="K254" s="212" t="s">
        <v>19</v>
      </c>
      <c r="L254" s="47"/>
      <c r="M254" s="217" t="s">
        <v>19</v>
      </c>
      <c r="N254" s="218" t="s">
        <v>46</v>
      </c>
      <c r="O254" s="87"/>
      <c r="P254" s="219">
        <f>O254*H254</f>
        <v>0</v>
      </c>
      <c r="Q254" s="219">
        <v>0</v>
      </c>
      <c r="R254" s="219">
        <f>Q254*H254</f>
        <v>0</v>
      </c>
      <c r="S254" s="219">
        <v>0</v>
      </c>
      <c r="T254" s="220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1" t="s">
        <v>102</v>
      </c>
      <c r="AT254" s="221" t="s">
        <v>278</v>
      </c>
      <c r="AU254" s="221" t="s">
        <v>84</v>
      </c>
      <c r="AY254" s="20" t="s">
        <v>277</v>
      </c>
      <c r="BE254" s="222">
        <f>IF(N254="základní",J254,0)</f>
        <v>0</v>
      </c>
      <c r="BF254" s="222">
        <f>IF(N254="snížená",J254,0)</f>
        <v>0</v>
      </c>
      <c r="BG254" s="222">
        <f>IF(N254="zákl. přenesená",J254,0)</f>
        <v>0</v>
      </c>
      <c r="BH254" s="222">
        <f>IF(N254="sníž. přenesená",J254,0)</f>
        <v>0</v>
      </c>
      <c r="BI254" s="222">
        <f>IF(N254="nulová",J254,0)</f>
        <v>0</v>
      </c>
      <c r="BJ254" s="20" t="s">
        <v>82</v>
      </c>
      <c r="BK254" s="222">
        <f>ROUND(I254*H254,2)</f>
        <v>0</v>
      </c>
      <c r="BL254" s="20" t="s">
        <v>102</v>
      </c>
      <c r="BM254" s="221" t="s">
        <v>2109</v>
      </c>
    </row>
    <row r="255" s="2" customFormat="1">
      <c r="A255" s="41"/>
      <c r="B255" s="42"/>
      <c r="C255" s="43"/>
      <c r="D255" s="223" t="s">
        <v>283</v>
      </c>
      <c r="E255" s="43"/>
      <c r="F255" s="224" t="s">
        <v>2038</v>
      </c>
      <c r="G255" s="43"/>
      <c r="H255" s="43"/>
      <c r="I255" s="225"/>
      <c r="J255" s="43"/>
      <c r="K255" s="43"/>
      <c r="L255" s="47"/>
      <c r="M255" s="226"/>
      <c r="N255" s="227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283</v>
      </c>
      <c r="AU255" s="20" t="s">
        <v>84</v>
      </c>
    </row>
    <row r="256" s="2" customFormat="1" ht="16.5" customHeight="1">
      <c r="A256" s="41"/>
      <c r="B256" s="42"/>
      <c r="C256" s="210" t="s">
        <v>1373</v>
      </c>
      <c r="D256" s="210" t="s">
        <v>278</v>
      </c>
      <c r="E256" s="211" t="s">
        <v>1527</v>
      </c>
      <c r="F256" s="212" t="s">
        <v>2040</v>
      </c>
      <c r="G256" s="213" t="s">
        <v>1051</v>
      </c>
      <c r="H256" s="214">
        <v>220</v>
      </c>
      <c r="I256" s="215"/>
      <c r="J256" s="216">
        <f>ROUND(I256*H256,2)</f>
        <v>0</v>
      </c>
      <c r="K256" s="212" t="s">
        <v>19</v>
      </c>
      <c r="L256" s="47"/>
      <c r="M256" s="217" t="s">
        <v>19</v>
      </c>
      <c r="N256" s="218" t="s">
        <v>46</v>
      </c>
      <c r="O256" s="87"/>
      <c r="P256" s="219">
        <f>O256*H256</f>
        <v>0</v>
      </c>
      <c r="Q256" s="219">
        <v>0</v>
      </c>
      <c r="R256" s="219">
        <f>Q256*H256</f>
        <v>0</v>
      </c>
      <c r="S256" s="219">
        <v>0</v>
      </c>
      <c r="T256" s="220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1" t="s">
        <v>102</v>
      </c>
      <c r="AT256" s="221" t="s">
        <v>278</v>
      </c>
      <c r="AU256" s="221" t="s">
        <v>84</v>
      </c>
      <c r="AY256" s="20" t="s">
        <v>277</v>
      </c>
      <c r="BE256" s="222">
        <f>IF(N256="základní",J256,0)</f>
        <v>0</v>
      </c>
      <c r="BF256" s="222">
        <f>IF(N256="snížená",J256,0)</f>
        <v>0</v>
      </c>
      <c r="BG256" s="222">
        <f>IF(N256="zákl. přenesená",J256,0)</f>
        <v>0</v>
      </c>
      <c r="BH256" s="222">
        <f>IF(N256="sníž. přenesená",J256,0)</f>
        <v>0</v>
      </c>
      <c r="BI256" s="222">
        <f>IF(N256="nulová",J256,0)</f>
        <v>0</v>
      </c>
      <c r="BJ256" s="20" t="s">
        <v>82</v>
      </c>
      <c r="BK256" s="222">
        <f>ROUND(I256*H256,2)</f>
        <v>0</v>
      </c>
      <c r="BL256" s="20" t="s">
        <v>102</v>
      </c>
      <c r="BM256" s="221" t="s">
        <v>2110</v>
      </c>
    </row>
    <row r="257" s="2" customFormat="1">
      <c r="A257" s="41"/>
      <c r="B257" s="42"/>
      <c r="C257" s="43"/>
      <c r="D257" s="223" t="s">
        <v>283</v>
      </c>
      <c r="E257" s="43"/>
      <c r="F257" s="224" t="s">
        <v>2040</v>
      </c>
      <c r="G257" s="43"/>
      <c r="H257" s="43"/>
      <c r="I257" s="225"/>
      <c r="J257" s="43"/>
      <c r="K257" s="43"/>
      <c r="L257" s="47"/>
      <c r="M257" s="226"/>
      <c r="N257" s="22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283</v>
      </c>
      <c r="AU257" s="20" t="s">
        <v>84</v>
      </c>
    </row>
    <row r="258" s="2" customFormat="1" ht="16.5" customHeight="1">
      <c r="A258" s="41"/>
      <c r="B258" s="42"/>
      <c r="C258" s="210" t="s">
        <v>1375</v>
      </c>
      <c r="D258" s="210" t="s">
        <v>278</v>
      </c>
      <c r="E258" s="211" t="s">
        <v>1529</v>
      </c>
      <c r="F258" s="212" t="s">
        <v>2042</v>
      </c>
      <c r="G258" s="213" t="s">
        <v>1051</v>
      </c>
      <c r="H258" s="214">
        <v>730</v>
      </c>
      <c r="I258" s="215"/>
      <c r="J258" s="216">
        <f>ROUND(I258*H258,2)</f>
        <v>0</v>
      </c>
      <c r="K258" s="212" t="s">
        <v>19</v>
      </c>
      <c r="L258" s="47"/>
      <c r="M258" s="217" t="s">
        <v>19</v>
      </c>
      <c r="N258" s="218" t="s">
        <v>46</v>
      </c>
      <c r="O258" s="87"/>
      <c r="P258" s="219">
        <f>O258*H258</f>
        <v>0</v>
      </c>
      <c r="Q258" s="219">
        <v>0</v>
      </c>
      <c r="R258" s="219">
        <f>Q258*H258</f>
        <v>0</v>
      </c>
      <c r="S258" s="219">
        <v>0</v>
      </c>
      <c r="T258" s="220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1" t="s">
        <v>102</v>
      </c>
      <c r="AT258" s="221" t="s">
        <v>278</v>
      </c>
      <c r="AU258" s="221" t="s">
        <v>84</v>
      </c>
      <c r="AY258" s="20" t="s">
        <v>277</v>
      </c>
      <c r="BE258" s="222">
        <f>IF(N258="základní",J258,0)</f>
        <v>0</v>
      </c>
      <c r="BF258" s="222">
        <f>IF(N258="snížená",J258,0)</f>
        <v>0</v>
      </c>
      <c r="BG258" s="222">
        <f>IF(N258="zákl. přenesená",J258,0)</f>
        <v>0</v>
      </c>
      <c r="BH258" s="222">
        <f>IF(N258="sníž. přenesená",J258,0)</f>
        <v>0</v>
      </c>
      <c r="BI258" s="222">
        <f>IF(N258="nulová",J258,0)</f>
        <v>0</v>
      </c>
      <c r="BJ258" s="20" t="s">
        <v>82</v>
      </c>
      <c r="BK258" s="222">
        <f>ROUND(I258*H258,2)</f>
        <v>0</v>
      </c>
      <c r="BL258" s="20" t="s">
        <v>102</v>
      </c>
      <c r="BM258" s="221" t="s">
        <v>2111</v>
      </c>
    </row>
    <row r="259" s="2" customFormat="1">
      <c r="A259" s="41"/>
      <c r="B259" s="42"/>
      <c r="C259" s="43"/>
      <c r="D259" s="223" t="s">
        <v>283</v>
      </c>
      <c r="E259" s="43"/>
      <c r="F259" s="224" t="s">
        <v>2042</v>
      </c>
      <c r="G259" s="43"/>
      <c r="H259" s="43"/>
      <c r="I259" s="225"/>
      <c r="J259" s="43"/>
      <c r="K259" s="43"/>
      <c r="L259" s="47"/>
      <c r="M259" s="226"/>
      <c r="N259" s="227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283</v>
      </c>
      <c r="AU259" s="20" t="s">
        <v>84</v>
      </c>
    </row>
    <row r="260" s="2" customFormat="1" ht="16.5" customHeight="1">
      <c r="A260" s="41"/>
      <c r="B260" s="42"/>
      <c r="C260" s="210" t="s">
        <v>1377</v>
      </c>
      <c r="D260" s="210" t="s">
        <v>278</v>
      </c>
      <c r="E260" s="211" t="s">
        <v>1531</v>
      </c>
      <c r="F260" s="212" t="s">
        <v>1424</v>
      </c>
      <c r="G260" s="213" t="s">
        <v>1131</v>
      </c>
      <c r="H260" s="214">
        <v>101.84</v>
      </c>
      <c r="I260" s="215"/>
      <c r="J260" s="216">
        <f>ROUND(I260*H260,2)</f>
        <v>0</v>
      </c>
      <c r="K260" s="212" t="s">
        <v>19</v>
      </c>
      <c r="L260" s="47"/>
      <c r="M260" s="217" t="s">
        <v>19</v>
      </c>
      <c r="N260" s="218" t="s">
        <v>46</v>
      </c>
      <c r="O260" s="87"/>
      <c r="P260" s="219">
        <f>O260*H260</f>
        <v>0</v>
      </c>
      <c r="Q260" s="219">
        <v>0</v>
      </c>
      <c r="R260" s="219">
        <f>Q260*H260</f>
        <v>0</v>
      </c>
      <c r="S260" s="219">
        <v>0</v>
      </c>
      <c r="T260" s="220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1" t="s">
        <v>102</v>
      </c>
      <c r="AT260" s="221" t="s">
        <v>278</v>
      </c>
      <c r="AU260" s="221" t="s">
        <v>84</v>
      </c>
      <c r="AY260" s="20" t="s">
        <v>277</v>
      </c>
      <c r="BE260" s="222">
        <f>IF(N260="základní",J260,0)</f>
        <v>0</v>
      </c>
      <c r="BF260" s="222">
        <f>IF(N260="snížená",J260,0)</f>
        <v>0</v>
      </c>
      <c r="BG260" s="222">
        <f>IF(N260="zákl. přenesená",J260,0)</f>
        <v>0</v>
      </c>
      <c r="BH260" s="222">
        <f>IF(N260="sníž. přenesená",J260,0)</f>
        <v>0</v>
      </c>
      <c r="BI260" s="222">
        <f>IF(N260="nulová",J260,0)</f>
        <v>0</v>
      </c>
      <c r="BJ260" s="20" t="s">
        <v>82</v>
      </c>
      <c r="BK260" s="222">
        <f>ROUND(I260*H260,2)</f>
        <v>0</v>
      </c>
      <c r="BL260" s="20" t="s">
        <v>102</v>
      </c>
      <c r="BM260" s="221" t="s">
        <v>2112</v>
      </c>
    </row>
    <row r="261" s="2" customFormat="1">
      <c r="A261" s="41"/>
      <c r="B261" s="42"/>
      <c r="C261" s="43"/>
      <c r="D261" s="223" t="s">
        <v>283</v>
      </c>
      <c r="E261" s="43"/>
      <c r="F261" s="224" t="s">
        <v>1424</v>
      </c>
      <c r="G261" s="43"/>
      <c r="H261" s="43"/>
      <c r="I261" s="225"/>
      <c r="J261" s="43"/>
      <c r="K261" s="43"/>
      <c r="L261" s="47"/>
      <c r="M261" s="226"/>
      <c r="N261" s="227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283</v>
      </c>
      <c r="AU261" s="20" t="s">
        <v>84</v>
      </c>
    </row>
    <row r="262" s="2" customFormat="1" ht="16.5" customHeight="1">
      <c r="A262" s="41"/>
      <c r="B262" s="42"/>
      <c r="C262" s="210" t="s">
        <v>1380</v>
      </c>
      <c r="D262" s="210" t="s">
        <v>278</v>
      </c>
      <c r="E262" s="211" t="s">
        <v>1533</v>
      </c>
      <c r="F262" s="212" t="s">
        <v>994</v>
      </c>
      <c r="G262" s="213" t="s">
        <v>940</v>
      </c>
      <c r="H262" s="214">
        <v>4.5250000000000004</v>
      </c>
      <c r="I262" s="215"/>
      <c r="J262" s="216">
        <f>ROUND(I262*H262,2)</f>
        <v>0</v>
      </c>
      <c r="K262" s="212" t="s">
        <v>19</v>
      </c>
      <c r="L262" s="47"/>
      <c r="M262" s="217" t="s">
        <v>19</v>
      </c>
      <c r="N262" s="218" t="s">
        <v>46</v>
      </c>
      <c r="O262" s="87"/>
      <c r="P262" s="219">
        <f>O262*H262</f>
        <v>0</v>
      </c>
      <c r="Q262" s="219">
        <v>0</v>
      </c>
      <c r="R262" s="219">
        <f>Q262*H262</f>
        <v>0</v>
      </c>
      <c r="S262" s="219">
        <v>0</v>
      </c>
      <c r="T262" s="220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1" t="s">
        <v>102</v>
      </c>
      <c r="AT262" s="221" t="s">
        <v>278</v>
      </c>
      <c r="AU262" s="221" t="s">
        <v>84</v>
      </c>
      <c r="AY262" s="20" t="s">
        <v>277</v>
      </c>
      <c r="BE262" s="222">
        <f>IF(N262="základní",J262,0)</f>
        <v>0</v>
      </c>
      <c r="BF262" s="222">
        <f>IF(N262="snížená",J262,0)</f>
        <v>0</v>
      </c>
      <c r="BG262" s="222">
        <f>IF(N262="zákl. přenesená",J262,0)</f>
        <v>0</v>
      </c>
      <c r="BH262" s="222">
        <f>IF(N262="sníž. přenesená",J262,0)</f>
        <v>0</v>
      </c>
      <c r="BI262" s="222">
        <f>IF(N262="nulová",J262,0)</f>
        <v>0</v>
      </c>
      <c r="BJ262" s="20" t="s">
        <v>82</v>
      </c>
      <c r="BK262" s="222">
        <f>ROUND(I262*H262,2)</f>
        <v>0</v>
      </c>
      <c r="BL262" s="20" t="s">
        <v>102</v>
      </c>
      <c r="BM262" s="221" t="s">
        <v>2113</v>
      </c>
    </row>
    <row r="263" s="2" customFormat="1">
      <c r="A263" s="41"/>
      <c r="B263" s="42"/>
      <c r="C263" s="43"/>
      <c r="D263" s="223" t="s">
        <v>283</v>
      </c>
      <c r="E263" s="43"/>
      <c r="F263" s="224" t="s">
        <v>994</v>
      </c>
      <c r="G263" s="43"/>
      <c r="H263" s="43"/>
      <c r="I263" s="225"/>
      <c r="J263" s="43"/>
      <c r="K263" s="43"/>
      <c r="L263" s="47"/>
      <c r="M263" s="239"/>
      <c r="N263" s="240"/>
      <c r="O263" s="241"/>
      <c r="P263" s="241"/>
      <c r="Q263" s="241"/>
      <c r="R263" s="241"/>
      <c r="S263" s="241"/>
      <c r="T263" s="242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283</v>
      </c>
      <c r="AU263" s="20" t="s">
        <v>84</v>
      </c>
    </row>
    <row r="264" s="2" customFormat="1" ht="6.96" customHeight="1">
      <c r="A264" s="41"/>
      <c r="B264" s="62"/>
      <c r="C264" s="63"/>
      <c r="D264" s="63"/>
      <c r="E264" s="63"/>
      <c r="F264" s="63"/>
      <c r="G264" s="63"/>
      <c r="H264" s="63"/>
      <c r="I264" s="63"/>
      <c r="J264" s="63"/>
      <c r="K264" s="63"/>
      <c r="L264" s="47"/>
      <c r="M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</row>
  </sheetData>
  <sheetProtection sheet="1" autoFilter="0" formatColumns="0" formatRows="0" objects="1" scenarios="1" spinCount="100000" saltValue="QtDpW5kmY2463AGNBnU6frsIh51jWL0/LYFO8iO/sCKiWhbPS3JWfQ/1tayqZMNGxaZvN022Vt9TTbsmmwrLtQ==" hashValue="djvBRzpnJ0Uq7tZw8Tjwgva3CqeZ6Eaa3/e+94H+ge1xEFFfaS5h5VeuqMf2DYESFGWl6QBLXn+3yZMkc3t74A==" algorithmName="SHA-512" password="CC35"/>
  <autoFilter ref="C96:K26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1676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2114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ROUND(J92,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ROUND((SUM(BE92:BE119)),  2)</f>
        <v>0</v>
      </c>
      <c r="G37" s="41"/>
      <c r="H37" s="41"/>
      <c r="I37" s="162">
        <v>0.20999999999999999</v>
      </c>
      <c r="J37" s="161">
        <f>ROUND(((SUM(BE92:BE119))*I37),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ROUND((SUM(BF92:BF119)),  2)</f>
        <v>0</v>
      </c>
      <c r="G38" s="41"/>
      <c r="H38" s="41"/>
      <c r="I38" s="162">
        <v>0.14999999999999999</v>
      </c>
      <c r="J38" s="161">
        <f>ROUND(((SUM(BF92:BF119))*I38),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ROUND((SUM(BG92:BG119)),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ROUND((SUM(BH92:BH119)),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ROUND((SUM(BI92:BI119)),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1676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04.12 - Mobiliář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J92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2115</v>
      </c>
      <c r="E68" s="182"/>
      <c r="F68" s="182"/>
      <c r="G68" s="182"/>
      <c r="H68" s="182"/>
      <c r="I68" s="182"/>
      <c r="J68" s="183">
        <f>J93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9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9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263</v>
      </c>
      <c r="D75" s="43"/>
      <c r="E75" s="43"/>
      <c r="F75" s="43"/>
      <c r="G75" s="43"/>
      <c r="H75" s="43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4" t="str">
        <f>E7</f>
        <v>Úprava okolí přehrady Harcov II.</v>
      </c>
      <c r="F78" s="35"/>
      <c r="G78" s="35"/>
      <c r="H78" s="35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243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1" customFormat="1" ht="16.5" customHeight="1">
      <c r="B80" s="24"/>
      <c r="C80" s="25"/>
      <c r="D80" s="25"/>
      <c r="E80" s="174" t="s">
        <v>244</v>
      </c>
      <c r="F80" s="25"/>
      <c r="G80" s="25"/>
      <c r="H80" s="25"/>
      <c r="I80" s="25"/>
      <c r="J80" s="25"/>
      <c r="K80" s="25"/>
      <c r="L80" s="23"/>
    </row>
    <row r="81" s="1" customFormat="1" ht="12" customHeight="1">
      <c r="B81" s="24"/>
      <c r="C81" s="35" t="s">
        <v>245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2" customFormat="1" ht="16.5" customHeight="1">
      <c r="A82" s="41"/>
      <c r="B82" s="42"/>
      <c r="C82" s="43"/>
      <c r="D82" s="43"/>
      <c r="E82" s="243" t="s">
        <v>1676</v>
      </c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1677</v>
      </c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72" t="str">
        <f>E13</f>
        <v>04.12 - Mobiliář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21</v>
      </c>
      <c r="D86" s="43"/>
      <c r="E86" s="43"/>
      <c r="F86" s="30" t="str">
        <f>F16</f>
        <v>Liberec</v>
      </c>
      <c r="G86" s="43"/>
      <c r="H86" s="43"/>
      <c r="I86" s="35" t="s">
        <v>23</v>
      </c>
      <c r="J86" s="75" t="str">
        <f>IF(J16="","",J16)</f>
        <v>10. 12. 2025</v>
      </c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25</v>
      </c>
      <c r="D88" s="43"/>
      <c r="E88" s="43"/>
      <c r="F88" s="30" t="str">
        <f>E19</f>
        <v>Statutární město Liberec</v>
      </c>
      <c r="G88" s="43"/>
      <c r="H88" s="43"/>
      <c r="I88" s="35" t="s">
        <v>33</v>
      </c>
      <c r="J88" s="39" t="str">
        <f>E25</f>
        <v>Miriam Janů, DiS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31</v>
      </c>
      <c r="D89" s="43"/>
      <c r="E89" s="43"/>
      <c r="F89" s="30" t="str">
        <f>IF(E22="","",E22)</f>
        <v>Vyplň údaj</v>
      </c>
      <c r="G89" s="43"/>
      <c r="H89" s="43"/>
      <c r="I89" s="35" t="s">
        <v>38</v>
      </c>
      <c r="J89" s="39" t="str">
        <f>E28</f>
        <v>Miriam Janů, DiS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0.32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0" customFormat="1" ht="29.28" customHeight="1">
      <c r="A91" s="185"/>
      <c r="B91" s="186"/>
      <c r="C91" s="187" t="s">
        <v>264</v>
      </c>
      <c r="D91" s="188" t="s">
        <v>60</v>
      </c>
      <c r="E91" s="188" t="s">
        <v>56</v>
      </c>
      <c r="F91" s="188" t="s">
        <v>57</v>
      </c>
      <c r="G91" s="188" t="s">
        <v>265</v>
      </c>
      <c r="H91" s="188" t="s">
        <v>266</v>
      </c>
      <c r="I91" s="188" t="s">
        <v>267</v>
      </c>
      <c r="J91" s="188" t="s">
        <v>252</v>
      </c>
      <c r="K91" s="189" t="s">
        <v>268</v>
      </c>
      <c r="L91" s="190"/>
      <c r="M91" s="95" t="s">
        <v>19</v>
      </c>
      <c r="N91" s="96" t="s">
        <v>45</v>
      </c>
      <c r="O91" s="96" t="s">
        <v>269</v>
      </c>
      <c r="P91" s="96" t="s">
        <v>270</v>
      </c>
      <c r="Q91" s="96" t="s">
        <v>271</v>
      </c>
      <c r="R91" s="96" t="s">
        <v>272</v>
      </c>
      <c r="S91" s="96" t="s">
        <v>273</v>
      </c>
      <c r="T91" s="97" t="s">
        <v>274</v>
      </c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</row>
    <row r="92" s="2" customFormat="1" ht="22.8" customHeight="1">
      <c r="A92" s="41"/>
      <c r="B92" s="42"/>
      <c r="C92" s="102" t="s">
        <v>275</v>
      </c>
      <c r="D92" s="43"/>
      <c r="E92" s="43"/>
      <c r="F92" s="43"/>
      <c r="G92" s="43"/>
      <c r="H92" s="43"/>
      <c r="I92" s="43"/>
      <c r="J92" s="191">
        <f>BK92</f>
        <v>0</v>
      </c>
      <c r="K92" s="43"/>
      <c r="L92" s="47"/>
      <c r="M92" s="98"/>
      <c r="N92" s="192"/>
      <c r="O92" s="99"/>
      <c r="P92" s="193">
        <f>P93</f>
        <v>0</v>
      </c>
      <c r="Q92" s="99"/>
      <c r="R92" s="193">
        <f>R93</f>
        <v>0</v>
      </c>
      <c r="S92" s="99"/>
      <c r="T92" s="194">
        <f>T93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74</v>
      </c>
      <c r="AU92" s="20" t="s">
        <v>253</v>
      </c>
      <c r="BK92" s="195">
        <f>BK93</f>
        <v>0</v>
      </c>
    </row>
    <row r="93" s="11" customFormat="1" ht="25.92" customHeight="1">
      <c r="A93" s="11"/>
      <c r="B93" s="196"/>
      <c r="C93" s="197"/>
      <c r="D93" s="198" t="s">
        <v>74</v>
      </c>
      <c r="E93" s="199" t="s">
        <v>936</v>
      </c>
      <c r="F93" s="199" t="s">
        <v>175</v>
      </c>
      <c r="G93" s="197"/>
      <c r="H93" s="197"/>
      <c r="I93" s="200"/>
      <c r="J93" s="201">
        <f>BK93</f>
        <v>0</v>
      </c>
      <c r="K93" s="197"/>
      <c r="L93" s="202"/>
      <c r="M93" s="203"/>
      <c r="N93" s="204"/>
      <c r="O93" s="204"/>
      <c r="P93" s="205">
        <f>SUM(P94:P119)</f>
        <v>0</v>
      </c>
      <c r="Q93" s="204"/>
      <c r="R93" s="205">
        <f>SUM(R94:R119)</f>
        <v>0</v>
      </c>
      <c r="S93" s="204"/>
      <c r="T93" s="206">
        <f>SUM(T94:T119)</f>
        <v>0</v>
      </c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R93" s="207" t="s">
        <v>82</v>
      </c>
      <c r="AT93" s="208" t="s">
        <v>74</v>
      </c>
      <c r="AU93" s="208" t="s">
        <v>75</v>
      </c>
      <c r="AY93" s="207" t="s">
        <v>277</v>
      </c>
      <c r="BK93" s="209">
        <f>SUM(BK94:BK119)</f>
        <v>0</v>
      </c>
    </row>
    <row r="94" s="2" customFormat="1" ht="33" customHeight="1">
      <c r="A94" s="41"/>
      <c r="B94" s="42"/>
      <c r="C94" s="210" t="s">
        <v>82</v>
      </c>
      <c r="D94" s="210" t="s">
        <v>278</v>
      </c>
      <c r="E94" s="211" t="s">
        <v>1535</v>
      </c>
      <c r="F94" s="212" t="s">
        <v>2116</v>
      </c>
      <c r="G94" s="213" t="s">
        <v>1051</v>
      </c>
      <c r="H94" s="214">
        <v>2</v>
      </c>
      <c r="I94" s="215"/>
      <c r="J94" s="216">
        <f>ROUND(I94*H94,2)</f>
        <v>0</v>
      </c>
      <c r="K94" s="212" t="s">
        <v>19</v>
      </c>
      <c r="L94" s="47"/>
      <c r="M94" s="217" t="s">
        <v>19</v>
      </c>
      <c r="N94" s="218" t="s">
        <v>46</v>
      </c>
      <c r="O94" s="87"/>
      <c r="P94" s="219">
        <f>O94*H94</f>
        <v>0</v>
      </c>
      <c r="Q94" s="219">
        <v>0</v>
      </c>
      <c r="R94" s="219">
        <f>Q94*H94</f>
        <v>0</v>
      </c>
      <c r="S94" s="219">
        <v>0</v>
      </c>
      <c r="T94" s="220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1" t="s">
        <v>102</v>
      </c>
      <c r="AT94" s="221" t="s">
        <v>278</v>
      </c>
      <c r="AU94" s="221" t="s">
        <v>82</v>
      </c>
      <c r="AY94" s="20" t="s">
        <v>277</v>
      </c>
      <c r="BE94" s="222">
        <f>IF(N94="základní",J94,0)</f>
        <v>0</v>
      </c>
      <c r="BF94" s="222">
        <f>IF(N94="snížená",J94,0)</f>
        <v>0</v>
      </c>
      <c r="BG94" s="222">
        <f>IF(N94="zákl. přenesená",J94,0)</f>
        <v>0</v>
      </c>
      <c r="BH94" s="222">
        <f>IF(N94="sníž. přenesená",J94,0)</f>
        <v>0</v>
      </c>
      <c r="BI94" s="222">
        <f>IF(N94="nulová",J94,0)</f>
        <v>0</v>
      </c>
      <c r="BJ94" s="20" t="s">
        <v>82</v>
      </c>
      <c r="BK94" s="222">
        <f>ROUND(I94*H94,2)</f>
        <v>0</v>
      </c>
      <c r="BL94" s="20" t="s">
        <v>102</v>
      </c>
      <c r="BM94" s="221" t="s">
        <v>2117</v>
      </c>
    </row>
    <row r="95" s="2" customFormat="1">
      <c r="A95" s="41"/>
      <c r="B95" s="42"/>
      <c r="C95" s="43"/>
      <c r="D95" s="223" t="s">
        <v>283</v>
      </c>
      <c r="E95" s="43"/>
      <c r="F95" s="224" t="s">
        <v>2116</v>
      </c>
      <c r="G95" s="43"/>
      <c r="H95" s="43"/>
      <c r="I95" s="225"/>
      <c r="J95" s="43"/>
      <c r="K95" s="43"/>
      <c r="L95" s="47"/>
      <c r="M95" s="226"/>
      <c r="N95" s="227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283</v>
      </c>
      <c r="AU95" s="20" t="s">
        <v>82</v>
      </c>
    </row>
    <row r="96" s="2" customFormat="1" ht="33" customHeight="1">
      <c r="A96" s="41"/>
      <c r="B96" s="42"/>
      <c r="C96" s="210" t="s">
        <v>84</v>
      </c>
      <c r="D96" s="210" t="s">
        <v>278</v>
      </c>
      <c r="E96" s="211" t="s">
        <v>1537</v>
      </c>
      <c r="F96" s="212" t="s">
        <v>2118</v>
      </c>
      <c r="G96" s="213" t="s">
        <v>1051</v>
      </c>
      <c r="H96" s="214">
        <v>1</v>
      </c>
      <c r="I96" s="215"/>
      <c r="J96" s="216">
        <f>ROUND(I96*H96,2)</f>
        <v>0</v>
      </c>
      <c r="K96" s="212" t="s">
        <v>19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0</v>
      </c>
      <c r="R96" s="219">
        <f>Q96*H96</f>
        <v>0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102</v>
      </c>
      <c r="AT96" s="221" t="s">
        <v>278</v>
      </c>
      <c r="AU96" s="221" t="s">
        <v>82</v>
      </c>
      <c r="AY96" s="20" t="s">
        <v>277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102</v>
      </c>
      <c r="BM96" s="221" t="s">
        <v>2119</v>
      </c>
    </row>
    <row r="97" s="2" customFormat="1">
      <c r="A97" s="41"/>
      <c r="B97" s="42"/>
      <c r="C97" s="43"/>
      <c r="D97" s="223" t="s">
        <v>283</v>
      </c>
      <c r="E97" s="43"/>
      <c r="F97" s="224" t="s">
        <v>2118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283</v>
      </c>
      <c r="AU97" s="20" t="s">
        <v>82</v>
      </c>
    </row>
    <row r="98" s="2" customFormat="1" ht="37.8" customHeight="1">
      <c r="A98" s="41"/>
      <c r="B98" s="42"/>
      <c r="C98" s="210" t="s">
        <v>98</v>
      </c>
      <c r="D98" s="210" t="s">
        <v>278</v>
      </c>
      <c r="E98" s="211" t="s">
        <v>1539</v>
      </c>
      <c r="F98" s="212" t="s">
        <v>2120</v>
      </c>
      <c r="G98" s="213" t="s">
        <v>1000</v>
      </c>
      <c r="H98" s="214">
        <v>1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278</v>
      </c>
      <c r="AU98" s="221" t="s">
        <v>82</v>
      </c>
      <c r="AY98" s="20" t="s">
        <v>277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2121</v>
      </c>
    </row>
    <row r="99" s="2" customFormat="1">
      <c r="A99" s="41"/>
      <c r="B99" s="42"/>
      <c r="C99" s="43"/>
      <c r="D99" s="223" t="s">
        <v>283</v>
      </c>
      <c r="E99" s="43"/>
      <c r="F99" s="224" t="s">
        <v>2122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283</v>
      </c>
      <c r="AU99" s="20" t="s">
        <v>82</v>
      </c>
    </row>
    <row r="100" s="2" customFormat="1" ht="24.15" customHeight="1">
      <c r="A100" s="41"/>
      <c r="B100" s="42"/>
      <c r="C100" s="210" t="s">
        <v>102</v>
      </c>
      <c r="D100" s="210" t="s">
        <v>278</v>
      </c>
      <c r="E100" s="211" t="s">
        <v>1541</v>
      </c>
      <c r="F100" s="212" t="s">
        <v>2123</v>
      </c>
      <c r="G100" s="213" t="s">
        <v>1000</v>
      </c>
      <c r="H100" s="214">
        <v>1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278</v>
      </c>
      <c r="AU100" s="221" t="s">
        <v>82</v>
      </c>
      <c r="AY100" s="20" t="s">
        <v>277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2124</v>
      </c>
    </row>
    <row r="101" s="2" customFormat="1">
      <c r="A101" s="41"/>
      <c r="B101" s="42"/>
      <c r="C101" s="43"/>
      <c r="D101" s="223" t="s">
        <v>283</v>
      </c>
      <c r="E101" s="43"/>
      <c r="F101" s="224" t="s">
        <v>2125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283</v>
      </c>
      <c r="AU101" s="20" t="s">
        <v>82</v>
      </c>
    </row>
    <row r="102" s="2" customFormat="1" ht="33" customHeight="1">
      <c r="A102" s="41"/>
      <c r="B102" s="42"/>
      <c r="C102" s="210" t="s">
        <v>306</v>
      </c>
      <c r="D102" s="210" t="s">
        <v>278</v>
      </c>
      <c r="E102" s="211" t="s">
        <v>1545</v>
      </c>
      <c r="F102" s="212" t="s">
        <v>2126</v>
      </c>
      <c r="G102" s="213" t="s">
        <v>1051</v>
      </c>
      <c r="H102" s="214">
        <v>10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278</v>
      </c>
      <c r="AU102" s="221" t="s">
        <v>82</v>
      </c>
      <c r="AY102" s="20" t="s">
        <v>277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2127</v>
      </c>
    </row>
    <row r="103" s="2" customFormat="1">
      <c r="A103" s="41"/>
      <c r="B103" s="42"/>
      <c r="C103" s="43"/>
      <c r="D103" s="223" t="s">
        <v>283</v>
      </c>
      <c r="E103" s="43"/>
      <c r="F103" s="224" t="s">
        <v>2128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283</v>
      </c>
      <c r="AU103" s="20" t="s">
        <v>82</v>
      </c>
    </row>
    <row r="104" s="2" customFormat="1" ht="33" customHeight="1">
      <c r="A104" s="41"/>
      <c r="B104" s="42"/>
      <c r="C104" s="210" t="s">
        <v>312</v>
      </c>
      <c r="D104" s="210" t="s">
        <v>278</v>
      </c>
      <c r="E104" s="211" t="s">
        <v>1547</v>
      </c>
      <c r="F104" s="212" t="s">
        <v>2129</v>
      </c>
      <c r="G104" s="213" t="s">
        <v>1000</v>
      </c>
      <c r="H104" s="214">
        <v>1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278</v>
      </c>
      <c r="AU104" s="221" t="s">
        <v>82</v>
      </c>
      <c r="AY104" s="20" t="s">
        <v>277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2130</v>
      </c>
    </row>
    <row r="105" s="2" customFormat="1">
      <c r="A105" s="41"/>
      <c r="B105" s="42"/>
      <c r="C105" s="43"/>
      <c r="D105" s="223" t="s">
        <v>283</v>
      </c>
      <c r="E105" s="43"/>
      <c r="F105" s="224" t="s">
        <v>2131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283</v>
      </c>
      <c r="AU105" s="20" t="s">
        <v>82</v>
      </c>
    </row>
    <row r="106" s="2" customFormat="1" ht="33" customHeight="1">
      <c r="A106" s="41"/>
      <c r="B106" s="42"/>
      <c r="C106" s="210" t="s">
        <v>318</v>
      </c>
      <c r="D106" s="210" t="s">
        <v>278</v>
      </c>
      <c r="E106" s="211" t="s">
        <v>1549</v>
      </c>
      <c r="F106" s="212" t="s">
        <v>2132</v>
      </c>
      <c r="G106" s="213" t="s">
        <v>1051</v>
      </c>
      <c r="H106" s="214">
        <v>4</v>
      </c>
      <c r="I106" s="215"/>
      <c r="J106" s="216">
        <f>ROUND(I106*H106,2)</f>
        <v>0</v>
      </c>
      <c r="K106" s="212" t="s">
        <v>19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102</v>
      </c>
      <c r="AT106" s="221" t="s">
        <v>278</v>
      </c>
      <c r="AU106" s="221" t="s">
        <v>82</v>
      </c>
      <c r="AY106" s="20" t="s">
        <v>277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102</v>
      </c>
      <c r="BM106" s="221" t="s">
        <v>2133</v>
      </c>
    </row>
    <row r="107" s="2" customFormat="1">
      <c r="A107" s="41"/>
      <c r="B107" s="42"/>
      <c r="C107" s="43"/>
      <c r="D107" s="223" t="s">
        <v>283</v>
      </c>
      <c r="E107" s="43"/>
      <c r="F107" s="224" t="s">
        <v>2134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283</v>
      </c>
      <c r="AU107" s="20" t="s">
        <v>82</v>
      </c>
    </row>
    <row r="108" s="2" customFormat="1" ht="24.15" customHeight="1">
      <c r="A108" s="41"/>
      <c r="B108" s="42"/>
      <c r="C108" s="210" t="s">
        <v>329</v>
      </c>
      <c r="D108" s="210" t="s">
        <v>278</v>
      </c>
      <c r="E108" s="211" t="s">
        <v>1551</v>
      </c>
      <c r="F108" s="212" t="s">
        <v>2135</v>
      </c>
      <c r="G108" s="213" t="s">
        <v>1051</v>
      </c>
      <c r="H108" s="214">
        <v>5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278</v>
      </c>
      <c r="AU108" s="221" t="s">
        <v>82</v>
      </c>
      <c r="AY108" s="20" t="s">
        <v>277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2136</v>
      </c>
    </row>
    <row r="109" s="2" customFormat="1">
      <c r="A109" s="41"/>
      <c r="B109" s="42"/>
      <c r="C109" s="43"/>
      <c r="D109" s="223" t="s">
        <v>283</v>
      </c>
      <c r="E109" s="43"/>
      <c r="F109" s="224" t="s">
        <v>2137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283</v>
      </c>
      <c r="AU109" s="20" t="s">
        <v>82</v>
      </c>
    </row>
    <row r="110" s="2" customFormat="1" ht="24.15" customHeight="1">
      <c r="A110" s="41"/>
      <c r="B110" s="42"/>
      <c r="C110" s="210" t="s">
        <v>337</v>
      </c>
      <c r="D110" s="210" t="s">
        <v>278</v>
      </c>
      <c r="E110" s="211" t="s">
        <v>1553</v>
      </c>
      <c r="F110" s="212" t="s">
        <v>2138</v>
      </c>
      <c r="G110" s="213" t="s">
        <v>1051</v>
      </c>
      <c r="H110" s="214">
        <v>5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278</v>
      </c>
      <c r="AU110" s="221" t="s">
        <v>82</v>
      </c>
      <c r="AY110" s="20" t="s">
        <v>277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2139</v>
      </c>
    </row>
    <row r="111" s="2" customFormat="1">
      <c r="A111" s="41"/>
      <c r="B111" s="42"/>
      <c r="C111" s="43"/>
      <c r="D111" s="223" t="s">
        <v>283</v>
      </c>
      <c r="E111" s="43"/>
      <c r="F111" s="224" t="s">
        <v>2140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283</v>
      </c>
      <c r="AU111" s="20" t="s">
        <v>82</v>
      </c>
    </row>
    <row r="112" s="2" customFormat="1" ht="33" customHeight="1">
      <c r="A112" s="41"/>
      <c r="B112" s="42"/>
      <c r="C112" s="210" t="s">
        <v>214</v>
      </c>
      <c r="D112" s="210" t="s">
        <v>278</v>
      </c>
      <c r="E112" s="211" t="s">
        <v>1555</v>
      </c>
      <c r="F112" s="212" t="s">
        <v>2141</v>
      </c>
      <c r="G112" s="213" t="s">
        <v>1051</v>
      </c>
      <c r="H112" s="214">
        <v>2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278</v>
      </c>
      <c r="AU112" s="221" t="s">
        <v>82</v>
      </c>
      <c r="AY112" s="20" t="s">
        <v>277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2142</v>
      </c>
    </row>
    <row r="113" s="2" customFormat="1">
      <c r="A113" s="41"/>
      <c r="B113" s="42"/>
      <c r="C113" s="43"/>
      <c r="D113" s="223" t="s">
        <v>283</v>
      </c>
      <c r="E113" s="43"/>
      <c r="F113" s="224" t="s">
        <v>2141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283</v>
      </c>
      <c r="AU113" s="20" t="s">
        <v>82</v>
      </c>
    </row>
    <row r="114" s="2" customFormat="1" ht="33" customHeight="1">
      <c r="A114" s="41"/>
      <c r="B114" s="42"/>
      <c r="C114" s="210" t="s">
        <v>217</v>
      </c>
      <c r="D114" s="210" t="s">
        <v>278</v>
      </c>
      <c r="E114" s="211" t="s">
        <v>1557</v>
      </c>
      <c r="F114" s="212" t="s">
        <v>2143</v>
      </c>
      <c r="G114" s="213" t="s">
        <v>1051</v>
      </c>
      <c r="H114" s="214">
        <v>4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278</v>
      </c>
      <c r="AU114" s="221" t="s">
        <v>82</v>
      </c>
      <c r="AY114" s="20" t="s">
        <v>277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2144</v>
      </c>
    </row>
    <row r="115" s="2" customFormat="1">
      <c r="A115" s="41"/>
      <c r="B115" s="42"/>
      <c r="C115" s="43"/>
      <c r="D115" s="223" t="s">
        <v>283</v>
      </c>
      <c r="E115" s="43"/>
      <c r="F115" s="224" t="s">
        <v>2145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283</v>
      </c>
      <c r="AU115" s="20" t="s">
        <v>82</v>
      </c>
    </row>
    <row r="116" s="2" customFormat="1" ht="24.15" customHeight="1">
      <c r="A116" s="41"/>
      <c r="B116" s="42"/>
      <c r="C116" s="210" t="s">
        <v>220</v>
      </c>
      <c r="D116" s="210" t="s">
        <v>278</v>
      </c>
      <c r="E116" s="211" t="s">
        <v>1559</v>
      </c>
      <c r="F116" s="212" t="s">
        <v>2146</v>
      </c>
      <c r="G116" s="213" t="s">
        <v>1051</v>
      </c>
      <c r="H116" s="214">
        <v>1</v>
      </c>
      <c r="I116" s="215"/>
      <c r="J116" s="216">
        <f>ROUND(I116*H116,2)</f>
        <v>0</v>
      </c>
      <c r="K116" s="212" t="s">
        <v>19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0</v>
      </c>
      <c r="R116" s="219">
        <f>Q116*H116</f>
        <v>0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278</v>
      </c>
      <c r="AU116" s="221" t="s">
        <v>82</v>
      </c>
      <c r="AY116" s="20" t="s">
        <v>277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2147</v>
      </c>
    </row>
    <row r="117" s="2" customFormat="1">
      <c r="A117" s="41"/>
      <c r="B117" s="42"/>
      <c r="C117" s="43"/>
      <c r="D117" s="223" t="s">
        <v>283</v>
      </c>
      <c r="E117" s="43"/>
      <c r="F117" s="224" t="s">
        <v>2148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283</v>
      </c>
      <c r="AU117" s="20" t="s">
        <v>82</v>
      </c>
    </row>
    <row r="118" s="2" customFormat="1" ht="33" customHeight="1">
      <c r="A118" s="41"/>
      <c r="B118" s="42"/>
      <c r="C118" s="210" t="s">
        <v>223</v>
      </c>
      <c r="D118" s="210" t="s">
        <v>278</v>
      </c>
      <c r="E118" s="211" t="s">
        <v>1561</v>
      </c>
      <c r="F118" s="212" t="s">
        <v>2149</v>
      </c>
      <c r="G118" s="213" t="s">
        <v>1113</v>
      </c>
      <c r="H118" s="214">
        <v>257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278</v>
      </c>
      <c r="AU118" s="221" t="s">
        <v>82</v>
      </c>
      <c r="AY118" s="20" t="s">
        <v>277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2150</v>
      </c>
    </row>
    <row r="119" s="2" customFormat="1">
      <c r="A119" s="41"/>
      <c r="B119" s="42"/>
      <c r="C119" s="43"/>
      <c r="D119" s="223" t="s">
        <v>283</v>
      </c>
      <c r="E119" s="43"/>
      <c r="F119" s="224" t="s">
        <v>2151</v>
      </c>
      <c r="G119" s="43"/>
      <c r="H119" s="43"/>
      <c r="I119" s="225"/>
      <c r="J119" s="43"/>
      <c r="K119" s="43"/>
      <c r="L119" s="47"/>
      <c r="M119" s="239"/>
      <c r="N119" s="240"/>
      <c r="O119" s="241"/>
      <c r="P119" s="241"/>
      <c r="Q119" s="241"/>
      <c r="R119" s="241"/>
      <c r="S119" s="241"/>
      <c r="T119" s="242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283</v>
      </c>
      <c r="AU119" s="20" t="s">
        <v>82</v>
      </c>
    </row>
    <row r="120" s="2" customFormat="1" ht="6.96" customHeight="1">
      <c r="A120" s="41"/>
      <c r="B120" s="62"/>
      <c r="C120" s="63"/>
      <c r="D120" s="63"/>
      <c r="E120" s="63"/>
      <c r="F120" s="63"/>
      <c r="G120" s="63"/>
      <c r="H120" s="63"/>
      <c r="I120" s="63"/>
      <c r="J120" s="63"/>
      <c r="K120" s="63"/>
      <c r="L120" s="47"/>
      <c r="M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</row>
  </sheetData>
  <sheetProtection sheet="1" autoFilter="0" formatColumns="0" formatRows="0" objects="1" scenarios="1" spinCount="100000" saltValue="d5ih0cVDCTEf50ZCWk5v1mPLG2gsCFi/3A3XLGNa9+ZvQdABco4o+6vKNmMCvg9dow3HL/6bJcTAIrsTQ1rHig==" hashValue="cwsgWEwc+b9mXK1dC9/BQ6EKe2ypZQwhacsT/GfxKRFS+nT5YeyTm0zqEP/p1tJPQyflrzAWAJOBR5KDBjc/8A==" algorithmName="SHA-512" password="CC35"/>
  <autoFilter ref="C91:K11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8:H78"/>
    <mergeCell ref="E82:H82"/>
    <mergeCell ref="E80:H80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181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243</v>
      </c>
      <c r="L8" s="23"/>
    </row>
    <row r="9" s="2" customFormat="1" ht="16.5" customHeight="1">
      <c r="A9" s="41"/>
      <c r="B9" s="47"/>
      <c r="C9" s="41"/>
      <c r="D9" s="41"/>
      <c r="E9" s="148" t="s">
        <v>2152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245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2153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247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248</v>
      </c>
      <c r="F23" s="41"/>
      <c r="G23" s="41"/>
      <c r="H23" s="41"/>
      <c r="I23" s="147" t="s">
        <v>29</v>
      </c>
      <c r="J23" s="136" t="s">
        <v>249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247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248</v>
      </c>
      <c r="F26" s="41"/>
      <c r="G26" s="41"/>
      <c r="H26" s="41"/>
      <c r="I26" s="147" t="s">
        <v>29</v>
      </c>
      <c r="J26" s="136" t="s">
        <v>249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ROUND(J94,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ROUND((SUM(BE94:BE260)),  2)</f>
        <v>0</v>
      </c>
      <c r="G35" s="41"/>
      <c r="H35" s="41"/>
      <c r="I35" s="162">
        <v>0.20999999999999999</v>
      </c>
      <c r="J35" s="161">
        <f>ROUND(((SUM(BE94:BE260))*I35),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ROUND((SUM(BF94:BF260)),  2)</f>
        <v>0</v>
      </c>
      <c r="G36" s="41"/>
      <c r="H36" s="41"/>
      <c r="I36" s="162">
        <v>0.14999999999999999</v>
      </c>
      <c r="J36" s="161">
        <f>ROUND(((SUM(BF94:BF260))*I36),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ROUND((SUM(BG94:BG260)),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ROUND((SUM(BH94:BH260)),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ROUND((SUM(BI94:BI260)),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250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243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2152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245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05 - SO 103 - Terénní stezky - propojovací rampa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NÝDRLE - projektová kancelář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NÝDRLE - projektová kancelář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251</v>
      </c>
      <c r="D61" s="176"/>
      <c r="E61" s="176"/>
      <c r="F61" s="176"/>
      <c r="G61" s="176"/>
      <c r="H61" s="176"/>
      <c r="I61" s="176"/>
      <c r="J61" s="177" t="s">
        <v>252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253</v>
      </c>
    </row>
    <row r="64" s="9" customFormat="1" ht="24.96" customHeight="1">
      <c r="A64" s="9"/>
      <c r="B64" s="179"/>
      <c r="C64" s="180"/>
      <c r="D64" s="181" t="s">
        <v>254</v>
      </c>
      <c r="E64" s="182"/>
      <c r="F64" s="182"/>
      <c r="G64" s="182"/>
      <c r="H64" s="182"/>
      <c r="I64" s="182"/>
      <c r="J64" s="183">
        <f>J95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255</v>
      </c>
      <c r="E65" s="182"/>
      <c r="F65" s="182"/>
      <c r="G65" s="182"/>
      <c r="H65" s="182"/>
      <c r="I65" s="182"/>
      <c r="J65" s="183">
        <f>J101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256</v>
      </c>
      <c r="E66" s="182"/>
      <c r="F66" s="182"/>
      <c r="G66" s="182"/>
      <c r="H66" s="182"/>
      <c r="I66" s="182"/>
      <c r="J66" s="183">
        <f>J144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257</v>
      </c>
      <c r="E67" s="182"/>
      <c r="F67" s="182"/>
      <c r="G67" s="182"/>
      <c r="H67" s="182"/>
      <c r="I67" s="182"/>
      <c r="J67" s="183">
        <f>J151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258</v>
      </c>
      <c r="E68" s="182"/>
      <c r="F68" s="182"/>
      <c r="G68" s="182"/>
      <c r="H68" s="182"/>
      <c r="I68" s="182"/>
      <c r="J68" s="183">
        <f>J161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9"/>
      <c r="C69" s="180"/>
      <c r="D69" s="181" t="s">
        <v>259</v>
      </c>
      <c r="E69" s="182"/>
      <c r="F69" s="182"/>
      <c r="G69" s="182"/>
      <c r="H69" s="182"/>
      <c r="I69" s="182"/>
      <c r="J69" s="183">
        <f>J199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9"/>
      <c r="C70" s="180"/>
      <c r="D70" s="181" t="s">
        <v>2154</v>
      </c>
      <c r="E70" s="182"/>
      <c r="F70" s="182"/>
      <c r="G70" s="182"/>
      <c r="H70" s="182"/>
      <c r="I70" s="182"/>
      <c r="J70" s="183">
        <f>J214</f>
        <v>0</v>
      </c>
      <c r="K70" s="180"/>
      <c r="L70" s="184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9"/>
      <c r="C71" s="180"/>
      <c r="D71" s="181" t="s">
        <v>261</v>
      </c>
      <c r="E71" s="182"/>
      <c r="F71" s="182"/>
      <c r="G71" s="182"/>
      <c r="H71" s="182"/>
      <c r="I71" s="182"/>
      <c r="J71" s="183">
        <f>J224</f>
        <v>0</v>
      </c>
      <c r="K71" s="180"/>
      <c r="L71" s="184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9"/>
      <c r="C72" s="180"/>
      <c r="D72" s="181" t="s">
        <v>262</v>
      </c>
      <c r="E72" s="182"/>
      <c r="F72" s="182"/>
      <c r="G72" s="182"/>
      <c r="H72" s="182"/>
      <c r="I72" s="182"/>
      <c r="J72" s="183">
        <f>J230</f>
        <v>0</v>
      </c>
      <c r="K72" s="180"/>
      <c r="L72" s="184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4" t="s">
        <v>2152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245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05 - SO 103 - Terénní stezky - propojovací rampa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>Liberec</v>
      </c>
      <c r="G88" s="43"/>
      <c r="H88" s="43"/>
      <c r="I88" s="35" t="s">
        <v>23</v>
      </c>
      <c r="J88" s="75" t="str">
        <f>IF(J14="","",J14)</f>
        <v>10. 12. 2025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25</v>
      </c>
      <c r="D90" s="43"/>
      <c r="E90" s="43"/>
      <c r="F90" s="30" t="str">
        <f>E17</f>
        <v>Statutární město Liberec</v>
      </c>
      <c r="G90" s="43"/>
      <c r="H90" s="43"/>
      <c r="I90" s="35" t="s">
        <v>33</v>
      </c>
      <c r="J90" s="39" t="str">
        <f>E23</f>
        <v>NÝDRLE - projektová kancelář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5.65" customHeight="1">
      <c r="A91" s="41"/>
      <c r="B91" s="42"/>
      <c r="C91" s="35" t="s">
        <v>31</v>
      </c>
      <c r="D91" s="43"/>
      <c r="E91" s="43"/>
      <c r="F91" s="30" t="str">
        <f>IF(E20="","",E20)</f>
        <v>Vyplň údaj</v>
      </c>
      <c r="G91" s="43"/>
      <c r="H91" s="43"/>
      <c r="I91" s="35" t="s">
        <v>38</v>
      </c>
      <c r="J91" s="39" t="str">
        <f>E26</f>
        <v>NÝDRLE - projektová kancelář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0" customFormat="1" ht="29.28" customHeight="1">
      <c r="A93" s="185"/>
      <c r="B93" s="186"/>
      <c r="C93" s="187" t="s">
        <v>264</v>
      </c>
      <c r="D93" s="188" t="s">
        <v>60</v>
      </c>
      <c r="E93" s="188" t="s">
        <v>56</v>
      </c>
      <c r="F93" s="188" t="s">
        <v>57</v>
      </c>
      <c r="G93" s="188" t="s">
        <v>265</v>
      </c>
      <c r="H93" s="188" t="s">
        <v>266</v>
      </c>
      <c r="I93" s="188" t="s">
        <v>267</v>
      </c>
      <c r="J93" s="188" t="s">
        <v>252</v>
      </c>
      <c r="K93" s="189" t="s">
        <v>268</v>
      </c>
      <c r="L93" s="190"/>
      <c r="M93" s="95" t="s">
        <v>19</v>
      </c>
      <c r="N93" s="96" t="s">
        <v>45</v>
      </c>
      <c r="O93" s="96" t="s">
        <v>269</v>
      </c>
      <c r="P93" s="96" t="s">
        <v>270</v>
      </c>
      <c r="Q93" s="96" t="s">
        <v>271</v>
      </c>
      <c r="R93" s="96" t="s">
        <v>272</v>
      </c>
      <c r="S93" s="96" t="s">
        <v>273</v>
      </c>
      <c r="T93" s="97" t="s">
        <v>274</v>
      </c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</row>
    <row r="94" s="2" customFormat="1" ht="22.8" customHeight="1">
      <c r="A94" s="41"/>
      <c r="B94" s="42"/>
      <c r="C94" s="102" t="s">
        <v>275</v>
      </c>
      <c r="D94" s="43"/>
      <c r="E94" s="43"/>
      <c r="F94" s="43"/>
      <c r="G94" s="43"/>
      <c r="H94" s="43"/>
      <c r="I94" s="43"/>
      <c r="J94" s="191">
        <f>BK94</f>
        <v>0</v>
      </c>
      <c r="K94" s="43"/>
      <c r="L94" s="47"/>
      <c r="M94" s="98"/>
      <c r="N94" s="192"/>
      <c r="O94" s="99"/>
      <c r="P94" s="193">
        <f>P95+P101+P144+P151+P161+P199+P214+P224+P230</f>
        <v>0</v>
      </c>
      <c r="Q94" s="99"/>
      <c r="R94" s="193">
        <f>R95+R101+R144+R151+R161+R199+R214+R224+R230</f>
        <v>0</v>
      </c>
      <c r="S94" s="99"/>
      <c r="T94" s="194">
        <f>T95+T101+T144+T151+T161+T199+T214+T224+T230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74</v>
      </c>
      <c r="AU94" s="20" t="s">
        <v>253</v>
      </c>
      <c r="BK94" s="195">
        <f>BK95+BK101+BK144+BK151+BK161+BK199+BK214+BK224+BK230</f>
        <v>0</v>
      </c>
    </row>
    <row r="95" s="11" customFormat="1" ht="25.92" customHeight="1">
      <c r="A95" s="11"/>
      <c r="B95" s="196"/>
      <c r="C95" s="197"/>
      <c r="D95" s="198" t="s">
        <v>74</v>
      </c>
      <c r="E95" s="199" t="s">
        <v>75</v>
      </c>
      <c r="F95" s="199" t="s">
        <v>276</v>
      </c>
      <c r="G95" s="197"/>
      <c r="H95" s="197"/>
      <c r="I95" s="200"/>
      <c r="J95" s="201">
        <f>BK95</f>
        <v>0</v>
      </c>
      <c r="K95" s="197"/>
      <c r="L95" s="202"/>
      <c r="M95" s="203"/>
      <c r="N95" s="204"/>
      <c r="O95" s="204"/>
      <c r="P95" s="205">
        <f>SUM(P96:P100)</f>
        <v>0</v>
      </c>
      <c r="Q95" s="204"/>
      <c r="R95" s="205">
        <f>SUM(R96:R100)</f>
        <v>0</v>
      </c>
      <c r="S95" s="204"/>
      <c r="T95" s="206">
        <f>SUM(T96:T100)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102</v>
      </c>
      <c r="AT95" s="208" t="s">
        <v>74</v>
      </c>
      <c r="AU95" s="208" t="s">
        <v>75</v>
      </c>
      <c r="AY95" s="207" t="s">
        <v>277</v>
      </c>
      <c r="BK95" s="209">
        <f>SUM(BK96:BK100)</f>
        <v>0</v>
      </c>
    </row>
    <row r="96" s="2" customFormat="1" ht="16.5" customHeight="1">
      <c r="A96" s="41"/>
      <c r="B96" s="42"/>
      <c r="C96" s="210" t="s">
        <v>82</v>
      </c>
      <c r="D96" s="210" t="s">
        <v>278</v>
      </c>
      <c r="E96" s="211" t="s">
        <v>279</v>
      </c>
      <c r="F96" s="212" t="s">
        <v>280</v>
      </c>
      <c r="G96" s="213" t="s">
        <v>281</v>
      </c>
      <c r="H96" s="214">
        <v>1.25</v>
      </c>
      <c r="I96" s="215"/>
      <c r="J96" s="216">
        <f>ROUND(I96*H96,2)</f>
        <v>0</v>
      </c>
      <c r="K96" s="212" t="s">
        <v>19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0</v>
      </c>
      <c r="R96" s="219">
        <f>Q96*H96</f>
        <v>0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102</v>
      </c>
      <c r="AT96" s="221" t="s">
        <v>278</v>
      </c>
      <c r="AU96" s="221" t="s">
        <v>82</v>
      </c>
      <c r="AY96" s="20" t="s">
        <v>277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102</v>
      </c>
      <c r="BM96" s="221" t="s">
        <v>2155</v>
      </c>
    </row>
    <row r="97" s="2" customFormat="1">
      <c r="A97" s="41"/>
      <c r="B97" s="42"/>
      <c r="C97" s="43"/>
      <c r="D97" s="223" t="s">
        <v>283</v>
      </c>
      <c r="E97" s="43"/>
      <c r="F97" s="224" t="s">
        <v>284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283</v>
      </c>
      <c r="AU97" s="20" t="s">
        <v>82</v>
      </c>
    </row>
    <row r="98" s="12" customFormat="1">
      <c r="A98" s="12"/>
      <c r="B98" s="228"/>
      <c r="C98" s="229"/>
      <c r="D98" s="223" t="s">
        <v>285</v>
      </c>
      <c r="E98" s="230" t="s">
        <v>2156</v>
      </c>
      <c r="F98" s="231" t="s">
        <v>2157</v>
      </c>
      <c r="G98" s="229"/>
      <c r="H98" s="232">
        <v>1.25</v>
      </c>
      <c r="I98" s="233"/>
      <c r="J98" s="229"/>
      <c r="K98" s="229"/>
      <c r="L98" s="234"/>
      <c r="M98" s="235"/>
      <c r="N98" s="236"/>
      <c r="O98" s="236"/>
      <c r="P98" s="236"/>
      <c r="Q98" s="236"/>
      <c r="R98" s="236"/>
      <c r="S98" s="236"/>
      <c r="T98" s="237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T98" s="238" t="s">
        <v>285</v>
      </c>
      <c r="AU98" s="238" t="s">
        <v>82</v>
      </c>
      <c r="AV98" s="12" t="s">
        <v>84</v>
      </c>
      <c r="AW98" s="12" t="s">
        <v>37</v>
      </c>
      <c r="AX98" s="12" t="s">
        <v>82</v>
      </c>
      <c r="AY98" s="238" t="s">
        <v>277</v>
      </c>
    </row>
    <row r="99" s="2" customFormat="1" ht="16.5" customHeight="1">
      <c r="A99" s="41"/>
      <c r="B99" s="42"/>
      <c r="C99" s="210" t="s">
        <v>84</v>
      </c>
      <c r="D99" s="210" t="s">
        <v>278</v>
      </c>
      <c r="E99" s="211" t="s">
        <v>307</v>
      </c>
      <c r="F99" s="212" t="s">
        <v>308</v>
      </c>
      <c r="G99" s="213" t="s">
        <v>309</v>
      </c>
      <c r="H99" s="214">
        <v>1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82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2158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311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82</v>
      </c>
    </row>
    <row r="101" s="11" customFormat="1" ht="25.92" customHeight="1">
      <c r="A101" s="11"/>
      <c r="B101" s="196"/>
      <c r="C101" s="197"/>
      <c r="D101" s="198" t="s">
        <v>74</v>
      </c>
      <c r="E101" s="199" t="s">
        <v>82</v>
      </c>
      <c r="F101" s="199" t="s">
        <v>328</v>
      </c>
      <c r="G101" s="197"/>
      <c r="H101" s="197"/>
      <c r="I101" s="200"/>
      <c r="J101" s="201">
        <f>BK101</f>
        <v>0</v>
      </c>
      <c r="K101" s="197"/>
      <c r="L101" s="202"/>
      <c r="M101" s="203"/>
      <c r="N101" s="204"/>
      <c r="O101" s="204"/>
      <c r="P101" s="205">
        <f>SUM(P102:P143)</f>
        <v>0</v>
      </c>
      <c r="Q101" s="204"/>
      <c r="R101" s="205">
        <f>SUM(R102:R143)</f>
        <v>0</v>
      </c>
      <c r="S101" s="204"/>
      <c r="T101" s="206">
        <f>SUM(T102:T143)</f>
        <v>0</v>
      </c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R101" s="207" t="s">
        <v>102</v>
      </c>
      <c r="AT101" s="208" t="s">
        <v>74</v>
      </c>
      <c r="AU101" s="208" t="s">
        <v>75</v>
      </c>
      <c r="AY101" s="207" t="s">
        <v>277</v>
      </c>
      <c r="BK101" s="209">
        <f>SUM(BK102:BK143)</f>
        <v>0</v>
      </c>
    </row>
    <row r="102" s="2" customFormat="1" ht="16.5" customHeight="1">
      <c r="A102" s="41"/>
      <c r="B102" s="42"/>
      <c r="C102" s="210" t="s">
        <v>98</v>
      </c>
      <c r="D102" s="210" t="s">
        <v>278</v>
      </c>
      <c r="E102" s="211" t="s">
        <v>362</v>
      </c>
      <c r="F102" s="212" t="s">
        <v>363</v>
      </c>
      <c r="G102" s="213" t="s">
        <v>332</v>
      </c>
      <c r="H102" s="214">
        <v>4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278</v>
      </c>
      <c r="AU102" s="221" t="s">
        <v>82</v>
      </c>
      <c r="AY102" s="20" t="s">
        <v>277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2159</v>
      </c>
    </row>
    <row r="103" s="2" customFormat="1">
      <c r="A103" s="41"/>
      <c r="B103" s="42"/>
      <c r="C103" s="43"/>
      <c r="D103" s="223" t="s">
        <v>283</v>
      </c>
      <c r="E103" s="43"/>
      <c r="F103" s="224" t="s">
        <v>341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283</v>
      </c>
      <c r="AU103" s="20" t="s">
        <v>82</v>
      </c>
    </row>
    <row r="104" s="12" customFormat="1">
      <c r="A104" s="12"/>
      <c r="B104" s="228"/>
      <c r="C104" s="229"/>
      <c r="D104" s="223" t="s">
        <v>285</v>
      </c>
      <c r="E104" s="230" t="s">
        <v>2160</v>
      </c>
      <c r="F104" s="231" t="s">
        <v>2161</v>
      </c>
      <c r="G104" s="229"/>
      <c r="H104" s="232">
        <v>4</v>
      </c>
      <c r="I104" s="233"/>
      <c r="J104" s="229"/>
      <c r="K104" s="229"/>
      <c r="L104" s="234"/>
      <c r="M104" s="235"/>
      <c r="N104" s="236"/>
      <c r="O104" s="236"/>
      <c r="P104" s="236"/>
      <c r="Q104" s="236"/>
      <c r="R104" s="236"/>
      <c r="S104" s="236"/>
      <c r="T104" s="237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T104" s="238" t="s">
        <v>285</v>
      </c>
      <c r="AU104" s="238" t="s">
        <v>82</v>
      </c>
      <c r="AV104" s="12" t="s">
        <v>84</v>
      </c>
      <c r="AW104" s="12" t="s">
        <v>37</v>
      </c>
      <c r="AX104" s="12" t="s">
        <v>82</v>
      </c>
      <c r="AY104" s="238" t="s">
        <v>277</v>
      </c>
    </row>
    <row r="105" s="2" customFormat="1" ht="16.5" customHeight="1">
      <c r="A105" s="41"/>
      <c r="B105" s="42"/>
      <c r="C105" s="210" t="s">
        <v>102</v>
      </c>
      <c r="D105" s="210" t="s">
        <v>278</v>
      </c>
      <c r="E105" s="211" t="s">
        <v>371</v>
      </c>
      <c r="F105" s="212" t="s">
        <v>372</v>
      </c>
      <c r="G105" s="213" t="s">
        <v>332</v>
      </c>
      <c r="H105" s="214">
        <v>175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82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2162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372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82</v>
      </c>
    </row>
    <row r="107" s="12" customFormat="1">
      <c r="A107" s="12"/>
      <c r="B107" s="228"/>
      <c r="C107" s="229"/>
      <c r="D107" s="223" t="s">
        <v>285</v>
      </c>
      <c r="E107" s="230" t="s">
        <v>2163</v>
      </c>
      <c r="F107" s="231" t="s">
        <v>2164</v>
      </c>
      <c r="G107" s="229"/>
      <c r="H107" s="232">
        <v>175</v>
      </c>
      <c r="I107" s="233"/>
      <c r="J107" s="229"/>
      <c r="K107" s="229"/>
      <c r="L107" s="234"/>
      <c r="M107" s="235"/>
      <c r="N107" s="236"/>
      <c r="O107" s="236"/>
      <c r="P107" s="236"/>
      <c r="Q107" s="236"/>
      <c r="R107" s="236"/>
      <c r="S107" s="236"/>
      <c r="T107" s="237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T107" s="238" t="s">
        <v>285</v>
      </c>
      <c r="AU107" s="238" t="s">
        <v>82</v>
      </c>
      <c r="AV107" s="12" t="s">
        <v>84</v>
      </c>
      <c r="AW107" s="12" t="s">
        <v>37</v>
      </c>
      <c r="AX107" s="12" t="s">
        <v>82</v>
      </c>
      <c r="AY107" s="238" t="s">
        <v>277</v>
      </c>
    </row>
    <row r="108" s="2" customFormat="1" ht="16.5" customHeight="1">
      <c r="A108" s="41"/>
      <c r="B108" s="42"/>
      <c r="C108" s="210" t="s">
        <v>306</v>
      </c>
      <c r="D108" s="210" t="s">
        <v>278</v>
      </c>
      <c r="E108" s="211" t="s">
        <v>383</v>
      </c>
      <c r="F108" s="212" t="s">
        <v>384</v>
      </c>
      <c r="G108" s="213" t="s">
        <v>332</v>
      </c>
      <c r="H108" s="214">
        <v>231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278</v>
      </c>
      <c r="AU108" s="221" t="s">
        <v>82</v>
      </c>
      <c r="AY108" s="20" t="s">
        <v>277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2165</v>
      </c>
    </row>
    <row r="109" s="2" customFormat="1">
      <c r="A109" s="41"/>
      <c r="B109" s="42"/>
      <c r="C109" s="43"/>
      <c r="D109" s="223" t="s">
        <v>283</v>
      </c>
      <c r="E109" s="43"/>
      <c r="F109" s="224" t="s">
        <v>384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283</v>
      </c>
      <c r="AU109" s="20" t="s">
        <v>82</v>
      </c>
    </row>
    <row r="110" s="12" customFormat="1">
      <c r="A110" s="12"/>
      <c r="B110" s="228"/>
      <c r="C110" s="229"/>
      <c r="D110" s="223" t="s">
        <v>285</v>
      </c>
      <c r="E110" s="230" t="s">
        <v>2166</v>
      </c>
      <c r="F110" s="231" t="s">
        <v>2167</v>
      </c>
      <c r="G110" s="229"/>
      <c r="H110" s="232">
        <v>35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285</v>
      </c>
      <c r="AU110" s="238" t="s">
        <v>82</v>
      </c>
      <c r="AV110" s="12" t="s">
        <v>84</v>
      </c>
      <c r="AW110" s="12" t="s">
        <v>37</v>
      </c>
      <c r="AX110" s="12" t="s">
        <v>75</v>
      </c>
      <c r="AY110" s="238" t="s">
        <v>277</v>
      </c>
    </row>
    <row r="111" s="12" customFormat="1">
      <c r="A111" s="12"/>
      <c r="B111" s="228"/>
      <c r="C111" s="229"/>
      <c r="D111" s="223" t="s">
        <v>285</v>
      </c>
      <c r="E111" s="230" t="s">
        <v>2168</v>
      </c>
      <c r="F111" s="231" t="s">
        <v>2169</v>
      </c>
      <c r="G111" s="229"/>
      <c r="H111" s="232">
        <v>190</v>
      </c>
      <c r="I111" s="233"/>
      <c r="J111" s="229"/>
      <c r="K111" s="229"/>
      <c r="L111" s="234"/>
      <c r="M111" s="235"/>
      <c r="N111" s="236"/>
      <c r="O111" s="236"/>
      <c r="P111" s="236"/>
      <c r="Q111" s="236"/>
      <c r="R111" s="236"/>
      <c r="S111" s="236"/>
      <c r="T111" s="237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T111" s="238" t="s">
        <v>285</v>
      </c>
      <c r="AU111" s="238" t="s">
        <v>82</v>
      </c>
      <c r="AV111" s="12" t="s">
        <v>84</v>
      </c>
      <c r="AW111" s="12" t="s">
        <v>37</v>
      </c>
      <c r="AX111" s="12" t="s">
        <v>75</v>
      </c>
      <c r="AY111" s="238" t="s">
        <v>277</v>
      </c>
    </row>
    <row r="112" s="12" customFormat="1">
      <c r="A112" s="12"/>
      <c r="B112" s="228"/>
      <c r="C112" s="229"/>
      <c r="D112" s="223" t="s">
        <v>285</v>
      </c>
      <c r="E112" s="230" t="s">
        <v>2170</v>
      </c>
      <c r="F112" s="231" t="s">
        <v>2171</v>
      </c>
      <c r="G112" s="229"/>
      <c r="H112" s="232">
        <v>6</v>
      </c>
      <c r="I112" s="233"/>
      <c r="J112" s="229"/>
      <c r="K112" s="229"/>
      <c r="L112" s="234"/>
      <c r="M112" s="235"/>
      <c r="N112" s="236"/>
      <c r="O112" s="236"/>
      <c r="P112" s="236"/>
      <c r="Q112" s="236"/>
      <c r="R112" s="236"/>
      <c r="S112" s="236"/>
      <c r="T112" s="237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T112" s="238" t="s">
        <v>285</v>
      </c>
      <c r="AU112" s="238" t="s">
        <v>82</v>
      </c>
      <c r="AV112" s="12" t="s">
        <v>84</v>
      </c>
      <c r="AW112" s="12" t="s">
        <v>37</v>
      </c>
      <c r="AX112" s="12" t="s">
        <v>75</v>
      </c>
      <c r="AY112" s="238" t="s">
        <v>277</v>
      </c>
    </row>
    <row r="113" s="12" customFormat="1">
      <c r="A113" s="12"/>
      <c r="B113" s="228"/>
      <c r="C113" s="229"/>
      <c r="D113" s="223" t="s">
        <v>285</v>
      </c>
      <c r="E113" s="230" t="s">
        <v>19</v>
      </c>
      <c r="F113" s="231" t="s">
        <v>2172</v>
      </c>
      <c r="G113" s="229"/>
      <c r="H113" s="232">
        <v>231</v>
      </c>
      <c r="I113" s="233"/>
      <c r="J113" s="229"/>
      <c r="K113" s="229"/>
      <c r="L113" s="234"/>
      <c r="M113" s="235"/>
      <c r="N113" s="236"/>
      <c r="O113" s="236"/>
      <c r="P113" s="236"/>
      <c r="Q113" s="236"/>
      <c r="R113" s="236"/>
      <c r="S113" s="236"/>
      <c r="T113" s="237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T113" s="238" t="s">
        <v>285</v>
      </c>
      <c r="AU113" s="238" t="s">
        <v>82</v>
      </c>
      <c r="AV113" s="12" t="s">
        <v>84</v>
      </c>
      <c r="AW113" s="12" t="s">
        <v>37</v>
      </c>
      <c r="AX113" s="12" t="s">
        <v>82</v>
      </c>
      <c r="AY113" s="238" t="s">
        <v>277</v>
      </c>
    </row>
    <row r="114" s="2" customFormat="1" ht="16.5" customHeight="1">
      <c r="A114" s="41"/>
      <c r="B114" s="42"/>
      <c r="C114" s="210" t="s">
        <v>312</v>
      </c>
      <c r="D114" s="210" t="s">
        <v>278</v>
      </c>
      <c r="E114" s="211" t="s">
        <v>393</v>
      </c>
      <c r="F114" s="212" t="s">
        <v>384</v>
      </c>
      <c r="G114" s="213" t="s">
        <v>332</v>
      </c>
      <c r="H114" s="214">
        <v>7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278</v>
      </c>
      <c r="AU114" s="221" t="s">
        <v>82</v>
      </c>
      <c r="AY114" s="20" t="s">
        <v>277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2173</v>
      </c>
    </row>
    <row r="115" s="2" customFormat="1">
      <c r="A115" s="41"/>
      <c r="B115" s="42"/>
      <c r="C115" s="43"/>
      <c r="D115" s="223" t="s">
        <v>283</v>
      </c>
      <c r="E115" s="43"/>
      <c r="F115" s="224" t="s">
        <v>395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283</v>
      </c>
      <c r="AU115" s="20" t="s">
        <v>82</v>
      </c>
    </row>
    <row r="116" s="12" customFormat="1">
      <c r="A116" s="12"/>
      <c r="B116" s="228"/>
      <c r="C116" s="229"/>
      <c r="D116" s="223" t="s">
        <v>285</v>
      </c>
      <c r="E116" s="230" t="s">
        <v>2174</v>
      </c>
      <c r="F116" s="231" t="s">
        <v>2175</v>
      </c>
      <c r="G116" s="229"/>
      <c r="H116" s="232">
        <v>7</v>
      </c>
      <c r="I116" s="233"/>
      <c r="J116" s="229"/>
      <c r="K116" s="229"/>
      <c r="L116" s="234"/>
      <c r="M116" s="235"/>
      <c r="N116" s="236"/>
      <c r="O116" s="236"/>
      <c r="P116" s="236"/>
      <c r="Q116" s="236"/>
      <c r="R116" s="236"/>
      <c r="S116" s="236"/>
      <c r="T116" s="237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T116" s="238" t="s">
        <v>285</v>
      </c>
      <c r="AU116" s="238" t="s">
        <v>82</v>
      </c>
      <c r="AV116" s="12" t="s">
        <v>84</v>
      </c>
      <c r="AW116" s="12" t="s">
        <v>37</v>
      </c>
      <c r="AX116" s="12" t="s">
        <v>82</v>
      </c>
      <c r="AY116" s="238" t="s">
        <v>277</v>
      </c>
    </row>
    <row r="117" s="2" customFormat="1" ht="16.5" customHeight="1">
      <c r="A117" s="41"/>
      <c r="B117" s="42"/>
      <c r="C117" s="210" t="s">
        <v>318</v>
      </c>
      <c r="D117" s="210" t="s">
        <v>278</v>
      </c>
      <c r="E117" s="211" t="s">
        <v>407</v>
      </c>
      <c r="F117" s="212" t="s">
        <v>408</v>
      </c>
      <c r="G117" s="213" t="s">
        <v>332</v>
      </c>
      <c r="H117" s="214">
        <v>4.6520000000000001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278</v>
      </c>
      <c r="AU117" s="221" t="s">
        <v>82</v>
      </c>
      <c r="AY117" s="20" t="s">
        <v>277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2176</v>
      </c>
    </row>
    <row r="118" s="2" customFormat="1">
      <c r="A118" s="41"/>
      <c r="B118" s="42"/>
      <c r="C118" s="43"/>
      <c r="D118" s="223" t="s">
        <v>283</v>
      </c>
      <c r="E118" s="43"/>
      <c r="F118" s="224" t="s">
        <v>341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283</v>
      </c>
      <c r="AU118" s="20" t="s">
        <v>82</v>
      </c>
    </row>
    <row r="119" s="12" customFormat="1">
      <c r="A119" s="12"/>
      <c r="B119" s="228"/>
      <c r="C119" s="229"/>
      <c r="D119" s="223" t="s">
        <v>285</v>
      </c>
      <c r="E119" s="230" t="s">
        <v>2177</v>
      </c>
      <c r="F119" s="231" t="s">
        <v>2178</v>
      </c>
      <c r="G119" s="229"/>
      <c r="H119" s="232">
        <v>3.4020000000000001</v>
      </c>
      <c r="I119" s="233"/>
      <c r="J119" s="229"/>
      <c r="K119" s="229"/>
      <c r="L119" s="234"/>
      <c r="M119" s="235"/>
      <c r="N119" s="236"/>
      <c r="O119" s="236"/>
      <c r="P119" s="236"/>
      <c r="Q119" s="236"/>
      <c r="R119" s="236"/>
      <c r="S119" s="236"/>
      <c r="T119" s="237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T119" s="238" t="s">
        <v>285</v>
      </c>
      <c r="AU119" s="238" t="s">
        <v>82</v>
      </c>
      <c r="AV119" s="12" t="s">
        <v>84</v>
      </c>
      <c r="AW119" s="12" t="s">
        <v>37</v>
      </c>
      <c r="AX119" s="12" t="s">
        <v>75</v>
      </c>
      <c r="AY119" s="238" t="s">
        <v>277</v>
      </c>
    </row>
    <row r="120" s="12" customFormat="1">
      <c r="A120" s="12"/>
      <c r="B120" s="228"/>
      <c r="C120" s="229"/>
      <c r="D120" s="223" t="s">
        <v>285</v>
      </c>
      <c r="E120" s="230" t="s">
        <v>2179</v>
      </c>
      <c r="F120" s="231" t="s">
        <v>2180</v>
      </c>
      <c r="G120" s="229"/>
      <c r="H120" s="232">
        <v>1.25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285</v>
      </c>
      <c r="AU120" s="238" t="s">
        <v>82</v>
      </c>
      <c r="AV120" s="12" t="s">
        <v>84</v>
      </c>
      <c r="AW120" s="12" t="s">
        <v>37</v>
      </c>
      <c r="AX120" s="12" t="s">
        <v>75</v>
      </c>
      <c r="AY120" s="238" t="s">
        <v>277</v>
      </c>
    </row>
    <row r="121" s="12" customFormat="1">
      <c r="A121" s="12"/>
      <c r="B121" s="228"/>
      <c r="C121" s="229"/>
      <c r="D121" s="223" t="s">
        <v>285</v>
      </c>
      <c r="E121" s="230" t="s">
        <v>19</v>
      </c>
      <c r="F121" s="231" t="s">
        <v>2181</v>
      </c>
      <c r="G121" s="229"/>
      <c r="H121" s="232">
        <v>4.6520000000000001</v>
      </c>
      <c r="I121" s="233"/>
      <c r="J121" s="229"/>
      <c r="K121" s="229"/>
      <c r="L121" s="234"/>
      <c r="M121" s="235"/>
      <c r="N121" s="236"/>
      <c r="O121" s="236"/>
      <c r="P121" s="236"/>
      <c r="Q121" s="236"/>
      <c r="R121" s="236"/>
      <c r="S121" s="236"/>
      <c r="T121" s="237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T121" s="238" t="s">
        <v>285</v>
      </c>
      <c r="AU121" s="238" t="s">
        <v>82</v>
      </c>
      <c r="AV121" s="12" t="s">
        <v>84</v>
      </c>
      <c r="AW121" s="12" t="s">
        <v>37</v>
      </c>
      <c r="AX121" s="12" t="s">
        <v>82</v>
      </c>
      <c r="AY121" s="238" t="s">
        <v>277</v>
      </c>
    </row>
    <row r="122" s="2" customFormat="1" ht="16.5" customHeight="1">
      <c r="A122" s="41"/>
      <c r="B122" s="42"/>
      <c r="C122" s="210" t="s">
        <v>329</v>
      </c>
      <c r="D122" s="210" t="s">
        <v>278</v>
      </c>
      <c r="E122" s="211" t="s">
        <v>430</v>
      </c>
      <c r="F122" s="212" t="s">
        <v>431</v>
      </c>
      <c r="G122" s="213" t="s">
        <v>332</v>
      </c>
      <c r="H122" s="214">
        <v>190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82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2182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433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82</v>
      </c>
    </row>
    <row r="124" s="2" customFormat="1" ht="16.5" customHeight="1">
      <c r="A124" s="41"/>
      <c r="B124" s="42"/>
      <c r="C124" s="210" t="s">
        <v>337</v>
      </c>
      <c r="D124" s="210" t="s">
        <v>278</v>
      </c>
      <c r="E124" s="211" t="s">
        <v>814</v>
      </c>
      <c r="F124" s="212" t="s">
        <v>435</v>
      </c>
      <c r="G124" s="213" t="s">
        <v>332</v>
      </c>
      <c r="H124" s="214">
        <v>183.65199999999999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278</v>
      </c>
      <c r="AU124" s="221" t="s">
        <v>82</v>
      </c>
      <c r="AY124" s="20" t="s">
        <v>277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2183</v>
      </c>
    </row>
    <row r="125" s="2" customFormat="1">
      <c r="A125" s="41"/>
      <c r="B125" s="42"/>
      <c r="C125" s="43"/>
      <c r="D125" s="223" t="s">
        <v>283</v>
      </c>
      <c r="E125" s="43"/>
      <c r="F125" s="224" t="s">
        <v>435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283</v>
      </c>
      <c r="AU125" s="20" t="s">
        <v>82</v>
      </c>
    </row>
    <row r="126" s="12" customFormat="1">
      <c r="A126" s="12"/>
      <c r="B126" s="228"/>
      <c r="C126" s="229"/>
      <c r="D126" s="223" t="s">
        <v>285</v>
      </c>
      <c r="E126" s="230" t="s">
        <v>2184</v>
      </c>
      <c r="F126" s="231" t="s">
        <v>2185</v>
      </c>
      <c r="G126" s="229"/>
      <c r="H126" s="232">
        <v>4</v>
      </c>
      <c r="I126" s="233"/>
      <c r="J126" s="229"/>
      <c r="K126" s="229"/>
      <c r="L126" s="234"/>
      <c r="M126" s="235"/>
      <c r="N126" s="236"/>
      <c r="O126" s="236"/>
      <c r="P126" s="236"/>
      <c r="Q126" s="236"/>
      <c r="R126" s="236"/>
      <c r="S126" s="236"/>
      <c r="T126" s="237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T126" s="238" t="s">
        <v>285</v>
      </c>
      <c r="AU126" s="238" t="s">
        <v>82</v>
      </c>
      <c r="AV126" s="12" t="s">
        <v>84</v>
      </c>
      <c r="AW126" s="12" t="s">
        <v>37</v>
      </c>
      <c r="AX126" s="12" t="s">
        <v>75</v>
      </c>
      <c r="AY126" s="238" t="s">
        <v>277</v>
      </c>
    </row>
    <row r="127" s="12" customFormat="1">
      <c r="A127" s="12"/>
      <c r="B127" s="228"/>
      <c r="C127" s="229"/>
      <c r="D127" s="223" t="s">
        <v>285</v>
      </c>
      <c r="E127" s="230" t="s">
        <v>2186</v>
      </c>
      <c r="F127" s="231" t="s">
        <v>2187</v>
      </c>
      <c r="G127" s="229"/>
      <c r="H127" s="232">
        <v>175</v>
      </c>
      <c r="I127" s="233"/>
      <c r="J127" s="229"/>
      <c r="K127" s="229"/>
      <c r="L127" s="234"/>
      <c r="M127" s="235"/>
      <c r="N127" s="236"/>
      <c r="O127" s="236"/>
      <c r="P127" s="236"/>
      <c r="Q127" s="236"/>
      <c r="R127" s="236"/>
      <c r="S127" s="236"/>
      <c r="T127" s="237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T127" s="238" t="s">
        <v>285</v>
      </c>
      <c r="AU127" s="238" t="s">
        <v>82</v>
      </c>
      <c r="AV127" s="12" t="s">
        <v>84</v>
      </c>
      <c r="AW127" s="12" t="s">
        <v>37</v>
      </c>
      <c r="AX127" s="12" t="s">
        <v>75</v>
      </c>
      <c r="AY127" s="238" t="s">
        <v>277</v>
      </c>
    </row>
    <row r="128" s="12" customFormat="1">
      <c r="A128" s="12"/>
      <c r="B128" s="228"/>
      <c r="C128" s="229"/>
      <c r="D128" s="223" t="s">
        <v>285</v>
      </c>
      <c r="E128" s="230" t="s">
        <v>2188</v>
      </c>
      <c r="F128" s="231" t="s">
        <v>2189</v>
      </c>
      <c r="G128" s="229"/>
      <c r="H128" s="232">
        <v>4.6520000000000001</v>
      </c>
      <c r="I128" s="233"/>
      <c r="J128" s="229"/>
      <c r="K128" s="229"/>
      <c r="L128" s="234"/>
      <c r="M128" s="235"/>
      <c r="N128" s="236"/>
      <c r="O128" s="236"/>
      <c r="P128" s="236"/>
      <c r="Q128" s="236"/>
      <c r="R128" s="236"/>
      <c r="S128" s="236"/>
      <c r="T128" s="237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T128" s="238" t="s">
        <v>285</v>
      </c>
      <c r="AU128" s="238" t="s">
        <v>82</v>
      </c>
      <c r="AV128" s="12" t="s">
        <v>84</v>
      </c>
      <c r="AW128" s="12" t="s">
        <v>37</v>
      </c>
      <c r="AX128" s="12" t="s">
        <v>75</v>
      </c>
      <c r="AY128" s="238" t="s">
        <v>277</v>
      </c>
    </row>
    <row r="129" s="12" customFormat="1">
      <c r="A129" s="12"/>
      <c r="B129" s="228"/>
      <c r="C129" s="229"/>
      <c r="D129" s="223" t="s">
        <v>285</v>
      </c>
      <c r="E129" s="230" t="s">
        <v>19</v>
      </c>
      <c r="F129" s="231" t="s">
        <v>2190</v>
      </c>
      <c r="G129" s="229"/>
      <c r="H129" s="232">
        <v>183.65199999999999</v>
      </c>
      <c r="I129" s="233"/>
      <c r="J129" s="229"/>
      <c r="K129" s="229"/>
      <c r="L129" s="234"/>
      <c r="M129" s="235"/>
      <c r="N129" s="236"/>
      <c r="O129" s="236"/>
      <c r="P129" s="236"/>
      <c r="Q129" s="236"/>
      <c r="R129" s="236"/>
      <c r="S129" s="236"/>
      <c r="T129" s="237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T129" s="238" t="s">
        <v>285</v>
      </c>
      <c r="AU129" s="238" t="s">
        <v>82</v>
      </c>
      <c r="AV129" s="12" t="s">
        <v>84</v>
      </c>
      <c r="AW129" s="12" t="s">
        <v>37</v>
      </c>
      <c r="AX129" s="12" t="s">
        <v>82</v>
      </c>
      <c r="AY129" s="238" t="s">
        <v>277</v>
      </c>
    </row>
    <row r="130" s="2" customFormat="1" ht="16.5" customHeight="1">
      <c r="A130" s="41"/>
      <c r="B130" s="42"/>
      <c r="C130" s="210" t="s">
        <v>214</v>
      </c>
      <c r="D130" s="210" t="s">
        <v>278</v>
      </c>
      <c r="E130" s="211" t="s">
        <v>453</v>
      </c>
      <c r="F130" s="212" t="s">
        <v>454</v>
      </c>
      <c r="G130" s="213" t="s">
        <v>332</v>
      </c>
      <c r="H130" s="214">
        <v>35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278</v>
      </c>
      <c r="AU130" s="221" t="s">
        <v>82</v>
      </c>
      <c r="AY130" s="20" t="s">
        <v>277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2191</v>
      </c>
    </row>
    <row r="131" s="2" customFormat="1">
      <c r="A131" s="41"/>
      <c r="B131" s="42"/>
      <c r="C131" s="43"/>
      <c r="D131" s="223" t="s">
        <v>283</v>
      </c>
      <c r="E131" s="43"/>
      <c r="F131" s="224" t="s">
        <v>454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283</v>
      </c>
      <c r="AU131" s="20" t="s">
        <v>82</v>
      </c>
    </row>
    <row r="132" s="2" customFormat="1" ht="16.5" customHeight="1">
      <c r="A132" s="41"/>
      <c r="B132" s="42"/>
      <c r="C132" s="210" t="s">
        <v>217</v>
      </c>
      <c r="D132" s="210" t="s">
        <v>278</v>
      </c>
      <c r="E132" s="211" t="s">
        <v>457</v>
      </c>
      <c r="F132" s="212" t="s">
        <v>458</v>
      </c>
      <c r="G132" s="213" t="s">
        <v>332</v>
      </c>
      <c r="H132" s="214">
        <v>6</v>
      </c>
      <c r="I132" s="215"/>
      <c r="J132" s="216">
        <f>ROUND(I132*H132,2)</f>
        <v>0</v>
      </c>
      <c r="K132" s="212" t="s">
        <v>19</v>
      </c>
      <c r="L132" s="47"/>
      <c r="M132" s="217" t="s">
        <v>19</v>
      </c>
      <c r="N132" s="218" t="s">
        <v>46</v>
      </c>
      <c r="O132" s="87"/>
      <c r="P132" s="219">
        <f>O132*H132</f>
        <v>0</v>
      </c>
      <c r="Q132" s="219">
        <v>0</v>
      </c>
      <c r="R132" s="219">
        <f>Q132*H132</f>
        <v>0</v>
      </c>
      <c r="S132" s="219">
        <v>0</v>
      </c>
      <c r="T132" s="22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1" t="s">
        <v>102</v>
      </c>
      <c r="AT132" s="221" t="s">
        <v>278</v>
      </c>
      <c r="AU132" s="221" t="s">
        <v>82</v>
      </c>
      <c r="AY132" s="20" t="s">
        <v>277</v>
      </c>
      <c r="BE132" s="222">
        <f>IF(N132="základní",J132,0)</f>
        <v>0</v>
      </c>
      <c r="BF132" s="222">
        <f>IF(N132="snížená",J132,0)</f>
        <v>0</v>
      </c>
      <c r="BG132" s="222">
        <f>IF(N132="zákl. přenesená",J132,0)</f>
        <v>0</v>
      </c>
      <c r="BH132" s="222">
        <f>IF(N132="sníž. přenesená",J132,0)</f>
        <v>0</v>
      </c>
      <c r="BI132" s="222">
        <f>IF(N132="nulová",J132,0)</f>
        <v>0</v>
      </c>
      <c r="BJ132" s="20" t="s">
        <v>82</v>
      </c>
      <c r="BK132" s="222">
        <f>ROUND(I132*H132,2)</f>
        <v>0</v>
      </c>
      <c r="BL132" s="20" t="s">
        <v>102</v>
      </c>
      <c r="BM132" s="221" t="s">
        <v>2192</v>
      </c>
    </row>
    <row r="133" s="2" customFormat="1">
      <c r="A133" s="41"/>
      <c r="B133" s="42"/>
      <c r="C133" s="43"/>
      <c r="D133" s="223" t="s">
        <v>283</v>
      </c>
      <c r="E133" s="43"/>
      <c r="F133" s="224" t="s">
        <v>458</v>
      </c>
      <c r="G133" s="43"/>
      <c r="H133" s="43"/>
      <c r="I133" s="225"/>
      <c r="J133" s="43"/>
      <c r="K133" s="43"/>
      <c r="L133" s="47"/>
      <c r="M133" s="226"/>
      <c r="N133" s="22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283</v>
      </c>
      <c r="AU133" s="20" t="s">
        <v>82</v>
      </c>
    </row>
    <row r="134" s="12" customFormat="1">
      <c r="A134" s="12"/>
      <c r="B134" s="228"/>
      <c r="C134" s="229"/>
      <c r="D134" s="223" t="s">
        <v>285</v>
      </c>
      <c r="E134" s="230" t="s">
        <v>2193</v>
      </c>
      <c r="F134" s="231" t="s">
        <v>2194</v>
      </c>
      <c r="G134" s="229"/>
      <c r="H134" s="232">
        <v>6</v>
      </c>
      <c r="I134" s="233"/>
      <c r="J134" s="229"/>
      <c r="K134" s="229"/>
      <c r="L134" s="234"/>
      <c r="M134" s="235"/>
      <c r="N134" s="236"/>
      <c r="O134" s="236"/>
      <c r="P134" s="236"/>
      <c r="Q134" s="236"/>
      <c r="R134" s="236"/>
      <c r="S134" s="236"/>
      <c r="T134" s="237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T134" s="238" t="s">
        <v>285</v>
      </c>
      <c r="AU134" s="238" t="s">
        <v>82</v>
      </c>
      <c r="AV134" s="12" t="s">
        <v>84</v>
      </c>
      <c r="AW134" s="12" t="s">
        <v>37</v>
      </c>
      <c r="AX134" s="12" t="s">
        <v>82</v>
      </c>
      <c r="AY134" s="238" t="s">
        <v>277</v>
      </c>
    </row>
    <row r="135" s="2" customFormat="1" ht="16.5" customHeight="1">
      <c r="A135" s="41"/>
      <c r="B135" s="42"/>
      <c r="C135" s="210" t="s">
        <v>220</v>
      </c>
      <c r="D135" s="210" t="s">
        <v>278</v>
      </c>
      <c r="E135" s="211" t="s">
        <v>480</v>
      </c>
      <c r="F135" s="212" t="s">
        <v>481</v>
      </c>
      <c r="G135" s="213" t="s">
        <v>482</v>
      </c>
      <c r="H135" s="214">
        <v>210</v>
      </c>
      <c r="I135" s="215"/>
      <c r="J135" s="216">
        <f>ROUND(I135*H135,2)</f>
        <v>0</v>
      </c>
      <c r="K135" s="212" t="s">
        <v>19</v>
      </c>
      <c r="L135" s="47"/>
      <c r="M135" s="217" t="s">
        <v>19</v>
      </c>
      <c r="N135" s="218" t="s">
        <v>46</v>
      </c>
      <c r="O135" s="87"/>
      <c r="P135" s="219">
        <f>O135*H135</f>
        <v>0</v>
      </c>
      <c r="Q135" s="219">
        <v>0</v>
      </c>
      <c r="R135" s="219">
        <f>Q135*H135</f>
        <v>0</v>
      </c>
      <c r="S135" s="219">
        <v>0</v>
      </c>
      <c r="T135" s="22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1" t="s">
        <v>102</v>
      </c>
      <c r="AT135" s="221" t="s">
        <v>278</v>
      </c>
      <c r="AU135" s="221" t="s">
        <v>82</v>
      </c>
      <c r="AY135" s="20" t="s">
        <v>277</v>
      </c>
      <c r="BE135" s="222">
        <f>IF(N135="základní",J135,0)</f>
        <v>0</v>
      </c>
      <c r="BF135" s="222">
        <f>IF(N135="snížená",J135,0)</f>
        <v>0</v>
      </c>
      <c r="BG135" s="222">
        <f>IF(N135="zákl. přenesená",J135,0)</f>
        <v>0</v>
      </c>
      <c r="BH135" s="222">
        <f>IF(N135="sníž. přenesená",J135,0)</f>
        <v>0</v>
      </c>
      <c r="BI135" s="222">
        <f>IF(N135="nulová",J135,0)</f>
        <v>0</v>
      </c>
      <c r="BJ135" s="20" t="s">
        <v>82</v>
      </c>
      <c r="BK135" s="222">
        <f>ROUND(I135*H135,2)</f>
        <v>0</v>
      </c>
      <c r="BL135" s="20" t="s">
        <v>102</v>
      </c>
      <c r="BM135" s="221" t="s">
        <v>2195</v>
      </c>
    </row>
    <row r="136" s="2" customFormat="1">
      <c r="A136" s="41"/>
      <c r="B136" s="42"/>
      <c r="C136" s="43"/>
      <c r="D136" s="223" t="s">
        <v>283</v>
      </c>
      <c r="E136" s="43"/>
      <c r="F136" s="224" t="s">
        <v>481</v>
      </c>
      <c r="G136" s="43"/>
      <c r="H136" s="43"/>
      <c r="I136" s="225"/>
      <c r="J136" s="43"/>
      <c r="K136" s="43"/>
      <c r="L136" s="47"/>
      <c r="M136" s="226"/>
      <c r="N136" s="22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283</v>
      </c>
      <c r="AU136" s="20" t="s">
        <v>82</v>
      </c>
    </row>
    <row r="137" s="2" customFormat="1" ht="16.5" customHeight="1">
      <c r="A137" s="41"/>
      <c r="B137" s="42"/>
      <c r="C137" s="210" t="s">
        <v>223</v>
      </c>
      <c r="D137" s="210" t="s">
        <v>278</v>
      </c>
      <c r="E137" s="211" t="s">
        <v>485</v>
      </c>
      <c r="F137" s="212" t="s">
        <v>486</v>
      </c>
      <c r="G137" s="213" t="s">
        <v>482</v>
      </c>
      <c r="H137" s="214">
        <v>70</v>
      </c>
      <c r="I137" s="215"/>
      <c r="J137" s="216">
        <f>ROUND(I137*H137,2)</f>
        <v>0</v>
      </c>
      <c r="K137" s="212" t="s">
        <v>19</v>
      </c>
      <c r="L137" s="47"/>
      <c r="M137" s="217" t="s">
        <v>19</v>
      </c>
      <c r="N137" s="218" t="s">
        <v>46</v>
      </c>
      <c r="O137" s="87"/>
      <c r="P137" s="219">
        <f>O137*H137</f>
        <v>0</v>
      </c>
      <c r="Q137" s="219">
        <v>0</v>
      </c>
      <c r="R137" s="219">
        <f>Q137*H137</f>
        <v>0</v>
      </c>
      <c r="S137" s="219">
        <v>0</v>
      </c>
      <c r="T137" s="22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1" t="s">
        <v>102</v>
      </c>
      <c r="AT137" s="221" t="s">
        <v>278</v>
      </c>
      <c r="AU137" s="221" t="s">
        <v>82</v>
      </c>
      <c r="AY137" s="20" t="s">
        <v>277</v>
      </c>
      <c r="BE137" s="222">
        <f>IF(N137="základní",J137,0)</f>
        <v>0</v>
      </c>
      <c r="BF137" s="222">
        <f>IF(N137="snížená",J137,0)</f>
        <v>0</v>
      </c>
      <c r="BG137" s="222">
        <f>IF(N137="zákl. přenesená",J137,0)</f>
        <v>0</v>
      </c>
      <c r="BH137" s="222">
        <f>IF(N137="sníž. přenesená",J137,0)</f>
        <v>0</v>
      </c>
      <c r="BI137" s="222">
        <f>IF(N137="nulová",J137,0)</f>
        <v>0</v>
      </c>
      <c r="BJ137" s="20" t="s">
        <v>82</v>
      </c>
      <c r="BK137" s="222">
        <f>ROUND(I137*H137,2)</f>
        <v>0</v>
      </c>
      <c r="BL137" s="20" t="s">
        <v>102</v>
      </c>
      <c r="BM137" s="221" t="s">
        <v>2196</v>
      </c>
    </row>
    <row r="138" s="2" customFormat="1">
      <c r="A138" s="41"/>
      <c r="B138" s="42"/>
      <c r="C138" s="43"/>
      <c r="D138" s="223" t="s">
        <v>283</v>
      </c>
      <c r="E138" s="43"/>
      <c r="F138" s="224" t="s">
        <v>486</v>
      </c>
      <c r="G138" s="43"/>
      <c r="H138" s="43"/>
      <c r="I138" s="225"/>
      <c r="J138" s="43"/>
      <c r="K138" s="43"/>
      <c r="L138" s="47"/>
      <c r="M138" s="226"/>
      <c r="N138" s="22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283</v>
      </c>
      <c r="AU138" s="20" t="s">
        <v>82</v>
      </c>
    </row>
    <row r="139" s="2" customFormat="1" ht="16.5" customHeight="1">
      <c r="A139" s="41"/>
      <c r="B139" s="42"/>
      <c r="C139" s="210" t="s">
        <v>226</v>
      </c>
      <c r="D139" s="210" t="s">
        <v>278</v>
      </c>
      <c r="E139" s="211" t="s">
        <v>489</v>
      </c>
      <c r="F139" s="212" t="s">
        <v>490</v>
      </c>
      <c r="G139" s="213" t="s">
        <v>482</v>
      </c>
      <c r="H139" s="214">
        <v>70</v>
      </c>
      <c r="I139" s="215"/>
      <c r="J139" s="216">
        <f>ROUND(I139*H139,2)</f>
        <v>0</v>
      </c>
      <c r="K139" s="212" t="s">
        <v>19</v>
      </c>
      <c r="L139" s="47"/>
      <c r="M139" s="217" t="s">
        <v>19</v>
      </c>
      <c r="N139" s="218" t="s">
        <v>46</v>
      </c>
      <c r="O139" s="87"/>
      <c r="P139" s="219">
        <f>O139*H139</f>
        <v>0</v>
      </c>
      <c r="Q139" s="219">
        <v>0</v>
      </c>
      <c r="R139" s="219">
        <f>Q139*H139</f>
        <v>0</v>
      </c>
      <c r="S139" s="219">
        <v>0</v>
      </c>
      <c r="T139" s="22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1" t="s">
        <v>102</v>
      </c>
      <c r="AT139" s="221" t="s">
        <v>278</v>
      </c>
      <c r="AU139" s="221" t="s">
        <v>82</v>
      </c>
      <c r="AY139" s="20" t="s">
        <v>277</v>
      </c>
      <c r="BE139" s="222">
        <f>IF(N139="základní",J139,0)</f>
        <v>0</v>
      </c>
      <c r="BF139" s="222">
        <f>IF(N139="snížená",J139,0)</f>
        <v>0</v>
      </c>
      <c r="BG139" s="222">
        <f>IF(N139="zákl. přenesená",J139,0)</f>
        <v>0</v>
      </c>
      <c r="BH139" s="222">
        <f>IF(N139="sníž. přenesená",J139,0)</f>
        <v>0</v>
      </c>
      <c r="BI139" s="222">
        <f>IF(N139="nulová",J139,0)</f>
        <v>0</v>
      </c>
      <c r="BJ139" s="20" t="s">
        <v>82</v>
      </c>
      <c r="BK139" s="222">
        <f>ROUND(I139*H139,2)</f>
        <v>0</v>
      </c>
      <c r="BL139" s="20" t="s">
        <v>102</v>
      </c>
      <c r="BM139" s="221" t="s">
        <v>2197</v>
      </c>
    </row>
    <row r="140" s="2" customFormat="1">
      <c r="A140" s="41"/>
      <c r="B140" s="42"/>
      <c r="C140" s="43"/>
      <c r="D140" s="223" t="s">
        <v>283</v>
      </c>
      <c r="E140" s="43"/>
      <c r="F140" s="224" t="s">
        <v>490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283</v>
      </c>
      <c r="AU140" s="20" t="s">
        <v>82</v>
      </c>
    </row>
    <row r="141" s="12" customFormat="1">
      <c r="A141" s="12"/>
      <c r="B141" s="228"/>
      <c r="C141" s="229"/>
      <c r="D141" s="223" t="s">
        <v>285</v>
      </c>
      <c r="E141" s="230" t="s">
        <v>2198</v>
      </c>
      <c r="F141" s="231" t="s">
        <v>2199</v>
      </c>
      <c r="G141" s="229"/>
      <c r="H141" s="232">
        <v>70</v>
      </c>
      <c r="I141" s="233"/>
      <c r="J141" s="229"/>
      <c r="K141" s="229"/>
      <c r="L141" s="234"/>
      <c r="M141" s="235"/>
      <c r="N141" s="236"/>
      <c r="O141" s="236"/>
      <c r="P141" s="236"/>
      <c r="Q141" s="236"/>
      <c r="R141" s="236"/>
      <c r="S141" s="236"/>
      <c r="T141" s="237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T141" s="238" t="s">
        <v>285</v>
      </c>
      <c r="AU141" s="238" t="s">
        <v>82</v>
      </c>
      <c r="AV141" s="12" t="s">
        <v>84</v>
      </c>
      <c r="AW141" s="12" t="s">
        <v>37</v>
      </c>
      <c r="AX141" s="12" t="s">
        <v>82</v>
      </c>
      <c r="AY141" s="238" t="s">
        <v>277</v>
      </c>
    </row>
    <row r="142" s="2" customFormat="1" ht="16.5" customHeight="1">
      <c r="A142" s="41"/>
      <c r="B142" s="42"/>
      <c r="C142" s="210" t="s">
        <v>8</v>
      </c>
      <c r="D142" s="210" t="s">
        <v>278</v>
      </c>
      <c r="E142" s="211" t="s">
        <v>495</v>
      </c>
      <c r="F142" s="212" t="s">
        <v>496</v>
      </c>
      <c r="G142" s="213" t="s">
        <v>482</v>
      </c>
      <c r="H142" s="214">
        <v>70</v>
      </c>
      <c r="I142" s="215"/>
      <c r="J142" s="216">
        <f>ROUND(I142*H142,2)</f>
        <v>0</v>
      </c>
      <c r="K142" s="212" t="s">
        <v>19</v>
      </c>
      <c r="L142" s="47"/>
      <c r="M142" s="217" t="s">
        <v>19</v>
      </c>
      <c r="N142" s="218" t="s">
        <v>46</v>
      </c>
      <c r="O142" s="87"/>
      <c r="P142" s="219">
        <f>O142*H142</f>
        <v>0</v>
      </c>
      <c r="Q142" s="219">
        <v>0</v>
      </c>
      <c r="R142" s="219">
        <f>Q142*H142</f>
        <v>0</v>
      </c>
      <c r="S142" s="219">
        <v>0</v>
      </c>
      <c r="T142" s="22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1" t="s">
        <v>102</v>
      </c>
      <c r="AT142" s="221" t="s">
        <v>278</v>
      </c>
      <c r="AU142" s="221" t="s">
        <v>82</v>
      </c>
      <c r="AY142" s="20" t="s">
        <v>277</v>
      </c>
      <c r="BE142" s="222">
        <f>IF(N142="základní",J142,0)</f>
        <v>0</v>
      </c>
      <c r="BF142" s="222">
        <f>IF(N142="snížená",J142,0)</f>
        <v>0</v>
      </c>
      <c r="BG142" s="222">
        <f>IF(N142="zákl. přenesená",J142,0)</f>
        <v>0</v>
      </c>
      <c r="BH142" s="222">
        <f>IF(N142="sníž. přenesená",J142,0)</f>
        <v>0</v>
      </c>
      <c r="BI142" s="222">
        <f>IF(N142="nulová",J142,0)</f>
        <v>0</v>
      </c>
      <c r="BJ142" s="20" t="s">
        <v>82</v>
      </c>
      <c r="BK142" s="222">
        <f>ROUND(I142*H142,2)</f>
        <v>0</v>
      </c>
      <c r="BL142" s="20" t="s">
        <v>102</v>
      </c>
      <c r="BM142" s="221" t="s">
        <v>2200</v>
      </c>
    </row>
    <row r="143" s="2" customFormat="1">
      <c r="A143" s="41"/>
      <c r="B143" s="42"/>
      <c r="C143" s="43"/>
      <c r="D143" s="223" t="s">
        <v>283</v>
      </c>
      <c r="E143" s="43"/>
      <c r="F143" s="224" t="s">
        <v>496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283</v>
      </c>
      <c r="AU143" s="20" t="s">
        <v>82</v>
      </c>
    </row>
    <row r="144" s="11" customFormat="1" ht="25.92" customHeight="1">
      <c r="A144" s="11"/>
      <c r="B144" s="196"/>
      <c r="C144" s="197"/>
      <c r="D144" s="198" t="s">
        <v>74</v>
      </c>
      <c r="E144" s="199" t="s">
        <v>84</v>
      </c>
      <c r="F144" s="199" t="s">
        <v>535</v>
      </c>
      <c r="G144" s="197"/>
      <c r="H144" s="197"/>
      <c r="I144" s="200"/>
      <c r="J144" s="201">
        <f>BK144</f>
        <v>0</v>
      </c>
      <c r="K144" s="197"/>
      <c r="L144" s="202"/>
      <c r="M144" s="203"/>
      <c r="N144" s="204"/>
      <c r="O144" s="204"/>
      <c r="P144" s="205">
        <f>SUM(P145:P150)</f>
        <v>0</v>
      </c>
      <c r="Q144" s="204"/>
      <c r="R144" s="205">
        <f>SUM(R145:R150)</f>
        <v>0</v>
      </c>
      <c r="S144" s="204"/>
      <c r="T144" s="206">
        <f>SUM(T145:T150)</f>
        <v>0</v>
      </c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R144" s="207" t="s">
        <v>102</v>
      </c>
      <c r="AT144" s="208" t="s">
        <v>74</v>
      </c>
      <c r="AU144" s="208" t="s">
        <v>75</v>
      </c>
      <c r="AY144" s="207" t="s">
        <v>277</v>
      </c>
      <c r="BK144" s="209">
        <f>SUM(BK145:BK150)</f>
        <v>0</v>
      </c>
    </row>
    <row r="145" s="2" customFormat="1" ht="16.5" customHeight="1">
      <c r="A145" s="41"/>
      <c r="B145" s="42"/>
      <c r="C145" s="210" t="s">
        <v>231</v>
      </c>
      <c r="D145" s="210" t="s">
        <v>278</v>
      </c>
      <c r="E145" s="211" t="s">
        <v>537</v>
      </c>
      <c r="F145" s="212" t="s">
        <v>538</v>
      </c>
      <c r="G145" s="213" t="s">
        <v>332</v>
      </c>
      <c r="H145" s="214">
        <v>4.6520000000000001</v>
      </c>
      <c r="I145" s="215"/>
      <c r="J145" s="216">
        <f>ROUND(I145*H145,2)</f>
        <v>0</v>
      </c>
      <c r="K145" s="212" t="s">
        <v>19</v>
      </c>
      <c r="L145" s="47"/>
      <c r="M145" s="217" t="s">
        <v>19</v>
      </c>
      <c r="N145" s="218" t="s">
        <v>46</v>
      </c>
      <c r="O145" s="87"/>
      <c r="P145" s="219">
        <f>O145*H145</f>
        <v>0</v>
      </c>
      <c r="Q145" s="219">
        <v>0</v>
      </c>
      <c r="R145" s="219">
        <f>Q145*H145</f>
        <v>0</v>
      </c>
      <c r="S145" s="219">
        <v>0</v>
      </c>
      <c r="T145" s="220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1" t="s">
        <v>102</v>
      </c>
      <c r="AT145" s="221" t="s">
        <v>278</v>
      </c>
      <c r="AU145" s="221" t="s">
        <v>82</v>
      </c>
      <c r="AY145" s="20" t="s">
        <v>277</v>
      </c>
      <c r="BE145" s="222">
        <f>IF(N145="základní",J145,0)</f>
        <v>0</v>
      </c>
      <c r="BF145" s="222">
        <f>IF(N145="snížená",J145,0)</f>
        <v>0</v>
      </c>
      <c r="BG145" s="222">
        <f>IF(N145="zákl. přenesená",J145,0)</f>
        <v>0</v>
      </c>
      <c r="BH145" s="222">
        <f>IF(N145="sníž. přenesená",J145,0)</f>
        <v>0</v>
      </c>
      <c r="BI145" s="222">
        <f>IF(N145="nulová",J145,0)</f>
        <v>0</v>
      </c>
      <c r="BJ145" s="20" t="s">
        <v>82</v>
      </c>
      <c r="BK145" s="222">
        <f>ROUND(I145*H145,2)</f>
        <v>0</v>
      </c>
      <c r="BL145" s="20" t="s">
        <v>102</v>
      </c>
      <c r="BM145" s="221" t="s">
        <v>2201</v>
      </c>
    </row>
    <row r="146" s="2" customFormat="1">
      <c r="A146" s="41"/>
      <c r="B146" s="42"/>
      <c r="C146" s="43"/>
      <c r="D146" s="223" t="s">
        <v>283</v>
      </c>
      <c r="E146" s="43"/>
      <c r="F146" s="224" t="s">
        <v>538</v>
      </c>
      <c r="G146" s="43"/>
      <c r="H146" s="43"/>
      <c r="I146" s="225"/>
      <c r="J146" s="43"/>
      <c r="K146" s="43"/>
      <c r="L146" s="47"/>
      <c r="M146" s="226"/>
      <c r="N146" s="22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283</v>
      </c>
      <c r="AU146" s="20" t="s">
        <v>82</v>
      </c>
    </row>
    <row r="147" s="12" customFormat="1">
      <c r="A147" s="12"/>
      <c r="B147" s="228"/>
      <c r="C147" s="229"/>
      <c r="D147" s="223" t="s">
        <v>285</v>
      </c>
      <c r="E147" s="230" t="s">
        <v>2202</v>
      </c>
      <c r="F147" s="231" t="s">
        <v>2178</v>
      </c>
      <c r="G147" s="229"/>
      <c r="H147" s="232">
        <v>3.4020000000000001</v>
      </c>
      <c r="I147" s="233"/>
      <c r="J147" s="229"/>
      <c r="K147" s="229"/>
      <c r="L147" s="234"/>
      <c r="M147" s="235"/>
      <c r="N147" s="236"/>
      <c r="O147" s="236"/>
      <c r="P147" s="236"/>
      <c r="Q147" s="236"/>
      <c r="R147" s="236"/>
      <c r="S147" s="236"/>
      <c r="T147" s="237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T147" s="238" t="s">
        <v>285</v>
      </c>
      <c r="AU147" s="238" t="s">
        <v>82</v>
      </c>
      <c r="AV147" s="12" t="s">
        <v>84</v>
      </c>
      <c r="AW147" s="12" t="s">
        <v>37</v>
      </c>
      <c r="AX147" s="12" t="s">
        <v>75</v>
      </c>
      <c r="AY147" s="238" t="s">
        <v>277</v>
      </c>
    </row>
    <row r="148" s="12" customFormat="1">
      <c r="A148" s="12"/>
      <c r="B148" s="228"/>
      <c r="C148" s="229"/>
      <c r="D148" s="223" t="s">
        <v>285</v>
      </c>
      <c r="E148" s="230" t="s">
        <v>2203</v>
      </c>
      <c r="F148" s="231" t="s">
        <v>413</v>
      </c>
      <c r="G148" s="229"/>
      <c r="H148" s="232">
        <v>1</v>
      </c>
      <c r="I148" s="233"/>
      <c r="J148" s="229"/>
      <c r="K148" s="229"/>
      <c r="L148" s="234"/>
      <c r="M148" s="235"/>
      <c r="N148" s="236"/>
      <c r="O148" s="236"/>
      <c r="P148" s="236"/>
      <c r="Q148" s="236"/>
      <c r="R148" s="236"/>
      <c r="S148" s="236"/>
      <c r="T148" s="237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T148" s="238" t="s">
        <v>285</v>
      </c>
      <c r="AU148" s="238" t="s">
        <v>82</v>
      </c>
      <c r="AV148" s="12" t="s">
        <v>84</v>
      </c>
      <c r="AW148" s="12" t="s">
        <v>37</v>
      </c>
      <c r="AX148" s="12" t="s">
        <v>75</v>
      </c>
      <c r="AY148" s="238" t="s">
        <v>277</v>
      </c>
    </row>
    <row r="149" s="12" customFormat="1">
      <c r="A149" s="12"/>
      <c r="B149" s="228"/>
      <c r="C149" s="229"/>
      <c r="D149" s="223" t="s">
        <v>285</v>
      </c>
      <c r="E149" s="230" t="s">
        <v>2204</v>
      </c>
      <c r="F149" s="231" t="s">
        <v>2205</v>
      </c>
      <c r="G149" s="229"/>
      <c r="H149" s="232">
        <v>0.25</v>
      </c>
      <c r="I149" s="233"/>
      <c r="J149" s="229"/>
      <c r="K149" s="229"/>
      <c r="L149" s="234"/>
      <c r="M149" s="235"/>
      <c r="N149" s="236"/>
      <c r="O149" s="236"/>
      <c r="P149" s="236"/>
      <c r="Q149" s="236"/>
      <c r="R149" s="236"/>
      <c r="S149" s="236"/>
      <c r="T149" s="237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T149" s="238" t="s">
        <v>285</v>
      </c>
      <c r="AU149" s="238" t="s">
        <v>82</v>
      </c>
      <c r="AV149" s="12" t="s">
        <v>84</v>
      </c>
      <c r="AW149" s="12" t="s">
        <v>37</v>
      </c>
      <c r="AX149" s="12" t="s">
        <v>75</v>
      </c>
      <c r="AY149" s="238" t="s">
        <v>277</v>
      </c>
    </row>
    <row r="150" s="12" customFormat="1">
      <c r="A150" s="12"/>
      <c r="B150" s="228"/>
      <c r="C150" s="229"/>
      <c r="D150" s="223" t="s">
        <v>285</v>
      </c>
      <c r="E150" s="230" t="s">
        <v>19</v>
      </c>
      <c r="F150" s="231" t="s">
        <v>2181</v>
      </c>
      <c r="G150" s="229"/>
      <c r="H150" s="232">
        <v>4.6520000000000001</v>
      </c>
      <c r="I150" s="233"/>
      <c r="J150" s="229"/>
      <c r="K150" s="229"/>
      <c r="L150" s="234"/>
      <c r="M150" s="235"/>
      <c r="N150" s="236"/>
      <c r="O150" s="236"/>
      <c r="P150" s="236"/>
      <c r="Q150" s="236"/>
      <c r="R150" s="236"/>
      <c r="S150" s="236"/>
      <c r="T150" s="237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T150" s="238" t="s">
        <v>285</v>
      </c>
      <c r="AU150" s="238" t="s">
        <v>82</v>
      </c>
      <c r="AV150" s="12" t="s">
        <v>84</v>
      </c>
      <c r="AW150" s="12" t="s">
        <v>37</v>
      </c>
      <c r="AX150" s="12" t="s">
        <v>82</v>
      </c>
      <c r="AY150" s="238" t="s">
        <v>277</v>
      </c>
    </row>
    <row r="151" s="11" customFormat="1" ht="25.92" customHeight="1">
      <c r="A151" s="11"/>
      <c r="B151" s="196"/>
      <c r="C151" s="197"/>
      <c r="D151" s="198" t="s">
        <v>74</v>
      </c>
      <c r="E151" s="199" t="s">
        <v>98</v>
      </c>
      <c r="F151" s="199" t="s">
        <v>543</v>
      </c>
      <c r="G151" s="197"/>
      <c r="H151" s="197"/>
      <c r="I151" s="200"/>
      <c r="J151" s="201">
        <f>BK151</f>
        <v>0</v>
      </c>
      <c r="K151" s="197"/>
      <c r="L151" s="202"/>
      <c r="M151" s="203"/>
      <c r="N151" s="204"/>
      <c r="O151" s="204"/>
      <c r="P151" s="205">
        <f>SUM(P152:P160)</f>
        <v>0</v>
      </c>
      <c r="Q151" s="204"/>
      <c r="R151" s="205">
        <f>SUM(R152:R160)</f>
        <v>0</v>
      </c>
      <c r="S151" s="204"/>
      <c r="T151" s="206">
        <f>SUM(T152:T160)</f>
        <v>0</v>
      </c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R151" s="207" t="s">
        <v>102</v>
      </c>
      <c r="AT151" s="208" t="s">
        <v>74</v>
      </c>
      <c r="AU151" s="208" t="s">
        <v>75</v>
      </c>
      <c r="AY151" s="207" t="s">
        <v>277</v>
      </c>
      <c r="BK151" s="209">
        <f>SUM(BK152:BK160)</f>
        <v>0</v>
      </c>
    </row>
    <row r="152" s="2" customFormat="1" ht="16.5" customHeight="1">
      <c r="A152" s="41"/>
      <c r="B152" s="42"/>
      <c r="C152" s="210" t="s">
        <v>234</v>
      </c>
      <c r="D152" s="210" t="s">
        <v>278</v>
      </c>
      <c r="E152" s="211" t="s">
        <v>2206</v>
      </c>
      <c r="F152" s="212" t="s">
        <v>553</v>
      </c>
      <c r="G152" s="213" t="s">
        <v>349</v>
      </c>
      <c r="H152" s="214">
        <v>79.599999999999994</v>
      </c>
      <c r="I152" s="215"/>
      <c r="J152" s="216">
        <f>ROUND(I152*H152,2)</f>
        <v>0</v>
      </c>
      <c r="K152" s="212" t="s">
        <v>19</v>
      </c>
      <c r="L152" s="47"/>
      <c r="M152" s="217" t="s">
        <v>19</v>
      </c>
      <c r="N152" s="218" t="s">
        <v>46</v>
      </c>
      <c r="O152" s="87"/>
      <c r="P152" s="219">
        <f>O152*H152</f>
        <v>0</v>
      </c>
      <c r="Q152" s="219">
        <v>0</v>
      </c>
      <c r="R152" s="219">
        <f>Q152*H152</f>
        <v>0</v>
      </c>
      <c r="S152" s="219">
        <v>0</v>
      </c>
      <c r="T152" s="220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1" t="s">
        <v>102</v>
      </c>
      <c r="AT152" s="221" t="s">
        <v>278</v>
      </c>
      <c r="AU152" s="221" t="s">
        <v>82</v>
      </c>
      <c r="AY152" s="20" t="s">
        <v>277</v>
      </c>
      <c r="BE152" s="222">
        <f>IF(N152="základní",J152,0)</f>
        <v>0</v>
      </c>
      <c r="BF152" s="222">
        <f>IF(N152="snížená",J152,0)</f>
        <v>0</v>
      </c>
      <c r="BG152" s="222">
        <f>IF(N152="zákl. přenesená",J152,0)</f>
        <v>0</v>
      </c>
      <c r="BH152" s="222">
        <f>IF(N152="sníž. přenesená",J152,0)</f>
        <v>0</v>
      </c>
      <c r="BI152" s="222">
        <f>IF(N152="nulová",J152,0)</f>
        <v>0</v>
      </c>
      <c r="BJ152" s="20" t="s">
        <v>82</v>
      </c>
      <c r="BK152" s="222">
        <f>ROUND(I152*H152,2)</f>
        <v>0</v>
      </c>
      <c r="BL152" s="20" t="s">
        <v>102</v>
      </c>
      <c r="BM152" s="221" t="s">
        <v>2207</v>
      </c>
    </row>
    <row r="153" s="2" customFormat="1">
      <c r="A153" s="41"/>
      <c r="B153" s="42"/>
      <c r="C153" s="43"/>
      <c r="D153" s="223" t="s">
        <v>283</v>
      </c>
      <c r="E153" s="43"/>
      <c r="F153" s="224" t="s">
        <v>555</v>
      </c>
      <c r="G153" s="43"/>
      <c r="H153" s="43"/>
      <c r="I153" s="225"/>
      <c r="J153" s="43"/>
      <c r="K153" s="43"/>
      <c r="L153" s="47"/>
      <c r="M153" s="226"/>
      <c r="N153" s="22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283</v>
      </c>
      <c r="AU153" s="20" t="s">
        <v>82</v>
      </c>
    </row>
    <row r="154" s="12" customFormat="1">
      <c r="A154" s="12"/>
      <c r="B154" s="228"/>
      <c r="C154" s="229"/>
      <c r="D154" s="223" t="s">
        <v>285</v>
      </c>
      <c r="E154" s="230" t="s">
        <v>2208</v>
      </c>
      <c r="F154" s="231" t="s">
        <v>2209</v>
      </c>
      <c r="G154" s="229"/>
      <c r="H154" s="232">
        <v>79.599999999999994</v>
      </c>
      <c r="I154" s="233"/>
      <c r="J154" s="229"/>
      <c r="K154" s="229"/>
      <c r="L154" s="234"/>
      <c r="M154" s="235"/>
      <c r="N154" s="236"/>
      <c r="O154" s="236"/>
      <c r="P154" s="236"/>
      <c r="Q154" s="236"/>
      <c r="R154" s="236"/>
      <c r="S154" s="236"/>
      <c r="T154" s="237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T154" s="238" t="s">
        <v>285</v>
      </c>
      <c r="AU154" s="238" t="s">
        <v>82</v>
      </c>
      <c r="AV154" s="12" t="s">
        <v>84</v>
      </c>
      <c r="AW154" s="12" t="s">
        <v>37</v>
      </c>
      <c r="AX154" s="12" t="s">
        <v>82</v>
      </c>
      <c r="AY154" s="238" t="s">
        <v>277</v>
      </c>
    </row>
    <row r="155" s="2" customFormat="1" ht="16.5" customHeight="1">
      <c r="A155" s="41"/>
      <c r="B155" s="42"/>
      <c r="C155" s="210" t="s">
        <v>237</v>
      </c>
      <c r="D155" s="210" t="s">
        <v>278</v>
      </c>
      <c r="E155" s="211" t="s">
        <v>2210</v>
      </c>
      <c r="F155" s="212" t="s">
        <v>553</v>
      </c>
      <c r="G155" s="213" t="s">
        <v>349</v>
      </c>
      <c r="H155" s="214">
        <v>5.4000000000000004</v>
      </c>
      <c r="I155" s="215"/>
      <c r="J155" s="216">
        <f>ROUND(I155*H155,2)</f>
        <v>0</v>
      </c>
      <c r="K155" s="212" t="s">
        <v>19</v>
      </c>
      <c r="L155" s="47"/>
      <c r="M155" s="217" t="s">
        <v>19</v>
      </c>
      <c r="N155" s="218" t="s">
        <v>46</v>
      </c>
      <c r="O155" s="87"/>
      <c r="P155" s="219">
        <f>O155*H155</f>
        <v>0</v>
      </c>
      <c r="Q155" s="219">
        <v>0</v>
      </c>
      <c r="R155" s="219">
        <f>Q155*H155</f>
        <v>0</v>
      </c>
      <c r="S155" s="219">
        <v>0</v>
      </c>
      <c r="T155" s="220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1" t="s">
        <v>102</v>
      </c>
      <c r="AT155" s="221" t="s">
        <v>278</v>
      </c>
      <c r="AU155" s="221" t="s">
        <v>82</v>
      </c>
      <c r="AY155" s="20" t="s">
        <v>277</v>
      </c>
      <c r="BE155" s="222">
        <f>IF(N155="základní",J155,0)</f>
        <v>0</v>
      </c>
      <c r="BF155" s="222">
        <f>IF(N155="snížená",J155,0)</f>
        <v>0</v>
      </c>
      <c r="BG155" s="222">
        <f>IF(N155="zákl. přenesená",J155,0)</f>
        <v>0</v>
      </c>
      <c r="BH155" s="222">
        <f>IF(N155="sníž. přenesená",J155,0)</f>
        <v>0</v>
      </c>
      <c r="BI155" s="222">
        <f>IF(N155="nulová",J155,0)</f>
        <v>0</v>
      </c>
      <c r="BJ155" s="20" t="s">
        <v>82</v>
      </c>
      <c r="BK155" s="222">
        <f>ROUND(I155*H155,2)</f>
        <v>0</v>
      </c>
      <c r="BL155" s="20" t="s">
        <v>102</v>
      </c>
      <c r="BM155" s="221" t="s">
        <v>2211</v>
      </c>
    </row>
    <row r="156" s="2" customFormat="1">
      <c r="A156" s="41"/>
      <c r="B156" s="42"/>
      <c r="C156" s="43"/>
      <c r="D156" s="223" t="s">
        <v>283</v>
      </c>
      <c r="E156" s="43"/>
      <c r="F156" s="224" t="s">
        <v>2212</v>
      </c>
      <c r="G156" s="43"/>
      <c r="H156" s="43"/>
      <c r="I156" s="225"/>
      <c r="J156" s="43"/>
      <c r="K156" s="43"/>
      <c r="L156" s="47"/>
      <c r="M156" s="226"/>
      <c r="N156" s="22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283</v>
      </c>
      <c r="AU156" s="20" t="s">
        <v>82</v>
      </c>
    </row>
    <row r="157" s="12" customFormat="1">
      <c r="A157" s="12"/>
      <c r="B157" s="228"/>
      <c r="C157" s="229"/>
      <c r="D157" s="223" t="s">
        <v>285</v>
      </c>
      <c r="E157" s="230" t="s">
        <v>2213</v>
      </c>
      <c r="F157" s="231" t="s">
        <v>2214</v>
      </c>
      <c r="G157" s="229"/>
      <c r="H157" s="232">
        <v>5.4000000000000004</v>
      </c>
      <c r="I157" s="233"/>
      <c r="J157" s="229"/>
      <c r="K157" s="229"/>
      <c r="L157" s="234"/>
      <c r="M157" s="235"/>
      <c r="N157" s="236"/>
      <c r="O157" s="236"/>
      <c r="P157" s="236"/>
      <c r="Q157" s="236"/>
      <c r="R157" s="236"/>
      <c r="S157" s="236"/>
      <c r="T157" s="237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T157" s="238" t="s">
        <v>285</v>
      </c>
      <c r="AU157" s="238" t="s">
        <v>82</v>
      </c>
      <c r="AV157" s="12" t="s">
        <v>84</v>
      </c>
      <c r="AW157" s="12" t="s">
        <v>37</v>
      </c>
      <c r="AX157" s="12" t="s">
        <v>82</v>
      </c>
      <c r="AY157" s="238" t="s">
        <v>277</v>
      </c>
    </row>
    <row r="158" s="2" customFormat="1" ht="16.5" customHeight="1">
      <c r="A158" s="41"/>
      <c r="B158" s="42"/>
      <c r="C158" s="210" t="s">
        <v>418</v>
      </c>
      <c r="D158" s="210" t="s">
        <v>278</v>
      </c>
      <c r="E158" s="211" t="s">
        <v>559</v>
      </c>
      <c r="F158" s="212" t="s">
        <v>553</v>
      </c>
      <c r="G158" s="213" t="s">
        <v>349</v>
      </c>
      <c r="H158" s="214">
        <v>5.4000000000000004</v>
      </c>
      <c r="I158" s="215"/>
      <c r="J158" s="216">
        <f>ROUND(I158*H158,2)</f>
        <v>0</v>
      </c>
      <c r="K158" s="212" t="s">
        <v>19</v>
      </c>
      <c r="L158" s="47"/>
      <c r="M158" s="217" t="s">
        <v>19</v>
      </c>
      <c r="N158" s="218" t="s">
        <v>46</v>
      </c>
      <c r="O158" s="87"/>
      <c r="P158" s="219">
        <f>O158*H158</f>
        <v>0</v>
      </c>
      <c r="Q158" s="219">
        <v>0</v>
      </c>
      <c r="R158" s="219">
        <f>Q158*H158</f>
        <v>0</v>
      </c>
      <c r="S158" s="219">
        <v>0</v>
      </c>
      <c r="T158" s="220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1" t="s">
        <v>102</v>
      </c>
      <c r="AT158" s="221" t="s">
        <v>278</v>
      </c>
      <c r="AU158" s="221" t="s">
        <v>82</v>
      </c>
      <c r="AY158" s="20" t="s">
        <v>277</v>
      </c>
      <c r="BE158" s="222">
        <f>IF(N158="základní",J158,0)</f>
        <v>0</v>
      </c>
      <c r="BF158" s="222">
        <f>IF(N158="snížená",J158,0)</f>
        <v>0</v>
      </c>
      <c r="BG158" s="222">
        <f>IF(N158="zákl. přenesená",J158,0)</f>
        <v>0</v>
      </c>
      <c r="BH158" s="222">
        <f>IF(N158="sníž. přenesená",J158,0)</f>
        <v>0</v>
      </c>
      <c r="BI158" s="222">
        <f>IF(N158="nulová",J158,0)</f>
        <v>0</v>
      </c>
      <c r="BJ158" s="20" t="s">
        <v>82</v>
      </c>
      <c r="BK158" s="222">
        <f>ROUND(I158*H158,2)</f>
        <v>0</v>
      </c>
      <c r="BL158" s="20" t="s">
        <v>102</v>
      </c>
      <c r="BM158" s="221" t="s">
        <v>2215</v>
      </c>
    </row>
    <row r="159" s="2" customFormat="1">
      <c r="A159" s="41"/>
      <c r="B159" s="42"/>
      <c r="C159" s="43"/>
      <c r="D159" s="223" t="s">
        <v>283</v>
      </c>
      <c r="E159" s="43"/>
      <c r="F159" s="224" t="s">
        <v>561</v>
      </c>
      <c r="G159" s="43"/>
      <c r="H159" s="43"/>
      <c r="I159" s="225"/>
      <c r="J159" s="43"/>
      <c r="K159" s="43"/>
      <c r="L159" s="47"/>
      <c r="M159" s="226"/>
      <c r="N159" s="22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283</v>
      </c>
      <c r="AU159" s="20" t="s">
        <v>82</v>
      </c>
    </row>
    <row r="160" s="12" customFormat="1">
      <c r="A160" s="12"/>
      <c r="B160" s="228"/>
      <c r="C160" s="229"/>
      <c r="D160" s="223" t="s">
        <v>285</v>
      </c>
      <c r="E160" s="230" t="s">
        <v>2216</v>
      </c>
      <c r="F160" s="231" t="s">
        <v>2217</v>
      </c>
      <c r="G160" s="229"/>
      <c r="H160" s="232">
        <v>5.4000000000000004</v>
      </c>
      <c r="I160" s="233"/>
      <c r="J160" s="229"/>
      <c r="K160" s="229"/>
      <c r="L160" s="234"/>
      <c r="M160" s="235"/>
      <c r="N160" s="236"/>
      <c r="O160" s="236"/>
      <c r="P160" s="236"/>
      <c r="Q160" s="236"/>
      <c r="R160" s="236"/>
      <c r="S160" s="236"/>
      <c r="T160" s="237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T160" s="238" t="s">
        <v>285</v>
      </c>
      <c r="AU160" s="238" t="s">
        <v>82</v>
      </c>
      <c r="AV160" s="12" t="s">
        <v>84</v>
      </c>
      <c r="AW160" s="12" t="s">
        <v>37</v>
      </c>
      <c r="AX160" s="12" t="s">
        <v>82</v>
      </c>
      <c r="AY160" s="238" t="s">
        <v>277</v>
      </c>
    </row>
    <row r="161" s="11" customFormat="1" ht="25.92" customHeight="1">
      <c r="A161" s="11"/>
      <c r="B161" s="196"/>
      <c r="C161" s="197"/>
      <c r="D161" s="198" t="s">
        <v>74</v>
      </c>
      <c r="E161" s="199" t="s">
        <v>102</v>
      </c>
      <c r="F161" s="199" t="s">
        <v>567</v>
      </c>
      <c r="G161" s="197"/>
      <c r="H161" s="197"/>
      <c r="I161" s="200"/>
      <c r="J161" s="201">
        <f>BK161</f>
        <v>0</v>
      </c>
      <c r="K161" s="197"/>
      <c r="L161" s="202"/>
      <c r="M161" s="203"/>
      <c r="N161" s="204"/>
      <c r="O161" s="204"/>
      <c r="P161" s="205">
        <f>SUM(P162:P198)</f>
        <v>0</v>
      </c>
      <c r="Q161" s="204"/>
      <c r="R161" s="205">
        <f>SUM(R162:R198)</f>
        <v>0</v>
      </c>
      <c r="S161" s="204"/>
      <c r="T161" s="206">
        <f>SUM(T162:T198)</f>
        <v>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R161" s="207" t="s">
        <v>102</v>
      </c>
      <c r="AT161" s="208" t="s">
        <v>74</v>
      </c>
      <c r="AU161" s="208" t="s">
        <v>75</v>
      </c>
      <c r="AY161" s="207" t="s">
        <v>277</v>
      </c>
      <c r="BK161" s="209">
        <f>SUM(BK162:BK198)</f>
        <v>0</v>
      </c>
    </row>
    <row r="162" s="2" customFormat="1" ht="16.5" customHeight="1">
      <c r="A162" s="41"/>
      <c r="B162" s="42"/>
      <c r="C162" s="210" t="s">
        <v>429</v>
      </c>
      <c r="D162" s="210" t="s">
        <v>278</v>
      </c>
      <c r="E162" s="211" t="s">
        <v>569</v>
      </c>
      <c r="F162" s="212" t="s">
        <v>570</v>
      </c>
      <c r="G162" s="213" t="s">
        <v>332</v>
      </c>
      <c r="H162" s="214">
        <v>0.71399999999999997</v>
      </c>
      <c r="I162" s="215"/>
      <c r="J162" s="216">
        <f>ROUND(I162*H162,2)</f>
        <v>0</v>
      </c>
      <c r="K162" s="212" t="s">
        <v>19</v>
      </c>
      <c r="L162" s="47"/>
      <c r="M162" s="217" t="s">
        <v>19</v>
      </c>
      <c r="N162" s="218" t="s">
        <v>46</v>
      </c>
      <c r="O162" s="87"/>
      <c r="P162" s="219">
        <f>O162*H162</f>
        <v>0</v>
      </c>
      <c r="Q162" s="219">
        <v>0</v>
      </c>
      <c r="R162" s="219">
        <f>Q162*H162</f>
        <v>0</v>
      </c>
      <c r="S162" s="219">
        <v>0</v>
      </c>
      <c r="T162" s="220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1" t="s">
        <v>102</v>
      </c>
      <c r="AT162" s="221" t="s">
        <v>278</v>
      </c>
      <c r="AU162" s="221" t="s">
        <v>82</v>
      </c>
      <c r="AY162" s="20" t="s">
        <v>277</v>
      </c>
      <c r="BE162" s="222">
        <f>IF(N162="základní",J162,0)</f>
        <v>0</v>
      </c>
      <c r="BF162" s="222">
        <f>IF(N162="snížená",J162,0)</f>
        <v>0</v>
      </c>
      <c r="BG162" s="222">
        <f>IF(N162="zákl. přenesená",J162,0)</f>
        <v>0</v>
      </c>
      <c r="BH162" s="222">
        <f>IF(N162="sníž. přenesená",J162,0)</f>
        <v>0</v>
      </c>
      <c r="BI162" s="222">
        <f>IF(N162="nulová",J162,0)</f>
        <v>0</v>
      </c>
      <c r="BJ162" s="20" t="s">
        <v>82</v>
      </c>
      <c r="BK162" s="222">
        <f>ROUND(I162*H162,2)</f>
        <v>0</v>
      </c>
      <c r="BL162" s="20" t="s">
        <v>102</v>
      </c>
      <c r="BM162" s="221" t="s">
        <v>2218</v>
      </c>
    </row>
    <row r="163" s="2" customFormat="1">
      <c r="A163" s="41"/>
      <c r="B163" s="42"/>
      <c r="C163" s="43"/>
      <c r="D163" s="223" t="s">
        <v>283</v>
      </c>
      <c r="E163" s="43"/>
      <c r="F163" s="224" t="s">
        <v>572</v>
      </c>
      <c r="G163" s="43"/>
      <c r="H163" s="43"/>
      <c r="I163" s="225"/>
      <c r="J163" s="43"/>
      <c r="K163" s="43"/>
      <c r="L163" s="47"/>
      <c r="M163" s="226"/>
      <c r="N163" s="22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283</v>
      </c>
      <c r="AU163" s="20" t="s">
        <v>82</v>
      </c>
    </row>
    <row r="164" s="12" customFormat="1">
      <c r="A164" s="12"/>
      <c r="B164" s="228"/>
      <c r="C164" s="229"/>
      <c r="D164" s="223" t="s">
        <v>285</v>
      </c>
      <c r="E164" s="230" t="s">
        <v>2219</v>
      </c>
      <c r="F164" s="231" t="s">
        <v>2220</v>
      </c>
      <c r="G164" s="229"/>
      <c r="H164" s="232">
        <v>0.71399999999999997</v>
      </c>
      <c r="I164" s="233"/>
      <c r="J164" s="229"/>
      <c r="K164" s="229"/>
      <c r="L164" s="234"/>
      <c r="M164" s="235"/>
      <c r="N164" s="236"/>
      <c r="O164" s="236"/>
      <c r="P164" s="236"/>
      <c r="Q164" s="236"/>
      <c r="R164" s="236"/>
      <c r="S164" s="236"/>
      <c r="T164" s="237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T164" s="238" t="s">
        <v>285</v>
      </c>
      <c r="AU164" s="238" t="s">
        <v>82</v>
      </c>
      <c r="AV164" s="12" t="s">
        <v>84</v>
      </c>
      <c r="AW164" s="12" t="s">
        <v>37</v>
      </c>
      <c r="AX164" s="12" t="s">
        <v>82</v>
      </c>
      <c r="AY164" s="238" t="s">
        <v>277</v>
      </c>
    </row>
    <row r="165" s="2" customFormat="1" ht="16.5" customHeight="1">
      <c r="A165" s="41"/>
      <c r="B165" s="42"/>
      <c r="C165" s="210" t="s">
        <v>7</v>
      </c>
      <c r="D165" s="210" t="s">
        <v>278</v>
      </c>
      <c r="E165" s="211" t="s">
        <v>581</v>
      </c>
      <c r="F165" s="212" t="s">
        <v>582</v>
      </c>
      <c r="G165" s="213" t="s">
        <v>332</v>
      </c>
      <c r="H165" s="214">
        <v>0.20000000000000001</v>
      </c>
      <c r="I165" s="215"/>
      <c r="J165" s="216">
        <f>ROUND(I165*H165,2)</f>
        <v>0</v>
      </c>
      <c r="K165" s="212" t="s">
        <v>19</v>
      </c>
      <c r="L165" s="47"/>
      <c r="M165" s="217" t="s">
        <v>19</v>
      </c>
      <c r="N165" s="218" t="s">
        <v>46</v>
      </c>
      <c r="O165" s="87"/>
      <c r="P165" s="219">
        <f>O165*H165</f>
        <v>0</v>
      </c>
      <c r="Q165" s="219">
        <v>0</v>
      </c>
      <c r="R165" s="219">
        <f>Q165*H165</f>
        <v>0</v>
      </c>
      <c r="S165" s="219">
        <v>0</v>
      </c>
      <c r="T165" s="220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1" t="s">
        <v>102</v>
      </c>
      <c r="AT165" s="221" t="s">
        <v>278</v>
      </c>
      <c r="AU165" s="221" t="s">
        <v>82</v>
      </c>
      <c r="AY165" s="20" t="s">
        <v>277</v>
      </c>
      <c r="BE165" s="222">
        <f>IF(N165="základní",J165,0)</f>
        <v>0</v>
      </c>
      <c r="BF165" s="222">
        <f>IF(N165="snížená",J165,0)</f>
        <v>0</v>
      </c>
      <c r="BG165" s="222">
        <f>IF(N165="zákl. přenesená",J165,0)</f>
        <v>0</v>
      </c>
      <c r="BH165" s="222">
        <f>IF(N165="sníž. přenesená",J165,0)</f>
        <v>0</v>
      </c>
      <c r="BI165" s="222">
        <f>IF(N165="nulová",J165,0)</f>
        <v>0</v>
      </c>
      <c r="BJ165" s="20" t="s">
        <v>82</v>
      </c>
      <c r="BK165" s="222">
        <f>ROUND(I165*H165,2)</f>
        <v>0</v>
      </c>
      <c r="BL165" s="20" t="s">
        <v>102</v>
      </c>
      <c r="BM165" s="221" t="s">
        <v>2221</v>
      </c>
    </row>
    <row r="166" s="2" customFormat="1">
      <c r="A166" s="41"/>
      <c r="B166" s="42"/>
      <c r="C166" s="43"/>
      <c r="D166" s="223" t="s">
        <v>283</v>
      </c>
      <c r="E166" s="43"/>
      <c r="F166" s="224" t="s">
        <v>582</v>
      </c>
      <c r="G166" s="43"/>
      <c r="H166" s="43"/>
      <c r="I166" s="225"/>
      <c r="J166" s="43"/>
      <c r="K166" s="43"/>
      <c r="L166" s="47"/>
      <c r="M166" s="226"/>
      <c r="N166" s="22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283</v>
      </c>
      <c r="AU166" s="20" t="s">
        <v>82</v>
      </c>
    </row>
    <row r="167" s="12" customFormat="1">
      <c r="A167" s="12"/>
      <c r="B167" s="228"/>
      <c r="C167" s="229"/>
      <c r="D167" s="223" t="s">
        <v>285</v>
      </c>
      <c r="E167" s="230" t="s">
        <v>2222</v>
      </c>
      <c r="F167" s="231" t="s">
        <v>2223</v>
      </c>
      <c r="G167" s="229"/>
      <c r="H167" s="232">
        <v>0.20000000000000001</v>
      </c>
      <c r="I167" s="233"/>
      <c r="J167" s="229"/>
      <c r="K167" s="229"/>
      <c r="L167" s="234"/>
      <c r="M167" s="235"/>
      <c r="N167" s="236"/>
      <c r="O167" s="236"/>
      <c r="P167" s="236"/>
      <c r="Q167" s="236"/>
      <c r="R167" s="236"/>
      <c r="S167" s="236"/>
      <c r="T167" s="237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T167" s="238" t="s">
        <v>285</v>
      </c>
      <c r="AU167" s="238" t="s">
        <v>82</v>
      </c>
      <c r="AV167" s="12" t="s">
        <v>84</v>
      </c>
      <c r="AW167" s="12" t="s">
        <v>37</v>
      </c>
      <c r="AX167" s="12" t="s">
        <v>82</v>
      </c>
      <c r="AY167" s="238" t="s">
        <v>277</v>
      </c>
    </row>
    <row r="168" s="2" customFormat="1" ht="16.5" customHeight="1">
      <c r="A168" s="41"/>
      <c r="B168" s="42"/>
      <c r="C168" s="210" t="s">
        <v>446</v>
      </c>
      <c r="D168" s="210" t="s">
        <v>278</v>
      </c>
      <c r="E168" s="211" t="s">
        <v>2224</v>
      </c>
      <c r="F168" s="212" t="s">
        <v>2225</v>
      </c>
      <c r="G168" s="213" t="s">
        <v>332</v>
      </c>
      <c r="H168" s="214">
        <v>0.29999999999999999</v>
      </c>
      <c r="I168" s="215"/>
      <c r="J168" s="216">
        <f>ROUND(I168*H168,2)</f>
        <v>0</v>
      </c>
      <c r="K168" s="212" t="s">
        <v>19</v>
      </c>
      <c r="L168" s="47"/>
      <c r="M168" s="217" t="s">
        <v>19</v>
      </c>
      <c r="N168" s="218" t="s">
        <v>46</v>
      </c>
      <c r="O168" s="87"/>
      <c r="P168" s="219">
        <f>O168*H168</f>
        <v>0</v>
      </c>
      <c r="Q168" s="219">
        <v>0</v>
      </c>
      <c r="R168" s="219">
        <f>Q168*H168</f>
        <v>0</v>
      </c>
      <c r="S168" s="219">
        <v>0</v>
      </c>
      <c r="T168" s="220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1" t="s">
        <v>102</v>
      </c>
      <c r="AT168" s="221" t="s">
        <v>278</v>
      </c>
      <c r="AU168" s="221" t="s">
        <v>82</v>
      </c>
      <c r="AY168" s="20" t="s">
        <v>277</v>
      </c>
      <c r="BE168" s="222">
        <f>IF(N168="základní",J168,0)</f>
        <v>0</v>
      </c>
      <c r="BF168" s="222">
        <f>IF(N168="snížená",J168,0)</f>
        <v>0</v>
      </c>
      <c r="BG168" s="222">
        <f>IF(N168="zákl. přenesená",J168,0)</f>
        <v>0</v>
      </c>
      <c r="BH168" s="222">
        <f>IF(N168="sníž. přenesená",J168,0)</f>
        <v>0</v>
      </c>
      <c r="BI168" s="222">
        <f>IF(N168="nulová",J168,0)</f>
        <v>0</v>
      </c>
      <c r="BJ168" s="20" t="s">
        <v>82</v>
      </c>
      <c r="BK168" s="222">
        <f>ROUND(I168*H168,2)</f>
        <v>0</v>
      </c>
      <c r="BL168" s="20" t="s">
        <v>102</v>
      </c>
      <c r="BM168" s="221" t="s">
        <v>2226</v>
      </c>
    </row>
    <row r="169" s="2" customFormat="1">
      <c r="A169" s="41"/>
      <c r="B169" s="42"/>
      <c r="C169" s="43"/>
      <c r="D169" s="223" t="s">
        <v>283</v>
      </c>
      <c r="E169" s="43"/>
      <c r="F169" s="224" t="s">
        <v>2227</v>
      </c>
      <c r="G169" s="43"/>
      <c r="H169" s="43"/>
      <c r="I169" s="225"/>
      <c r="J169" s="43"/>
      <c r="K169" s="43"/>
      <c r="L169" s="47"/>
      <c r="M169" s="226"/>
      <c r="N169" s="22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283</v>
      </c>
      <c r="AU169" s="20" t="s">
        <v>82</v>
      </c>
    </row>
    <row r="170" s="12" customFormat="1">
      <c r="A170" s="12"/>
      <c r="B170" s="228"/>
      <c r="C170" s="229"/>
      <c r="D170" s="223" t="s">
        <v>285</v>
      </c>
      <c r="E170" s="230" t="s">
        <v>2228</v>
      </c>
      <c r="F170" s="231" t="s">
        <v>2229</v>
      </c>
      <c r="G170" s="229"/>
      <c r="H170" s="232">
        <v>0.14999999999999999</v>
      </c>
      <c r="I170" s="233"/>
      <c r="J170" s="229"/>
      <c r="K170" s="229"/>
      <c r="L170" s="234"/>
      <c r="M170" s="235"/>
      <c r="N170" s="236"/>
      <c r="O170" s="236"/>
      <c r="P170" s="236"/>
      <c r="Q170" s="236"/>
      <c r="R170" s="236"/>
      <c r="S170" s="236"/>
      <c r="T170" s="237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T170" s="238" t="s">
        <v>285</v>
      </c>
      <c r="AU170" s="238" t="s">
        <v>82</v>
      </c>
      <c r="AV170" s="12" t="s">
        <v>84</v>
      </c>
      <c r="AW170" s="12" t="s">
        <v>37</v>
      </c>
      <c r="AX170" s="12" t="s">
        <v>75</v>
      </c>
      <c r="AY170" s="238" t="s">
        <v>277</v>
      </c>
    </row>
    <row r="171" s="12" customFormat="1">
      <c r="A171" s="12"/>
      <c r="B171" s="228"/>
      <c r="C171" s="229"/>
      <c r="D171" s="223" t="s">
        <v>285</v>
      </c>
      <c r="E171" s="230" t="s">
        <v>2230</v>
      </c>
      <c r="F171" s="231" t="s">
        <v>2231</v>
      </c>
      <c r="G171" s="229"/>
      <c r="H171" s="232">
        <v>0.14999999999999999</v>
      </c>
      <c r="I171" s="233"/>
      <c r="J171" s="229"/>
      <c r="K171" s="229"/>
      <c r="L171" s="234"/>
      <c r="M171" s="235"/>
      <c r="N171" s="236"/>
      <c r="O171" s="236"/>
      <c r="P171" s="236"/>
      <c r="Q171" s="236"/>
      <c r="R171" s="236"/>
      <c r="S171" s="236"/>
      <c r="T171" s="237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T171" s="238" t="s">
        <v>285</v>
      </c>
      <c r="AU171" s="238" t="s">
        <v>82</v>
      </c>
      <c r="AV171" s="12" t="s">
        <v>84</v>
      </c>
      <c r="AW171" s="12" t="s">
        <v>37</v>
      </c>
      <c r="AX171" s="12" t="s">
        <v>75</v>
      </c>
      <c r="AY171" s="238" t="s">
        <v>277</v>
      </c>
    </row>
    <row r="172" s="12" customFormat="1">
      <c r="A172" s="12"/>
      <c r="B172" s="228"/>
      <c r="C172" s="229"/>
      <c r="D172" s="223" t="s">
        <v>285</v>
      </c>
      <c r="E172" s="230" t="s">
        <v>19</v>
      </c>
      <c r="F172" s="231" t="s">
        <v>2232</v>
      </c>
      <c r="G172" s="229"/>
      <c r="H172" s="232">
        <v>0.29999999999999999</v>
      </c>
      <c r="I172" s="233"/>
      <c r="J172" s="229"/>
      <c r="K172" s="229"/>
      <c r="L172" s="234"/>
      <c r="M172" s="235"/>
      <c r="N172" s="236"/>
      <c r="O172" s="236"/>
      <c r="P172" s="236"/>
      <c r="Q172" s="236"/>
      <c r="R172" s="236"/>
      <c r="S172" s="236"/>
      <c r="T172" s="237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T172" s="238" t="s">
        <v>285</v>
      </c>
      <c r="AU172" s="238" t="s">
        <v>82</v>
      </c>
      <c r="AV172" s="12" t="s">
        <v>84</v>
      </c>
      <c r="AW172" s="12" t="s">
        <v>37</v>
      </c>
      <c r="AX172" s="12" t="s">
        <v>82</v>
      </c>
      <c r="AY172" s="238" t="s">
        <v>277</v>
      </c>
    </row>
    <row r="173" s="2" customFormat="1" ht="16.5" customHeight="1">
      <c r="A173" s="41"/>
      <c r="B173" s="42"/>
      <c r="C173" s="210" t="s">
        <v>452</v>
      </c>
      <c r="D173" s="210" t="s">
        <v>278</v>
      </c>
      <c r="E173" s="211" t="s">
        <v>587</v>
      </c>
      <c r="F173" s="212" t="s">
        <v>588</v>
      </c>
      <c r="G173" s="213" t="s">
        <v>332</v>
      </c>
      <c r="H173" s="214">
        <v>1.3999999999999999</v>
      </c>
      <c r="I173" s="215"/>
      <c r="J173" s="216">
        <f>ROUND(I173*H173,2)</f>
        <v>0</v>
      </c>
      <c r="K173" s="212" t="s">
        <v>19</v>
      </c>
      <c r="L173" s="47"/>
      <c r="M173" s="217" t="s">
        <v>19</v>
      </c>
      <c r="N173" s="218" t="s">
        <v>46</v>
      </c>
      <c r="O173" s="87"/>
      <c r="P173" s="219">
        <f>O173*H173</f>
        <v>0</v>
      </c>
      <c r="Q173" s="219">
        <v>0</v>
      </c>
      <c r="R173" s="219">
        <f>Q173*H173</f>
        <v>0</v>
      </c>
      <c r="S173" s="219">
        <v>0</v>
      </c>
      <c r="T173" s="220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1" t="s">
        <v>102</v>
      </c>
      <c r="AT173" s="221" t="s">
        <v>278</v>
      </c>
      <c r="AU173" s="221" t="s">
        <v>82</v>
      </c>
      <c r="AY173" s="20" t="s">
        <v>277</v>
      </c>
      <c r="BE173" s="222">
        <f>IF(N173="základní",J173,0)</f>
        <v>0</v>
      </c>
      <c r="BF173" s="222">
        <f>IF(N173="snížená",J173,0)</f>
        <v>0</v>
      </c>
      <c r="BG173" s="222">
        <f>IF(N173="zákl. přenesená",J173,0)</f>
        <v>0</v>
      </c>
      <c r="BH173" s="222">
        <f>IF(N173="sníž. přenesená",J173,0)</f>
        <v>0</v>
      </c>
      <c r="BI173" s="222">
        <f>IF(N173="nulová",J173,0)</f>
        <v>0</v>
      </c>
      <c r="BJ173" s="20" t="s">
        <v>82</v>
      </c>
      <c r="BK173" s="222">
        <f>ROUND(I173*H173,2)</f>
        <v>0</v>
      </c>
      <c r="BL173" s="20" t="s">
        <v>102</v>
      </c>
      <c r="BM173" s="221" t="s">
        <v>2233</v>
      </c>
    </row>
    <row r="174" s="2" customFormat="1">
      <c r="A174" s="41"/>
      <c r="B174" s="42"/>
      <c r="C174" s="43"/>
      <c r="D174" s="223" t="s">
        <v>283</v>
      </c>
      <c r="E174" s="43"/>
      <c r="F174" s="224" t="s">
        <v>588</v>
      </c>
      <c r="G174" s="43"/>
      <c r="H174" s="43"/>
      <c r="I174" s="225"/>
      <c r="J174" s="43"/>
      <c r="K174" s="43"/>
      <c r="L174" s="47"/>
      <c r="M174" s="226"/>
      <c r="N174" s="22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283</v>
      </c>
      <c r="AU174" s="20" t="s">
        <v>82</v>
      </c>
    </row>
    <row r="175" s="12" customFormat="1">
      <c r="A175" s="12"/>
      <c r="B175" s="228"/>
      <c r="C175" s="229"/>
      <c r="D175" s="223" t="s">
        <v>285</v>
      </c>
      <c r="E175" s="230" t="s">
        <v>2234</v>
      </c>
      <c r="F175" s="231" t="s">
        <v>2235</v>
      </c>
      <c r="G175" s="229"/>
      <c r="H175" s="232">
        <v>1.3999999999999999</v>
      </c>
      <c r="I175" s="233"/>
      <c r="J175" s="229"/>
      <c r="K175" s="229"/>
      <c r="L175" s="234"/>
      <c r="M175" s="235"/>
      <c r="N175" s="236"/>
      <c r="O175" s="236"/>
      <c r="P175" s="236"/>
      <c r="Q175" s="236"/>
      <c r="R175" s="236"/>
      <c r="S175" s="236"/>
      <c r="T175" s="237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T175" s="238" t="s">
        <v>285</v>
      </c>
      <c r="AU175" s="238" t="s">
        <v>82</v>
      </c>
      <c r="AV175" s="12" t="s">
        <v>84</v>
      </c>
      <c r="AW175" s="12" t="s">
        <v>37</v>
      </c>
      <c r="AX175" s="12" t="s">
        <v>82</v>
      </c>
      <c r="AY175" s="238" t="s">
        <v>277</v>
      </c>
    </row>
    <row r="176" s="2" customFormat="1" ht="16.5" customHeight="1">
      <c r="A176" s="41"/>
      <c r="B176" s="42"/>
      <c r="C176" s="210" t="s">
        <v>456</v>
      </c>
      <c r="D176" s="210" t="s">
        <v>278</v>
      </c>
      <c r="E176" s="211" t="s">
        <v>593</v>
      </c>
      <c r="F176" s="212" t="s">
        <v>594</v>
      </c>
      <c r="G176" s="213" t="s">
        <v>281</v>
      </c>
      <c r="H176" s="214">
        <v>0.19800000000000001</v>
      </c>
      <c r="I176" s="215"/>
      <c r="J176" s="216">
        <f>ROUND(I176*H176,2)</f>
        <v>0</v>
      </c>
      <c r="K176" s="212" t="s">
        <v>19</v>
      </c>
      <c r="L176" s="47"/>
      <c r="M176" s="217" t="s">
        <v>19</v>
      </c>
      <c r="N176" s="218" t="s">
        <v>46</v>
      </c>
      <c r="O176" s="87"/>
      <c r="P176" s="219">
        <f>O176*H176</f>
        <v>0</v>
      </c>
      <c r="Q176" s="219">
        <v>0</v>
      </c>
      <c r="R176" s="219">
        <f>Q176*H176</f>
        <v>0</v>
      </c>
      <c r="S176" s="219">
        <v>0</v>
      </c>
      <c r="T176" s="220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1" t="s">
        <v>102</v>
      </c>
      <c r="AT176" s="221" t="s">
        <v>278</v>
      </c>
      <c r="AU176" s="221" t="s">
        <v>82</v>
      </c>
      <c r="AY176" s="20" t="s">
        <v>277</v>
      </c>
      <c r="BE176" s="222">
        <f>IF(N176="základní",J176,0)</f>
        <v>0</v>
      </c>
      <c r="BF176" s="222">
        <f>IF(N176="snížená",J176,0)</f>
        <v>0</v>
      </c>
      <c r="BG176" s="222">
        <f>IF(N176="zákl. přenesená",J176,0)</f>
        <v>0</v>
      </c>
      <c r="BH176" s="222">
        <f>IF(N176="sníž. přenesená",J176,0)</f>
        <v>0</v>
      </c>
      <c r="BI176" s="222">
        <f>IF(N176="nulová",J176,0)</f>
        <v>0</v>
      </c>
      <c r="BJ176" s="20" t="s">
        <v>82</v>
      </c>
      <c r="BK176" s="222">
        <f>ROUND(I176*H176,2)</f>
        <v>0</v>
      </c>
      <c r="BL176" s="20" t="s">
        <v>102</v>
      </c>
      <c r="BM176" s="221" t="s">
        <v>2236</v>
      </c>
    </row>
    <row r="177" s="2" customFormat="1">
      <c r="A177" s="41"/>
      <c r="B177" s="42"/>
      <c r="C177" s="43"/>
      <c r="D177" s="223" t="s">
        <v>283</v>
      </c>
      <c r="E177" s="43"/>
      <c r="F177" s="224" t="s">
        <v>596</v>
      </c>
      <c r="G177" s="43"/>
      <c r="H177" s="43"/>
      <c r="I177" s="225"/>
      <c r="J177" s="43"/>
      <c r="K177" s="43"/>
      <c r="L177" s="47"/>
      <c r="M177" s="226"/>
      <c r="N177" s="22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283</v>
      </c>
      <c r="AU177" s="20" t="s">
        <v>82</v>
      </c>
    </row>
    <row r="178" s="12" customFormat="1">
      <c r="A178" s="12"/>
      <c r="B178" s="228"/>
      <c r="C178" s="229"/>
      <c r="D178" s="223" t="s">
        <v>285</v>
      </c>
      <c r="E178" s="230" t="s">
        <v>2237</v>
      </c>
      <c r="F178" s="231" t="s">
        <v>2238</v>
      </c>
      <c r="G178" s="229"/>
      <c r="H178" s="232">
        <v>0.095000000000000001</v>
      </c>
      <c r="I178" s="233"/>
      <c r="J178" s="229"/>
      <c r="K178" s="229"/>
      <c r="L178" s="234"/>
      <c r="M178" s="235"/>
      <c r="N178" s="236"/>
      <c r="O178" s="236"/>
      <c r="P178" s="236"/>
      <c r="Q178" s="236"/>
      <c r="R178" s="236"/>
      <c r="S178" s="236"/>
      <c r="T178" s="237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T178" s="238" t="s">
        <v>285</v>
      </c>
      <c r="AU178" s="238" t="s">
        <v>82</v>
      </c>
      <c r="AV178" s="12" t="s">
        <v>84</v>
      </c>
      <c r="AW178" s="12" t="s">
        <v>37</v>
      </c>
      <c r="AX178" s="12" t="s">
        <v>75</v>
      </c>
      <c r="AY178" s="238" t="s">
        <v>277</v>
      </c>
    </row>
    <row r="179" s="12" customFormat="1">
      <c r="A179" s="12"/>
      <c r="B179" s="228"/>
      <c r="C179" s="229"/>
      <c r="D179" s="223" t="s">
        <v>285</v>
      </c>
      <c r="E179" s="230" t="s">
        <v>2239</v>
      </c>
      <c r="F179" s="231" t="s">
        <v>2240</v>
      </c>
      <c r="G179" s="229"/>
      <c r="H179" s="232">
        <v>0.10299999999999999</v>
      </c>
      <c r="I179" s="233"/>
      <c r="J179" s="229"/>
      <c r="K179" s="229"/>
      <c r="L179" s="234"/>
      <c r="M179" s="235"/>
      <c r="N179" s="236"/>
      <c r="O179" s="236"/>
      <c r="P179" s="236"/>
      <c r="Q179" s="236"/>
      <c r="R179" s="236"/>
      <c r="S179" s="236"/>
      <c r="T179" s="237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T179" s="238" t="s">
        <v>285</v>
      </c>
      <c r="AU179" s="238" t="s">
        <v>82</v>
      </c>
      <c r="AV179" s="12" t="s">
        <v>84</v>
      </c>
      <c r="AW179" s="12" t="s">
        <v>37</v>
      </c>
      <c r="AX179" s="12" t="s">
        <v>75</v>
      </c>
      <c r="AY179" s="238" t="s">
        <v>277</v>
      </c>
    </row>
    <row r="180" s="12" customFormat="1">
      <c r="A180" s="12"/>
      <c r="B180" s="228"/>
      <c r="C180" s="229"/>
      <c r="D180" s="223" t="s">
        <v>285</v>
      </c>
      <c r="E180" s="230" t="s">
        <v>19</v>
      </c>
      <c r="F180" s="231" t="s">
        <v>2241</v>
      </c>
      <c r="G180" s="229"/>
      <c r="H180" s="232">
        <v>0.19800000000000001</v>
      </c>
      <c r="I180" s="233"/>
      <c r="J180" s="229"/>
      <c r="K180" s="229"/>
      <c r="L180" s="234"/>
      <c r="M180" s="235"/>
      <c r="N180" s="236"/>
      <c r="O180" s="236"/>
      <c r="P180" s="236"/>
      <c r="Q180" s="236"/>
      <c r="R180" s="236"/>
      <c r="S180" s="236"/>
      <c r="T180" s="237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T180" s="238" t="s">
        <v>285</v>
      </c>
      <c r="AU180" s="238" t="s">
        <v>82</v>
      </c>
      <c r="AV180" s="12" t="s">
        <v>84</v>
      </c>
      <c r="AW180" s="12" t="s">
        <v>37</v>
      </c>
      <c r="AX180" s="12" t="s">
        <v>82</v>
      </c>
      <c r="AY180" s="238" t="s">
        <v>277</v>
      </c>
    </row>
    <row r="181" s="2" customFormat="1" ht="16.5" customHeight="1">
      <c r="A181" s="41"/>
      <c r="B181" s="42"/>
      <c r="C181" s="210" t="s">
        <v>465</v>
      </c>
      <c r="D181" s="210" t="s">
        <v>278</v>
      </c>
      <c r="E181" s="211" t="s">
        <v>600</v>
      </c>
      <c r="F181" s="212" t="s">
        <v>601</v>
      </c>
      <c r="G181" s="213" t="s">
        <v>332</v>
      </c>
      <c r="H181" s="214">
        <v>2.7599999999999998</v>
      </c>
      <c r="I181" s="215"/>
      <c r="J181" s="216">
        <f>ROUND(I181*H181,2)</f>
        <v>0</v>
      </c>
      <c r="K181" s="212" t="s">
        <v>19</v>
      </c>
      <c r="L181" s="47"/>
      <c r="M181" s="217" t="s">
        <v>19</v>
      </c>
      <c r="N181" s="218" t="s">
        <v>46</v>
      </c>
      <c r="O181" s="87"/>
      <c r="P181" s="219">
        <f>O181*H181</f>
        <v>0</v>
      </c>
      <c r="Q181" s="219">
        <v>0</v>
      </c>
      <c r="R181" s="219">
        <f>Q181*H181</f>
        <v>0</v>
      </c>
      <c r="S181" s="219">
        <v>0</v>
      </c>
      <c r="T181" s="220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1" t="s">
        <v>102</v>
      </c>
      <c r="AT181" s="221" t="s">
        <v>278</v>
      </c>
      <c r="AU181" s="221" t="s">
        <v>82</v>
      </c>
      <c r="AY181" s="20" t="s">
        <v>277</v>
      </c>
      <c r="BE181" s="222">
        <f>IF(N181="základní",J181,0)</f>
        <v>0</v>
      </c>
      <c r="BF181" s="222">
        <f>IF(N181="snížená",J181,0)</f>
        <v>0</v>
      </c>
      <c r="BG181" s="222">
        <f>IF(N181="zákl. přenesená",J181,0)</f>
        <v>0</v>
      </c>
      <c r="BH181" s="222">
        <f>IF(N181="sníž. přenesená",J181,0)</f>
        <v>0</v>
      </c>
      <c r="BI181" s="222">
        <f>IF(N181="nulová",J181,0)</f>
        <v>0</v>
      </c>
      <c r="BJ181" s="20" t="s">
        <v>82</v>
      </c>
      <c r="BK181" s="222">
        <f>ROUND(I181*H181,2)</f>
        <v>0</v>
      </c>
      <c r="BL181" s="20" t="s">
        <v>102</v>
      </c>
      <c r="BM181" s="221" t="s">
        <v>2242</v>
      </c>
    </row>
    <row r="182" s="2" customFormat="1">
      <c r="A182" s="41"/>
      <c r="B182" s="42"/>
      <c r="C182" s="43"/>
      <c r="D182" s="223" t="s">
        <v>283</v>
      </c>
      <c r="E182" s="43"/>
      <c r="F182" s="224" t="s">
        <v>603</v>
      </c>
      <c r="G182" s="43"/>
      <c r="H182" s="43"/>
      <c r="I182" s="225"/>
      <c r="J182" s="43"/>
      <c r="K182" s="43"/>
      <c r="L182" s="47"/>
      <c r="M182" s="226"/>
      <c r="N182" s="22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283</v>
      </c>
      <c r="AU182" s="20" t="s">
        <v>82</v>
      </c>
    </row>
    <row r="183" s="12" customFormat="1">
      <c r="A183" s="12"/>
      <c r="B183" s="228"/>
      <c r="C183" s="229"/>
      <c r="D183" s="223" t="s">
        <v>285</v>
      </c>
      <c r="E183" s="230" t="s">
        <v>2243</v>
      </c>
      <c r="F183" s="231" t="s">
        <v>2244</v>
      </c>
      <c r="G183" s="229"/>
      <c r="H183" s="232">
        <v>0.80000000000000004</v>
      </c>
      <c r="I183" s="233"/>
      <c r="J183" s="229"/>
      <c r="K183" s="229"/>
      <c r="L183" s="234"/>
      <c r="M183" s="235"/>
      <c r="N183" s="236"/>
      <c r="O183" s="236"/>
      <c r="P183" s="236"/>
      <c r="Q183" s="236"/>
      <c r="R183" s="236"/>
      <c r="S183" s="236"/>
      <c r="T183" s="237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T183" s="238" t="s">
        <v>285</v>
      </c>
      <c r="AU183" s="238" t="s">
        <v>82</v>
      </c>
      <c r="AV183" s="12" t="s">
        <v>84</v>
      </c>
      <c r="AW183" s="12" t="s">
        <v>37</v>
      </c>
      <c r="AX183" s="12" t="s">
        <v>75</v>
      </c>
      <c r="AY183" s="238" t="s">
        <v>277</v>
      </c>
    </row>
    <row r="184" s="12" customFormat="1">
      <c r="A184" s="12"/>
      <c r="B184" s="228"/>
      <c r="C184" s="229"/>
      <c r="D184" s="223" t="s">
        <v>285</v>
      </c>
      <c r="E184" s="230" t="s">
        <v>2245</v>
      </c>
      <c r="F184" s="231" t="s">
        <v>2246</v>
      </c>
      <c r="G184" s="229"/>
      <c r="H184" s="232">
        <v>1.96</v>
      </c>
      <c r="I184" s="233"/>
      <c r="J184" s="229"/>
      <c r="K184" s="229"/>
      <c r="L184" s="234"/>
      <c r="M184" s="235"/>
      <c r="N184" s="236"/>
      <c r="O184" s="236"/>
      <c r="P184" s="236"/>
      <c r="Q184" s="236"/>
      <c r="R184" s="236"/>
      <c r="S184" s="236"/>
      <c r="T184" s="237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T184" s="238" t="s">
        <v>285</v>
      </c>
      <c r="AU184" s="238" t="s">
        <v>82</v>
      </c>
      <c r="AV184" s="12" t="s">
        <v>84</v>
      </c>
      <c r="AW184" s="12" t="s">
        <v>37</v>
      </c>
      <c r="AX184" s="12" t="s">
        <v>75</v>
      </c>
      <c r="AY184" s="238" t="s">
        <v>277</v>
      </c>
    </row>
    <row r="185" s="12" customFormat="1">
      <c r="A185" s="12"/>
      <c r="B185" s="228"/>
      <c r="C185" s="229"/>
      <c r="D185" s="223" t="s">
        <v>285</v>
      </c>
      <c r="E185" s="230" t="s">
        <v>19</v>
      </c>
      <c r="F185" s="231" t="s">
        <v>2247</v>
      </c>
      <c r="G185" s="229"/>
      <c r="H185" s="232">
        <v>2.7599999999999998</v>
      </c>
      <c r="I185" s="233"/>
      <c r="J185" s="229"/>
      <c r="K185" s="229"/>
      <c r="L185" s="234"/>
      <c r="M185" s="235"/>
      <c r="N185" s="236"/>
      <c r="O185" s="236"/>
      <c r="P185" s="236"/>
      <c r="Q185" s="236"/>
      <c r="R185" s="236"/>
      <c r="S185" s="236"/>
      <c r="T185" s="237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T185" s="238" t="s">
        <v>285</v>
      </c>
      <c r="AU185" s="238" t="s">
        <v>82</v>
      </c>
      <c r="AV185" s="12" t="s">
        <v>84</v>
      </c>
      <c r="AW185" s="12" t="s">
        <v>37</v>
      </c>
      <c r="AX185" s="12" t="s">
        <v>82</v>
      </c>
      <c r="AY185" s="238" t="s">
        <v>277</v>
      </c>
    </row>
    <row r="186" s="2" customFormat="1" ht="16.5" customHeight="1">
      <c r="A186" s="41"/>
      <c r="B186" s="42"/>
      <c r="C186" s="210" t="s">
        <v>472</v>
      </c>
      <c r="D186" s="210" t="s">
        <v>278</v>
      </c>
      <c r="E186" s="211" t="s">
        <v>607</v>
      </c>
      <c r="F186" s="212" t="s">
        <v>608</v>
      </c>
      <c r="G186" s="213" t="s">
        <v>332</v>
      </c>
      <c r="H186" s="214">
        <v>0.29999999999999999</v>
      </c>
      <c r="I186" s="215"/>
      <c r="J186" s="216">
        <f>ROUND(I186*H186,2)</f>
        <v>0</v>
      </c>
      <c r="K186" s="212" t="s">
        <v>19</v>
      </c>
      <c r="L186" s="47"/>
      <c r="M186" s="217" t="s">
        <v>19</v>
      </c>
      <c r="N186" s="218" t="s">
        <v>46</v>
      </c>
      <c r="O186" s="87"/>
      <c r="P186" s="219">
        <f>O186*H186</f>
        <v>0</v>
      </c>
      <c r="Q186" s="219">
        <v>0</v>
      </c>
      <c r="R186" s="219">
        <f>Q186*H186</f>
        <v>0</v>
      </c>
      <c r="S186" s="219">
        <v>0</v>
      </c>
      <c r="T186" s="220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1" t="s">
        <v>102</v>
      </c>
      <c r="AT186" s="221" t="s">
        <v>278</v>
      </c>
      <c r="AU186" s="221" t="s">
        <v>82</v>
      </c>
      <c r="AY186" s="20" t="s">
        <v>277</v>
      </c>
      <c r="BE186" s="222">
        <f>IF(N186="základní",J186,0)</f>
        <v>0</v>
      </c>
      <c r="BF186" s="222">
        <f>IF(N186="snížená",J186,0)</f>
        <v>0</v>
      </c>
      <c r="BG186" s="222">
        <f>IF(N186="zákl. přenesená",J186,0)</f>
        <v>0</v>
      </c>
      <c r="BH186" s="222">
        <f>IF(N186="sníž. přenesená",J186,0)</f>
        <v>0</v>
      </c>
      <c r="BI186" s="222">
        <f>IF(N186="nulová",J186,0)</f>
        <v>0</v>
      </c>
      <c r="BJ186" s="20" t="s">
        <v>82</v>
      </c>
      <c r="BK186" s="222">
        <f>ROUND(I186*H186,2)</f>
        <v>0</v>
      </c>
      <c r="BL186" s="20" t="s">
        <v>102</v>
      </c>
      <c r="BM186" s="221" t="s">
        <v>2248</v>
      </c>
    </row>
    <row r="187" s="2" customFormat="1">
      <c r="A187" s="41"/>
      <c r="B187" s="42"/>
      <c r="C187" s="43"/>
      <c r="D187" s="223" t="s">
        <v>283</v>
      </c>
      <c r="E187" s="43"/>
      <c r="F187" s="224" t="s">
        <v>608</v>
      </c>
      <c r="G187" s="43"/>
      <c r="H187" s="43"/>
      <c r="I187" s="225"/>
      <c r="J187" s="43"/>
      <c r="K187" s="43"/>
      <c r="L187" s="47"/>
      <c r="M187" s="226"/>
      <c r="N187" s="22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283</v>
      </c>
      <c r="AU187" s="20" t="s">
        <v>82</v>
      </c>
    </row>
    <row r="188" s="12" customFormat="1">
      <c r="A188" s="12"/>
      <c r="B188" s="228"/>
      <c r="C188" s="229"/>
      <c r="D188" s="223" t="s">
        <v>285</v>
      </c>
      <c r="E188" s="230" t="s">
        <v>2249</v>
      </c>
      <c r="F188" s="231" t="s">
        <v>2229</v>
      </c>
      <c r="G188" s="229"/>
      <c r="H188" s="232">
        <v>0.14999999999999999</v>
      </c>
      <c r="I188" s="233"/>
      <c r="J188" s="229"/>
      <c r="K188" s="229"/>
      <c r="L188" s="234"/>
      <c r="M188" s="235"/>
      <c r="N188" s="236"/>
      <c r="O188" s="236"/>
      <c r="P188" s="236"/>
      <c r="Q188" s="236"/>
      <c r="R188" s="236"/>
      <c r="S188" s="236"/>
      <c r="T188" s="237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T188" s="238" t="s">
        <v>285</v>
      </c>
      <c r="AU188" s="238" t="s">
        <v>82</v>
      </c>
      <c r="AV188" s="12" t="s">
        <v>84</v>
      </c>
      <c r="AW188" s="12" t="s">
        <v>37</v>
      </c>
      <c r="AX188" s="12" t="s">
        <v>75</v>
      </c>
      <c r="AY188" s="238" t="s">
        <v>277</v>
      </c>
    </row>
    <row r="189" s="12" customFormat="1">
      <c r="A189" s="12"/>
      <c r="B189" s="228"/>
      <c r="C189" s="229"/>
      <c r="D189" s="223" t="s">
        <v>285</v>
      </c>
      <c r="E189" s="230" t="s">
        <v>2250</v>
      </c>
      <c r="F189" s="231" t="s">
        <v>2231</v>
      </c>
      <c r="G189" s="229"/>
      <c r="H189" s="232">
        <v>0.14999999999999999</v>
      </c>
      <c r="I189" s="233"/>
      <c r="J189" s="229"/>
      <c r="K189" s="229"/>
      <c r="L189" s="234"/>
      <c r="M189" s="235"/>
      <c r="N189" s="236"/>
      <c r="O189" s="236"/>
      <c r="P189" s="236"/>
      <c r="Q189" s="236"/>
      <c r="R189" s="236"/>
      <c r="S189" s="236"/>
      <c r="T189" s="237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T189" s="238" t="s">
        <v>285</v>
      </c>
      <c r="AU189" s="238" t="s">
        <v>82</v>
      </c>
      <c r="AV189" s="12" t="s">
        <v>84</v>
      </c>
      <c r="AW189" s="12" t="s">
        <v>37</v>
      </c>
      <c r="AX189" s="12" t="s">
        <v>75</v>
      </c>
      <c r="AY189" s="238" t="s">
        <v>277</v>
      </c>
    </row>
    <row r="190" s="12" customFormat="1">
      <c r="A190" s="12"/>
      <c r="B190" s="228"/>
      <c r="C190" s="229"/>
      <c r="D190" s="223" t="s">
        <v>285</v>
      </c>
      <c r="E190" s="230" t="s">
        <v>19</v>
      </c>
      <c r="F190" s="231" t="s">
        <v>2232</v>
      </c>
      <c r="G190" s="229"/>
      <c r="H190" s="232">
        <v>0.29999999999999999</v>
      </c>
      <c r="I190" s="233"/>
      <c r="J190" s="229"/>
      <c r="K190" s="229"/>
      <c r="L190" s="234"/>
      <c r="M190" s="235"/>
      <c r="N190" s="236"/>
      <c r="O190" s="236"/>
      <c r="P190" s="236"/>
      <c r="Q190" s="236"/>
      <c r="R190" s="236"/>
      <c r="S190" s="236"/>
      <c r="T190" s="237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T190" s="238" t="s">
        <v>285</v>
      </c>
      <c r="AU190" s="238" t="s">
        <v>82</v>
      </c>
      <c r="AV190" s="12" t="s">
        <v>84</v>
      </c>
      <c r="AW190" s="12" t="s">
        <v>37</v>
      </c>
      <c r="AX190" s="12" t="s">
        <v>82</v>
      </c>
      <c r="AY190" s="238" t="s">
        <v>277</v>
      </c>
    </row>
    <row r="191" s="2" customFormat="1" ht="16.5" customHeight="1">
      <c r="A191" s="41"/>
      <c r="B191" s="42"/>
      <c r="C191" s="210" t="s">
        <v>479</v>
      </c>
      <c r="D191" s="210" t="s">
        <v>278</v>
      </c>
      <c r="E191" s="211" t="s">
        <v>612</v>
      </c>
      <c r="F191" s="212" t="s">
        <v>613</v>
      </c>
      <c r="G191" s="213" t="s">
        <v>332</v>
      </c>
      <c r="H191" s="214">
        <v>112.5</v>
      </c>
      <c r="I191" s="215"/>
      <c r="J191" s="216">
        <f>ROUND(I191*H191,2)</f>
        <v>0</v>
      </c>
      <c r="K191" s="212" t="s">
        <v>19</v>
      </c>
      <c r="L191" s="47"/>
      <c r="M191" s="217" t="s">
        <v>19</v>
      </c>
      <c r="N191" s="218" t="s">
        <v>46</v>
      </c>
      <c r="O191" s="87"/>
      <c r="P191" s="219">
        <f>O191*H191</f>
        <v>0</v>
      </c>
      <c r="Q191" s="219">
        <v>0</v>
      </c>
      <c r="R191" s="219">
        <f>Q191*H191</f>
        <v>0</v>
      </c>
      <c r="S191" s="219">
        <v>0</v>
      </c>
      <c r="T191" s="220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1" t="s">
        <v>102</v>
      </c>
      <c r="AT191" s="221" t="s">
        <v>278</v>
      </c>
      <c r="AU191" s="221" t="s">
        <v>82</v>
      </c>
      <c r="AY191" s="20" t="s">
        <v>277</v>
      </c>
      <c r="BE191" s="222">
        <f>IF(N191="základní",J191,0)</f>
        <v>0</v>
      </c>
      <c r="BF191" s="222">
        <f>IF(N191="snížená",J191,0)</f>
        <v>0</v>
      </c>
      <c r="BG191" s="222">
        <f>IF(N191="zákl. přenesená",J191,0)</f>
        <v>0</v>
      </c>
      <c r="BH191" s="222">
        <f>IF(N191="sníž. přenesená",J191,0)</f>
        <v>0</v>
      </c>
      <c r="BI191" s="222">
        <f>IF(N191="nulová",J191,0)</f>
        <v>0</v>
      </c>
      <c r="BJ191" s="20" t="s">
        <v>82</v>
      </c>
      <c r="BK191" s="222">
        <f>ROUND(I191*H191,2)</f>
        <v>0</v>
      </c>
      <c r="BL191" s="20" t="s">
        <v>102</v>
      </c>
      <c r="BM191" s="221" t="s">
        <v>2251</v>
      </c>
    </row>
    <row r="192" s="2" customFormat="1">
      <c r="A192" s="41"/>
      <c r="B192" s="42"/>
      <c r="C192" s="43"/>
      <c r="D192" s="223" t="s">
        <v>283</v>
      </c>
      <c r="E192" s="43"/>
      <c r="F192" s="224" t="s">
        <v>615</v>
      </c>
      <c r="G192" s="43"/>
      <c r="H192" s="43"/>
      <c r="I192" s="225"/>
      <c r="J192" s="43"/>
      <c r="K192" s="43"/>
      <c r="L192" s="47"/>
      <c r="M192" s="226"/>
      <c r="N192" s="22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283</v>
      </c>
      <c r="AU192" s="20" t="s">
        <v>82</v>
      </c>
    </row>
    <row r="193" s="12" customFormat="1">
      <c r="A193" s="12"/>
      <c r="B193" s="228"/>
      <c r="C193" s="229"/>
      <c r="D193" s="223" t="s">
        <v>285</v>
      </c>
      <c r="E193" s="230" t="s">
        <v>2252</v>
      </c>
      <c r="F193" s="231" t="s">
        <v>2253</v>
      </c>
      <c r="G193" s="229"/>
      <c r="H193" s="232">
        <v>112.5</v>
      </c>
      <c r="I193" s="233"/>
      <c r="J193" s="229"/>
      <c r="K193" s="229"/>
      <c r="L193" s="234"/>
      <c r="M193" s="235"/>
      <c r="N193" s="236"/>
      <c r="O193" s="236"/>
      <c r="P193" s="236"/>
      <c r="Q193" s="236"/>
      <c r="R193" s="236"/>
      <c r="S193" s="236"/>
      <c r="T193" s="237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T193" s="238" t="s">
        <v>285</v>
      </c>
      <c r="AU193" s="238" t="s">
        <v>82</v>
      </c>
      <c r="AV193" s="12" t="s">
        <v>84</v>
      </c>
      <c r="AW193" s="12" t="s">
        <v>37</v>
      </c>
      <c r="AX193" s="12" t="s">
        <v>82</v>
      </c>
      <c r="AY193" s="238" t="s">
        <v>277</v>
      </c>
    </row>
    <row r="194" s="2" customFormat="1" ht="16.5" customHeight="1">
      <c r="A194" s="41"/>
      <c r="B194" s="42"/>
      <c r="C194" s="210" t="s">
        <v>484</v>
      </c>
      <c r="D194" s="210" t="s">
        <v>278</v>
      </c>
      <c r="E194" s="211" t="s">
        <v>619</v>
      </c>
      <c r="F194" s="212" t="s">
        <v>620</v>
      </c>
      <c r="G194" s="213" t="s">
        <v>332</v>
      </c>
      <c r="H194" s="214">
        <v>0.40000000000000002</v>
      </c>
      <c r="I194" s="215"/>
      <c r="J194" s="216">
        <f>ROUND(I194*H194,2)</f>
        <v>0</v>
      </c>
      <c r="K194" s="212" t="s">
        <v>19</v>
      </c>
      <c r="L194" s="47"/>
      <c r="M194" s="217" t="s">
        <v>19</v>
      </c>
      <c r="N194" s="218" t="s">
        <v>46</v>
      </c>
      <c r="O194" s="87"/>
      <c r="P194" s="219">
        <f>O194*H194</f>
        <v>0</v>
      </c>
      <c r="Q194" s="219">
        <v>0</v>
      </c>
      <c r="R194" s="219">
        <f>Q194*H194</f>
        <v>0</v>
      </c>
      <c r="S194" s="219">
        <v>0</v>
      </c>
      <c r="T194" s="220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1" t="s">
        <v>102</v>
      </c>
      <c r="AT194" s="221" t="s">
        <v>278</v>
      </c>
      <c r="AU194" s="221" t="s">
        <v>82</v>
      </c>
      <c r="AY194" s="20" t="s">
        <v>277</v>
      </c>
      <c r="BE194" s="222">
        <f>IF(N194="základní",J194,0)</f>
        <v>0</v>
      </c>
      <c r="BF194" s="222">
        <f>IF(N194="snížená",J194,0)</f>
        <v>0</v>
      </c>
      <c r="BG194" s="222">
        <f>IF(N194="zákl. přenesená",J194,0)</f>
        <v>0</v>
      </c>
      <c r="BH194" s="222">
        <f>IF(N194="sníž. přenesená",J194,0)</f>
        <v>0</v>
      </c>
      <c r="BI194" s="222">
        <f>IF(N194="nulová",J194,0)</f>
        <v>0</v>
      </c>
      <c r="BJ194" s="20" t="s">
        <v>82</v>
      </c>
      <c r="BK194" s="222">
        <f>ROUND(I194*H194,2)</f>
        <v>0</v>
      </c>
      <c r="BL194" s="20" t="s">
        <v>102</v>
      </c>
      <c r="BM194" s="221" t="s">
        <v>2254</v>
      </c>
    </row>
    <row r="195" s="2" customFormat="1">
      <c r="A195" s="41"/>
      <c r="B195" s="42"/>
      <c r="C195" s="43"/>
      <c r="D195" s="223" t="s">
        <v>283</v>
      </c>
      <c r="E195" s="43"/>
      <c r="F195" s="224" t="s">
        <v>2255</v>
      </c>
      <c r="G195" s="43"/>
      <c r="H195" s="43"/>
      <c r="I195" s="225"/>
      <c r="J195" s="43"/>
      <c r="K195" s="43"/>
      <c r="L195" s="47"/>
      <c r="M195" s="226"/>
      <c r="N195" s="22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283</v>
      </c>
      <c r="AU195" s="20" t="s">
        <v>82</v>
      </c>
    </row>
    <row r="196" s="12" customFormat="1">
      <c r="A196" s="12"/>
      <c r="B196" s="228"/>
      <c r="C196" s="229"/>
      <c r="D196" s="223" t="s">
        <v>285</v>
      </c>
      <c r="E196" s="230" t="s">
        <v>2256</v>
      </c>
      <c r="F196" s="231" t="s">
        <v>2257</v>
      </c>
      <c r="G196" s="229"/>
      <c r="H196" s="232">
        <v>0.34999999999999998</v>
      </c>
      <c r="I196" s="233"/>
      <c r="J196" s="229"/>
      <c r="K196" s="229"/>
      <c r="L196" s="234"/>
      <c r="M196" s="235"/>
      <c r="N196" s="236"/>
      <c r="O196" s="236"/>
      <c r="P196" s="236"/>
      <c r="Q196" s="236"/>
      <c r="R196" s="236"/>
      <c r="S196" s="236"/>
      <c r="T196" s="237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T196" s="238" t="s">
        <v>285</v>
      </c>
      <c r="AU196" s="238" t="s">
        <v>82</v>
      </c>
      <c r="AV196" s="12" t="s">
        <v>84</v>
      </c>
      <c r="AW196" s="12" t="s">
        <v>37</v>
      </c>
      <c r="AX196" s="12" t="s">
        <v>75</v>
      </c>
      <c r="AY196" s="238" t="s">
        <v>277</v>
      </c>
    </row>
    <row r="197" s="12" customFormat="1">
      <c r="A197" s="12"/>
      <c r="B197" s="228"/>
      <c r="C197" s="229"/>
      <c r="D197" s="223" t="s">
        <v>285</v>
      </c>
      <c r="E197" s="230" t="s">
        <v>2258</v>
      </c>
      <c r="F197" s="231" t="s">
        <v>2259</v>
      </c>
      <c r="G197" s="229"/>
      <c r="H197" s="232">
        <v>0.050000000000000003</v>
      </c>
      <c r="I197" s="233"/>
      <c r="J197" s="229"/>
      <c r="K197" s="229"/>
      <c r="L197" s="234"/>
      <c r="M197" s="235"/>
      <c r="N197" s="236"/>
      <c r="O197" s="236"/>
      <c r="P197" s="236"/>
      <c r="Q197" s="236"/>
      <c r="R197" s="236"/>
      <c r="S197" s="236"/>
      <c r="T197" s="237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T197" s="238" t="s">
        <v>285</v>
      </c>
      <c r="AU197" s="238" t="s">
        <v>82</v>
      </c>
      <c r="AV197" s="12" t="s">
        <v>84</v>
      </c>
      <c r="AW197" s="12" t="s">
        <v>37</v>
      </c>
      <c r="AX197" s="12" t="s">
        <v>75</v>
      </c>
      <c r="AY197" s="238" t="s">
        <v>277</v>
      </c>
    </row>
    <row r="198" s="12" customFormat="1">
      <c r="A198" s="12"/>
      <c r="B198" s="228"/>
      <c r="C198" s="229"/>
      <c r="D198" s="223" t="s">
        <v>285</v>
      </c>
      <c r="E198" s="230" t="s">
        <v>19</v>
      </c>
      <c r="F198" s="231" t="s">
        <v>2260</v>
      </c>
      <c r="G198" s="229"/>
      <c r="H198" s="232">
        <v>0.40000000000000002</v>
      </c>
      <c r="I198" s="233"/>
      <c r="J198" s="229"/>
      <c r="K198" s="229"/>
      <c r="L198" s="234"/>
      <c r="M198" s="235"/>
      <c r="N198" s="236"/>
      <c r="O198" s="236"/>
      <c r="P198" s="236"/>
      <c r="Q198" s="236"/>
      <c r="R198" s="236"/>
      <c r="S198" s="236"/>
      <c r="T198" s="237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T198" s="238" t="s">
        <v>285</v>
      </c>
      <c r="AU198" s="238" t="s">
        <v>82</v>
      </c>
      <c r="AV198" s="12" t="s">
        <v>84</v>
      </c>
      <c r="AW198" s="12" t="s">
        <v>37</v>
      </c>
      <c r="AX198" s="12" t="s">
        <v>82</v>
      </c>
      <c r="AY198" s="238" t="s">
        <v>277</v>
      </c>
    </row>
    <row r="199" s="11" customFormat="1" ht="25.92" customHeight="1">
      <c r="A199" s="11"/>
      <c r="B199" s="196"/>
      <c r="C199" s="197"/>
      <c r="D199" s="198" t="s">
        <v>74</v>
      </c>
      <c r="E199" s="199" t="s">
        <v>306</v>
      </c>
      <c r="F199" s="199" t="s">
        <v>625</v>
      </c>
      <c r="G199" s="197"/>
      <c r="H199" s="197"/>
      <c r="I199" s="200"/>
      <c r="J199" s="201">
        <f>BK199</f>
        <v>0</v>
      </c>
      <c r="K199" s="197"/>
      <c r="L199" s="202"/>
      <c r="M199" s="203"/>
      <c r="N199" s="204"/>
      <c r="O199" s="204"/>
      <c r="P199" s="205">
        <f>SUM(P200:P213)</f>
        <v>0</v>
      </c>
      <c r="Q199" s="204"/>
      <c r="R199" s="205">
        <f>SUM(R200:R213)</f>
        <v>0</v>
      </c>
      <c r="S199" s="204"/>
      <c r="T199" s="206">
        <f>SUM(T200:T213)</f>
        <v>0</v>
      </c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R199" s="207" t="s">
        <v>102</v>
      </c>
      <c r="AT199" s="208" t="s">
        <v>74</v>
      </c>
      <c r="AU199" s="208" t="s">
        <v>75</v>
      </c>
      <c r="AY199" s="207" t="s">
        <v>277</v>
      </c>
      <c r="BK199" s="209">
        <f>SUM(BK200:BK213)</f>
        <v>0</v>
      </c>
    </row>
    <row r="200" s="2" customFormat="1" ht="16.5" customHeight="1">
      <c r="A200" s="41"/>
      <c r="B200" s="42"/>
      <c r="C200" s="210" t="s">
        <v>488</v>
      </c>
      <c r="D200" s="210" t="s">
        <v>278</v>
      </c>
      <c r="E200" s="211" t="s">
        <v>627</v>
      </c>
      <c r="F200" s="212" t="s">
        <v>628</v>
      </c>
      <c r="G200" s="213" t="s">
        <v>332</v>
      </c>
      <c r="H200" s="214">
        <v>15</v>
      </c>
      <c r="I200" s="215"/>
      <c r="J200" s="216">
        <f>ROUND(I200*H200,2)</f>
        <v>0</v>
      </c>
      <c r="K200" s="212" t="s">
        <v>19</v>
      </c>
      <c r="L200" s="47"/>
      <c r="M200" s="217" t="s">
        <v>19</v>
      </c>
      <c r="N200" s="218" t="s">
        <v>46</v>
      </c>
      <c r="O200" s="87"/>
      <c r="P200" s="219">
        <f>O200*H200</f>
        <v>0</v>
      </c>
      <c r="Q200" s="219">
        <v>0</v>
      </c>
      <c r="R200" s="219">
        <f>Q200*H200</f>
        <v>0</v>
      </c>
      <c r="S200" s="219">
        <v>0</v>
      </c>
      <c r="T200" s="220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1" t="s">
        <v>102</v>
      </c>
      <c r="AT200" s="221" t="s">
        <v>278</v>
      </c>
      <c r="AU200" s="221" t="s">
        <v>82</v>
      </c>
      <c r="AY200" s="20" t="s">
        <v>277</v>
      </c>
      <c r="BE200" s="222">
        <f>IF(N200="základní",J200,0)</f>
        <v>0</v>
      </c>
      <c r="BF200" s="222">
        <f>IF(N200="snížená",J200,0)</f>
        <v>0</v>
      </c>
      <c r="BG200" s="222">
        <f>IF(N200="zákl. přenesená",J200,0)</f>
        <v>0</v>
      </c>
      <c r="BH200" s="222">
        <f>IF(N200="sníž. přenesená",J200,0)</f>
        <v>0</v>
      </c>
      <c r="BI200" s="222">
        <f>IF(N200="nulová",J200,0)</f>
        <v>0</v>
      </c>
      <c r="BJ200" s="20" t="s">
        <v>82</v>
      </c>
      <c r="BK200" s="222">
        <f>ROUND(I200*H200,2)</f>
        <v>0</v>
      </c>
      <c r="BL200" s="20" t="s">
        <v>102</v>
      </c>
      <c r="BM200" s="221" t="s">
        <v>2261</v>
      </c>
    </row>
    <row r="201" s="2" customFormat="1">
      <c r="A201" s="41"/>
      <c r="B201" s="42"/>
      <c r="C201" s="43"/>
      <c r="D201" s="223" t="s">
        <v>283</v>
      </c>
      <c r="E201" s="43"/>
      <c r="F201" s="224" t="s">
        <v>630</v>
      </c>
      <c r="G201" s="43"/>
      <c r="H201" s="43"/>
      <c r="I201" s="225"/>
      <c r="J201" s="43"/>
      <c r="K201" s="43"/>
      <c r="L201" s="47"/>
      <c r="M201" s="226"/>
      <c r="N201" s="22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283</v>
      </c>
      <c r="AU201" s="20" t="s">
        <v>82</v>
      </c>
    </row>
    <row r="202" s="12" customFormat="1">
      <c r="A202" s="12"/>
      <c r="B202" s="228"/>
      <c r="C202" s="229"/>
      <c r="D202" s="223" t="s">
        <v>285</v>
      </c>
      <c r="E202" s="230" t="s">
        <v>2262</v>
      </c>
      <c r="F202" s="231" t="s">
        <v>2263</v>
      </c>
      <c r="G202" s="229"/>
      <c r="H202" s="232">
        <v>15</v>
      </c>
      <c r="I202" s="233"/>
      <c r="J202" s="229"/>
      <c r="K202" s="229"/>
      <c r="L202" s="234"/>
      <c r="M202" s="235"/>
      <c r="N202" s="236"/>
      <c r="O202" s="236"/>
      <c r="P202" s="236"/>
      <c r="Q202" s="236"/>
      <c r="R202" s="236"/>
      <c r="S202" s="236"/>
      <c r="T202" s="237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T202" s="238" t="s">
        <v>285</v>
      </c>
      <c r="AU202" s="238" t="s">
        <v>82</v>
      </c>
      <c r="AV202" s="12" t="s">
        <v>84</v>
      </c>
      <c r="AW202" s="12" t="s">
        <v>37</v>
      </c>
      <c r="AX202" s="12" t="s">
        <v>82</v>
      </c>
      <c r="AY202" s="238" t="s">
        <v>277</v>
      </c>
    </row>
    <row r="203" s="2" customFormat="1" ht="16.5" customHeight="1">
      <c r="A203" s="41"/>
      <c r="B203" s="42"/>
      <c r="C203" s="210" t="s">
        <v>494</v>
      </c>
      <c r="D203" s="210" t="s">
        <v>278</v>
      </c>
      <c r="E203" s="211" t="s">
        <v>634</v>
      </c>
      <c r="F203" s="212" t="s">
        <v>628</v>
      </c>
      <c r="G203" s="213" t="s">
        <v>332</v>
      </c>
      <c r="H203" s="214">
        <v>30</v>
      </c>
      <c r="I203" s="215"/>
      <c r="J203" s="216">
        <f>ROUND(I203*H203,2)</f>
        <v>0</v>
      </c>
      <c r="K203" s="212" t="s">
        <v>19</v>
      </c>
      <c r="L203" s="47"/>
      <c r="M203" s="217" t="s">
        <v>19</v>
      </c>
      <c r="N203" s="218" t="s">
        <v>46</v>
      </c>
      <c r="O203" s="87"/>
      <c r="P203" s="219">
        <f>O203*H203</f>
        <v>0</v>
      </c>
      <c r="Q203" s="219">
        <v>0</v>
      </c>
      <c r="R203" s="219">
        <f>Q203*H203</f>
        <v>0</v>
      </c>
      <c r="S203" s="219">
        <v>0</v>
      </c>
      <c r="T203" s="220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1" t="s">
        <v>102</v>
      </c>
      <c r="AT203" s="221" t="s">
        <v>278</v>
      </c>
      <c r="AU203" s="221" t="s">
        <v>82</v>
      </c>
      <c r="AY203" s="20" t="s">
        <v>277</v>
      </c>
      <c r="BE203" s="222">
        <f>IF(N203="základní",J203,0)</f>
        <v>0</v>
      </c>
      <c r="BF203" s="222">
        <f>IF(N203="snížená",J203,0)</f>
        <v>0</v>
      </c>
      <c r="BG203" s="222">
        <f>IF(N203="zákl. přenesená",J203,0)</f>
        <v>0</v>
      </c>
      <c r="BH203" s="222">
        <f>IF(N203="sníž. přenesená",J203,0)</f>
        <v>0</v>
      </c>
      <c r="BI203" s="222">
        <f>IF(N203="nulová",J203,0)</f>
        <v>0</v>
      </c>
      <c r="BJ203" s="20" t="s">
        <v>82</v>
      </c>
      <c r="BK203" s="222">
        <f>ROUND(I203*H203,2)</f>
        <v>0</v>
      </c>
      <c r="BL203" s="20" t="s">
        <v>102</v>
      </c>
      <c r="BM203" s="221" t="s">
        <v>2264</v>
      </c>
    </row>
    <row r="204" s="2" customFormat="1">
      <c r="A204" s="41"/>
      <c r="B204" s="42"/>
      <c r="C204" s="43"/>
      <c r="D204" s="223" t="s">
        <v>283</v>
      </c>
      <c r="E204" s="43"/>
      <c r="F204" s="224" t="s">
        <v>636</v>
      </c>
      <c r="G204" s="43"/>
      <c r="H204" s="43"/>
      <c r="I204" s="225"/>
      <c r="J204" s="43"/>
      <c r="K204" s="43"/>
      <c r="L204" s="47"/>
      <c r="M204" s="226"/>
      <c r="N204" s="22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283</v>
      </c>
      <c r="AU204" s="20" t="s">
        <v>82</v>
      </c>
    </row>
    <row r="205" s="12" customFormat="1">
      <c r="A205" s="12"/>
      <c r="B205" s="228"/>
      <c r="C205" s="229"/>
      <c r="D205" s="223" t="s">
        <v>285</v>
      </c>
      <c r="E205" s="230" t="s">
        <v>2265</v>
      </c>
      <c r="F205" s="231" t="s">
        <v>2266</v>
      </c>
      <c r="G205" s="229"/>
      <c r="H205" s="232">
        <v>30</v>
      </c>
      <c r="I205" s="233"/>
      <c r="J205" s="229"/>
      <c r="K205" s="229"/>
      <c r="L205" s="234"/>
      <c r="M205" s="235"/>
      <c r="N205" s="236"/>
      <c r="O205" s="236"/>
      <c r="P205" s="236"/>
      <c r="Q205" s="236"/>
      <c r="R205" s="236"/>
      <c r="S205" s="236"/>
      <c r="T205" s="237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T205" s="238" t="s">
        <v>285</v>
      </c>
      <c r="AU205" s="238" t="s">
        <v>82</v>
      </c>
      <c r="AV205" s="12" t="s">
        <v>84</v>
      </c>
      <c r="AW205" s="12" t="s">
        <v>37</v>
      </c>
      <c r="AX205" s="12" t="s">
        <v>82</v>
      </c>
      <c r="AY205" s="238" t="s">
        <v>277</v>
      </c>
    </row>
    <row r="206" s="2" customFormat="1" ht="16.5" customHeight="1">
      <c r="A206" s="41"/>
      <c r="B206" s="42"/>
      <c r="C206" s="210" t="s">
        <v>498</v>
      </c>
      <c r="D206" s="210" t="s">
        <v>278</v>
      </c>
      <c r="E206" s="211" t="s">
        <v>640</v>
      </c>
      <c r="F206" s="212" t="s">
        <v>628</v>
      </c>
      <c r="G206" s="213" t="s">
        <v>332</v>
      </c>
      <c r="H206" s="214">
        <v>3.1499999999999999</v>
      </c>
      <c r="I206" s="215"/>
      <c r="J206" s="216">
        <f>ROUND(I206*H206,2)</f>
        <v>0</v>
      </c>
      <c r="K206" s="212" t="s">
        <v>19</v>
      </c>
      <c r="L206" s="47"/>
      <c r="M206" s="217" t="s">
        <v>19</v>
      </c>
      <c r="N206" s="218" t="s">
        <v>46</v>
      </c>
      <c r="O206" s="87"/>
      <c r="P206" s="219">
        <f>O206*H206</f>
        <v>0</v>
      </c>
      <c r="Q206" s="219">
        <v>0</v>
      </c>
      <c r="R206" s="219">
        <f>Q206*H206</f>
        <v>0</v>
      </c>
      <c r="S206" s="219">
        <v>0</v>
      </c>
      <c r="T206" s="220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1" t="s">
        <v>102</v>
      </c>
      <c r="AT206" s="221" t="s">
        <v>278</v>
      </c>
      <c r="AU206" s="221" t="s">
        <v>82</v>
      </c>
      <c r="AY206" s="20" t="s">
        <v>277</v>
      </c>
      <c r="BE206" s="222">
        <f>IF(N206="základní",J206,0)</f>
        <v>0</v>
      </c>
      <c r="BF206" s="222">
        <f>IF(N206="snížená",J206,0)</f>
        <v>0</v>
      </c>
      <c r="BG206" s="222">
        <f>IF(N206="zákl. přenesená",J206,0)</f>
        <v>0</v>
      </c>
      <c r="BH206" s="222">
        <f>IF(N206="sníž. přenesená",J206,0)</f>
        <v>0</v>
      </c>
      <c r="BI206" s="222">
        <f>IF(N206="nulová",J206,0)</f>
        <v>0</v>
      </c>
      <c r="BJ206" s="20" t="s">
        <v>82</v>
      </c>
      <c r="BK206" s="222">
        <f>ROUND(I206*H206,2)</f>
        <v>0</v>
      </c>
      <c r="BL206" s="20" t="s">
        <v>102</v>
      </c>
      <c r="BM206" s="221" t="s">
        <v>2267</v>
      </c>
    </row>
    <row r="207" s="2" customFormat="1">
      <c r="A207" s="41"/>
      <c r="B207" s="42"/>
      <c r="C207" s="43"/>
      <c r="D207" s="223" t="s">
        <v>283</v>
      </c>
      <c r="E207" s="43"/>
      <c r="F207" s="224" t="s">
        <v>642</v>
      </c>
      <c r="G207" s="43"/>
      <c r="H207" s="43"/>
      <c r="I207" s="225"/>
      <c r="J207" s="43"/>
      <c r="K207" s="43"/>
      <c r="L207" s="47"/>
      <c r="M207" s="226"/>
      <c r="N207" s="227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283</v>
      </c>
      <c r="AU207" s="20" t="s">
        <v>82</v>
      </c>
    </row>
    <row r="208" s="12" customFormat="1">
      <c r="A208" s="12"/>
      <c r="B208" s="228"/>
      <c r="C208" s="229"/>
      <c r="D208" s="223" t="s">
        <v>285</v>
      </c>
      <c r="E208" s="230" t="s">
        <v>2268</v>
      </c>
      <c r="F208" s="231" t="s">
        <v>2269</v>
      </c>
      <c r="G208" s="229"/>
      <c r="H208" s="232">
        <v>3.1499999999999999</v>
      </c>
      <c r="I208" s="233"/>
      <c r="J208" s="229"/>
      <c r="K208" s="229"/>
      <c r="L208" s="234"/>
      <c r="M208" s="235"/>
      <c r="N208" s="236"/>
      <c r="O208" s="236"/>
      <c r="P208" s="236"/>
      <c r="Q208" s="236"/>
      <c r="R208" s="236"/>
      <c r="S208" s="236"/>
      <c r="T208" s="237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T208" s="238" t="s">
        <v>285</v>
      </c>
      <c r="AU208" s="238" t="s">
        <v>82</v>
      </c>
      <c r="AV208" s="12" t="s">
        <v>84</v>
      </c>
      <c r="AW208" s="12" t="s">
        <v>37</v>
      </c>
      <c r="AX208" s="12" t="s">
        <v>82</v>
      </c>
      <c r="AY208" s="238" t="s">
        <v>277</v>
      </c>
    </row>
    <row r="209" s="2" customFormat="1" ht="16.5" customHeight="1">
      <c r="A209" s="41"/>
      <c r="B209" s="42"/>
      <c r="C209" s="210" t="s">
        <v>507</v>
      </c>
      <c r="D209" s="210" t="s">
        <v>278</v>
      </c>
      <c r="E209" s="211" t="s">
        <v>656</v>
      </c>
      <c r="F209" s="212" t="s">
        <v>657</v>
      </c>
      <c r="G209" s="213" t="s">
        <v>482</v>
      </c>
      <c r="H209" s="214">
        <v>21</v>
      </c>
      <c r="I209" s="215"/>
      <c r="J209" s="216">
        <f>ROUND(I209*H209,2)</f>
        <v>0</v>
      </c>
      <c r="K209" s="212" t="s">
        <v>19</v>
      </c>
      <c r="L209" s="47"/>
      <c r="M209" s="217" t="s">
        <v>19</v>
      </c>
      <c r="N209" s="218" t="s">
        <v>46</v>
      </c>
      <c r="O209" s="87"/>
      <c r="P209" s="219">
        <f>O209*H209</f>
        <v>0</v>
      </c>
      <c r="Q209" s="219">
        <v>0</v>
      </c>
      <c r="R209" s="219">
        <f>Q209*H209</f>
        <v>0</v>
      </c>
      <c r="S209" s="219">
        <v>0</v>
      </c>
      <c r="T209" s="220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1" t="s">
        <v>102</v>
      </c>
      <c r="AT209" s="221" t="s">
        <v>278</v>
      </c>
      <c r="AU209" s="221" t="s">
        <v>82</v>
      </c>
      <c r="AY209" s="20" t="s">
        <v>277</v>
      </c>
      <c r="BE209" s="222">
        <f>IF(N209="základní",J209,0)</f>
        <v>0</v>
      </c>
      <c r="BF209" s="222">
        <f>IF(N209="snížená",J209,0)</f>
        <v>0</v>
      </c>
      <c r="BG209" s="222">
        <f>IF(N209="zákl. přenesená",J209,0)</f>
        <v>0</v>
      </c>
      <c r="BH209" s="222">
        <f>IF(N209="sníž. přenesená",J209,0)</f>
        <v>0</v>
      </c>
      <c r="BI209" s="222">
        <f>IF(N209="nulová",J209,0)</f>
        <v>0</v>
      </c>
      <c r="BJ209" s="20" t="s">
        <v>82</v>
      </c>
      <c r="BK209" s="222">
        <f>ROUND(I209*H209,2)</f>
        <v>0</v>
      </c>
      <c r="BL209" s="20" t="s">
        <v>102</v>
      </c>
      <c r="BM209" s="221" t="s">
        <v>2270</v>
      </c>
    </row>
    <row r="210" s="2" customFormat="1">
      <c r="A210" s="41"/>
      <c r="B210" s="42"/>
      <c r="C210" s="43"/>
      <c r="D210" s="223" t="s">
        <v>283</v>
      </c>
      <c r="E210" s="43"/>
      <c r="F210" s="224" t="s">
        <v>659</v>
      </c>
      <c r="G210" s="43"/>
      <c r="H210" s="43"/>
      <c r="I210" s="225"/>
      <c r="J210" s="43"/>
      <c r="K210" s="43"/>
      <c r="L210" s="47"/>
      <c r="M210" s="226"/>
      <c r="N210" s="22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283</v>
      </c>
      <c r="AU210" s="20" t="s">
        <v>82</v>
      </c>
    </row>
    <row r="211" s="12" customFormat="1">
      <c r="A211" s="12"/>
      <c r="B211" s="228"/>
      <c r="C211" s="229"/>
      <c r="D211" s="223" t="s">
        <v>285</v>
      </c>
      <c r="E211" s="230" t="s">
        <v>2271</v>
      </c>
      <c r="F211" s="231" t="s">
        <v>2272</v>
      </c>
      <c r="G211" s="229"/>
      <c r="H211" s="232">
        <v>21</v>
      </c>
      <c r="I211" s="233"/>
      <c r="J211" s="229"/>
      <c r="K211" s="229"/>
      <c r="L211" s="234"/>
      <c r="M211" s="235"/>
      <c r="N211" s="236"/>
      <c r="O211" s="236"/>
      <c r="P211" s="236"/>
      <c r="Q211" s="236"/>
      <c r="R211" s="236"/>
      <c r="S211" s="236"/>
      <c r="T211" s="237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T211" s="238" t="s">
        <v>285</v>
      </c>
      <c r="AU211" s="238" t="s">
        <v>82</v>
      </c>
      <c r="AV211" s="12" t="s">
        <v>84</v>
      </c>
      <c r="AW211" s="12" t="s">
        <v>37</v>
      </c>
      <c r="AX211" s="12" t="s">
        <v>82</v>
      </c>
      <c r="AY211" s="238" t="s">
        <v>277</v>
      </c>
    </row>
    <row r="212" s="2" customFormat="1" ht="16.5" customHeight="1">
      <c r="A212" s="41"/>
      <c r="B212" s="42"/>
      <c r="C212" s="210" t="s">
        <v>518</v>
      </c>
      <c r="D212" s="210" t="s">
        <v>278</v>
      </c>
      <c r="E212" s="211" t="s">
        <v>663</v>
      </c>
      <c r="F212" s="212" t="s">
        <v>664</v>
      </c>
      <c r="G212" s="213" t="s">
        <v>482</v>
      </c>
      <c r="H212" s="214">
        <v>150</v>
      </c>
      <c r="I212" s="215"/>
      <c r="J212" s="216">
        <f>ROUND(I212*H212,2)</f>
        <v>0</v>
      </c>
      <c r="K212" s="212" t="s">
        <v>19</v>
      </c>
      <c r="L212" s="47"/>
      <c r="M212" s="217" t="s">
        <v>19</v>
      </c>
      <c r="N212" s="218" t="s">
        <v>46</v>
      </c>
      <c r="O212" s="87"/>
      <c r="P212" s="219">
        <f>O212*H212</f>
        <v>0</v>
      </c>
      <c r="Q212" s="219">
        <v>0</v>
      </c>
      <c r="R212" s="219">
        <f>Q212*H212</f>
        <v>0</v>
      </c>
      <c r="S212" s="219">
        <v>0</v>
      </c>
      <c r="T212" s="220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1" t="s">
        <v>102</v>
      </c>
      <c r="AT212" s="221" t="s">
        <v>278</v>
      </c>
      <c r="AU212" s="221" t="s">
        <v>82</v>
      </c>
      <c r="AY212" s="20" t="s">
        <v>277</v>
      </c>
      <c r="BE212" s="222">
        <f>IF(N212="základní",J212,0)</f>
        <v>0</v>
      </c>
      <c r="BF212" s="222">
        <f>IF(N212="snížená",J212,0)</f>
        <v>0</v>
      </c>
      <c r="BG212" s="222">
        <f>IF(N212="zákl. přenesená",J212,0)</f>
        <v>0</v>
      </c>
      <c r="BH212" s="222">
        <f>IF(N212="sníž. přenesená",J212,0)</f>
        <v>0</v>
      </c>
      <c r="BI212" s="222">
        <f>IF(N212="nulová",J212,0)</f>
        <v>0</v>
      </c>
      <c r="BJ212" s="20" t="s">
        <v>82</v>
      </c>
      <c r="BK212" s="222">
        <f>ROUND(I212*H212,2)</f>
        <v>0</v>
      </c>
      <c r="BL212" s="20" t="s">
        <v>102</v>
      </c>
      <c r="BM212" s="221" t="s">
        <v>2273</v>
      </c>
    </row>
    <row r="213" s="2" customFormat="1">
      <c r="A213" s="41"/>
      <c r="B213" s="42"/>
      <c r="C213" s="43"/>
      <c r="D213" s="223" t="s">
        <v>283</v>
      </c>
      <c r="E213" s="43"/>
      <c r="F213" s="224" t="s">
        <v>666</v>
      </c>
      <c r="G213" s="43"/>
      <c r="H213" s="43"/>
      <c r="I213" s="225"/>
      <c r="J213" s="43"/>
      <c r="K213" s="43"/>
      <c r="L213" s="47"/>
      <c r="M213" s="226"/>
      <c r="N213" s="22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283</v>
      </c>
      <c r="AU213" s="20" t="s">
        <v>82</v>
      </c>
    </row>
    <row r="214" s="11" customFormat="1" ht="25.92" customHeight="1">
      <c r="A214" s="11"/>
      <c r="B214" s="196"/>
      <c r="C214" s="197"/>
      <c r="D214" s="198" t="s">
        <v>74</v>
      </c>
      <c r="E214" s="199" t="s">
        <v>312</v>
      </c>
      <c r="F214" s="199" t="s">
        <v>2274</v>
      </c>
      <c r="G214" s="197"/>
      <c r="H214" s="197"/>
      <c r="I214" s="200"/>
      <c r="J214" s="201">
        <f>BK214</f>
        <v>0</v>
      </c>
      <c r="K214" s="197"/>
      <c r="L214" s="202"/>
      <c r="M214" s="203"/>
      <c r="N214" s="204"/>
      <c r="O214" s="204"/>
      <c r="P214" s="205">
        <f>SUM(P215:P223)</f>
        <v>0</v>
      </c>
      <c r="Q214" s="204"/>
      <c r="R214" s="205">
        <f>SUM(R215:R223)</f>
        <v>0</v>
      </c>
      <c r="S214" s="204"/>
      <c r="T214" s="206">
        <f>SUM(T215:T223)</f>
        <v>0</v>
      </c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R214" s="207" t="s">
        <v>102</v>
      </c>
      <c r="AT214" s="208" t="s">
        <v>74</v>
      </c>
      <c r="AU214" s="208" t="s">
        <v>75</v>
      </c>
      <c r="AY214" s="207" t="s">
        <v>277</v>
      </c>
      <c r="BK214" s="209">
        <f>SUM(BK215:BK223)</f>
        <v>0</v>
      </c>
    </row>
    <row r="215" s="2" customFormat="1" ht="16.5" customHeight="1">
      <c r="A215" s="41"/>
      <c r="B215" s="42"/>
      <c r="C215" s="210" t="s">
        <v>527</v>
      </c>
      <c r="D215" s="210" t="s">
        <v>278</v>
      </c>
      <c r="E215" s="211" t="s">
        <v>2275</v>
      </c>
      <c r="F215" s="212" t="s">
        <v>2276</v>
      </c>
      <c r="G215" s="213" t="s">
        <v>482</v>
      </c>
      <c r="H215" s="214">
        <v>25</v>
      </c>
      <c r="I215" s="215"/>
      <c r="J215" s="216">
        <f>ROUND(I215*H215,2)</f>
        <v>0</v>
      </c>
      <c r="K215" s="212" t="s">
        <v>19</v>
      </c>
      <c r="L215" s="47"/>
      <c r="M215" s="217" t="s">
        <v>19</v>
      </c>
      <c r="N215" s="218" t="s">
        <v>46</v>
      </c>
      <c r="O215" s="87"/>
      <c r="P215" s="219">
        <f>O215*H215</f>
        <v>0</v>
      </c>
      <c r="Q215" s="219">
        <v>0</v>
      </c>
      <c r="R215" s="219">
        <f>Q215*H215</f>
        <v>0</v>
      </c>
      <c r="S215" s="219">
        <v>0</v>
      </c>
      <c r="T215" s="220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1" t="s">
        <v>102</v>
      </c>
      <c r="AT215" s="221" t="s">
        <v>278</v>
      </c>
      <c r="AU215" s="221" t="s">
        <v>82</v>
      </c>
      <c r="AY215" s="20" t="s">
        <v>277</v>
      </c>
      <c r="BE215" s="222">
        <f>IF(N215="základní",J215,0)</f>
        <v>0</v>
      </c>
      <c r="BF215" s="222">
        <f>IF(N215="snížená",J215,0)</f>
        <v>0</v>
      </c>
      <c r="BG215" s="222">
        <f>IF(N215="zákl. přenesená",J215,0)</f>
        <v>0</v>
      </c>
      <c r="BH215" s="222">
        <f>IF(N215="sníž. přenesená",J215,0)</f>
        <v>0</v>
      </c>
      <c r="BI215" s="222">
        <f>IF(N215="nulová",J215,0)</f>
        <v>0</v>
      </c>
      <c r="BJ215" s="20" t="s">
        <v>82</v>
      </c>
      <c r="BK215" s="222">
        <f>ROUND(I215*H215,2)</f>
        <v>0</v>
      </c>
      <c r="BL215" s="20" t="s">
        <v>102</v>
      </c>
      <c r="BM215" s="221" t="s">
        <v>2277</v>
      </c>
    </row>
    <row r="216" s="2" customFormat="1">
      <c r="A216" s="41"/>
      <c r="B216" s="42"/>
      <c r="C216" s="43"/>
      <c r="D216" s="223" t="s">
        <v>283</v>
      </c>
      <c r="E216" s="43"/>
      <c r="F216" s="224" t="s">
        <v>2276</v>
      </c>
      <c r="G216" s="43"/>
      <c r="H216" s="43"/>
      <c r="I216" s="225"/>
      <c r="J216" s="43"/>
      <c r="K216" s="43"/>
      <c r="L216" s="47"/>
      <c r="M216" s="226"/>
      <c r="N216" s="22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283</v>
      </c>
      <c r="AU216" s="20" t="s">
        <v>82</v>
      </c>
    </row>
    <row r="217" s="12" customFormat="1">
      <c r="A217" s="12"/>
      <c r="B217" s="228"/>
      <c r="C217" s="229"/>
      <c r="D217" s="223" t="s">
        <v>285</v>
      </c>
      <c r="E217" s="230" t="s">
        <v>2278</v>
      </c>
      <c r="F217" s="231" t="s">
        <v>2279</v>
      </c>
      <c r="G217" s="229"/>
      <c r="H217" s="232">
        <v>25</v>
      </c>
      <c r="I217" s="233"/>
      <c r="J217" s="229"/>
      <c r="K217" s="229"/>
      <c r="L217" s="234"/>
      <c r="M217" s="235"/>
      <c r="N217" s="236"/>
      <c r="O217" s="236"/>
      <c r="P217" s="236"/>
      <c r="Q217" s="236"/>
      <c r="R217" s="236"/>
      <c r="S217" s="236"/>
      <c r="T217" s="237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T217" s="238" t="s">
        <v>285</v>
      </c>
      <c r="AU217" s="238" t="s">
        <v>82</v>
      </c>
      <c r="AV217" s="12" t="s">
        <v>84</v>
      </c>
      <c r="AW217" s="12" t="s">
        <v>37</v>
      </c>
      <c r="AX217" s="12" t="s">
        <v>82</v>
      </c>
      <c r="AY217" s="238" t="s">
        <v>277</v>
      </c>
    </row>
    <row r="218" s="2" customFormat="1" ht="16.5" customHeight="1">
      <c r="A218" s="41"/>
      <c r="B218" s="42"/>
      <c r="C218" s="210" t="s">
        <v>536</v>
      </c>
      <c r="D218" s="210" t="s">
        <v>278</v>
      </c>
      <c r="E218" s="211" t="s">
        <v>2280</v>
      </c>
      <c r="F218" s="212" t="s">
        <v>2281</v>
      </c>
      <c r="G218" s="213" t="s">
        <v>482</v>
      </c>
      <c r="H218" s="214">
        <v>25</v>
      </c>
      <c r="I218" s="215"/>
      <c r="J218" s="216">
        <f>ROUND(I218*H218,2)</f>
        <v>0</v>
      </c>
      <c r="K218" s="212" t="s">
        <v>19</v>
      </c>
      <c r="L218" s="47"/>
      <c r="M218" s="217" t="s">
        <v>19</v>
      </c>
      <c r="N218" s="218" t="s">
        <v>46</v>
      </c>
      <c r="O218" s="87"/>
      <c r="P218" s="219">
        <f>O218*H218</f>
        <v>0</v>
      </c>
      <c r="Q218" s="219">
        <v>0</v>
      </c>
      <c r="R218" s="219">
        <f>Q218*H218</f>
        <v>0</v>
      </c>
      <c r="S218" s="219">
        <v>0</v>
      </c>
      <c r="T218" s="220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1" t="s">
        <v>102</v>
      </c>
      <c r="AT218" s="221" t="s">
        <v>278</v>
      </c>
      <c r="AU218" s="221" t="s">
        <v>82</v>
      </c>
      <c r="AY218" s="20" t="s">
        <v>277</v>
      </c>
      <c r="BE218" s="222">
        <f>IF(N218="základní",J218,0)</f>
        <v>0</v>
      </c>
      <c r="BF218" s="222">
        <f>IF(N218="snížená",J218,0)</f>
        <v>0</v>
      </c>
      <c r="BG218" s="222">
        <f>IF(N218="zákl. přenesená",J218,0)</f>
        <v>0</v>
      </c>
      <c r="BH218" s="222">
        <f>IF(N218="sníž. přenesená",J218,0)</f>
        <v>0</v>
      </c>
      <c r="BI218" s="222">
        <f>IF(N218="nulová",J218,0)</f>
        <v>0</v>
      </c>
      <c r="BJ218" s="20" t="s">
        <v>82</v>
      </c>
      <c r="BK218" s="222">
        <f>ROUND(I218*H218,2)</f>
        <v>0</v>
      </c>
      <c r="BL218" s="20" t="s">
        <v>102</v>
      </c>
      <c r="BM218" s="221" t="s">
        <v>2282</v>
      </c>
    </row>
    <row r="219" s="2" customFormat="1">
      <c r="A219" s="41"/>
      <c r="B219" s="42"/>
      <c r="C219" s="43"/>
      <c r="D219" s="223" t="s">
        <v>283</v>
      </c>
      <c r="E219" s="43"/>
      <c r="F219" s="224" t="s">
        <v>2281</v>
      </c>
      <c r="G219" s="43"/>
      <c r="H219" s="43"/>
      <c r="I219" s="225"/>
      <c r="J219" s="43"/>
      <c r="K219" s="43"/>
      <c r="L219" s="47"/>
      <c r="M219" s="226"/>
      <c r="N219" s="22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283</v>
      </c>
      <c r="AU219" s="20" t="s">
        <v>82</v>
      </c>
    </row>
    <row r="220" s="12" customFormat="1">
      <c r="A220" s="12"/>
      <c r="B220" s="228"/>
      <c r="C220" s="229"/>
      <c r="D220" s="223" t="s">
        <v>285</v>
      </c>
      <c r="E220" s="230" t="s">
        <v>2283</v>
      </c>
      <c r="F220" s="231" t="s">
        <v>2279</v>
      </c>
      <c r="G220" s="229"/>
      <c r="H220" s="232">
        <v>25</v>
      </c>
      <c r="I220" s="233"/>
      <c r="J220" s="229"/>
      <c r="K220" s="229"/>
      <c r="L220" s="234"/>
      <c r="M220" s="235"/>
      <c r="N220" s="236"/>
      <c r="O220" s="236"/>
      <c r="P220" s="236"/>
      <c r="Q220" s="236"/>
      <c r="R220" s="236"/>
      <c r="S220" s="236"/>
      <c r="T220" s="237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T220" s="238" t="s">
        <v>285</v>
      </c>
      <c r="AU220" s="238" t="s">
        <v>82</v>
      </c>
      <c r="AV220" s="12" t="s">
        <v>84</v>
      </c>
      <c r="AW220" s="12" t="s">
        <v>37</v>
      </c>
      <c r="AX220" s="12" t="s">
        <v>82</v>
      </c>
      <c r="AY220" s="238" t="s">
        <v>277</v>
      </c>
    </row>
    <row r="221" s="2" customFormat="1" ht="16.5" customHeight="1">
      <c r="A221" s="41"/>
      <c r="B221" s="42"/>
      <c r="C221" s="210" t="s">
        <v>544</v>
      </c>
      <c r="D221" s="210" t="s">
        <v>278</v>
      </c>
      <c r="E221" s="211" t="s">
        <v>2284</v>
      </c>
      <c r="F221" s="212" t="s">
        <v>2285</v>
      </c>
      <c r="G221" s="213" t="s">
        <v>482</v>
      </c>
      <c r="H221" s="214">
        <v>25</v>
      </c>
      <c r="I221" s="215"/>
      <c r="J221" s="216">
        <f>ROUND(I221*H221,2)</f>
        <v>0</v>
      </c>
      <c r="K221" s="212" t="s">
        <v>19</v>
      </c>
      <c r="L221" s="47"/>
      <c r="M221" s="217" t="s">
        <v>19</v>
      </c>
      <c r="N221" s="218" t="s">
        <v>46</v>
      </c>
      <c r="O221" s="87"/>
      <c r="P221" s="219">
        <f>O221*H221</f>
        <v>0</v>
      </c>
      <c r="Q221" s="219">
        <v>0</v>
      </c>
      <c r="R221" s="219">
        <f>Q221*H221</f>
        <v>0</v>
      </c>
      <c r="S221" s="219">
        <v>0</v>
      </c>
      <c r="T221" s="220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1" t="s">
        <v>102</v>
      </c>
      <c r="AT221" s="221" t="s">
        <v>278</v>
      </c>
      <c r="AU221" s="221" t="s">
        <v>82</v>
      </c>
      <c r="AY221" s="20" t="s">
        <v>277</v>
      </c>
      <c r="BE221" s="222">
        <f>IF(N221="základní",J221,0)</f>
        <v>0</v>
      </c>
      <c r="BF221" s="222">
        <f>IF(N221="snížená",J221,0)</f>
        <v>0</v>
      </c>
      <c r="BG221" s="222">
        <f>IF(N221="zákl. přenesená",J221,0)</f>
        <v>0</v>
      </c>
      <c r="BH221" s="222">
        <f>IF(N221="sníž. přenesená",J221,0)</f>
        <v>0</v>
      </c>
      <c r="BI221" s="222">
        <f>IF(N221="nulová",J221,0)</f>
        <v>0</v>
      </c>
      <c r="BJ221" s="20" t="s">
        <v>82</v>
      </c>
      <c r="BK221" s="222">
        <f>ROUND(I221*H221,2)</f>
        <v>0</v>
      </c>
      <c r="BL221" s="20" t="s">
        <v>102</v>
      </c>
      <c r="BM221" s="221" t="s">
        <v>2286</v>
      </c>
    </row>
    <row r="222" s="2" customFormat="1">
      <c r="A222" s="41"/>
      <c r="B222" s="42"/>
      <c r="C222" s="43"/>
      <c r="D222" s="223" t="s">
        <v>283</v>
      </c>
      <c r="E222" s="43"/>
      <c r="F222" s="224" t="s">
        <v>334</v>
      </c>
      <c r="G222" s="43"/>
      <c r="H222" s="43"/>
      <c r="I222" s="225"/>
      <c r="J222" s="43"/>
      <c r="K222" s="43"/>
      <c r="L222" s="47"/>
      <c r="M222" s="226"/>
      <c r="N222" s="22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283</v>
      </c>
      <c r="AU222" s="20" t="s">
        <v>82</v>
      </c>
    </row>
    <row r="223" s="12" customFormat="1">
      <c r="A223" s="12"/>
      <c r="B223" s="228"/>
      <c r="C223" s="229"/>
      <c r="D223" s="223" t="s">
        <v>285</v>
      </c>
      <c r="E223" s="230" t="s">
        <v>2287</v>
      </c>
      <c r="F223" s="231" t="s">
        <v>2279</v>
      </c>
      <c r="G223" s="229"/>
      <c r="H223" s="232">
        <v>25</v>
      </c>
      <c r="I223" s="233"/>
      <c r="J223" s="229"/>
      <c r="K223" s="229"/>
      <c r="L223" s="234"/>
      <c r="M223" s="235"/>
      <c r="N223" s="236"/>
      <c r="O223" s="236"/>
      <c r="P223" s="236"/>
      <c r="Q223" s="236"/>
      <c r="R223" s="236"/>
      <c r="S223" s="236"/>
      <c r="T223" s="237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T223" s="238" t="s">
        <v>285</v>
      </c>
      <c r="AU223" s="238" t="s">
        <v>82</v>
      </c>
      <c r="AV223" s="12" t="s">
        <v>84</v>
      </c>
      <c r="AW223" s="12" t="s">
        <v>37</v>
      </c>
      <c r="AX223" s="12" t="s">
        <v>82</v>
      </c>
      <c r="AY223" s="238" t="s">
        <v>277</v>
      </c>
    </row>
    <row r="224" s="11" customFormat="1" ht="25.92" customHeight="1">
      <c r="A224" s="11"/>
      <c r="B224" s="196"/>
      <c r="C224" s="197"/>
      <c r="D224" s="198" t="s">
        <v>74</v>
      </c>
      <c r="E224" s="199" t="s">
        <v>329</v>
      </c>
      <c r="F224" s="199" t="s">
        <v>694</v>
      </c>
      <c r="G224" s="197"/>
      <c r="H224" s="197"/>
      <c r="I224" s="200"/>
      <c r="J224" s="201">
        <f>BK224</f>
        <v>0</v>
      </c>
      <c r="K224" s="197"/>
      <c r="L224" s="202"/>
      <c r="M224" s="203"/>
      <c r="N224" s="204"/>
      <c r="O224" s="204"/>
      <c r="P224" s="205">
        <f>SUM(P225:P229)</f>
        <v>0</v>
      </c>
      <c r="Q224" s="204"/>
      <c r="R224" s="205">
        <f>SUM(R225:R229)</f>
        <v>0</v>
      </c>
      <c r="S224" s="204"/>
      <c r="T224" s="206">
        <f>SUM(T225:T229)</f>
        <v>0</v>
      </c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R224" s="207" t="s">
        <v>102</v>
      </c>
      <c r="AT224" s="208" t="s">
        <v>74</v>
      </c>
      <c r="AU224" s="208" t="s">
        <v>75</v>
      </c>
      <c r="AY224" s="207" t="s">
        <v>277</v>
      </c>
      <c r="BK224" s="209">
        <f>SUM(BK225:BK229)</f>
        <v>0</v>
      </c>
    </row>
    <row r="225" s="2" customFormat="1" ht="16.5" customHeight="1">
      <c r="A225" s="41"/>
      <c r="B225" s="42"/>
      <c r="C225" s="210" t="s">
        <v>551</v>
      </c>
      <c r="D225" s="210" t="s">
        <v>278</v>
      </c>
      <c r="E225" s="211" t="s">
        <v>2288</v>
      </c>
      <c r="F225" s="212" t="s">
        <v>2289</v>
      </c>
      <c r="G225" s="213" t="s">
        <v>332</v>
      </c>
      <c r="H225" s="214">
        <v>1.2</v>
      </c>
      <c r="I225" s="215"/>
      <c r="J225" s="216">
        <f>ROUND(I225*H225,2)</f>
        <v>0</v>
      </c>
      <c r="K225" s="212" t="s">
        <v>19</v>
      </c>
      <c r="L225" s="47"/>
      <c r="M225" s="217" t="s">
        <v>19</v>
      </c>
      <c r="N225" s="218" t="s">
        <v>46</v>
      </c>
      <c r="O225" s="87"/>
      <c r="P225" s="219">
        <f>O225*H225</f>
        <v>0</v>
      </c>
      <c r="Q225" s="219">
        <v>0</v>
      </c>
      <c r="R225" s="219">
        <f>Q225*H225</f>
        <v>0</v>
      </c>
      <c r="S225" s="219">
        <v>0</v>
      </c>
      <c r="T225" s="220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1" t="s">
        <v>102</v>
      </c>
      <c r="AT225" s="221" t="s">
        <v>278</v>
      </c>
      <c r="AU225" s="221" t="s">
        <v>82</v>
      </c>
      <c r="AY225" s="20" t="s">
        <v>277</v>
      </c>
      <c r="BE225" s="222">
        <f>IF(N225="základní",J225,0)</f>
        <v>0</v>
      </c>
      <c r="BF225" s="222">
        <f>IF(N225="snížená",J225,0)</f>
        <v>0</v>
      </c>
      <c r="BG225" s="222">
        <f>IF(N225="zákl. přenesená",J225,0)</f>
        <v>0</v>
      </c>
      <c r="BH225" s="222">
        <f>IF(N225="sníž. přenesená",J225,0)</f>
        <v>0</v>
      </c>
      <c r="BI225" s="222">
        <f>IF(N225="nulová",J225,0)</f>
        <v>0</v>
      </c>
      <c r="BJ225" s="20" t="s">
        <v>82</v>
      </c>
      <c r="BK225" s="222">
        <f>ROUND(I225*H225,2)</f>
        <v>0</v>
      </c>
      <c r="BL225" s="20" t="s">
        <v>102</v>
      </c>
      <c r="BM225" s="221" t="s">
        <v>2290</v>
      </c>
    </row>
    <row r="226" s="2" customFormat="1">
      <c r="A226" s="41"/>
      <c r="B226" s="42"/>
      <c r="C226" s="43"/>
      <c r="D226" s="223" t="s">
        <v>283</v>
      </c>
      <c r="E226" s="43"/>
      <c r="F226" s="224" t="s">
        <v>2227</v>
      </c>
      <c r="G226" s="43"/>
      <c r="H226" s="43"/>
      <c r="I226" s="225"/>
      <c r="J226" s="43"/>
      <c r="K226" s="43"/>
      <c r="L226" s="47"/>
      <c r="M226" s="226"/>
      <c r="N226" s="22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283</v>
      </c>
      <c r="AU226" s="20" t="s">
        <v>82</v>
      </c>
    </row>
    <row r="227" s="12" customFormat="1">
      <c r="A227" s="12"/>
      <c r="B227" s="228"/>
      <c r="C227" s="229"/>
      <c r="D227" s="223" t="s">
        <v>285</v>
      </c>
      <c r="E227" s="230" t="s">
        <v>2291</v>
      </c>
      <c r="F227" s="231" t="s">
        <v>2292</v>
      </c>
      <c r="G227" s="229"/>
      <c r="H227" s="232">
        <v>0.5</v>
      </c>
      <c r="I227" s="233"/>
      <c r="J227" s="229"/>
      <c r="K227" s="229"/>
      <c r="L227" s="234"/>
      <c r="M227" s="235"/>
      <c r="N227" s="236"/>
      <c r="O227" s="236"/>
      <c r="P227" s="236"/>
      <c r="Q227" s="236"/>
      <c r="R227" s="236"/>
      <c r="S227" s="236"/>
      <c r="T227" s="237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T227" s="238" t="s">
        <v>285</v>
      </c>
      <c r="AU227" s="238" t="s">
        <v>82</v>
      </c>
      <c r="AV227" s="12" t="s">
        <v>84</v>
      </c>
      <c r="AW227" s="12" t="s">
        <v>37</v>
      </c>
      <c r="AX227" s="12" t="s">
        <v>75</v>
      </c>
      <c r="AY227" s="238" t="s">
        <v>277</v>
      </c>
    </row>
    <row r="228" s="12" customFormat="1">
      <c r="A228" s="12"/>
      <c r="B228" s="228"/>
      <c r="C228" s="229"/>
      <c r="D228" s="223" t="s">
        <v>285</v>
      </c>
      <c r="E228" s="230" t="s">
        <v>2293</v>
      </c>
      <c r="F228" s="231" t="s">
        <v>2294</v>
      </c>
      <c r="G228" s="229"/>
      <c r="H228" s="232">
        <v>0.69999999999999996</v>
      </c>
      <c r="I228" s="233"/>
      <c r="J228" s="229"/>
      <c r="K228" s="229"/>
      <c r="L228" s="234"/>
      <c r="M228" s="235"/>
      <c r="N228" s="236"/>
      <c r="O228" s="236"/>
      <c r="P228" s="236"/>
      <c r="Q228" s="236"/>
      <c r="R228" s="236"/>
      <c r="S228" s="236"/>
      <c r="T228" s="237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T228" s="238" t="s">
        <v>285</v>
      </c>
      <c r="AU228" s="238" t="s">
        <v>82</v>
      </c>
      <c r="AV228" s="12" t="s">
        <v>84</v>
      </c>
      <c r="AW228" s="12" t="s">
        <v>37</v>
      </c>
      <c r="AX228" s="12" t="s">
        <v>75</v>
      </c>
      <c r="AY228" s="238" t="s">
        <v>277</v>
      </c>
    </row>
    <row r="229" s="12" customFormat="1">
      <c r="A229" s="12"/>
      <c r="B229" s="228"/>
      <c r="C229" s="229"/>
      <c r="D229" s="223" t="s">
        <v>285</v>
      </c>
      <c r="E229" s="230" t="s">
        <v>19</v>
      </c>
      <c r="F229" s="231" t="s">
        <v>2295</v>
      </c>
      <c r="G229" s="229"/>
      <c r="H229" s="232">
        <v>1.2</v>
      </c>
      <c r="I229" s="233"/>
      <c r="J229" s="229"/>
      <c r="K229" s="229"/>
      <c r="L229" s="234"/>
      <c r="M229" s="235"/>
      <c r="N229" s="236"/>
      <c r="O229" s="236"/>
      <c r="P229" s="236"/>
      <c r="Q229" s="236"/>
      <c r="R229" s="236"/>
      <c r="S229" s="236"/>
      <c r="T229" s="237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T229" s="238" t="s">
        <v>285</v>
      </c>
      <c r="AU229" s="238" t="s">
        <v>82</v>
      </c>
      <c r="AV229" s="12" t="s">
        <v>84</v>
      </c>
      <c r="AW229" s="12" t="s">
        <v>37</v>
      </c>
      <c r="AX229" s="12" t="s">
        <v>82</v>
      </c>
      <c r="AY229" s="238" t="s">
        <v>277</v>
      </c>
    </row>
    <row r="230" s="11" customFormat="1" ht="25.92" customHeight="1">
      <c r="A230" s="11"/>
      <c r="B230" s="196"/>
      <c r="C230" s="197"/>
      <c r="D230" s="198" t="s">
        <v>74</v>
      </c>
      <c r="E230" s="199" t="s">
        <v>337</v>
      </c>
      <c r="F230" s="199" t="s">
        <v>722</v>
      </c>
      <c r="G230" s="197"/>
      <c r="H230" s="197"/>
      <c r="I230" s="200"/>
      <c r="J230" s="201">
        <f>BK230</f>
        <v>0</v>
      </c>
      <c r="K230" s="197"/>
      <c r="L230" s="202"/>
      <c r="M230" s="203"/>
      <c r="N230" s="204"/>
      <c r="O230" s="204"/>
      <c r="P230" s="205">
        <f>SUM(P231:P260)</f>
        <v>0</v>
      </c>
      <c r="Q230" s="204"/>
      <c r="R230" s="205">
        <f>SUM(R231:R260)</f>
        <v>0</v>
      </c>
      <c r="S230" s="204"/>
      <c r="T230" s="206">
        <f>SUM(T231:T260)</f>
        <v>0</v>
      </c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R230" s="207" t="s">
        <v>102</v>
      </c>
      <c r="AT230" s="208" t="s">
        <v>74</v>
      </c>
      <c r="AU230" s="208" t="s">
        <v>75</v>
      </c>
      <c r="AY230" s="207" t="s">
        <v>277</v>
      </c>
      <c r="BK230" s="209">
        <f>SUM(BK231:BK260)</f>
        <v>0</v>
      </c>
    </row>
    <row r="231" s="2" customFormat="1" ht="16.5" customHeight="1">
      <c r="A231" s="41"/>
      <c r="B231" s="42"/>
      <c r="C231" s="210" t="s">
        <v>558</v>
      </c>
      <c r="D231" s="210" t="s">
        <v>278</v>
      </c>
      <c r="E231" s="211" t="s">
        <v>734</v>
      </c>
      <c r="F231" s="212" t="s">
        <v>735</v>
      </c>
      <c r="G231" s="213" t="s">
        <v>349</v>
      </c>
      <c r="H231" s="214">
        <v>23</v>
      </c>
      <c r="I231" s="215"/>
      <c r="J231" s="216">
        <f>ROUND(I231*H231,2)</f>
        <v>0</v>
      </c>
      <c r="K231" s="212" t="s">
        <v>19</v>
      </c>
      <c r="L231" s="47"/>
      <c r="M231" s="217" t="s">
        <v>19</v>
      </c>
      <c r="N231" s="218" t="s">
        <v>46</v>
      </c>
      <c r="O231" s="87"/>
      <c r="P231" s="219">
        <f>O231*H231</f>
        <v>0</v>
      </c>
      <c r="Q231" s="219">
        <v>0</v>
      </c>
      <c r="R231" s="219">
        <f>Q231*H231</f>
        <v>0</v>
      </c>
      <c r="S231" s="219">
        <v>0</v>
      </c>
      <c r="T231" s="220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1" t="s">
        <v>102</v>
      </c>
      <c r="AT231" s="221" t="s">
        <v>278</v>
      </c>
      <c r="AU231" s="221" t="s">
        <v>82</v>
      </c>
      <c r="AY231" s="20" t="s">
        <v>277</v>
      </c>
      <c r="BE231" s="222">
        <f>IF(N231="základní",J231,0)</f>
        <v>0</v>
      </c>
      <c r="BF231" s="222">
        <f>IF(N231="snížená",J231,0)</f>
        <v>0</v>
      </c>
      <c r="BG231" s="222">
        <f>IF(N231="zákl. přenesená",J231,0)</f>
        <v>0</v>
      </c>
      <c r="BH231" s="222">
        <f>IF(N231="sníž. přenesená",J231,0)</f>
        <v>0</v>
      </c>
      <c r="BI231" s="222">
        <f>IF(N231="nulová",J231,0)</f>
        <v>0</v>
      </c>
      <c r="BJ231" s="20" t="s">
        <v>82</v>
      </c>
      <c r="BK231" s="222">
        <f>ROUND(I231*H231,2)</f>
        <v>0</v>
      </c>
      <c r="BL231" s="20" t="s">
        <v>102</v>
      </c>
      <c r="BM231" s="221" t="s">
        <v>2296</v>
      </c>
    </row>
    <row r="232" s="2" customFormat="1">
      <c r="A232" s="41"/>
      <c r="B232" s="42"/>
      <c r="C232" s="43"/>
      <c r="D232" s="223" t="s">
        <v>283</v>
      </c>
      <c r="E232" s="43"/>
      <c r="F232" s="224" t="s">
        <v>737</v>
      </c>
      <c r="G232" s="43"/>
      <c r="H232" s="43"/>
      <c r="I232" s="225"/>
      <c r="J232" s="43"/>
      <c r="K232" s="43"/>
      <c r="L232" s="47"/>
      <c r="M232" s="226"/>
      <c r="N232" s="22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283</v>
      </c>
      <c r="AU232" s="20" t="s">
        <v>82</v>
      </c>
    </row>
    <row r="233" s="2" customFormat="1" ht="16.5" customHeight="1">
      <c r="A233" s="41"/>
      <c r="B233" s="42"/>
      <c r="C233" s="210" t="s">
        <v>568</v>
      </c>
      <c r="D233" s="210" t="s">
        <v>278</v>
      </c>
      <c r="E233" s="211" t="s">
        <v>743</v>
      </c>
      <c r="F233" s="212" t="s">
        <v>744</v>
      </c>
      <c r="G233" s="213" t="s">
        <v>349</v>
      </c>
      <c r="H233" s="214">
        <v>7</v>
      </c>
      <c r="I233" s="215"/>
      <c r="J233" s="216">
        <f>ROUND(I233*H233,2)</f>
        <v>0</v>
      </c>
      <c r="K233" s="212" t="s">
        <v>19</v>
      </c>
      <c r="L233" s="47"/>
      <c r="M233" s="217" t="s">
        <v>19</v>
      </c>
      <c r="N233" s="218" t="s">
        <v>46</v>
      </c>
      <c r="O233" s="87"/>
      <c r="P233" s="219">
        <f>O233*H233</f>
        <v>0</v>
      </c>
      <c r="Q233" s="219">
        <v>0</v>
      </c>
      <c r="R233" s="219">
        <f>Q233*H233</f>
        <v>0</v>
      </c>
      <c r="S233" s="219">
        <v>0</v>
      </c>
      <c r="T233" s="220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1" t="s">
        <v>102</v>
      </c>
      <c r="AT233" s="221" t="s">
        <v>278</v>
      </c>
      <c r="AU233" s="221" t="s">
        <v>82</v>
      </c>
      <c r="AY233" s="20" t="s">
        <v>277</v>
      </c>
      <c r="BE233" s="222">
        <f>IF(N233="základní",J233,0)</f>
        <v>0</v>
      </c>
      <c r="BF233" s="222">
        <f>IF(N233="snížená",J233,0)</f>
        <v>0</v>
      </c>
      <c r="BG233" s="222">
        <f>IF(N233="zákl. přenesená",J233,0)</f>
        <v>0</v>
      </c>
      <c r="BH233" s="222">
        <f>IF(N233="sníž. přenesená",J233,0)</f>
        <v>0</v>
      </c>
      <c r="BI233" s="222">
        <f>IF(N233="nulová",J233,0)</f>
        <v>0</v>
      </c>
      <c r="BJ233" s="20" t="s">
        <v>82</v>
      </c>
      <c r="BK233" s="222">
        <f>ROUND(I233*H233,2)</f>
        <v>0</v>
      </c>
      <c r="BL233" s="20" t="s">
        <v>102</v>
      </c>
      <c r="BM233" s="221" t="s">
        <v>2297</v>
      </c>
    </row>
    <row r="234" s="2" customFormat="1">
      <c r="A234" s="41"/>
      <c r="B234" s="42"/>
      <c r="C234" s="43"/>
      <c r="D234" s="223" t="s">
        <v>283</v>
      </c>
      <c r="E234" s="43"/>
      <c r="F234" s="224" t="s">
        <v>746</v>
      </c>
      <c r="G234" s="43"/>
      <c r="H234" s="43"/>
      <c r="I234" s="225"/>
      <c r="J234" s="43"/>
      <c r="K234" s="43"/>
      <c r="L234" s="47"/>
      <c r="M234" s="226"/>
      <c r="N234" s="22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283</v>
      </c>
      <c r="AU234" s="20" t="s">
        <v>82</v>
      </c>
    </row>
    <row r="235" s="2" customFormat="1" ht="16.5" customHeight="1">
      <c r="A235" s="41"/>
      <c r="B235" s="42"/>
      <c r="C235" s="210" t="s">
        <v>580</v>
      </c>
      <c r="D235" s="210" t="s">
        <v>278</v>
      </c>
      <c r="E235" s="211" t="s">
        <v>748</v>
      </c>
      <c r="F235" s="212" t="s">
        <v>749</v>
      </c>
      <c r="G235" s="213" t="s">
        <v>349</v>
      </c>
      <c r="H235" s="214">
        <v>249</v>
      </c>
      <c r="I235" s="215"/>
      <c r="J235" s="216">
        <f>ROUND(I235*H235,2)</f>
        <v>0</v>
      </c>
      <c r="K235" s="212" t="s">
        <v>19</v>
      </c>
      <c r="L235" s="47"/>
      <c r="M235" s="217" t="s">
        <v>19</v>
      </c>
      <c r="N235" s="218" t="s">
        <v>46</v>
      </c>
      <c r="O235" s="87"/>
      <c r="P235" s="219">
        <f>O235*H235</f>
        <v>0</v>
      </c>
      <c r="Q235" s="219">
        <v>0</v>
      </c>
      <c r="R235" s="219">
        <f>Q235*H235</f>
        <v>0</v>
      </c>
      <c r="S235" s="219">
        <v>0</v>
      </c>
      <c r="T235" s="220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1" t="s">
        <v>102</v>
      </c>
      <c r="AT235" s="221" t="s">
        <v>278</v>
      </c>
      <c r="AU235" s="221" t="s">
        <v>82</v>
      </c>
      <c r="AY235" s="20" t="s">
        <v>277</v>
      </c>
      <c r="BE235" s="222">
        <f>IF(N235="základní",J235,0)</f>
        <v>0</v>
      </c>
      <c r="BF235" s="222">
        <f>IF(N235="snížená",J235,0)</f>
        <v>0</v>
      </c>
      <c r="BG235" s="222">
        <f>IF(N235="zákl. přenesená",J235,0)</f>
        <v>0</v>
      </c>
      <c r="BH235" s="222">
        <f>IF(N235="sníž. přenesená",J235,0)</f>
        <v>0</v>
      </c>
      <c r="BI235" s="222">
        <f>IF(N235="nulová",J235,0)</f>
        <v>0</v>
      </c>
      <c r="BJ235" s="20" t="s">
        <v>82</v>
      </c>
      <c r="BK235" s="222">
        <f>ROUND(I235*H235,2)</f>
        <v>0</v>
      </c>
      <c r="BL235" s="20" t="s">
        <v>102</v>
      </c>
      <c r="BM235" s="221" t="s">
        <v>2298</v>
      </c>
    </row>
    <row r="236" s="2" customFormat="1">
      <c r="A236" s="41"/>
      <c r="B236" s="42"/>
      <c r="C236" s="43"/>
      <c r="D236" s="223" t="s">
        <v>283</v>
      </c>
      <c r="E236" s="43"/>
      <c r="F236" s="224" t="s">
        <v>751</v>
      </c>
      <c r="G236" s="43"/>
      <c r="H236" s="43"/>
      <c r="I236" s="225"/>
      <c r="J236" s="43"/>
      <c r="K236" s="43"/>
      <c r="L236" s="47"/>
      <c r="M236" s="226"/>
      <c r="N236" s="227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283</v>
      </c>
      <c r="AU236" s="20" t="s">
        <v>82</v>
      </c>
    </row>
    <row r="237" s="12" customFormat="1">
      <c r="A237" s="12"/>
      <c r="B237" s="228"/>
      <c r="C237" s="229"/>
      <c r="D237" s="223" t="s">
        <v>285</v>
      </c>
      <c r="E237" s="230" t="s">
        <v>2299</v>
      </c>
      <c r="F237" s="231" t="s">
        <v>2300</v>
      </c>
      <c r="G237" s="229"/>
      <c r="H237" s="232">
        <v>66</v>
      </c>
      <c r="I237" s="233"/>
      <c r="J237" s="229"/>
      <c r="K237" s="229"/>
      <c r="L237" s="234"/>
      <c r="M237" s="235"/>
      <c r="N237" s="236"/>
      <c r="O237" s="236"/>
      <c r="P237" s="236"/>
      <c r="Q237" s="236"/>
      <c r="R237" s="236"/>
      <c r="S237" s="236"/>
      <c r="T237" s="237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T237" s="238" t="s">
        <v>285</v>
      </c>
      <c r="AU237" s="238" t="s">
        <v>82</v>
      </c>
      <c r="AV237" s="12" t="s">
        <v>84</v>
      </c>
      <c r="AW237" s="12" t="s">
        <v>37</v>
      </c>
      <c r="AX237" s="12" t="s">
        <v>75</v>
      </c>
      <c r="AY237" s="238" t="s">
        <v>277</v>
      </c>
    </row>
    <row r="238" s="12" customFormat="1">
      <c r="A238" s="12"/>
      <c r="B238" s="228"/>
      <c r="C238" s="229"/>
      <c r="D238" s="223" t="s">
        <v>285</v>
      </c>
      <c r="E238" s="230" t="s">
        <v>2301</v>
      </c>
      <c r="F238" s="231" t="s">
        <v>2302</v>
      </c>
      <c r="G238" s="229"/>
      <c r="H238" s="232">
        <v>183</v>
      </c>
      <c r="I238" s="233"/>
      <c r="J238" s="229"/>
      <c r="K238" s="229"/>
      <c r="L238" s="234"/>
      <c r="M238" s="235"/>
      <c r="N238" s="236"/>
      <c r="O238" s="236"/>
      <c r="P238" s="236"/>
      <c r="Q238" s="236"/>
      <c r="R238" s="236"/>
      <c r="S238" s="236"/>
      <c r="T238" s="237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T238" s="238" t="s">
        <v>285</v>
      </c>
      <c r="AU238" s="238" t="s">
        <v>82</v>
      </c>
      <c r="AV238" s="12" t="s">
        <v>84</v>
      </c>
      <c r="AW238" s="12" t="s">
        <v>37</v>
      </c>
      <c r="AX238" s="12" t="s">
        <v>75</v>
      </c>
      <c r="AY238" s="238" t="s">
        <v>277</v>
      </c>
    </row>
    <row r="239" s="12" customFormat="1">
      <c r="A239" s="12"/>
      <c r="B239" s="228"/>
      <c r="C239" s="229"/>
      <c r="D239" s="223" t="s">
        <v>285</v>
      </c>
      <c r="E239" s="230" t="s">
        <v>19</v>
      </c>
      <c r="F239" s="231" t="s">
        <v>2303</v>
      </c>
      <c r="G239" s="229"/>
      <c r="H239" s="232">
        <v>249</v>
      </c>
      <c r="I239" s="233"/>
      <c r="J239" s="229"/>
      <c r="K239" s="229"/>
      <c r="L239" s="234"/>
      <c r="M239" s="235"/>
      <c r="N239" s="236"/>
      <c r="O239" s="236"/>
      <c r="P239" s="236"/>
      <c r="Q239" s="236"/>
      <c r="R239" s="236"/>
      <c r="S239" s="236"/>
      <c r="T239" s="237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T239" s="238" t="s">
        <v>285</v>
      </c>
      <c r="AU239" s="238" t="s">
        <v>82</v>
      </c>
      <c r="AV239" s="12" t="s">
        <v>84</v>
      </c>
      <c r="AW239" s="12" t="s">
        <v>37</v>
      </c>
      <c r="AX239" s="12" t="s">
        <v>82</v>
      </c>
      <c r="AY239" s="238" t="s">
        <v>277</v>
      </c>
    </row>
    <row r="240" s="2" customFormat="1" ht="16.5" customHeight="1">
      <c r="A240" s="41"/>
      <c r="B240" s="42"/>
      <c r="C240" s="210" t="s">
        <v>586</v>
      </c>
      <c r="D240" s="210" t="s">
        <v>278</v>
      </c>
      <c r="E240" s="211" t="s">
        <v>2304</v>
      </c>
      <c r="F240" s="212" t="s">
        <v>2305</v>
      </c>
      <c r="G240" s="213" t="s">
        <v>315</v>
      </c>
      <c r="H240" s="214">
        <v>1</v>
      </c>
      <c r="I240" s="215"/>
      <c r="J240" s="216">
        <f>ROUND(I240*H240,2)</f>
        <v>0</v>
      </c>
      <c r="K240" s="212" t="s">
        <v>19</v>
      </c>
      <c r="L240" s="47"/>
      <c r="M240" s="217" t="s">
        <v>19</v>
      </c>
      <c r="N240" s="218" t="s">
        <v>46</v>
      </c>
      <c r="O240" s="87"/>
      <c r="P240" s="219">
        <f>O240*H240</f>
        <v>0</v>
      </c>
      <c r="Q240" s="219">
        <v>0</v>
      </c>
      <c r="R240" s="219">
        <f>Q240*H240</f>
        <v>0</v>
      </c>
      <c r="S240" s="219">
        <v>0</v>
      </c>
      <c r="T240" s="220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1" t="s">
        <v>102</v>
      </c>
      <c r="AT240" s="221" t="s">
        <v>278</v>
      </c>
      <c r="AU240" s="221" t="s">
        <v>82</v>
      </c>
      <c r="AY240" s="20" t="s">
        <v>277</v>
      </c>
      <c r="BE240" s="222">
        <f>IF(N240="základní",J240,0)</f>
        <v>0</v>
      </c>
      <c r="BF240" s="222">
        <f>IF(N240="snížená",J240,0)</f>
        <v>0</v>
      </c>
      <c r="BG240" s="222">
        <f>IF(N240="zákl. přenesená",J240,0)</f>
        <v>0</v>
      </c>
      <c r="BH240" s="222">
        <f>IF(N240="sníž. přenesená",J240,0)</f>
        <v>0</v>
      </c>
      <c r="BI240" s="222">
        <f>IF(N240="nulová",J240,0)</f>
        <v>0</v>
      </c>
      <c r="BJ240" s="20" t="s">
        <v>82</v>
      </c>
      <c r="BK240" s="222">
        <f>ROUND(I240*H240,2)</f>
        <v>0</v>
      </c>
      <c r="BL240" s="20" t="s">
        <v>102</v>
      </c>
      <c r="BM240" s="221" t="s">
        <v>2306</v>
      </c>
    </row>
    <row r="241" s="2" customFormat="1">
      <c r="A241" s="41"/>
      <c r="B241" s="42"/>
      <c r="C241" s="43"/>
      <c r="D241" s="223" t="s">
        <v>283</v>
      </c>
      <c r="E241" s="43"/>
      <c r="F241" s="224" t="s">
        <v>2307</v>
      </c>
      <c r="G241" s="43"/>
      <c r="H241" s="43"/>
      <c r="I241" s="225"/>
      <c r="J241" s="43"/>
      <c r="K241" s="43"/>
      <c r="L241" s="47"/>
      <c r="M241" s="226"/>
      <c r="N241" s="22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283</v>
      </c>
      <c r="AU241" s="20" t="s">
        <v>82</v>
      </c>
    </row>
    <row r="242" s="12" customFormat="1">
      <c r="A242" s="12"/>
      <c r="B242" s="228"/>
      <c r="C242" s="229"/>
      <c r="D242" s="223" t="s">
        <v>285</v>
      </c>
      <c r="E242" s="230" t="s">
        <v>2308</v>
      </c>
      <c r="F242" s="231" t="s">
        <v>2309</v>
      </c>
      <c r="G242" s="229"/>
      <c r="H242" s="232">
        <v>1</v>
      </c>
      <c r="I242" s="233"/>
      <c r="J242" s="229"/>
      <c r="K242" s="229"/>
      <c r="L242" s="234"/>
      <c r="M242" s="235"/>
      <c r="N242" s="236"/>
      <c r="O242" s="236"/>
      <c r="P242" s="236"/>
      <c r="Q242" s="236"/>
      <c r="R242" s="236"/>
      <c r="S242" s="236"/>
      <c r="T242" s="237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T242" s="238" t="s">
        <v>285</v>
      </c>
      <c r="AU242" s="238" t="s">
        <v>82</v>
      </c>
      <c r="AV242" s="12" t="s">
        <v>84</v>
      </c>
      <c r="AW242" s="12" t="s">
        <v>37</v>
      </c>
      <c r="AX242" s="12" t="s">
        <v>82</v>
      </c>
      <c r="AY242" s="238" t="s">
        <v>277</v>
      </c>
    </row>
    <row r="243" s="2" customFormat="1" ht="16.5" customHeight="1">
      <c r="A243" s="41"/>
      <c r="B243" s="42"/>
      <c r="C243" s="210" t="s">
        <v>592</v>
      </c>
      <c r="D243" s="210" t="s">
        <v>278</v>
      </c>
      <c r="E243" s="211" t="s">
        <v>2310</v>
      </c>
      <c r="F243" s="212" t="s">
        <v>2311</v>
      </c>
      <c r="G243" s="213" t="s">
        <v>349</v>
      </c>
      <c r="H243" s="214">
        <v>9.5</v>
      </c>
      <c r="I243" s="215"/>
      <c r="J243" s="216">
        <f>ROUND(I243*H243,2)</f>
        <v>0</v>
      </c>
      <c r="K243" s="212" t="s">
        <v>19</v>
      </c>
      <c r="L243" s="47"/>
      <c r="M243" s="217" t="s">
        <v>19</v>
      </c>
      <c r="N243" s="218" t="s">
        <v>46</v>
      </c>
      <c r="O243" s="87"/>
      <c r="P243" s="219">
        <f>O243*H243</f>
        <v>0</v>
      </c>
      <c r="Q243" s="219">
        <v>0</v>
      </c>
      <c r="R243" s="219">
        <f>Q243*H243</f>
        <v>0</v>
      </c>
      <c r="S243" s="219">
        <v>0</v>
      </c>
      <c r="T243" s="220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1" t="s">
        <v>102</v>
      </c>
      <c r="AT243" s="221" t="s">
        <v>278</v>
      </c>
      <c r="AU243" s="221" t="s">
        <v>82</v>
      </c>
      <c r="AY243" s="20" t="s">
        <v>277</v>
      </c>
      <c r="BE243" s="222">
        <f>IF(N243="základní",J243,0)</f>
        <v>0</v>
      </c>
      <c r="BF243" s="222">
        <f>IF(N243="snížená",J243,0)</f>
        <v>0</v>
      </c>
      <c r="BG243" s="222">
        <f>IF(N243="zákl. přenesená",J243,0)</f>
        <v>0</v>
      </c>
      <c r="BH243" s="222">
        <f>IF(N243="sníž. přenesená",J243,0)</f>
        <v>0</v>
      </c>
      <c r="BI243" s="222">
        <f>IF(N243="nulová",J243,0)</f>
        <v>0</v>
      </c>
      <c r="BJ243" s="20" t="s">
        <v>82</v>
      </c>
      <c r="BK243" s="222">
        <f>ROUND(I243*H243,2)</f>
        <v>0</v>
      </c>
      <c r="BL243" s="20" t="s">
        <v>102</v>
      </c>
      <c r="BM243" s="221" t="s">
        <v>2312</v>
      </c>
    </row>
    <row r="244" s="2" customFormat="1">
      <c r="A244" s="41"/>
      <c r="B244" s="42"/>
      <c r="C244" s="43"/>
      <c r="D244" s="223" t="s">
        <v>283</v>
      </c>
      <c r="E244" s="43"/>
      <c r="F244" s="224" t="s">
        <v>2311</v>
      </c>
      <c r="G244" s="43"/>
      <c r="H244" s="43"/>
      <c r="I244" s="225"/>
      <c r="J244" s="43"/>
      <c r="K244" s="43"/>
      <c r="L244" s="47"/>
      <c r="M244" s="226"/>
      <c r="N244" s="22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283</v>
      </c>
      <c r="AU244" s="20" t="s">
        <v>82</v>
      </c>
    </row>
    <row r="245" s="12" customFormat="1">
      <c r="A245" s="12"/>
      <c r="B245" s="228"/>
      <c r="C245" s="229"/>
      <c r="D245" s="223" t="s">
        <v>285</v>
      </c>
      <c r="E245" s="230" t="s">
        <v>2313</v>
      </c>
      <c r="F245" s="231" t="s">
        <v>2314</v>
      </c>
      <c r="G245" s="229"/>
      <c r="H245" s="232">
        <v>3.5</v>
      </c>
      <c r="I245" s="233"/>
      <c r="J245" s="229"/>
      <c r="K245" s="229"/>
      <c r="L245" s="234"/>
      <c r="M245" s="235"/>
      <c r="N245" s="236"/>
      <c r="O245" s="236"/>
      <c r="P245" s="236"/>
      <c r="Q245" s="236"/>
      <c r="R245" s="236"/>
      <c r="S245" s="236"/>
      <c r="T245" s="237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T245" s="238" t="s">
        <v>285</v>
      </c>
      <c r="AU245" s="238" t="s">
        <v>82</v>
      </c>
      <c r="AV245" s="12" t="s">
        <v>84</v>
      </c>
      <c r="AW245" s="12" t="s">
        <v>37</v>
      </c>
      <c r="AX245" s="12" t="s">
        <v>75</v>
      </c>
      <c r="AY245" s="238" t="s">
        <v>277</v>
      </c>
    </row>
    <row r="246" s="12" customFormat="1">
      <c r="A246" s="12"/>
      <c r="B246" s="228"/>
      <c r="C246" s="229"/>
      <c r="D246" s="223" t="s">
        <v>285</v>
      </c>
      <c r="E246" s="230" t="s">
        <v>2315</v>
      </c>
      <c r="F246" s="231" t="s">
        <v>2316</v>
      </c>
      <c r="G246" s="229"/>
      <c r="H246" s="232">
        <v>6</v>
      </c>
      <c r="I246" s="233"/>
      <c r="J246" s="229"/>
      <c r="K246" s="229"/>
      <c r="L246" s="234"/>
      <c r="M246" s="235"/>
      <c r="N246" s="236"/>
      <c r="O246" s="236"/>
      <c r="P246" s="236"/>
      <c r="Q246" s="236"/>
      <c r="R246" s="236"/>
      <c r="S246" s="236"/>
      <c r="T246" s="237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T246" s="238" t="s">
        <v>285</v>
      </c>
      <c r="AU246" s="238" t="s">
        <v>82</v>
      </c>
      <c r="AV246" s="12" t="s">
        <v>84</v>
      </c>
      <c r="AW246" s="12" t="s">
        <v>37</v>
      </c>
      <c r="AX246" s="12" t="s">
        <v>75</v>
      </c>
      <c r="AY246" s="238" t="s">
        <v>277</v>
      </c>
    </row>
    <row r="247" s="12" customFormat="1">
      <c r="A247" s="12"/>
      <c r="B247" s="228"/>
      <c r="C247" s="229"/>
      <c r="D247" s="223" t="s">
        <v>285</v>
      </c>
      <c r="E247" s="230" t="s">
        <v>19</v>
      </c>
      <c r="F247" s="231" t="s">
        <v>2317</v>
      </c>
      <c r="G247" s="229"/>
      <c r="H247" s="232">
        <v>9.5</v>
      </c>
      <c r="I247" s="233"/>
      <c r="J247" s="229"/>
      <c r="K247" s="229"/>
      <c r="L247" s="234"/>
      <c r="M247" s="235"/>
      <c r="N247" s="236"/>
      <c r="O247" s="236"/>
      <c r="P247" s="236"/>
      <c r="Q247" s="236"/>
      <c r="R247" s="236"/>
      <c r="S247" s="236"/>
      <c r="T247" s="237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T247" s="238" t="s">
        <v>285</v>
      </c>
      <c r="AU247" s="238" t="s">
        <v>82</v>
      </c>
      <c r="AV247" s="12" t="s">
        <v>84</v>
      </c>
      <c r="AW247" s="12" t="s">
        <v>37</v>
      </c>
      <c r="AX247" s="12" t="s">
        <v>82</v>
      </c>
      <c r="AY247" s="238" t="s">
        <v>277</v>
      </c>
    </row>
    <row r="248" s="2" customFormat="1" ht="16.5" customHeight="1">
      <c r="A248" s="41"/>
      <c r="B248" s="42"/>
      <c r="C248" s="210" t="s">
        <v>599</v>
      </c>
      <c r="D248" s="210" t="s">
        <v>278</v>
      </c>
      <c r="E248" s="211" t="s">
        <v>758</v>
      </c>
      <c r="F248" s="212" t="s">
        <v>759</v>
      </c>
      <c r="G248" s="213" t="s">
        <v>482</v>
      </c>
      <c r="H248" s="214">
        <v>26.300000000000001</v>
      </c>
      <c r="I248" s="215"/>
      <c r="J248" s="216">
        <f>ROUND(I248*H248,2)</f>
        <v>0</v>
      </c>
      <c r="K248" s="212" t="s">
        <v>19</v>
      </c>
      <c r="L248" s="47"/>
      <c r="M248" s="217" t="s">
        <v>19</v>
      </c>
      <c r="N248" s="218" t="s">
        <v>46</v>
      </c>
      <c r="O248" s="87"/>
      <c r="P248" s="219">
        <f>O248*H248</f>
        <v>0</v>
      </c>
      <c r="Q248" s="219">
        <v>0</v>
      </c>
      <c r="R248" s="219">
        <f>Q248*H248</f>
        <v>0</v>
      </c>
      <c r="S248" s="219">
        <v>0</v>
      </c>
      <c r="T248" s="220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1" t="s">
        <v>102</v>
      </c>
      <c r="AT248" s="221" t="s">
        <v>278</v>
      </c>
      <c r="AU248" s="221" t="s">
        <v>82</v>
      </c>
      <c r="AY248" s="20" t="s">
        <v>277</v>
      </c>
      <c r="BE248" s="222">
        <f>IF(N248="základní",J248,0)</f>
        <v>0</v>
      </c>
      <c r="BF248" s="222">
        <f>IF(N248="snížená",J248,0)</f>
        <v>0</v>
      </c>
      <c r="BG248" s="222">
        <f>IF(N248="zákl. přenesená",J248,0)</f>
        <v>0</v>
      </c>
      <c r="BH248" s="222">
        <f>IF(N248="sníž. přenesená",J248,0)</f>
        <v>0</v>
      </c>
      <c r="BI248" s="222">
        <f>IF(N248="nulová",J248,0)</f>
        <v>0</v>
      </c>
      <c r="BJ248" s="20" t="s">
        <v>82</v>
      </c>
      <c r="BK248" s="222">
        <f>ROUND(I248*H248,2)</f>
        <v>0</v>
      </c>
      <c r="BL248" s="20" t="s">
        <v>102</v>
      </c>
      <c r="BM248" s="221" t="s">
        <v>2318</v>
      </c>
    </row>
    <row r="249" s="2" customFormat="1">
      <c r="A249" s="41"/>
      <c r="B249" s="42"/>
      <c r="C249" s="43"/>
      <c r="D249" s="223" t="s">
        <v>283</v>
      </c>
      <c r="E249" s="43"/>
      <c r="F249" s="224" t="s">
        <v>761</v>
      </c>
      <c r="G249" s="43"/>
      <c r="H249" s="43"/>
      <c r="I249" s="225"/>
      <c r="J249" s="43"/>
      <c r="K249" s="43"/>
      <c r="L249" s="47"/>
      <c r="M249" s="226"/>
      <c r="N249" s="227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283</v>
      </c>
      <c r="AU249" s="20" t="s">
        <v>82</v>
      </c>
    </row>
    <row r="250" s="12" customFormat="1">
      <c r="A250" s="12"/>
      <c r="B250" s="228"/>
      <c r="C250" s="229"/>
      <c r="D250" s="223" t="s">
        <v>285</v>
      </c>
      <c r="E250" s="230" t="s">
        <v>2319</v>
      </c>
      <c r="F250" s="231" t="s">
        <v>2320</v>
      </c>
      <c r="G250" s="229"/>
      <c r="H250" s="232">
        <v>24.5</v>
      </c>
      <c r="I250" s="233"/>
      <c r="J250" s="229"/>
      <c r="K250" s="229"/>
      <c r="L250" s="234"/>
      <c r="M250" s="235"/>
      <c r="N250" s="236"/>
      <c r="O250" s="236"/>
      <c r="P250" s="236"/>
      <c r="Q250" s="236"/>
      <c r="R250" s="236"/>
      <c r="S250" s="236"/>
      <c r="T250" s="237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T250" s="238" t="s">
        <v>285</v>
      </c>
      <c r="AU250" s="238" t="s">
        <v>82</v>
      </c>
      <c r="AV250" s="12" t="s">
        <v>84</v>
      </c>
      <c r="AW250" s="12" t="s">
        <v>37</v>
      </c>
      <c r="AX250" s="12" t="s">
        <v>75</v>
      </c>
      <c r="AY250" s="238" t="s">
        <v>277</v>
      </c>
    </row>
    <row r="251" s="12" customFormat="1">
      <c r="A251" s="12"/>
      <c r="B251" s="228"/>
      <c r="C251" s="229"/>
      <c r="D251" s="223" t="s">
        <v>285</v>
      </c>
      <c r="E251" s="230" t="s">
        <v>2321</v>
      </c>
      <c r="F251" s="231" t="s">
        <v>2322</v>
      </c>
      <c r="G251" s="229"/>
      <c r="H251" s="232">
        <v>1.8</v>
      </c>
      <c r="I251" s="233"/>
      <c r="J251" s="229"/>
      <c r="K251" s="229"/>
      <c r="L251" s="234"/>
      <c r="M251" s="235"/>
      <c r="N251" s="236"/>
      <c r="O251" s="236"/>
      <c r="P251" s="236"/>
      <c r="Q251" s="236"/>
      <c r="R251" s="236"/>
      <c r="S251" s="236"/>
      <c r="T251" s="237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T251" s="238" t="s">
        <v>285</v>
      </c>
      <c r="AU251" s="238" t="s">
        <v>82</v>
      </c>
      <c r="AV251" s="12" t="s">
        <v>84</v>
      </c>
      <c r="AW251" s="12" t="s">
        <v>37</v>
      </c>
      <c r="AX251" s="12" t="s">
        <v>75</v>
      </c>
      <c r="AY251" s="238" t="s">
        <v>277</v>
      </c>
    </row>
    <row r="252" s="12" customFormat="1">
      <c r="A252" s="12"/>
      <c r="B252" s="228"/>
      <c r="C252" s="229"/>
      <c r="D252" s="223" t="s">
        <v>285</v>
      </c>
      <c r="E252" s="230" t="s">
        <v>19</v>
      </c>
      <c r="F252" s="231" t="s">
        <v>2323</v>
      </c>
      <c r="G252" s="229"/>
      <c r="H252" s="232">
        <v>26.300000000000001</v>
      </c>
      <c r="I252" s="233"/>
      <c r="J252" s="229"/>
      <c r="K252" s="229"/>
      <c r="L252" s="234"/>
      <c r="M252" s="235"/>
      <c r="N252" s="236"/>
      <c r="O252" s="236"/>
      <c r="P252" s="236"/>
      <c r="Q252" s="236"/>
      <c r="R252" s="236"/>
      <c r="S252" s="236"/>
      <c r="T252" s="237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T252" s="238" t="s">
        <v>285</v>
      </c>
      <c r="AU252" s="238" t="s">
        <v>82</v>
      </c>
      <c r="AV252" s="12" t="s">
        <v>84</v>
      </c>
      <c r="AW252" s="12" t="s">
        <v>37</v>
      </c>
      <c r="AX252" s="12" t="s">
        <v>82</v>
      </c>
      <c r="AY252" s="238" t="s">
        <v>277</v>
      </c>
    </row>
    <row r="253" s="2" customFormat="1" ht="16.5" customHeight="1">
      <c r="A253" s="41"/>
      <c r="B253" s="42"/>
      <c r="C253" s="210" t="s">
        <v>606</v>
      </c>
      <c r="D253" s="210" t="s">
        <v>278</v>
      </c>
      <c r="E253" s="211" t="s">
        <v>993</v>
      </c>
      <c r="F253" s="212" t="s">
        <v>2324</v>
      </c>
      <c r="G253" s="213" t="s">
        <v>1131</v>
      </c>
      <c r="H253" s="214">
        <v>2.4500000000000002</v>
      </c>
      <c r="I253" s="215"/>
      <c r="J253" s="216">
        <f>ROUND(I253*H253,2)</f>
        <v>0</v>
      </c>
      <c r="K253" s="212" t="s">
        <v>19</v>
      </c>
      <c r="L253" s="47"/>
      <c r="M253" s="217" t="s">
        <v>19</v>
      </c>
      <c r="N253" s="218" t="s">
        <v>46</v>
      </c>
      <c r="O253" s="87"/>
      <c r="P253" s="219">
        <f>O253*H253</f>
        <v>0</v>
      </c>
      <c r="Q253" s="219">
        <v>0</v>
      </c>
      <c r="R253" s="219">
        <f>Q253*H253</f>
        <v>0</v>
      </c>
      <c r="S253" s="219">
        <v>0</v>
      </c>
      <c r="T253" s="220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1" t="s">
        <v>102</v>
      </c>
      <c r="AT253" s="221" t="s">
        <v>278</v>
      </c>
      <c r="AU253" s="221" t="s">
        <v>82</v>
      </c>
      <c r="AY253" s="20" t="s">
        <v>277</v>
      </c>
      <c r="BE253" s="222">
        <f>IF(N253="základní",J253,0)</f>
        <v>0</v>
      </c>
      <c r="BF253" s="222">
        <f>IF(N253="snížená",J253,0)</f>
        <v>0</v>
      </c>
      <c r="BG253" s="222">
        <f>IF(N253="zákl. přenesená",J253,0)</f>
        <v>0</v>
      </c>
      <c r="BH253" s="222">
        <f>IF(N253="sníž. přenesená",J253,0)</f>
        <v>0</v>
      </c>
      <c r="BI253" s="222">
        <f>IF(N253="nulová",J253,0)</f>
        <v>0</v>
      </c>
      <c r="BJ253" s="20" t="s">
        <v>82</v>
      </c>
      <c r="BK253" s="222">
        <f>ROUND(I253*H253,2)</f>
        <v>0</v>
      </c>
      <c r="BL253" s="20" t="s">
        <v>102</v>
      </c>
      <c r="BM253" s="221" t="s">
        <v>2325</v>
      </c>
    </row>
    <row r="254" s="2" customFormat="1">
      <c r="A254" s="41"/>
      <c r="B254" s="42"/>
      <c r="C254" s="43"/>
      <c r="D254" s="223" t="s">
        <v>283</v>
      </c>
      <c r="E254" s="43"/>
      <c r="F254" s="224" t="s">
        <v>2326</v>
      </c>
      <c r="G254" s="43"/>
      <c r="H254" s="43"/>
      <c r="I254" s="225"/>
      <c r="J254" s="43"/>
      <c r="K254" s="43"/>
      <c r="L254" s="47"/>
      <c r="M254" s="226"/>
      <c r="N254" s="227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283</v>
      </c>
      <c r="AU254" s="20" t="s">
        <v>82</v>
      </c>
    </row>
    <row r="255" s="12" customFormat="1">
      <c r="A255" s="12"/>
      <c r="B255" s="228"/>
      <c r="C255" s="229"/>
      <c r="D255" s="223" t="s">
        <v>285</v>
      </c>
      <c r="E255" s="230" t="s">
        <v>2327</v>
      </c>
      <c r="F255" s="231" t="s">
        <v>2328</v>
      </c>
      <c r="G255" s="229"/>
      <c r="H255" s="232">
        <v>2.4500000000000002</v>
      </c>
      <c r="I255" s="233"/>
      <c r="J255" s="229"/>
      <c r="K255" s="229"/>
      <c r="L255" s="234"/>
      <c r="M255" s="235"/>
      <c r="N255" s="236"/>
      <c r="O255" s="236"/>
      <c r="P255" s="236"/>
      <c r="Q255" s="236"/>
      <c r="R255" s="236"/>
      <c r="S255" s="236"/>
      <c r="T255" s="237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T255" s="238" t="s">
        <v>285</v>
      </c>
      <c r="AU255" s="238" t="s">
        <v>82</v>
      </c>
      <c r="AV255" s="12" t="s">
        <v>84</v>
      </c>
      <c r="AW255" s="12" t="s">
        <v>37</v>
      </c>
      <c r="AX255" s="12" t="s">
        <v>82</v>
      </c>
      <c r="AY255" s="238" t="s">
        <v>277</v>
      </c>
    </row>
    <row r="256" s="2" customFormat="1" ht="16.5" customHeight="1">
      <c r="A256" s="41"/>
      <c r="B256" s="42"/>
      <c r="C256" s="210" t="s">
        <v>611</v>
      </c>
      <c r="D256" s="210" t="s">
        <v>278</v>
      </c>
      <c r="E256" s="211" t="s">
        <v>998</v>
      </c>
      <c r="F256" s="212" t="s">
        <v>2329</v>
      </c>
      <c r="G256" s="213" t="s">
        <v>1131</v>
      </c>
      <c r="H256" s="214">
        <v>0.19900000000000001</v>
      </c>
      <c r="I256" s="215"/>
      <c r="J256" s="216">
        <f>ROUND(I256*H256,2)</f>
        <v>0</v>
      </c>
      <c r="K256" s="212" t="s">
        <v>19</v>
      </c>
      <c r="L256" s="47"/>
      <c r="M256" s="217" t="s">
        <v>19</v>
      </c>
      <c r="N256" s="218" t="s">
        <v>46</v>
      </c>
      <c r="O256" s="87"/>
      <c r="P256" s="219">
        <f>O256*H256</f>
        <v>0</v>
      </c>
      <c r="Q256" s="219">
        <v>0</v>
      </c>
      <c r="R256" s="219">
        <f>Q256*H256</f>
        <v>0</v>
      </c>
      <c r="S256" s="219">
        <v>0</v>
      </c>
      <c r="T256" s="220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1" t="s">
        <v>102</v>
      </c>
      <c r="AT256" s="221" t="s">
        <v>278</v>
      </c>
      <c r="AU256" s="221" t="s">
        <v>82</v>
      </c>
      <c r="AY256" s="20" t="s">
        <v>277</v>
      </c>
      <c r="BE256" s="222">
        <f>IF(N256="základní",J256,0)</f>
        <v>0</v>
      </c>
      <c r="BF256" s="222">
        <f>IF(N256="snížená",J256,0)</f>
        <v>0</v>
      </c>
      <c r="BG256" s="222">
        <f>IF(N256="zákl. přenesená",J256,0)</f>
        <v>0</v>
      </c>
      <c r="BH256" s="222">
        <f>IF(N256="sníž. přenesená",J256,0)</f>
        <v>0</v>
      </c>
      <c r="BI256" s="222">
        <f>IF(N256="nulová",J256,0)</f>
        <v>0</v>
      </c>
      <c r="BJ256" s="20" t="s">
        <v>82</v>
      </c>
      <c r="BK256" s="222">
        <f>ROUND(I256*H256,2)</f>
        <v>0</v>
      </c>
      <c r="BL256" s="20" t="s">
        <v>102</v>
      </c>
      <c r="BM256" s="221" t="s">
        <v>2330</v>
      </c>
    </row>
    <row r="257" s="2" customFormat="1">
      <c r="A257" s="41"/>
      <c r="B257" s="42"/>
      <c r="C257" s="43"/>
      <c r="D257" s="223" t="s">
        <v>283</v>
      </c>
      <c r="E257" s="43"/>
      <c r="F257" s="224" t="s">
        <v>2331</v>
      </c>
      <c r="G257" s="43"/>
      <c r="H257" s="43"/>
      <c r="I257" s="225"/>
      <c r="J257" s="43"/>
      <c r="K257" s="43"/>
      <c r="L257" s="47"/>
      <c r="M257" s="226"/>
      <c r="N257" s="22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283</v>
      </c>
      <c r="AU257" s="20" t="s">
        <v>82</v>
      </c>
    </row>
    <row r="258" s="12" customFormat="1">
      <c r="A258" s="12"/>
      <c r="B258" s="228"/>
      <c r="C258" s="229"/>
      <c r="D258" s="223" t="s">
        <v>285</v>
      </c>
      <c r="E258" s="230" t="s">
        <v>2332</v>
      </c>
      <c r="F258" s="231" t="s">
        <v>2333</v>
      </c>
      <c r="G258" s="229"/>
      <c r="H258" s="232">
        <v>0.19900000000000001</v>
      </c>
      <c r="I258" s="233"/>
      <c r="J258" s="229"/>
      <c r="K258" s="229"/>
      <c r="L258" s="234"/>
      <c r="M258" s="235"/>
      <c r="N258" s="236"/>
      <c r="O258" s="236"/>
      <c r="P258" s="236"/>
      <c r="Q258" s="236"/>
      <c r="R258" s="236"/>
      <c r="S258" s="236"/>
      <c r="T258" s="237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T258" s="238" t="s">
        <v>285</v>
      </c>
      <c r="AU258" s="238" t="s">
        <v>82</v>
      </c>
      <c r="AV258" s="12" t="s">
        <v>84</v>
      </c>
      <c r="AW258" s="12" t="s">
        <v>37</v>
      </c>
      <c r="AX258" s="12" t="s">
        <v>82</v>
      </c>
      <c r="AY258" s="238" t="s">
        <v>277</v>
      </c>
    </row>
    <row r="259" s="2" customFormat="1" ht="16.5" customHeight="1">
      <c r="A259" s="41"/>
      <c r="B259" s="42"/>
      <c r="C259" s="210" t="s">
        <v>618</v>
      </c>
      <c r="D259" s="210" t="s">
        <v>278</v>
      </c>
      <c r="E259" s="211" t="s">
        <v>2334</v>
      </c>
      <c r="F259" s="212" t="s">
        <v>2335</v>
      </c>
      <c r="G259" s="213" t="s">
        <v>482</v>
      </c>
      <c r="H259" s="214">
        <v>2</v>
      </c>
      <c r="I259" s="215"/>
      <c r="J259" s="216">
        <f>ROUND(I259*H259,2)</f>
        <v>0</v>
      </c>
      <c r="K259" s="212" t="s">
        <v>19</v>
      </c>
      <c r="L259" s="47"/>
      <c r="M259" s="217" t="s">
        <v>19</v>
      </c>
      <c r="N259" s="218" t="s">
        <v>46</v>
      </c>
      <c r="O259" s="87"/>
      <c r="P259" s="219">
        <f>O259*H259</f>
        <v>0</v>
      </c>
      <c r="Q259" s="219">
        <v>0</v>
      </c>
      <c r="R259" s="219">
        <f>Q259*H259</f>
        <v>0</v>
      </c>
      <c r="S259" s="219">
        <v>0</v>
      </c>
      <c r="T259" s="220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1" t="s">
        <v>102</v>
      </c>
      <c r="AT259" s="221" t="s">
        <v>278</v>
      </c>
      <c r="AU259" s="221" t="s">
        <v>82</v>
      </c>
      <c r="AY259" s="20" t="s">
        <v>277</v>
      </c>
      <c r="BE259" s="222">
        <f>IF(N259="základní",J259,0)</f>
        <v>0</v>
      </c>
      <c r="BF259" s="222">
        <f>IF(N259="snížená",J259,0)</f>
        <v>0</v>
      </c>
      <c r="BG259" s="222">
        <f>IF(N259="zákl. přenesená",J259,0)</f>
        <v>0</v>
      </c>
      <c r="BH259" s="222">
        <f>IF(N259="sníž. přenesená",J259,0)</f>
        <v>0</v>
      </c>
      <c r="BI259" s="222">
        <f>IF(N259="nulová",J259,0)</f>
        <v>0</v>
      </c>
      <c r="BJ259" s="20" t="s">
        <v>82</v>
      </c>
      <c r="BK259" s="222">
        <f>ROUND(I259*H259,2)</f>
        <v>0</v>
      </c>
      <c r="BL259" s="20" t="s">
        <v>102</v>
      </c>
      <c r="BM259" s="221" t="s">
        <v>2336</v>
      </c>
    </row>
    <row r="260" s="2" customFormat="1">
      <c r="A260" s="41"/>
      <c r="B260" s="42"/>
      <c r="C260" s="43"/>
      <c r="D260" s="223" t="s">
        <v>283</v>
      </c>
      <c r="E260" s="43"/>
      <c r="F260" s="224" t="s">
        <v>2337</v>
      </c>
      <c r="G260" s="43"/>
      <c r="H260" s="43"/>
      <c r="I260" s="225"/>
      <c r="J260" s="43"/>
      <c r="K260" s="43"/>
      <c r="L260" s="47"/>
      <c r="M260" s="239"/>
      <c r="N260" s="240"/>
      <c r="O260" s="241"/>
      <c r="P260" s="241"/>
      <c r="Q260" s="241"/>
      <c r="R260" s="241"/>
      <c r="S260" s="241"/>
      <c r="T260" s="242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283</v>
      </c>
      <c r="AU260" s="20" t="s">
        <v>82</v>
      </c>
    </row>
    <row r="261" s="2" customFormat="1" ht="6.96" customHeight="1">
      <c r="A261" s="41"/>
      <c r="B261" s="62"/>
      <c r="C261" s="63"/>
      <c r="D261" s="63"/>
      <c r="E261" s="63"/>
      <c r="F261" s="63"/>
      <c r="G261" s="63"/>
      <c r="H261" s="63"/>
      <c r="I261" s="63"/>
      <c r="J261" s="63"/>
      <c r="K261" s="63"/>
      <c r="L261" s="47"/>
      <c r="M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</row>
  </sheetData>
  <sheetProtection sheet="1" autoFilter="0" formatColumns="0" formatRows="0" objects="1" scenarios="1" spinCount="100000" saltValue="S8FVt4K0f/14Y18CMKKW8hlfdEKlUyBjSEt+JF6lLW9k0xbskPK6BZokzxiNjrBWz9q/S+M5f/q3ZOtWzY5tbQ==" hashValue="hLrO0lT0BeNmNYfpIrV5MkPMYHT/oaIZqL2tvWG9+anD1HzHtAx60zdohYN9IM0m4lV7q/xtRfPa+I+oyROH/A==" algorithmName="SHA-512" password="CC35"/>
  <autoFilter ref="C93:K26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184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243</v>
      </c>
      <c r="L8" s="23"/>
    </row>
    <row r="9" s="2" customFormat="1" ht="16.5" customHeight="1">
      <c r="A9" s="41"/>
      <c r="B9" s="47"/>
      <c r="C9" s="41"/>
      <c r="D9" s="41"/>
      <c r="E9" s="148" t="s">
        <v>2152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245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2338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2339</v>
      </c>
      <c r="F23" s="41"/>
      <c r="G23" s="41"/>
      <c r="H23" s="41"/>
      <c r="I23" s="147" t="s">
        <v>29</v>
      </c>
      <c r="J23" s="136" t="s">
        <v>19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2340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2341</v>
      </c>
      <c r="F26" s="41"/>
      <c r="G26" s="41"/>
      <c r="H26" s="41"/>
      <c r="I26" s="147" t="s">
        <v>29</v>
      </c>
      <c r="J26" s="136" t="s">
        <v>2342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ROUND(J92,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ROUND((SUM(BE92:BE267)),  2)</f>
        <v>0</v>
      </c>
      <c r="G35" s="41"/>
      <c r="H35" s="41"/>
      <c r="I35" s="162">
        <v>0.20999999999999999</v>
      </c>
      <c r="J35" s="161">
        <f>ROUND(((SUM(BE92:BE267))*I35),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ROUND((SUM(BF92:BF267)),  2)</f>
        <v>0</v>
      </c>
      <c r="G36" s="41"/>
      <c r="H36" s="41"/>
      <c r="I36" s="162">
        <v>0.14999999999999999</v>
      </c>
      <c r="J36" s="161">
        <f>ROUND(((SUM(BF92:BF267))*I36),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ROUND((SUM(BG92:BG267)),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ROUND((SUM(BH92:BH267)),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ROUND((SUM(BI92:BI267)),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250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243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2152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245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06 - SO 112 - Herní prvek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MgA. Marie Vondráková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PROPOS Liberec s.r.o.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251</v>
      </c>
      <c r="D61" s="176"/>
      <c r="E61" s="176"/>
      <c r="F61" s="176"/>
      <c r="G61" s="176"/>
      <c r="H61" s="176"/>
      <c r="I61" s="176"/>
      <c r="J61" s="177" t="s">
        <v>252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J92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253</v>
      </c>
    </row>
    <row r="64" s="9" customFormat="1" ht="24.96" customHeight="1">
      <c r="A64" s="9"/>
      <c r="B64" s="179"/>
      <c r="C64" s="180"/>
      <c r="D64" s="181" t="s">
        <v>2343</v>
      </c>
      <c r="E64" s="182"/>
      <c r="F64" s="182"/>
      <c r="G64" s="182"/>
      <c r="H64" s="182"/>
      <c r="I64" s="182"/>
      <c r="J64" s="183">
        <f>J93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3" customFormat="1" ht="19.92" customHeight="1">
      <c r="A65" s="13"/>
      <c r="B65" s="244"/>
      <c r="C65" s="128"/>
      <c r="D65" s="245" t="s">
        <v>2344</v>
      </c>
      <c r="E65" s="246"/>
      <c r="F65" s="246"/>
      <c r="G65" s="246"/>
      <c r="H65" s="246"/>
      <c r="I65" s="246"/>
      <c r="J65" s="247">
        <f>J94</f>
        <v>0</v>
      </c>
      <c r="K65" s="128"/>
      <c r="L65" s="248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="13" customFormat="1" ht="19.92" customHeight="1">
      <c r="A66" s="13"/>
      <c r="B66" s="244"/>
      <c r="C66" s="128"/>
      <c r="D66" s="245" t="s">
        <v>2345</v>
      </c>
      <c r="E66" s="246"/>
      <c r="F66" s="246"/>
      <c r="G66" s="246"/>
      <c r="H66" s="246"/>
      <c r="I66" s="246"/>
      <c r="J66" s="247">
        <f>J165</f>
        <v>0</v>
      </c>
      <c r="K66" s="128"/>
      <c r="L66" s="248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</row>
    <row r="67" s="13" customFormat="1" ht="19.92" customHeight="1">
      <c r="A67" s="13"/>
      <c r="B67" s="244"/>
      <c r="C67" s="128"/>
      <c r="D67" s="245" t="s">
        <v>2346</v>
      </c>
      <c r="E67" s="246"/>
      <c r="F67" s="246"/>
      <c r="G67" s="246"/>
      <c r="H67" s="246"/>
      <c r="I67" s="246"/>
      <c r="J67" s="247">
        <f>J193</f>
        <v>0</v>
      </c>
      <c r="K67" s="128"/>
      <c r="L67" s="248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</row>
    <row r="68" s="13" customFormat="1" ht="19.92" customHeight="1">
      <c r="A68" s="13"/>
      <c r="B68" s="244"/>
      <c r="C68" s="128"/>
      <c r="D68" s="245" t="s">
        <v>2347</v>
      </c>
      <c r="E68" s="246"/>
      <c r="F68" s="246"/>
      <c r="G68" s="246"/>
      <c r="H68" s="246"/>
      <c r="I68" s="246"/>
      <c r="J68" s="247">
        <f>J206</f>
        <v>0</v>
      </c>
      <c r="K68" s="128"/>
      <c r="L68" s="248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="9" customFormat="1" ht="24.96" customHeight="1">
      <c r="A69" s="9"/>
      <c r="B69" s="179"/>
      <c r="C69" s="180"/>
      <c r="D69" s="181" t="s">
        <v>2348</v>
      </c>
      <c r="E69" s="182"/>
      <c r="F69" s="182"/>
      <c r="G69" s="182"/>
      <c r="H69" s="182"/>
      <c r="I69" s="182"/>
      <c r="J69" s="183">
        <f>J209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3" customFormat="1" ht="19.92" customHeight="1">
      <c r="A70" s="13"/>
      <c r="B70" s="244"/>
      <c r="C70" s="128"/>
      <c r="D70" s="245" t="s">
        <v>2349</v>
      </c>
      <c r="E70" s="246"/>
      <c r="F70" s="246"/>
      <c r="G70" s="246"/>
      <c r="H70" s="246"/>
      <c r="I70" s="246"/>
      <c r="J70" s="247">
        <f>J210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263</v>
      </c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Úprava okolí přehrady Harcov II.</v>
      </c>
      <c r="F80" s="35"/>
      <c r="G80" s="35"/>
      <c r="H80" s="35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243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2" customFormat="1" ht="16.5" customHeight="1">
      <c r="A82" s="41"/>
      <c r="B82" s="42"/>
      <c r="C82" s="43"/>
      <c r="D82" s="43"/>
      <c r="E82" s="174" t="s">
        <v>2152</v>
      </c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245</v>
      </c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72" t="str">
        <f>E11</f>
        <v>06 - SO 112 - Herní prvek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21</v>
      </c>
      <c r="D86" s="43"/>
      <c r="E86" s="43"/>
      <c r="F86" s="30" t="str">
        <f>F14</f>
        <v>Liberec</v>
      </c>
      <c r="G86" s="43"/>
      <c r="H86" s="43"/>
      <c r="I86" s="35" t="s">
        <v>23</v>
      </c>
      <c r="J86" s="75" t="str">
        <f>IF(J14="","",J14)</f>
        <v>10. 12. 2025</v>
      </c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25.65" customHeight="1">
      <c r="A88" s="41"/>
      <c r="B88" s="42"/>
      <c r="C88" s="35" t="s">
        <v>25</v>
      </c>
      <c r="D88" s="43"/>
      <c r="E88" s="43"/>
      <c r="F88" s="30" t="str">
        <f>E17</f>
        <v>Statutární město Liberec</v>
      </c>
      <c r="G88" s="43"/>
      <c r="H88" s="43"/>
      <c r="I88" s="35" t="s">
        <v>33</v>
      </c>
      <c r="J88" s="39" t="str">
        <f>E23</f>
        <v>MgA. Marie Vondráková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31</v>
      </c>
      <c r="D89" s="43"/>
      <c r="E89" s="43"/>
      <c r="F89" s="30" t="str">
        <f>IF(E20="","",E20)</f>
        <v>Vyplň údaj</v>
      </c>
      <c r="G89" s="43"/>
      <c r="H89" s="43"/>
      <c r="I89" s="35" t="s">
        <v>38</v>
      </c>
      <c r="J89" s="39" t="str">
        <f>E26</f>
        <v>PROPOS Liberec s.r.o.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0.32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0" customFormat="1" ht="29.28" customHeight="1">
      <c r="A91" s="185"/>
      <c r="B91" s="186"/>
      <c r="C91" s="187" t="s">
        <v>264</v>
      </c>
      <c r="D91" s="188" t="s">
        <v>60</v>
      </c>
      <c r="E91" s="188" t="s">
        <v>56</v>
      </c>
      <c r="F91" s="188" t="s">
        <v>57</v>
      </c>
      <c r="G91" s="188" t="s">
        <v>265</v>
      </c>
      <c r="H91" s="188" t="s">
        <v>266</v>
      </c>
      <c r="I91" s="188" t="s">
        <v>267</v>
      </c>
      <c r="J91" s="188" t="s">
        <v>252</v>
      </c>
      <c r="K91" s="189" t="s">
        <v>268</v>
      </c>
      <c r="L91" s="190"/>
      <c r="M91" s="95" t="s">
        <v>19</v>
      </c>
      <c r="N91" s="96" t="s">
        <v>45</v>
      </c>
      <c r="O91" s="96" t="s">
        <v>269</v>
      </c>
      <c r="P91" s="96" t="s">
        <v>270</v>
      </c>
      <c r="Q91" s="96" t="s">
        <v>271</v>
      </c>
      <c r="R91" s="96" t="s">
        <v>272</v>
      </c>
      <c r="S91" s="96" t="s">
        <v>273</v>
      </c>
      <c r="T91" s="97" t="s">
        <v>274</v>
      </c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</row>
    <row r="92" s="2" customFormat="1" ht="22.8" customHeight="1">
      <c r="A92" s="41"/>
      <c r="B92" s="42"/>
      <c r="C92" s="102" t="s">
        <v>275</v>
      </c>
      <c r="D92" s="43"/>
      <c r="E92" s="43"/>
      <c r="F92" s="43"/>
      <c r="G92" s="43"/>
      <c r="H92" s="43"/>
      <c r="I92" s="43"/>
      <c r="J92" s="191">
        <f>BK92</f>
        <v>0</v>
      </c>
      <c r="K92" s="43"/>
      <c r="L92" s="47"/>
      <c r="M92" s="98"/>
      <c r="N92" s="192"/>
      <c r="O92" s="99"/>
      <c r="P92" s="193">
        <f>P93+P209</f>
        <v>0</v>
      </c>
      <c r="Q92" s="99"/>
      <c r="R92" s="193">
        <f>R93+R209</f>
        <v>59.722738499999998</v>
      </c>
      <c r="S92" s="99"/>
      <c r="T92" s="194">
        <f>T93+T209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74</v>
      </c>
      <c r="AU92" s="20" t="s">
        <v>253</v>
      </c>
      <c r="BK92" s="195">
        <f>BK93+BK209</f>
        <v>0</v>
      </c>
    </row>
    <row r="93" s="11" customFormat="1" ht="25.92" customHeight="1">
      <c r="A93" s="11"/>
      <c r="B93" s="196"/>
      <c r="C93" s="197"/>
      <c r="D93" s="198" t="s">
        <v>74</v>
      </c>
      <c r="E93" s="199" t="s">
        <v>2350</v>
      </c>
      <c r="F93" s="199" t="s">
        <v>2351</v>
      </c>
      <c r="G93" s="197"/>
      <c r="H93" s="197"/>
      <c r="I93" s="200"/>
      <c r="J93" s="201">
        <f>BK93</f>
        <v>0</v>
      </c>
      <c r="K93" s="197"/>
      <c r="L93" s="202"/>
      <c r="M93" s="203"/>
      <c r="N93" s="204"/>
      <c r="O93" s="204"/>
      <c r="P93" s="205">
        <f>P94+P165+P193+P206</f>
        <v>0</v>
      </c>
      <c r="Q93" s="204"/>
      <c r="R93" s="205">
        <f>R94+R165+R193+R206</f>
        <v>58.603461039999999</v>
      </c>
      <c r="S93" s="204"/>
      <c r="T93" s="206">
        <f>T94+T165+T193+T206</f>
        <v>0</v>
      </c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R93" s="207" t="s">
        <v>82</v>
      </c>
      <c r="AT93" s="208" t="s">
        <v>74</v>
      </c>
      <c r="AU93" s="208" t="s">
        <v>75</v>
      </c>
      <c r="AY93" s="207" t="s">
        <v>277</v>
      </c>
      <c r="BK93" s="209">
        <f>BK94+BK165+BK193+BK206</f>
        <v>0</v>
      </c>
    </row>
    <row r="94" s="11" customFormat="1" ht="22.8" customHeight="1">
      <c r="A94" s="11"/>
      <c r="B94" s="196"/>
      <c r="C94" s="197"/>
      <c r="D94" s="198" t="s">
        <v>74</v>
      </c>
      <c r="E94" s="249" t="s">
        <v>82</v>
      </c>
      <c r="F94" s="249" t="s">
        <v>328</v>
      </c>
      <c r="G94" s="197"/>
      <c r="H94" s="197"/>
      <c r="I94" s="200"/>
      <c r="J94" s="250">
        <f>BK94</f>
        <v>0</v>
      </c>
      <c r="K94" s="197"/>
      <c r="L94" s="202"/>
      <c r="M94" s="203"/>
      <c r="N94" s="204"/>
      <c r="O94" s="204"/>
      <c r="P94" s="205">
        <f>SUM(P95:P164)</f>
        <v>0</v>
      </c>
      <c r="Q94" s="204"/>
      <c r="R94" s="205">
        <f>SUM(R95:R164)</f>
        <v>0</v>
      </c>
      <c r="S94" s="204"/>
      <c r="T94" s="206">
        <f>SUM(T95:T164)</f>
        <v>0</v>
      </c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R94" s="207" t="s">
        <v>82</v>
      </c>
      <c r="AT94" s="208" t="s">
        <v>74</v>
      </c>
      <c r="AU94" s="208" t="s">
        <v>82</v>
      </c>
      <c r="AY94" s="207" t="s">
        <v>277</v>
      </c>
      <c r="BK94" s="209">
        <f>SUM(BK95:BK164)</f>
        <v>0</v>
      </c>
    </row>
    <row r="95" s="2" customFormat="1" ht="21.75" customHeight="1">
      <c r="A95" s="41"/>
      <c r="B95" s="42"/>
      <c r="C95" s="210" t="s">
        <v>82</v>
      </c>
      <c r="D95" s="210" t="s">
        <v>278</v>
      </c>
      <c r="E95" s="211" t="s">
        <v>2352</v>
      </c>
      <c r="F95" s="212" t="s">
        <v>2353</v>
      </c>
      <c r="G95" s="213" t="s">
        <v>1131</v>
      </c>
      <c r="H95" s="214">
        <v>9.2400000000000002</v>
      </c>
      <c r="I95" s="215"/>
      <c r="J95" s="216">
        <f>ROUND(I95*H95,2)</f>
        <v>0</v>
      </c>
      <c r="K95" s="212" t="s">
        <v>2354</v>
      </c>
      <c r="L95" s="47"/>
      <c r="M95" s="217" t="s">
        <v>19</v>
      </c>
      <c r="N95" s="218" t="s">
        <v>46</v>
      </c>
      <c r="O95" s="87"/>
      <c r="P95" s="219">
        <f>O95*H95</f>
        <v>0</v>
      </c>
      <c r="Q95" s="219">
        <v>0</v>
      </c>
      <c r="R95" s="219">
        <f>Q95*H95</f>
        <v>0</v>
      </c>
      <c r="S95" s="219">
        <v>0</v>
      </c>
      <c r="T95" s="220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1" t="s">
        <v>102</v>
      </c>
      <c r="AT95" s="221" t="s">
        <v>278</v>
      </c>
      <c r="AU95" s="221" t="s">
        <v>84</v>
      </c>
      <c r="AY95" s="20" t="s">
        <v>277</v>
      </c>
      <c r="BE95" s="222">
        <f>IF(N95="základní",J95,0)</f>
        <v>0</v>
      </c>
      <c r="BF95" s="222">
        <f>IF(N95="snížená",J95,0)</f>
        <v>0</v>
      </c>
      <c r="BG95" s="222">
        <f>IF(N95="zákl. přenesená",J95,0)</f>
        <v>0</v>
      </c>
      <c r="BH95" s="222">
        <f>IF(N95="sníž. přenesená",J95,0)</f>
        <v>0</v>
      </c>
      <c r="BI95" s="222">
        <f>IF(N95="nulová",J95,0)</f>
        <v>0</v>
      </c>
      <c r="BJ95" s="20" t="s">
        <v>82</v>
      </c>
      <c r="BK95" s="222">
        <f>ROUND(I95*H95,2)</f>
        <v>0</v>
      </c>
      <c r="BL95" s="20" t="s">
        <v>102</v>
      </c>
      <c r="BM95" s="221" t="s">
        <v>2355</v>
      </c>
    </row>
    <row r="96" s="2" customFormat="1">
      <c r="A96" s="41"/>
      <c r="B96" s="42"/>
      <c r="C96" s="43"/>
      <c r="D96" s="223" t="s">
        <v>283</v>
      </c>
      <c r="E96" s="43"/>
      <c r="F96" s="224" t="s">
        <v>2356</v>
      </c>
      <c r="G96" s="43"/>
      <c r="H96" s="43"/>
      <c r="I96" s="225"/>
      <c r="J96" s="43"/>
      <c r="K96" s="43"/>
      <c r="L96" s="47"/>
      <c r="M96" s="226"/>
      <c r="N96" s="22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283</v>
      </c>
      <c r="AU96" s="20" t="s">
        <v>84</v>
      </c>
    </row>
    <row r="97" s="2" customFormat="1">
      <c r="A97" s="41"/>
      <c r="B97" s="42"/>
      <c r="C97" s="43"/>
      <c r="D97" s="252" t="s">
        <v>2357</v>
      </c>
      <c r="E97" s="43"/>
      <c r="F97" s="253" t="s">
        <v>2358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2357</v>
      </c>
      <c r="AU97" s="20" t="s">
        <v>84</v>
      </c>
    </row>
    <row r="98" s="14" customFormat="1">
      <c r="A98" s="14"/>
      <c r="B98" s="254"/>
      <c r="C98" s="255"/>
      <c r="D98" s="223" t="s">
        <v>285</v>
      </c>
      <c r="E98" s="256" t="s">
        <v>19</v>
      </c>
      <c r="F98" s="257" t="s">
        <v>2359</v>
      </c>
      <c r="G98" s="255"/>
      <c r="H98" s="256" t="s">
        <v>19</v>
      </c>
      <c r="I98" s="258"/>
      <c r="J98" s="255"/>
      <c r="K98" s="255"/>
      <c r="L98" s="259"/>
      <c r="M98" s="260"/>
      <c r="N98" s="261"/>
      <c r="O98" s="261"/>
      <c r="P98" s="261"/>
      <c r="Q98" s="261"/>
      <c r="R98" s="261"/>
      <c r="S98" s="261"/>
      <c r="T98" s="262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63" t="s">
        <v>285</v>
      </c>
      <c r="AU98" s="263" t="s">
        <v>84</v>
      </c>
      <c r="AV98" s="14" t="s">
        <v>82</v>
      </c>
      <c r="AW98" s="14" t="s">
        <v>37</v>
      </c>
      <c r="AX98" s="14" t="s">
        <v>75</v>
      </c>
      <c r="AY98" s="263" t="s">
        <v>277</v>
      </c>
    </row>
    <row r="99" s="12" customFormat="1">
      <c r="A99" s="12"/>
      <c r="B99" s="228"/>
      <c r="C99" s="229"/>
      <c r="D99" s="223" t="s">
        <v>285</v>
      </c>
      <c r="E99" s="230" t="s">
        <v>19</v>
      </c>
      <c r="F99" s="231" t="s">
        <v>2360</v>
      </c>
      <c r="G99" s="229"/>
      <c r="H99" s="232">
        <v>9.2400000000000002</v>
      </c>
      <c r="I99" s="233"/>
      <c r="J99" s="229"/>
      <c r="K99" s="229"/>
      <c r="L99" s="234"/>
      <c r="M99" s="235"/>
      <c r="N99" s="236"/>
      <c r="O99" s="236"/>
      <c r="P99" s="236"/>
      <c r="Q99" s="236"/>
      <c r="R99" s="236"/>
      <c r="S99" s="236"/>
      <c r="T99" s="237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T99" s="238" t="s">
        <v>285</v>
      </c>
      <c r="AU99" s="238" t="s">
        <v>84</v>
      </c>
      <c r="AV99" s="12" t="s">
        <v>84</v>
      </c>
      <c r="AW99" s="12" t="s">
        <v>37</v>
      </c>
      <c r="AX99" s="12" t="s">
        <v>82</v>
      </c>
      <c r="AY99" s="238" t="s">
        <v>277</v>
      </c>
    </row>
    <row r="100" s="2" customFormat="1" ht="21.75" customHeight="1">
      <c r="A100" s="41"/>
      <c r="B100" s="42"/>
      <c r="C100" s="210" t="s">
        <v>84</v>
      </c>
      <c r="D100" s="210" t="s">
        <v>278</v>
      </c>
      <c r="E100" s="211" t="s">
        <v>2361</v>
      </c>
      <c r="F100" s="212" t="s">
        <v>2362</v>
      </c>
      <c r="G100" s="213" t="s">
        <v>1131</v>
      </c>
      <c r="H100" s="214">
        <v>20.783999999999999</v>
      </c>
      <c r="I100" s="215"/>
      <c r="J100" s="216">
        <f>ROUND(I100*H100,2)</f>
        <v>0</v>
      </c>
      <c r="K100" s="212" t="s">
        <v>2354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278</v>
      </c>
      <c r="AU100" s="221" t="s">
        <v>84</v>
      </c>
      <c r="AY100" s="20" t="s">
        <v>277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2363</v>
      </c>
    </row>
    <row r="101" s="2" customFormat="1">
      <c r="A101" s="41"/>
      <c r="B101" s="42"/>
      <c r="C101" s="43"/>
      <c r="D101" s="223" t="s">
        <v>283</v>
      </c>
      <c r="E101" s="43"/>
      <c r="F101" s="224" t="s">
        <v>2364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283</v>
      </c>
      <c r="AU101" s="20" t="s">
        <v>84</v>
      </c>
    </row>
    <row r="102" s="2" customFormat="1">
      <c r="A102" s="41"/>
      <c r="B102" s="42"/>
      <c r="C102" s="43"/>
      <c r="D102" s="252" t="s">
        <v>2357</v>
      </c>
      <c r="E102" s="43"/>
      <c r="F102" s="253" t="s">
        <v>2365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2357</v>
      </c>
      <c r="AU102" s="20" t="s">
        <v>84</v>
      </c>
    </row>
    <row r="103" s="12" customFormat="1">
      <c r="A103" s="12"/>
      <c r="B103" s="228"/>
      <c r="C103" s="229"/>
      <c r="D103" s="223" t="s">
        <v>285</v>
      </c>
      <c r="E103" s="230" t="s">
        <v>19</v>
      </c>
      <c r="F103" s="231" t="s">
        <v>2366</v>
      </c>
      <c r="G103" s="229"/>
      <c r="H103" s="232">
        <v>1.9199999999999999</v>
      </c>
      <c r="I103" s="233"/>
      <c r="J103" s="229"/>
      <c r="K103" s="229"/>
      <c r="L103" s="234"/>
      <c r="M103" s="235"/>
      <c r="N103" s="236"/>
      <c r="O103" s="236"/>
      <c r="P103" s="236"/>
      <c r="Q103" s="236"/>
      <c r="R103" s="236"/>
      <c r="S103" s="236"/>
      <c r="T103" s="237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T103" s="238" t="s">
        <v>285</v>
      </c>
      <c r="AU103" s="238" t="s">
        <v>84</v>
      </c>
      <c r="AV103" s="12" t="s">
        <v>84</v>
      </c>
      <c r="AW103" s="12" t="s">
        <v>37</v>
      </c>
      <c r="AX103" s="12" t="s">
        <v>75</v>
      </c>
      <c r="AY103" s="238" t="s">
        <v>277</v>
      </c>
    </row>
    <row r="104" s="12" customFormat="1">
      <c r="A104" s="12"/>
      <c r="B104" s="228"/>
      <c r="C104" s="229"/>
      <c r="D104" s="223" t="s">
        <v>285</v>
      </c>
      <c r="E104" s="230" t="s">
        <v>19</v>
      </c>
      <c r="F104" s="231" t="s">
        <v>2367</v>
      </c>
      <c r="G104" s="229"/>
      <c r="H104" s="232">
        <v>2.3999999999999999</v>
      </c>
      <c r="I104" s="233"/>
      <c r="J104" s="229"/>
      <c r="K104" s="229"/>
      <c r="L104" s="234"/>
      <c r="M104" s="235"/>
      <c r="N104" s="236"/>
      <c r="O104" s="236"/>
      <c r="P104" s="236"/>
      <c r="Q104" s="236"/>
      <c r="R104" s="236"/>
      <c r="S104" s="236"/>
      <c r="T104" s="237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T104" s="238" t="s">
        <v>285</v>
      </c>
      <c r="AU104" s="238" t="s">
        <v>84</v>
      </c>
      <c r="AV104" s="12" t="s">
        <v>84</v>
      </c>
      <c r="AW104" s="12" t="s">
        <v>37</v>
      </c>
      <c r="AX104" s="12" t="s">
        <v>75</v>
      </c>
      <c r="AY104" s="238" t="s">
        <v>277</v>
      </c>
    </row>
    <row r="105" s="12" customFormat="1">
      <c r="A105" s="12"/>
      <c r="B105" s="228"/>
      <c r="C105" s="229"/>
      <c r="D105" s="223" t="s">
        <v>285</v>
      </c>
      <c r="E105" s="230" t="s">
        <v>19</v>
      </c>
      <c r="F105" s="231" t="s">
        <v>2368</v>
      </c>
      <c r="G105" s="229"/>
      <c r="H105" s="232">
        <v>1.9199999999999999</v>
      </c>
      <c r="I105" s="233"/>
      <c r="J105" s="229"/>
      <c r="K105" s="229"/>
      <c r="L105" s="234"/>
      <c r="M105" s="235"/>
      <c r="N105" s="236"/>
      <c r="O105" s="236"/>
      <c r="P105" s="236"/>
      <c r="Q105" s="236"/>
      <c r="R105" s="236"/>
      <c r="S105" s="236"/>
      <c r="T105" s="237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T105" s="238" t="s">
        <v>285</v>
      </c>
      <c r="AU105" s="238" t="s">
        <v>84</v>
      </c>
      <c r="AV105" s="12" t="s">
        <v>84</v>
      </c>
      <c r="AW105" s="12" t="s">
        <v>37</v>
      </c>
      <c r="AX105" s="12" t="s">
        <v>75</v>
      </c>
      <c r="AY105" s="238" t="s">
        <v>277</v>
      </c>
    </row>
    <row r="106" s="12" customFormat="1">
      <c r="A106" s="12"/>
      <c r="B106" s="228"/>
      <c r="C106" s="229"/>
      <c r="D106" s="223" t="s">
        <v>285</v>
      </c>
      <c r="E106" s="230" t="s">
        <v>19</v>
      </c>
      <c r="F106" s="231" t="s">
        <v>2369</v>
      </c>
      <c r="G106" s="229"/>
      <c r="H106" s="232">
        <v>0.47999999999999998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285</v>
      </c>
      <c r="AU106" s="238" t="s">
        <v>84</v>
      </c>
      <c r="AV106" s="12" t="s">
        <v>84</v>
      </c>
      <c r="AW106" s="12" t="s">
        <v>37</v>
      </c>
      <c r="AX106" s="12" t="s">
        <v>75</v>
      </c>
      <c r="AY106" s="238" t="s">
        <v>277</v>
      </c>
    </row>
    <row r="107" s="12" customFormat="1">
      <c r="A107" s="12"/>
      <c r="B107" s="228"/>
      <c r="C107" s="229"/>
      <c r="D107" s="223" t="s">
        <v>285</v>
      </c>
      <c r="E107" s="230" t="s">
        <v>19</v>
      </c>
      <c r="F107" s="231" t="s">
        <v>2366</v>
      </c>
      <c r="G107" s="229"/>
      <c r="H107" s="232">
        <v>1.9199999999999999</v>
      </c>
      <c r="I107" s="233"/>
      <c r="J107" s="229"/>
      <c r="K107" s="229"/>
      <c r="L107" s="234"/>
      <c r="M107" s="235"/>
      <c r="N107" s="236"/>
      <c r="O107" s="236"/>
      <c r="P107" s="236"/>
      <c r="Q107" s="236"/>
      <c r="R107" s="236"/>
      <c r="S107" s="236"/>
      <c r="T107" s="237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T107" s="238" t="s">
        <v>285</v>
      </c>
      <c r="AU107" s="238" t="s">
        <v>84</v>
      </c>
      <c r="AV107" s="12" t="s">
        <v>84</v>
      </c>
      <c r="AW107" s="12" t="s">
        <v>37</v>
      </c>
      <c r="AX107" s="12" t="s">
        <v>75</v>
      </c>
      <c r="AY107" s="238" t="s">
        <v>277</v>
      </c>
    </row>
    <row r="108" s="12" customFormat="1">
      <c r="A108" s="12"/>
      <c r="B108" s="228"/>
      <c r="C108" s="229"/>
      <c r="D108" s="223" t="s">
        <v>285</v>
      </c>
      <c r="E108" s="230" t="s">
        <v>19</v>
      </c>
      <c r="F108" s="231" t="s">
        <v>2366</v>
      </c>
      <c r="G108" s="229"/>
      <c r="H108" s="232">
        <v>1.9199999999999999</v>
      </c>
      <c r="I108" s="233"/>
      <c r="J108" s="229"/>
      <c r="K108" s="229"/>
      <c r="L108" s="234"/>
      <c r="M108" s="235"/>
      <c r="N108" s="236"/>
      <c r="O108" s="236"/>
      <c r="P108" s="236"/>
      <c r="Q108" s="236"/>
      <c r="R108" s="236"/>
      <c r="S108" s="236"/>
      <c r="T108" s="237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T108" s="238" t="s">
        <v>285</v>
      </c>
      <c r="AU108" s="238" t="s">
        <v>84</v>
      </c>
      <c r="AV108" s="12" t="s">
        <v>84</v>
      </c>
      <c r="AW108" s="12" t="s">
        <v>37</v>
      </c>
      <c r="AX108" s="12" t="s">
        <v>75</v>
      </c>
      <c r="AY108" s="238" t="s">
        <v>277</v>
      </c>
    </row>
    <row r="109" s="12" customFormat="1">
      <c r="A109" s="12"/>
      <c r="B109" s="228"/>
      <c r="C109" s="229"/>
      <c r="D109" s="223" t="s">
        <v>285</v>
      </c>
      <c r="E109" s="230" t="s">
        <v>19</v>
      </c>
      <c r="F109" s="231" t="s">
        <v>2367</v>
      </c>
      <c r="G109" s="229"/>
      <c r="H109" s="232">
        <v>2.3999999999999999</v>
      </c>
      <c r="I109" s="233"/>
      <c r="J109" s="229"/>
      <c r="K109" s="229"/>
      <c r="L109" s="234"/>
      <c r="M109" s="235"/>
      <c r="N109" s="236"/>
      <c r="O109" s="236"/>
      <c r="P109" s="236"/>
      <c r="Q109" s="236"/>
      <c r="R109" s="236"/>
      <c r="S109" s="236"/>
      <c r="T109" s="237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T109" s="238" t="s">
        <v>285</v>
      </c>
      <c r="AU109" s="238" t="s">
        <v>84</v>
      </c>
      <c r="AV109" s="12" t="s">
        <v>84</v>
      </c>
      <c r="AW109" s="12" t="s">
        <v>37</v>
      </c>
      <c r="AX109" s="12" t="s">
        <v>75</v>
      </c>
      <c r="AY109" s="238" t="s">
        <v>277</v>
      </c>
    </row>
    <row r="110" s="12" customFormat="1">
      <c r="A110" s="12"/>
      <c r="B110" s="228"/>
      <c r="C110" s="229"/>
      <c r="D110" s="223" t="s">
        <v>285</v>
      </c>
      <c r="E110" s="230" t="s">
        <v>19</v>
      </c>
      <c r="F110" s="231" t="s">
        <v>2370</v>
      </c>
      <c r="G110" s="229"/>
      <c r="H110" s="232">
        <v>1.296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285</v>
      </c>
      <c r="AU110" s="238" t="s">
        <v>84</v>
      </c>
      <c r="AV110" s="12" t="s">
        <v>84</v>
      </c>
      <c r="AW110" s="12" t="s">
        <v>37</v>
      </c>
      <c r="AX110" s="12" t="s">
        <v>75</v>
      </c>
      <c r="AY110" s="238" t="s">
        <v>277</v>
      </c>
    </row>
    <row r="111" s="12" customFormat="1">
      <c r="A111" s="12"/>
      <c r="B111" s="228"/>
      <c r="C111" s="229"/>
      <c r="D111" s="223" t="s">
        <v>285</v>
      </c>
      <c r="E111" s="230" t="s">
        <v>19</v>
      </c>
      <c r="F111" s="231" t="s">
        <v>2371</v>
      </c>
      <c r="G111" s="229"/>
      <c r="H111" s="232">
        <v>0.76800000000000002</v>
      </c>
      <c r="I111" s="233"/>
      <c r="J111" s="229"/>
      <c r="K111" s="229"/>
      <c r="L111" s="234"/>
      <c r="M111" s="235"/>
      <c r="N111" s="236"/>
      <c r="O111" s="236"/>
      <c r="P111" s="236"/>
      <c r="Q111" s="236"/>
      <c r="R111" s="236"/>
      <c r="S111" s="236"/>
      <c r="T111" s="237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T111" s="238" t="s">
        <v>285</v>
      </c>
      <c r="AU111" s="238" t="s">
        <v>84</v>
      </c>
      <c r="AV111" s="12" t="s">
        <v>84</v>
      </c>
      <c r="AW111" s="12" t="s">
        <v>37</v>
      </c>
      <c r="AX111" s="12" t="s">
        <v>75</v>
      </c>
      <c r="AY111" s="238" t="s">
        <v>277</v>
      </c>
    </row>
    <row r="112" s="12" customFormat="1">
      <c r="A112" s="12"/>
      <c r="B112" s="228"/>
      <c r="C112" s="229"/>
      <c r="D112" s="223" t="s">
        <v>285</v>
      </c>
      <c r="E112" s="230" t="s">
        <v>19</v>
      </c>
      <c r="F112" s="231" t="s">
        <v>2366</v>
      </c>
      <c r="G112" s="229"/>
      <c r="H112" s="232">
        <v>1.9199999999999999</v>
      </c>
      <c r="I112" s="233"/>
      <c r="J112" s="229"/>
      <c r="K112" s="229"/>
      <c r="L112" s="234"/>
      <c r="M112" s="235"/>
      <c r="N112" s="236"/>
      <c r="O112" s="236"/>
      <c r="P112" s="236"/>
      <c r="Q112" s="236"/>
      <c r="R112" s="236"/>
      <c r="S112" s="236"/>
      <c r="T112" s="237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T112" s="238" t="s">
        <v>285</v>
      </c>
      <c r="AU112" s="238" t="s">
        <v>84</v>
      </c>
      <c r="AV112" s="12" t="s">
        <v>84</v>
      </c>
      <c r="AW112" s="12" t="s">
        <v>37</v>
      </c>
      <c r="AX112" s="12" t="s">
        <v>75</v>
      </c>
      <c r="AY112" s="238" t="s">
        <v>277</v>
      </c>
    </row>
    <row r="113" s="12" customFormat="1">
      <c r="A113" s="12"/>
      <c r="B113" s="228"/>
      <c r="C113" s="229"/>
      <c r="D113" s="223" t="s">
        <v>285</v>
      </c>
      <c r="E113" s="230" t="s">
        <v>19</v>
      </c>
      <c r="F113" s="231" t="s">
        <v>2366</v>
      </c>
      <c r="G113" s="229"/>
      <c r="H113" s="232">
        <v>1.9199999999999999</v>
      </c>
      <c r="I113" s="233"/>
      <c r="J113" s="229"/>
      <c r="K113" s="229"/>
      <c r="L113" s="234"/>
      <c r="M113" s="235"/>
      <c r="N113" s="236"/>
      <c r="O113" s="236"/>
      <c r="P113" s="236"/>
      <c r="Q113" s="236"/>
      <c r="R113" s="236"/>
      <c r="S113" s="236"/>
      <c r="T113" s="237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T113" s="238" t="s">
        <v>285</v>
      </c>
      <c r="AU113" s="238" t="s">
        <v>84</v>
      </c>
      <c r="AV113" s="12" t="s">
        <v>84</v>
      </c>
      <c r="AW113" s="12" t="s">
        <v>37</v>
      </c>
      <c r="AX113" s="12" t="s">
        <v>75</v>
      </c>
      <c r="AY113" s="238" t="s">
        <v>277</v>
      </c>
    </row>
    <row r="114" s="12" customFormat="1">
      <c r="A114" s="12"/>
      <c r="B114" s="228"/>
      <c r="C114" s="229"/>
      <c r="D114" s="223" t="s">
        <v>285</v>
      </c>
      <c r="E114" s="230" t="s">
        <v>19</v>
      </c>
      <c r="F114" s="231" t="s">
        <v>2366</v>
      </c>
      <c r="G114" s="229"/>
      <c r="H114" s="232">
        <v>1.9199999999999999</v>
      </c>
      <c r="I114" s="233"/>
      <c r="J114" s="229"/>
      <c r="K114" s="229"/>
      <c r="L114" s="234"/>
      <c r="M114" s="235"/>
      <c r="N114" s="236"/>
      <c r="O114" s="236"/>
      <c r="P114" s="236"/>
      <c r="Q114" s="236"/>
      <c r="R114" s="236"/>
      <c r="S114" s="236"/>
      <c r="T114" s="237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T114" s="238" t="s">
        <v>285</v>
      </c>
      <c r="AU114" s="238" t="s">
        <v>84</v>
      </c>
      <c r="AV114" s="12" t="s">
        <v>84</v>
      </c>
      <c r="AW114" s="12" t="s">
        <v>37</v>
      </c>
      <c r="AX114" s="12" t="s">
        <v>75</v>
      </c>
      <c r="AY114" s="238" t="s">
        <v>277</v>
      </c>
    </row>
    <row r="115" s="15" customFormat="1">
      <c r="A115" s="15"/>
      <c r="B115" s="264"/>
      <c r="C115" s="265"/>
      <c r="D115" s="223" t="s">
        <v>285</v>
      </c>
      <c r="E115" s="266" t="s">
        <v>19</v>
      </c>
      <c r="F115" s="267" t="s">
        <v>2372</v>
      </c>
      <c r="G115" s="265"/>
      <c r="H115" s="268">
        <v>20.783999999999999</v>
      </c>
      <c r="I115" s="269"/>
      <c r="J115" s="265"/>
      <c r="K115" s="265"/>
      <c r="L115" s="270"/>
      <c r="M115" s="271"/>
      <c r="N115" s="272"/>
      <c r="O115" s="272"/>
      <c r="P115" s="272"/>
      <c r="Q115" s="272"/>
      <c r="R115" s="272"/>
      <c r="S115" s="272"/>
      <c r="T115" s="273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74" t="s">
        <v>285</v>
      </c>
      <c r="AU115" s="274" t="s">
        <v>84</v>
      </c>
      <c r="AV115" s="15" t="s">
        <v>102</v>
      </c>
      <c r="AW115" s="15" t="s">
        <v>37</v>
      </c>
      <c r="AX115" s="15" t="s">
        <v>82</v>
      </c>
      <c r="AY115" s="274" t="s">
        <v>277</v>
      </c>
    </row>
    <row r="116" s="2" customFormat="1" ht="21.75" customHeight="1">
      <c r="A116" s="41"/>
      <c r="B116" s="42"/>
      <c r="C116" s="210" t="s">
        <v>98</v>
      </c>
      <c r="D116" s="210" t="s">
        <v>278</v>
      </c>
      <c r="E116" s="211" t="s">
        <v>2373</v>
      </c>
      <c r="F116" s="212" t="s">
        <v>2374</v>
      </c>
      <c r="G116" s="213" t="s">
        <v>1131</v>
      </c>
      <c r="H116" s="214">
        <v>44.313000000000002</v>
      </c>
      <c r="I116" s="215"/>
      <c r="J116" s="216">
        <f>ROUND(I116*H116,2)</f>
        <v>0</v>
      </c>
      <c r="K116" s="212" t="s">
        <v>2354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0</v>
      </c>
      <c r="R116" s="219">
        <f>Q116*H116</f>
        <v>0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278</v>
      </c>
      <c r="AU116" s="221" t="s">
        <v>84</v>
      </c>
      <c r="AY116" s="20" t="s">
        <v>277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2375</v>
      </c>
    </row>
    <row r="117" s="2" customFormat="1">
      <c r="A117" s="41"/>
      <c r="B117" s="42"/>
      <c r="C117" s="43"/>
      <c r="D117" s="223" t="s">
        <v>283</v>
      </c>
      <c r="E117" s="43"/>
      <c r="F117" s="224" t="s">
        <v>2376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283</v>
      </c>
      <c r="AU117" s="20" t="s">
        <v>84</v>
      </c>
    </row>
    <row r="118" s="2" customFormat="1">
      <c r="A118" s="41"/>
      <c r="B118" s="42"/>
      <c r="C118" s="43"/>
      <c r="D118" s="252" t="s">
        <v>2357</v>
      </c>
      <c r="E118" s="43"/>
      <c r="F118" s="253" t="s">
        <v>2377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2357</v>
      </c>
      <c r="AU118" s="20" t="s">
        <v>84</v>
      </c>
    </row>
    <row r="119" s="14" customFormat="1">
      <c r="A119" s="14"/>
      <c r="B119" s="254"/>
      <c r="C119" s="255"/>
      <c r="D119" s="223" t="s">
        <v>285</v>
      </c>
      <c r="E119" s="256" t="s">
        <v>19</v>
      </c>
      <c r="F119" s="257" t="s">
        <v>2378</v>
      </c>
      <c r="G119" s="255"/>
      <c r="H119" s="256" t="s">
        <v>19</v>
      </c>
      <c r="I119" s="258"/>
      <c r="J119" s="255"/>
      <c r="K119" s="255"/>
      <c r="L119" s="259"/>
      <c r="M119" s="260"/>
      <c r="N119" s="261"/>
      <c r="O119" s="261"/>
      <c r="P119" s="261"/>
      <c r="Q119" s="261"/>
      <c r="R119" s="261"/>
      <c r="S119" s="261"/>
      <c r="T119" s="262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63" t="s">
        <v>285</v>
      </c>
      <c r="AU119" s="263" t="s">
        <v>84</v>
      </c>
      <c r="AV119" s="14" t="s">
        <v>82</v>
      </c>
      <c r="AW119" s="14" t="s">
        <v>37</v>
      </c>
      <c r="AX119" s="14" t="s">
        <v>75</v>
      </c>
      <c r="AY119" s="263" t="s">
        <v>277</v>
      </c>
    </row>
    <row r="120" s="12" customFormat="1">
      <c r="A120" s="12"/>
      <c r="B120" s="228"/>
      <c r="C120" s="229"/>
      <c r="D120" s="223" t="s">
        <v>285</v>
      </c>
      <c r="E120" s="230" t="s">
        <v>19</v>
      </c>
      <c r="F120" s="231" t="s">
        <v>2379</v>
      </c>
      <c r="G120" s="229"/>
      <c r="H120" s="232">
        <v>30.024000000000001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285</v>
      </c>
      <c r="AU120" s="238" t="s">
        <v>84</v>
      </c>
      <c r="AV120" s="12" t="s">
        <v>84</v>
      </c>
      <c r="AW120" s="12" t="s">
        <v>37</v>
      </c>
      <c r="AX120" s="12" t="s">
        <v>75</v>
      </c>
      <c r="AY120" s="238" t="s">
        <v>277</v>
      </c>
    </row>
    <row r="121" s="14" customFormat="1">
      <c r="A121" s="14"/>
      <c r="B121" s="254"/>
      <c r="C121" s="255"/>
      <c r="D121" s="223" t="s">
        <v>285</v>
      </c>
      <c r="E121" s="256" t="s">
        <v>19</v>
      </c>
      <c r="F121" s="257" t="s">
        <v>2380</v>
      </c>
      <c r="G121" s="255"/>
      <c r="H121" s="256" t="s">
        <v>19</v>
      </c>
      <c r="I121" s="258"/>
      <c r="J121" s="255"/>
      <c r="K121" s="255"/>
      <c r="L121" s="259"/>
      <c r="M121" s="260"/>
      <c r="N121" s="261"/>
      <c r="O121" s="261"/>
      <c r="P121" s="261"/>
      <c r="Q121" s="261"/>
      <c r="R121" s="261"/>
      <c r="S121" s="261"/>
      <c r="T121" s="262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63" t="s">
        <v>285</v>
      </c>
      <c r="AU121" s="263" t="s">
        <v>84</v>
      </c>
      <c r="AV121" s="14" t="s">
        <v>82</v>
      </c>
      <c r="AW121" s="14" t="s">
        <v>37</v>
      </c>
      <c r="AX121" s="14" t="s">
        <v>75</v>
      </c>
      <c r="AY121" s="263" t="s">
        <v>277</v>
      </c>
    </row>
    <row r="122" s="12" customFormat="1">
      <c r="A122" s="12"/>
      <c r="B122" s="228"/>
      <c r="C122" s="229"/>
      <c r="D122" s="223" t="s">
        <v>285</v>
      </c>
      <c r="E122" s="230" t="s">
        <v>19</v>
      </c>
      <c r="F122" s="231" t="s">
        <v>2381</v>
      </c>
      <c r="G122" s="229"/>
      <c r="H122" s="232">
        <v>14.289</v>
      </c>
      <c r="I122" s="233"/>
      <c r="J122" s="229"/>
      <c r="K122" s="229"/>
      <c r="L122" s="234"/>
      <c r="M122" s="235"/>
      <c r="N122" s="236"/>
      <c r="O122" s="236"/>
      <c r="P122" s="236"/>
      <c r="Q122" s="236"/>
      <c r="R122" s="236"/>
      <c r="S122" s="236"/>
      <c r="T122" s="237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T122" s="238" t="s">
        <v>285</v>
      </c>
      <c r="AU122" s="238" t="s">
        <v>84</v>
      </c>
      <c r="AV122" s="12" t="s">
        <v>84</v>
      </c>
      <c r="AW122" s="12" t="s">
        <v>37</v>
      </c>
      <c r="AX122" s="12" t="s">
        <v>75</v>
      </c>
      <c r="AY122" s="238" t="s">
        <v>277</v>
      </c>
    </row>
    <row r="123" s="15" customFormat="1">
      <c r="A123" s="15"/>
      <c r="B123" s="264"/>
      <c r="C123" s="265"/>
      <c r="D123" s="223" t="s">
        <v>285</v>
      </c>
      <c r="E123" s="266" t="s">
        <v>19</v>
      </c>
      <c r="F123" s="267" t="s">
        <v>2372</v>
      </c>
      <c r="G123" s="265"/>
      <c r="H123" s="268">
        <v>44.313000000000002</v>
      </c>
      <c r="I123" s="269"/>
      <c r="J123" s="265"/>
      <c r="K123" s="265"/>
      <c r="L123" s="270"/>
      <c r="M123" s="271"/>
      <c r="N123" s="272"/>
      <c r="O123" s="272"/>
      <c r="P123" s="272"/>
      <c r="Q123" s="272"/>
      <c r="R123" s="272"/>
      <c r="S123" s="272"/>
      <c r="T123" s="273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74" t="s">
        <v>285</v>
      </c>
      <c r="AU123" s="274" t="s">
        <v>84</v>
      </c>
      <c r="AV123" s="15" t="s">
        <v>102</v>
      </c>
      <c r="AW123" s="15" t="s">
        <v>37</v>
      </c>
      <c r="AX123" s="15" t="s">
        <v>82</v>
      </c>
      <c r="AY123" s="274" t="s">
        <v>277</v>
      </c>
    </row>
    <row r="124" s="2" customFormat="1" ht="21.75" customHeight="1">
      <c r="A124" s="41"/>
      <c r="B124" s="42"/>
      <c r="C124" s="210" t="s">
        <v>102</v>
      </c>
      <c r="D124" s="210" t="s">
        <v>278</v>
      </c>
      <c r="E124" s="211" t="s">
        <v>2382</v>
      </c>
      <c r="F124" s="212" t="s">
        <v>2383</v>
      </c>
      <c r="G124" s="213" t="s">
        <v>1131</v>
      </c>
      <c r="H124" s="214">
        <v>15.734999999999999</v>
      </c>
      <c r="I124" s="215"/>
      <c r="J124" s="216">
        <f>ROUND(I124*H124,2)</f>
        <v>0</v>
      </c>
      <c r="K124" s="212" t="s">
        <v>2354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278</v>
      </c>
      <c r="AU124" s="221" t="s">
        <v>84</v>
      </c>
      <c r="AY124" s="20" t="s">
        <v>277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2384</v>
      </c>
    </row>
    <row r="125" s="2" customFormat="1">
      <c r="A125" s="41"/>
      <c r="B125" s="42"/>
      <c r="C125" s="43"/>
      <c r="D125" s="223" t="s">
        <v>283</v>
      </c>
      <c r="E125" s="43"/>
      <c r="F125" s="224" t="s">
        <v>2385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283</v>
      </c>
      <c r="AU125" s="20" t="s">
        <v>84</v>
      </c>
    </row>
    <row r="126" s="2" customFormat="1">
      <c r="A126" s="41"/>
      <c r="B126" s="42"/>
      <c r="C126" s="43"/>
      <c r="D126" s="252" t="s">
        <v>2357</v>
      </c>
      <c r="E126" s="43"/>
      <c r="F126" s="253" t="s">
        <v>2386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2357</v>
      </c>
      <c r="AU126" s="20" t="s">
        <v>84</v>
      </c>
    </row>
    <row r="127" s="14" customFormat="1">
      <c r="A127" s="14"/>
      <c r="B127" s="254"/>
      <c r="C127" s="255"/>
      <c r="D127" s="223" t="s">
        <v>285</v>
      </c>
      <c r="E127" s="256" t="s">
        <v>19</v>
      </c>
      <c r="F127" s="257" t="s">
        <v>2387</v>
      </c>
      <c r="G127" s="255"/>
      <c r="H127" s="256" t="s">
        <v>19</v>
      </c>
      <c r="I127" s="258"/>
      <c r="J127" s="255"/>
      <c r="K127" s="255"/>
      <c r="L127" s="259"/>
      <c r="M127" s="260"/>
      <c r="N127" s="261"/>
      <c r="O127" s="261"/>
      <c r="P127" s="261"/>
      <c r="Q127" s="261"/>
      <c r="R127" s="261"/>
      <c r="S127" s="261"/>
      <c r="T127" s="262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63" t="s">
        <v>285</v>
      </c>
      <c r="AU127" s="263" t="s">
        <v>84</v>
      </c>
      <c r="AV127" s="14" t="s">
        <v>82</v>
      </c>
      <c r="AW127" s="14" t="s">
        <v>37</v>
      </c>
      <c r="AX127" s="14" t="s">
        <v>75</v>
      </c>
      <c r="AY127" s="263" t="s">
        <v>277</v>
      </c>
    </row>
    <row r="128" s="12" customFormat="1">
      <c r="A128" s="12"/>
      <c r="B128" s="228"/>
      <c r="C128" s="229"/>
      <c r="D128" s="223" t="s">
        <v>285</v>
      </c>
      <c r="E128" s="230" t="s">
        <v>19</v>
      </c>
      <c r="F128" s="231" t="s">
        <v>2388</v>
      </c>
      <c r="G128" s="229"/>
      <c r="H128" s="232">
        <v>15.734999999999999</v>
      </c>
      <c r="I128" s="233"/>
      <c r="J128" s="229"/>
      <c r="K128" s="229"/>
      <c r="L128" s="234"/>
      <c r="M128" s="235"/>
      <c r="N128" s="236"/>
      <c r="O128" s="236"/>
      <c r="P128" s="236"/>
      <c r="Q128" s="236"/>
      <c r="R128" s="236"/>
      <c r="S128" s="236"/>
      <c r="T128" s="237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T128" s="238" t="s">
        <v>285</v>
      </c>
      <c r="AU128" s="238" t="s">
        <v>84</v>
      </c>
      <c r="AV128" s="12" t="s">
        <v>84</v>
      </c>
      <c r="AW128" s="12" t="s">
        <v>37</v>
      </c>
      <c r="AX128" s="12" t="s">
        <v>82</v>
      </c>
      <c r="AY128" s="238" t="s">
        <v>277</v>
      </c>
    </row>
    <row r="129" s="2" customFormat="1" ht="16.5" customHeight="1">
      <c r="A129" s="41"/>
      <c r="B129" s="42"/>
      <c r="C129" s="210" t="s">
        <v>306</v>
      </c>
      <c r="D129" s="210" t="s">
        <v>278</v>
      </c>
      <c r="E129" s="211" t="s">
        <v>2389</v>
      </c>
      <c r="F129" s="212" t="s">
        <v>2390</v>
      </c>
      <c r="G129" s="213" t="s">
        <v>1131</v>
      </c>
      <c r="H129" s="214">
        <v>60.048000000000002</v>
      </c>
      <c r="I129" s="215"/>
      <c r="J129" s="216">
        <f>ROUND(I129*H129,2)</f>
        <v>0</v>
      </c>
      <c r="K129" s="212" t="s">
        <v>2354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278</v>
      </c>
      <c r="AU129" s="221" t="s">
        <v>84</v>
      </c>
      <c r="AY129" s="20" t="s">
        <v>277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2391</v>
      </c>
    </row>
    <row r="130" s="2" customFormat="1">
      <c r="A130" s="41"/>
      <c r="B130" s="42"/>
      <c r="C130" s="43"/>
      <c r="D130" s="223" t="s">
        <v>283</v>
      </c>
      <c r="E130" s="43"/>
      <c r="F130" s="224" t="s">
        <v>2392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283</v>
      </c>
      <c r="AU130" s="20" t="s">
        <v>84</v>
      </c>
    </row>
    <row r="131" s="2" customFormat="1">
      <c r="A131" s="41"/>
      <c r="B131" s="42"/>
      <c r="C131" s="43"/>
      <c r="D131" s="252" t="s">
        <v>2357</v>
      </c>
      <c r="E131" s="43"/>
      <c r="F131" s="253" t="s">
        <v>2393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2357</v>
      </c>
      <c r="AU131" s="20" t="s">
        <v>84</v>
      </c>
    </row>
    <row r="132" s="14" customFormat="1">
      <c r="A132" s="14"/>
      <c r="B132" s="254"/>
      <c r="C132" s="255"/>
      <c r="D132" s="223" t="s">
        <v>285</v>
      </c>
      <c r="E132" s="256" t="s">
        <v>19</v>
      </c>
      <c r="F132" s="257" t="s">
        <v>2378</v>
      </c>
      <c r="G132" s="255"/>
      <c r="H132" s="256" t="s">
        <v>19</v>
      </c>
      <c r="I132" s="258"/>
      <c r="J132" s="255"/>
      <c r="K132" s="255"/>
      <c r="L132" s="259"/>
      <c r="M132" s="260"/>
      <c r="N132" s="261"/>
      <c r="O132" s="261"/>
      <c r="P132" s="261"/>
      <c r="Q132" s="261"/>
      <c r="R132" s="261"/>
      <c r="S132" s="261"/>
      <c r="T132" s="262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3" t="s">
        <v>285</v>
      </c>
      <c r="AU132" s="263" t="s">
        <v>84</v>
      </c>
      <c r="AV132" s="14" t="s">
        <v>82</v>
      </c>
      <c r="AW132" s="14" t="s">
        <v>37</v>
      </c>
      <c r="AX132" s="14" t="s">
        <v>75</v>
      </c>
      <c r="AY132" s="263" t="s">
        <v>277</v>
      </c>
    </row>
    <row r="133" s="12" customFormat="1">
      <c r="A133" s="12"/>
      <c r="B133" s="228"/>
      <c r="C133" s="229"/>
      <c r="D133" s="223" t="s">
        <v>285</v>
      </c>
      <c r="E133" s="230" t="s">
        <v>19</v>
      </c>
      <c r="F133" s="231" t="s">
        <v>2394</v>
      </c>
      <c r="G133" s="229"/>
      <c r="H133" s="232">
        <v>30.024000000000001</v>
      </c>
      <c r="I133" s="233"/>
      <c r="J133" s="229"/>
      <c r="K133" s="229"/>
      <c r="L133" s="234"/>
      <c r="M133" s="235"/>
      <c r="N133" s="236"/>
      <c r="O133" s="236"/>
      <c r="P133" s="236"/>
      <c r="Q133" s="236"/>
      <c r="R133" s="236"/>
      <c r="S133" s="236"/>
      <c r="T133" s="237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T133" s="238" t="s">
        <v>285</v>
      </c>
      <c r="AU133" s="238" t="s">
        <v>84</v>
      </c>
      <c r="AV133" s="12" t="s">
        <v>84</v>
      </c>
      <c r="AW133" s="12" t="s">
        <v>37</v>
      </c>
      <c r="AX133" s="12" t="s">
        <v>75</v>
      </c>
      <c r="AY133" s="238" t="s">
        <v>277</v>
      </c>
    </row>
    <row r="134" s="14" customFormat="1">
      <c r="A134" s="14"/>
      <c r="B134" s="254"/>
      <c r="C134" s="255"/>
      <c r="D134" s="223" t="s">
        <v>285</v>
      </c>
      <c r="E134" s="256" t="s">
        <v>19</v>
      </c>
      <c r="F134" s="257" t="s">
        <v>2380</v>
      </c>
      <c r="G134" s="255"/>
      <c r="H134" s="256" t="s">
        <v>19</v>
      </c>
      <c r="I134" s="258"/>
      <c r="J134" s="255"/>
      <c r="K134" s="255"/>
      <c r="L134" s="259"/>
      <c r="M134" s="260"/>
      <c r="N134" s="261"/>
      <c r="O134" s="261"/>
      <c r="P134" s="261"/>
      <c r="Q134" s="261"/>
      <c r="R134" s="261"/>
      <c r="S134" s="261"/>
      <c r="T134" s="262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3" t="s">
        <v>285</v>
      </c>
      <c r="AU134" s="263" t="s">
        <v>84</v>
      </c>
      <c r="AV134" s="14" t="s">
        <v>82</v>
      </c>
      <c r="AW134" s="14" t="s">
        <v>37</v>
      </c>
      <c r="AX134" s="14" t="s">
        <v>75</v>
      </c>
      <c r="AY134" s="263" t="s">
        <v>277</v>
      </c>
    </row>
    <row r="135" s="12" customFormat="1">
      <c r="A135" s="12"/>
      <c r="B135" s="228"/>
      <c r="C135" s="229"/>
      <c r="D135" s="223" t="s">
        <v>285</v>
      </c>
      <c r="E135" s="230" t="s">
        <v>19</v>
      </c>
      <c r="F135" s="231" t="s">
        <v>2381</v>
      </c>
      <c r="G135" s="229"/>
      <c r="H135" s="232">
        <v>14.289</v>
      </c>
      <c r="I135" s="233"/>
      <c r="J135" s="229"/>
      <c r="K135" s="229"/>
      <c r="L135" s="234"/>
      <c r="M135" s="235"/>
      <c r="N135" s="236"/>
      <c r="O135" s="236"/>
      <c r="P135" s="236"/>
      <c r="Q135" s="236"/>
      <c r="R135" s="236"/>
      <c r="S135" s="236"/>
      <c r="T135" s="237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T135" s="238" t="s">
        <v>285</v>
      </c>
      <c r="AU135" s="238" t="s">
        <v>84</v>
      </c>
      <c r="AV135" s="12" t="s">
        <v>84</v>
      </c>
      <c r="AW135" s="12" t="s">
        <v>37</v>
      </c>
      <c r="AX135" s="12" t="s">
        <v>75</v>
      </c>
      <c r="AY135" s="238" t="s">
        <v>277</v>
      </c>
    </row>
    <row r="136" s="14" customFormat="1">
      <c r="A136" s="14"/>
      <c r="B136" s="254"/>
      <c r="C136" s="255"/>
      <c r="D136" s="223" t="s">
        <v>285</v>
      </c>
      <c r="E136" s="256" t="s">
        <v>19</v>
      </c>
      <c r="F136" s="257" t="s">
        <v>2395</v>
      </c>
      <c r="G136" s="255"/>
      <c r="H136" s="256" t="s">
        <v>19</v>
      </c>
      <c r="I136" s="258"/>
      <c r="J136" s="255"/>
      <c r="K136" s="255"/>
      <c r="L136" s="259"/>
      <c r="M136" s="260"/>
      <c r="N136" s="261"/>
      <c r="O136" s="261"/>
      <c r="P136" s="261"/>
      <c r="Q136" s="261"/>
      <c r="R136" s="261"/>
      <c r="S136" s="261"/>
      <c r="T136" s="262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63" t="s">
        <v>285</v>
      </c>
      <c r="AU136" s="263" t="s">
        <v>84</v>
      </c>
      <c r="AV136" s="14" t="s">
        <v>82</v>
      </c>
      <c r="AW136" s="14" t="s">
        <v>37</v>
      </c>
      <c r="AX136" s="14" t="s">
        <v>75</v>
      </c>
      <c r="AY136" s="263" t="s">
        <v>277</v>
      </c>
    </row>
    <row r="137" s="12" customFormat="1">
      <c r="A137" s="12"/>
      <c r="B137" s="228"/>
      <c r="C137" s="229"/>
      <c r="D137" s="223" t="s">
        <v>285</v>
      </c>
      <c r="E137" s="230" t="s">
        <v>19</v>
      </c>
      <c r="F137" s="231" t="s">
        <v>2396</v>
      </c>
      <c r="G137" s="229"/>
      <c r="H137" s="232">
        <v>15.734999999999999</v>
      </c>
      <c r="I137" s="233"/>
      <c r="J137" s="229"/>
      <c r="K137" s="229"/>
      <c r="L137" s="234"/>
      <c r="M137" s="235"/>
      <c r="N137" s="236"/>
      <c r="O137" s="236"/>
      <c r="P137" s="236"/>
      <c r="Q137" s="236"/>
      <c r="R137" s="236"/>
      <c r="S137" s="236"/>
      <c r="T137" s="237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T137" s="238" t="s">
        <v>285</v>
      </c>
      <c r="AU137" s="238" t="s">
        <v>84</v>
      </c>
      <c r="AV137" s="12" t="s">
        <v>84</v>
      </c>
      <c r="AW137" s="12" t="s">
        <v>37</v>
      </c>
      <c r="AX137" s="12" t="s">
        <v>75</v>
      </c>
      <c r="AY137" s="238" t="s">
        <v>277</v>
      </c>
    </row>
    <row r="138" s="15" customFormat="1">
      <c r="A138" s="15"/>
      <c r="B138" s="264"/>
      <c r="C138" s="265"/>
      <c r="D138" s="223" t="s">
        <v>285</v>
      </c>
      <c r="E138" s="266" t="s">
        <v>19</v>
      </c>
      <c r="F138" s="267" t="s">
        <v>2372</v>
      </c>
      <c r="G138" s="265"/>
      <c r="H138" s="268">
        <v>60.048000000000002</v>
      </c>
      <c r="I138" s="269"/>
      <c r="J138" s="265"/>
      <c r="K138" s="265"/>
      <c r="L138" s="270"/>
      <c r="M138" s="271"/>
      <c r="N138" s="272"/>
      <c r="O138" s="272"/>
      <c r="P138" s="272"/>
      <c r="Q138" s="272"/>
      <c r="R138" s="272"/>
      <c r="S138" s="272"/>
      <c r="T138" s="273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74" t="s">
        <v>285</v>
      </c>
      <c r="AU138" s="274" t="s">
        <v>84</v>
      </c>
      <c r="AV138" s="15" t="s">
        <v>102</v>
      </c>
      <c r="AW138" s="15" t="s">
        <v>37</v>
      </c>
      <c r="AX138" s="15" t="s">
        <v>82</v>
      </c>
      <c r="AY138" s="274" t="s">
        <v>277</v>
      </c>
    </row>
    <row r="139" s="2" customFormat="1" ht="16.5" customHeight="1">
      <c r="A139" s="41"/>
      <c r="B139" s="42"/>
      <c r="C139" s="210" t="s">
        <v>312</v>
      </c>
      <c r="D139" s="210" t="s">
        <v>278</v>
      </c>
      <c r="E139" s="211" t="s">
        <v>2397</v>
      </c>
      <c r="F139" s="212" t="s">
        <v>2398</v>
      </c>
      <c r="G139" s="213" t="s">
        <v>940</v>
      </c>
      <c r="H139" s="214">
        <v>28.323</v>
      </c>
      <c r="I139" s="215"/>
      <c r="J139" s="216">
        <f>ROUND(I139*H139,2)</f>
        <v>0</v>
      </c>
      <c r="K139" s="212" t="s">
        <v>2354</v>
      </c>
      <c r="L139" s="47"/>
      <c r="M139" s="217" t="s">
        <v>19</v>
      </c>
      <c r="N139" s="218" t="s">
        <v>46</v>
      </c>
      <c r="O139" s="87"/>
      <c r="P139" s="219">
        <f>O139*H139</f>
        <v>0</v>
      </c>
      <c r="Q139" s="219">
        <v>0</v>
      </c>
      <c r="R139" s="219">
        <f>Q139*H139</f>
        <v>0</v>
      </c>
      <c r="S139" s="219">
        <v>0</v>
      </c>
      <c r="T139" s="22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1" t="s">
        <v>102</v>
      </c>
      <c r="AT139" s="221" t="s">
        <v>278</v>
      </c>
      <c r="AU139" s="221" t="s">
        <v>84</v>
      </c>
      <c r="AY139" s="20" t="s">
        <v>277</v>
      </c>
      <c r="BE139" s="222">
        <f>IF(N139="základní",J139,0)</f>
        <v>0</v>
      </c>
      <c r="BF139" s="222">
        <f>IF(N139="snížená",J139,0)</f>
        <v>0</v>
      </c>
      <c r="BG139" s="222">
        <f>IF(N139="zákl. přenesená",J139,0)</f>
        <v>0</v>
      </c>
      <c r="BH139" s="222">
        <f>IF(N139="sníž. přenesená",J139,0)</f>
        <v>0</v>
      </c>
      <c r="BI139" s="222">
        <f>IF(N139="nulová",J139,0)</f>
        <v>0</v>
      </c>
      <c r="BJ139" s="20" t="s">
        <v>82</v>
      </c>
      <c r="BK139" s="222">
        <f>ROUND(I139*H139,2)</f>
        <v>0</v>
      </c>
      <c r="BL139" s="20" t="s">
        <v>102</v>
      </c>
      <c r="BM139" s="221" t="s">
        <v>2399</v>
      </c>
    </row>
    <row r="140" s="2" customFormat="1">
      <c r="A140" s="41"/>
      <c r="B140" s="42"/>
      <c r="C140" s="43"/>
      <c r="D140" s="223" t="s">
        <v>283</v>
      </c>
      <c r="E140" s="43"/>
      <c r="F140" s="224" t="s">
        <v>2400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283</v>
      </c>
      <c r="AU140" s="20" t="s">
        <v>84</v>
      </c>
    </row>
    <row r="141" s="2" customFormat="1">
      <c r="A141" s="41"/>
      <c r="B141" s="42"/>
      <c r="C141" s="43"/>
      <c r="D141" s="252" t="s">
        <v>2357</v>
      </c>
      <c r="E141" s="43"/>
      <c r="F141" s="253" t="s">
        <v>2401</v>
      </c>
      <c r="G141" s="43"/>
      <c r="H141" s="43"/>
      <c r="I141" s="225"/>
      <c r="J141" s="43"/>
      <c r="K141" s="43"/>
      <c r="L141" s="47"/>
      <c r="M141" s="226"/>
      <c r="N141" s="22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2357</v>
      </c>
      <c r="AU141" s="20" t="s">
        <v>84</v>
      </c>
    </row>
    <row r="142" s="12" customFormat="1">
      <c r="A142" s="12"/>
      <c r="B142" s="228"/>
      <c r="C142" s="229"/>
      <c r="D142" s="223" t="s">
        <v>285</v>
      </c>
      <c r="E142" s="230" t="s">
        <v>19</v>
      </c>
      <c r="F142" s="231" t="s">
        <v>2402</v>
      </c>
      <c r="G142" s="229"/>
      <c r="H142" s="232">
        <v>28.323</v>
      </c>
      <c r="I142" s="233"/>
      <c r="J142" s="229"/>
      <c r="K142" s="229"/>
      <c r="L142" s="234"/>
      <c r="M142" s="235"/>
      <c r="N142" s="236"/>
      <c r="O142" s="236"/>
      <c r="P142" s="236"/>
      <c r="Q142" s="236"/>
      <c r="R142" s="236"/>
      <c r="S142" s="236"/>
      <c r="T142" s="237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T142" s="238" t="s">
        <v>285</v>
      </c>
      <c r="AU142" s="238" t="s">
        <v>84</v>
      </c>
      <c r="AV142" s="12" t="s">
        <v>84</v>
      </c>
      <c r="AW142" s="12" t="s">
        <v>37</v>
      </c>
      <c r="AX142" s="12" t="s">
        <v>82</v>
      </c>
      <c r="AY142" s="238" t="s">
        <v>277</v>
      </c>
    </row>
    <row r="143" s="2" customFormat="1" ht="16.5" customHeight="1">
      <c r="A143" s="41"/>
      <c r="B143" s="42"/>
      <c r="C143" s="210" t="s">
        <v>318</v>
      </c>
      <c r="D143" s="210" t="s">
        <v>278</v>
      </c>
      <c r="E143" s="211" t="s">
        <v>1161</v>
      </c>
      <c r="F143" s="212" t="s">
        <v>1162</v>
      </c>
      <c r="G143" s="213" t="s">
        <v>1131</v>
      </c>
      <c r="H143" s="214">
        <v>15.734999999999999</v>
      </c>
      <c r="I143" s="215"/>
      <c r="J143" s="216">
        <f>ROUND(I143*H143,2)</f>
        <v>0</v>
      </c>
      <c r="K143" s="212" t="s">
        <v>2354</v>
      </c>
      <c r="L143" s="47"/>
      <c r="M143" s="217" t="s">
        <v>19</v>
      </c>
      <c r="N143" s="218" t="s">
        <v>46</v>
      </c>
      <c r="O143" s="87"/>
      <c r="P143" s="219">
        <f>O143*H143</f>
        <v>0</v>
      </c>
      <c r="Q143" s="219">
        <v>0</v>
      </c>
      <c r="R143" s="219">
        <f>Q143*H143</f>
        <v>0</v>
      </c>
      <c r="S143" s="219">
        <v>0</v>
      </c>
      <c r="T143" s="22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1" t="s">
        <v>102</v>
      </c>
      <c r="AT143" s="221" t="s">
        <v>278</v>
      </c>
      <c r="AU143" s="221" t="s">
        <v>84</v>
      </c>
      <c r="AY143" s="20" t="s">
        <v>277</v>
      </c>
      <c r="BE143" s="222">
        <f>IF(N143="základní",J143,0)</f>
        <v>0</v>
      </c>
      <c r="BF143" s="222">
        <f>IF(N143="snížená",J143,0)</f>
        <v>0</v>
      </c>
      <c r="BG143" s="222">
        <f>IF(N143="zákl. přenesená",J143,0)</f>
        <v>0</v>
      </c>
      <c r="BH143" s="222">
        <f>IF(N143="sníž. přenesená",J143,0)</f>
        <v>0</v>
      </c>
      <c r="BI143" s="222">
        <f>IF(N143="nulová",J143,0)</f>
        <v>0</v>
      </c>
      <c r="BJ143" s="20" t="s">
        <v>82</v>
      </c>
      <c r="BK143" s="222">
        <f>ROUND(I143*H143,2)</f>
        <v>0</v>
      </c>
      <c r="BL143" s="20" t="s">
        <v>102</v>
      </c>
      <c r="BM143" s="221" t="s">
        <v>2403</v>
      </c>
    </row>
    <row r="144" s="2" customFormat="1">
      <c r="A144" s="41"/>
      <c r="B144" s="42"/>
      <c r="C144" s="43"/>
      <c r="D144" s="223" t="s">
        <v>283</v>
      </c>
      <c r="E144" s="43"/>
      <c r="F144" s="224" t="s">
        <v>2404</v>
      </c>
      <c r="G144" s="43"/>
      <c r="H144" s="43"/>
      <c r="I144" s="225"/>
      <c r="J144" s="43"/>
      <c r="K144" s="43"/>
      <c r="L144" s="47"/>
      <c r="M144" s="226"/>
      <c r="N144" s="22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283</v>
      </c>
      <c r="AU144" s="20" t="s">
        <v>84</v>
      </c>
    </row>
    <row r="145" s="2" customFormat="1">
      <c r="A145" s="41"/>
      <c r="B145" s="42"/>
      <c r="C145" s="43"/>
      <c r="D145" s="252" t="s">
        <v>2357</v>
      </c>
      <c r="E145" s="43"/>
      <c r="F145" s="253" t="s">
        <v>2405</v>
      </c>
      <c r="G145" s="43"/>
      <c r="H145" s="43"/>
      <c r="I145" s="225"/>
      <c r="J145" s="43"/>
      <c r="K145" s="43"/>
      <c r="L145" s="47"/>
      <c r="M145" s="226"/>
      <c r="N145" s="22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2357</v>
      </c>
      <c r="AU145" s="20" t="s">
        <v>84</v>
      </c>
    </row>
    <row r="146" s="12" customFormat="1">
      <c r="A146" s="12"/>
      <c r="B146" s="228"/>
      <c r="C146" s="229"/>
      <c r="D146" s="223" t="s">
        <v>285</v>
      </c>
      <c r="E146" s="230" t="s">
        <v>19</v>
      </c>
      <c r="F146" s="231" t="s">
        <v>2396</v>
      </c>
      <c r="G146" s="229"/>
      <c r="H146" s="232">
        <v>15.734999999999999</v>
      </c>
      <c r="I146" s="233"/>
      <c r="J146" s="229"/>
      <c r="K146" s="229"/>
      <c r="L146" s="234"/>
      <c r="M146" s="235"/>
      <c r="N146" s="236"/>
      <c r="O146" s="236"/>
      <c r="P146" s="236"/>
      <c r="Q146" s="236"/>
      <c r="R146" s="236"/>
      <c r="S146" s="236"/>
      <c r="T146" s="237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T146" s="238" t="s">
        <v>285</v>
      </c>
      <c r="AU146" s="238" t="s">
        <v>84</v>
      </c>
      <c r="AV146" s="12" t="s">
        <v>84</v>
      </c>
      <c r="AW146" s="12" t="s">
        <v>37</v>
      </c>
      <c r="AX146" s="12" t="s">
        <v>82</v>
      </c>
      <c r="AY146" s="238" t="s">
        <v>277</v>
      </c>
    </row>
    <row r="147" s="2" customFormat="1" ht="16.5" customHeight="1">
      <c r="A147" s="41"/>
      <c r="B147" s="42"/>
      <c r="C147" s="210" t="s">
        <v>329</v>
      </c>
      <c r="D147" s="210" t="s">
        <v>278</v>
      </c>
      <c r="E147" s="211" t="s">
        <v>2406</v>
      </c>
      <c r="F147" s="212" t="s">
        <v>2407</v>
      </c>
      <c r="G147" s="213" t="s">
        <v>1131</v>
      </c>
      <c r="H147" s="214">
        <v>14.289</v>
      </c>
      <c r="I147" s="215"/>
      <c r="J147" s="216">
        <f>ROUND(I147*H147,2)</f>
        <v>0</v>
      </c>
      <c r="K147" s="212" t="s">
        <v>2354</v>
      </c>
      <c r="L147" s="47"/>
      <c r="M147" s="217" t="s">
        <v>19</v>
      </c>
      <c r="N147" s="218" t="s">
        <v>46</v>
      </c>
      <c r="O147" s="87"/>
      <c r="P147" s="219">
        <f>O147*H147</f>
        <v>0</v>
      </c>
      <c r="Q147" s="219">
        <v>0</v>
      </c>
      <c r="R147" s="219">
        <f>Q147*H147</f>
        <v>0</v>
      </c>
      <c r="S147" s="219">
        <v>0</v>
      </c>
      <c r="T147" s="22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1" t="s">
        <v>102</v>
      </c>
      <c r="AT147" s="221" t="s">
        <v>278</v>
      </c>
      <c r="AU147" s="221" t="s">
        <v>84</v>
      </c>
      <c r="AY147" s="20" t="s">
        <v>277</v>
      </c>
      <c r="BE147" s="222">
        <f>IF(N147="základní",J147,0)</f>
        <v>0</v>
      </c>
      <c r="BF147" s="222">
        <f>IF(N147="snížená",J147,0)</f>
        <v>0</v>
      </c>
      <c r="BG147" s="222">
        <f>IF(N147="zákl. přenesená",J147,0)</f>
        <v>0</v>
      </c>
      <c r="BH147" s="222">
        <f>IF(N147="sníž. přenesená",J147,0)</f>
        <v>0</v>
      </c>
      <c r="BI147" s="222">
        <f>IF(N147="nulová",J147,0)</f>
        <v>0</v>
      </c>
      <c r="BJ147" s="20" t="s">
        <v>82</v>
      </c>
      <c r="BK147" s="222">
        <f>ROUND(I147*H147,2)</f>
        <v>0</v>
      </c>
      <c r="BL147" s="20" t="s">
        <v>102</v>
      </c>
      <c r="BM147" s="221" t="s">
        <v>2408</v>
      </c>
    </row>
    <row r="148" s="2" customFormat="1">
      <c r="A148" s="41"/>
      <c r="B148" s="42"/>
      <c r="C148" s="43"/>
      <c r="D148" s="223" t="s">
        <v>283</v>
      </c>
      <c r="E148" s="43"/>
      <c r="F148" s="224" t="s">
        <v>2409</v>
      </c>
      <c r="G148" s="43"/>
      <c r="H148" s="43"/>
      <c r="I148" s="225"/>
      <c r="J148" s="43"/>
      <c r="K148" s="43"/>
      <c r="L148" s="47"/>
      <c r="M148" s="226"/>
      <c r="N148" s="22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283</v>
      </c>
      <c r="AU148" s="20" t="s">
        <v>84</v>
      </c>
    </row>
    <row r="149" s="2" customFormat="1">
      <c r="A149" s="41"/>
      <c r="B149" s="42"/>
      <c r="C149" s="43"/>
      <c r="D149" s="252" t="s">
        <v>2357</v>
      </c>
      <c r="E149" s="43"/>
      <c r="F149" s="253" t="s">
        <v>2410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2357</v>
      </c>
      <c r="AU149" s="20" t="s">
        <v>84</v>
      </c>
    </row>
    <row r="150" s="14" customFormat="1">
      <c r="A150" s="14"/>
      <c r="B150" s="254"/>
      <c r="C150" s="255"/>
      <c r="D150" s="223" t="s">
        <v>285</v>
      </c>
      <c r="E150" s="256" t="s">
        <v>19</v>
      </c>
      <c r="F150" s="257" t="s">
        <v>2411</v>
      </c>
      <c r="G150" s="255"/>
      <c r="H150" s="256" t="s">
        <v>19</v>
      </c>
      <c r="I150" s="258"/>
      <c r="J150" s="255"/>
      <c r="K150" s="255"/>
      <c r="L150" s="259"/>
      <c r="M150" s="260"/>
      <c r="N150" s="261"/>
      <c r="O150" s="261"/>
      <c r="P150" s="261"/>
      <c r="Q150" s="261"/>
      <c r="R150" s="261"/>
      <c r="S150" s="261"/>
      <c r="T150" s="262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3" t="s">
        <v>285</v>
      </c>
      <c r="AU150" s="263" t="s">
        <v>84</v>
      </c>
      <c r="AV150" s="14" t="s">
        <v>82</v>
      </c>
      <c r="AW150" s="14" t="s">
        <v>37</v>
      </c>
      <c r="AX150" s="14" t="s">
        <v>75</v>
      </c>
      <c r="AY150" s="263" t="s">
        <v>277</v>
      </c>
    </row>
    <row r="151" s="12" customFormat="1">
      <c r="A151" s="12"/>
      <c r="B151" s="228"/>
      <c r="C151" s="229"/>
      <c r="D151" s="223" t="s">
        <v>285</v>
      </c>
      <c r="E151" s="230" t="s">
        <v>19</v>
      </c>
      <c r="F151" s="231" t="s">
        <v>2412</v>
      </c>
      <c r="G151" s="229"/>
      <c r="H151" s="232">
        <v>20.783999999999999</v>
      </c>
      <c r="I151" s="233"/>
      <c r="J151" s="229"/>
      <c r="K151" s="229"/>
      <c r="L151" s="234"/>
      <c r="M151" s="235"/>
      <c r="N151" s="236"/>
      <c r="O151" s="236"/>
      <c r="P151" s="236"/>
      <c r="Q151" s="236"/>
      <c r="R151" s="236"/>
      <c r="S151" s="236"/>
      <c r="T151" s="237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T151" s="238" t="s">
        <v>285</v>
      </c>
      <c r="AU151" s="238" t="s">
        <v>84</v>
      </c>
      <c r="AV151" s="12" t="s">
        <v>84</v>
      </c>
      <c r="AW151" s="12" t="s">
        <v>37</v>
      </c>
      <c r="AX151" s="12" t="s">
        <v>75</v>
      </c>
      <c r="AY151" s="238" t="s">
        <v>277</v>
      </c>
    </row>
    <row r="152" s="12" customFormat="1">
      <c r="A152" s="12"/>
      <c r="B152" s="228"/>
      <c r="C152" s="229"/>
      <c r="D152" s="223" t="s">
        <v>285</v>
      </c>
      <c r="E152" s="230" t="s">
        <v>19</v>
      </c>
      <c r="F152" s="231" t="s">
        <v>2413</v>
      </c>
      <c r="G152" s="229"/>
      <c r="H152" s="232">
        <v>-0.59999999999999998</v>
      </c>
      <c r="I152" s="233"/>
      <c r="J152" s="229"/>
      <c r="K152" s="229"/>
      <c r="L152" s="234"/>
      <c r="M152" s="235"/>
      <c r="N152" s="236"/>
      <c r="O152" s="236"/>
      <c r="P152" s="236"/>
      <c r="Q152" s="236"/>
      <c r="R152" s="236"/>
      <c r="S152" s="236"/>
      <c r="T152" s="237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T152" s="238" t="s">
        <v>285</v>
      </c>
      <c r="AU152" s="238" t="s">
        <v>84</v>
      </c>
      <c r="AV152" s="12" t="s">
        <v>84</v>
      </c>
      <c r="AW152" s="12" t="s">
        <v>37</v>
      </c>
      <c r="AX152" s="12" t="s">
        <v>75</v>
      </c>
      <c r="AY152" s="238" t="s">
        <v>277</v>
      </c>
    </row>
    <row r="153" s="12" customFormat="1">
      <c r="A153" s="12"/>
      <c r="B153" s="228"/>
      <c r="C153" s="229"/>
      <c r="D153" s="223" t="s">
        <v>285</v>
      </c>
      <c r="E153" s="230" t="s">
        <v>19</v>
      </c>
      <c r="F153" s="231" t="s">
        <v>2414</v>
      </c>
      <c r="G153" s="229"/>
      <c r="H153" s="232">
        <v>-0.75</v>
      </c>
      <c r="I153" s="233"/>
      <c r="J153" s="229"/>
      <c r="K153" s="229"/>
      <c r="L153" s="234"/>
      <c r="M153" s="235"/>
      <c r="N153" s="236"/>
      <c r="O153" s="236"/>
      <c r="P153" s="236"/>
      <c r="Q153" s="236"/>
      <c r="R153" s="236"/>
      <c r="S153" s="236"/>
      <c r="T153" s="237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T153" s="238" t="s">
        <v>285</v>
      </c>
      <c r="AU153" s="238" t="s">
        <v>84</v>
      </c>
      <c r="AV153" s="12" t="s">
        <v>84</v>
      </c>
      <c r="AW153" s="12" t="s">
        <v>37</v>
      </c>
      <c r="AX153" s="12" t="s">
        <v>75</v>
      </c>
      <c r="AY153" s="238" t="s">
        <v>277</v>
      </c>
    </row>
    <row r="154" s="12" customFormat="1">
      <c r="A154" s="12"/>
      <c r="B154" s="228"/>
      <c r="C154" s="229"/>
      <c r="D154" s="223" t="s">
        <v>285</v>
      </c>
      <c r="E154" s="230" t="s">
        <v>19</v>
      </c>
      <c r="F154" s="231" t="s">
        <v>2415</v>
      </c>
      <c r="G154" s="229"/>
      <c r="H154" s="232">
        <v>-0.59999999999999998</v>
      </c>
      <c r="I154" s="233"/>
      <c r="J154" s="229"/>
      <c r="K154" s="229"/>
      <c r="L154" s="234"/>
      <c r="M154" s="235"/>
      <c r="N154" s="236"/>
      <c r="O154" s="236"/>
      <c r="P154" s="236"/>
      <c r="Q154" s="236"/>
      <c r="R154" s="236"/>
      <c r="S154" s="236"/>
      <c r="T154" s="237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T154" s="238" t="s">
        <v>285</v>
      </c>
      <c r="AU154" s="238" t="s">
        <v>84</v>
      </c>
      <c r="AV154" s="12" t="s">
        <v>84</v>
      </c>
      <c r="AW154" s="12" t="s">
        <v>37</v>
      </c>
      <c r="AX154" s="12" t="s">
        <v>75</v>
      </c>
      <c r="AY154" s="238" t="s">
        <v>277</v>
      </c>
    </row>
    <row r="155" s="12" customFormat="1">
      <c r="A155" s="12"/>
      <c r="B155" s="228"/>
      <c r="C155" s="229"/>
      <c r="D155" s="223" t="s">
        <v>285</v>
      </c>
      <c r="E155" s="230" t="s">
        <v>19</v>
      </c>
      <c r="F155" s="231" t="s">
        <v>2416</v>
      </c>
      <c r="G155" s="229"/>
      <c r="H155" s="232">
        <v>-0.14999999999999999</v>
      </c>
      <c r="I155" s="233"/>
      <c r="J155" s="229"/>
      <c r="K155" s="229"/>
      <c r="L155" s="234"/>
      <c r="M155" s="235"/>
      <c r="N155" s="236"/>
      <c r="O155" s="236"/>
      <c r="P155" s="236"/>
      <c r="Q155" s="236"/>
      <c r="R155" s="236"/>
      <c r="S155" s="236"/>
      <c r="T155" s="237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T155" s="238" t="s">
        <v>285</v>
      </c>
      <c r="AU155" s="238" t="s">
        <v>84</v>
      </c>
      <c r="AV155" s="12" t="s">
        <v>84</v>
      </c>
      <c r="AW155" s="12" t="s">
        <v>37</v>
      </c>
      <c r="AX155" s="12" t="s">
        <v>75</v>
      </c>
      <c r="AY155" s="238" t="s">
        <v>277</v>
      </c>
    </row>
    <row r="156" s="12" customFormat="1">
      <c r="A156" s="12"/>
      <c r="B156" s="228"/>
      <c r="C156" s="229"/>
      <c r="D156" s="223" t="s">
        <v>285</v>
      </c>
      <c r="E156" s="230" t="s">
        <v>19</v>
      </c>
      <c r="F156" s="231" t="s">
        <v>2413</v>
      </c>
      <c r="G156" s="229"/>
      <c r="H156" s="232">
        <v>-0.59999999999999998</v>
      </c>
      <c r="I156" s="233"/>
      <c r="J156" s="229"/>
      <c r="K156" s="229"/>
      <c r="L156" s="234"/>
      <c r="M156" s="235"/>
      <c r="N156" s="236"/>
      <c r="O156" s="236"/>
      <c r="P156" s="236"/>
      <c r="Q156" s="236"/>
      <c r="R156" s="236"/>
      <c r="S156" s="236"/>
      <c r="T156" s="237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T156" s="238" t="s">
        <v>285</v>
      </c>
      <c r="AU156" s="238" t="s">
        <v>84</v>
      </c>
      <c r="AV156" s="12" t="s">
        <v>84</v>
      </c>
      <c r="AW156" s="12" t="s">
        <v>37</v>
      </c>
      <c r="AX156" s="12" t="s">
        <v>75</v>
      </c>
      <c r="AY156" s="238" t="s">
        <v>277</v>
      </c>
    </row>
    <row r="157" s="12" customFormat="1">
      <c r="A157" s="12"/>
      <c r="B157" s="228"/>
      <c r="C157" s="229"/>
      <c r="D157" s="223" t="s">
        <v>285</v>
      </c>
      <c r="E157" s="230" t="s">
        <v>19</v>
      </c>
      <c r="F157" s="231" t="s">
        <v>2413</v>
      </c>
      <c r="G157" s="229"/>
      <c r="H157" s="232">
        <v>-0.59999999999999998</v>
      </c>
      <c r="I157" s="233"/>
      <c r="J157" s="229"/>
      <c r="K157" s="229"/>
      <c r="L157" s="234"/>
      <c r="M157" s="235"/>
      <c r="N157" s="236"/>
      <c r="O157" s="236"/>
      <c r="P157" s="236"/>
      <c r="Q157" s="236"/>
      <c r="R157" s="236"/>
      <c r="S157" s="236"/>
      <c r="T157" s="237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T157" s="238" t="s">
        <v>285</v>
      </c>
      <c r="AU157" s="238" t="s">
        <v>84</v>
      </c>
      <c r="AV157" s="12" t="s">
        <v>84</v>
      </c>
      <c r="AW157" s="12" t="s">
        <v>37</v>
      </c>
      <c r="AX157" s="12" t="s">
        <v>75</v>
      </c>
      <c r="AY157" s="238" t="s">
        <v>277</v>
      </c>
    </row>
    <row r="158" s="12" customFormat="1">
      <c r="A158" s="12"/>
      <c r="B158" s="228"/>
      <c r="C158" s="229"/>
      <c r="D158" s="223" t="s">
        <v>285</v>
      </c>
      <c r="E158" s="230" t="s">
        <v>19</v>
      </c>
      <c r="F158" s="231" t="s">
        <v>2414</v>
      </c>
      <c r="G158" s="229"/>
      <c r="H158" s="232">
        <v>-0.75</v>
      </c>
      <c r="I158" s="233"/>
      <c r="J158" s="229"/>
      <c r="K158" s="229"/>
      <c r="L158" s="234"/>
      <c r="M158" s="235"/>
      <c r="N158" s="236"/>
      <c r="O158" s="236"/>
      <c r="P158" s="236"/>
      <c r="Q158" s="236"/>
      <c r="R158" s="236"/>
      <c r="S158" s="236"/>
      <c r="T158" s="237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T158" s="238" t="s">
        <v>285</v>
      </c>
      <c r="AU158" s="238" t="s">
        <v>84</v>
      </c>
      <c r="AV158" s="12" t="s">
        <v>84</v>
      </c>
      <c r="AW158" s="12" t="s">
        <v>37</v>
      </c>
      <c r="AX158" s="12" t="s">
        <v>75</v>
      </c>
      <c r="AY158" s="238" t="s">
        <v>277</v>
      </c>
    </row>
    <row r="159" s="12" customFormat="1">
      <c r="A159" s="12"/>
      <c r="B159" s="228"/>
      <c r="C159" s="229"/>
      <c r="D159" s="223" t="s">
        <v>285</v>
      </c>
      <c r="E159" s="230" t="s">
        <v>19</v>
      </c>
      <c r="F159" s="231" t="s">
        <v>2417</v>
      </c>
      <c r="G159" s="229"/>
      <c r="H159" s="232">
        <v>-0.40500000000000003</v>
      </c>
      <c r="I159" s="233"/>
      <c r="J159" s="229"/>
      <c r="K159" s="229"/>
      <c r="L159" s="234"/>
      <c r="M159" s="235"/>
      <c r="N159" s="236"/>
      <c r="O159" s="236"/>
      <c r="P159" s="236"/>
      <c r="Q159" s="236"/>
      <c r="R159" s="236"/>
      <c r="S159" s="236"/>
      <c r="T159" s="237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T159" s="238" t="s">
        <v>285</v>
      </c>
      <c r="AU159" s="238" t="s">
        <v>84</v>
      </c>
      <c r="AV159" s="12" t="s">
        <v>84</v>
      </c>
      <c r="AW159" s="12" t="s">
        <v>37</v>
      </c>
      <c r="AX159" s="12" t="s">
        <v>75</v>
      </c>
      <c r="AY159" s="238" t="s">
        <v>277</v>
      </c>
    </row>
    <row r="160" s="12" customFormat="1">
      <c r="A160" s="12"/>
      <c r="B160" s="228"/>
      <c r="C160" s="229"/>
      <c r="D160" s="223" t="s">
        <v>285</v>
      </c>
      <c r="E160" s="230" t="s">
        <v>19</v>
      </c>
      <c r="F160" s="231" t="s">
        <v>2418</v>
      </c>
      <c r="G160" s="229"/>
      <c r="H160" s="232">
        <v>-0.23999999999999999</v>
      </c>
      <c r="I160" s="233"/>
      <c r="J160" s="229"/>
      <c r="K160" s="229"/>
      <c r="L160" s="234"/>
      <c r="M160" s="235"/>
      <c r="N160" s="236"/>
      <c r="O160" s="236"/>
      <c r="P160" s="236"/>
      <c r="Q160" s="236"/>
      <c r="R160" s="236"/>
      <c r="S160" s="236"/>
      <c r="T160" s="237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T160" s="238" t="s">
        <v>285</v>
      </c>
      <c r="AU160" s="238" t="s">
        <v>84</v>
      </c>
      <c r="AV160" s="12" t="s">
        <v>84</v>
      </c>
      <c r="AW160" s="12" t="s">
        <v>37</v>
      </c>
      <c r="AX160" s="12" t="s">
        <v>75</v>
      </c>
      <c r="AY160" s="238" t="s">
        <v>277</v>
      </c>
    </row>
    <row r="161" s="12" customFormat="1">
      <c r="A161" s="12"/>
      <c r="B161" s="228"/>
      <c r="C161" s="229"/>
      <c r="D161" s="223" t="s">
        <v>285</v>
      </c>
      <c r="E161" s="230" t="s">
        <v>19</v>
      </c>
      <c r="F161" s="231" t="s">
        <v>2413</v>
      </c>
      <c r="G161" s="229"/>
      <c r="H161" s="232">
        <v>-0.59999999999999998</v>
      </c>
      <c r="I161" s="233"/>
      <c r="J161" s="229"/>
      <c r="K161" s="229"/>
      <c r="L161" s="234"/>
      <c r="M161" s="235"/>
      <c r="N161" s="236"/>
      <c r="O161" s="236"/>
      <c r="P161" s="236"/>
      <c r="Q161" s="236"/>
      <c r="R161" s="236"/>
      <c r="S161" s="236"/>
      <c r="T161" s="237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T161" s="238" t="s">
        <v>285</v>
      </c>
      <c r="AU161" s="238" t="s">
        <v>84</v>
      </c>
      <c r="AV161" s="12" t="s">
        <v>84</v>
      </c>
      <c r="AW161" s="12" t="s">
        <v>37</v>
      </c>
      <c r="AX161" s="12" t="s">
        <v>75</v>
      </c>
      <c r="AY161" s="238" t="s">
        <v>277</v>
      </c>
    </row>
    <row r="162" s="12" customFormat="1">
      <c r="A162" s="12"/>
      <c r="B162" s="228"/>
      <c r="C162" s="229"/>
      <c r="D162" s="223" t="s">
        <v>285</v>
      </c>
      <c r="E162" s="230" t="s">
        <v>19</v>
      </c>
      <c r="F162" s="231" t="s">
        <v>2413</v>
      </c>
      <c r="G162" s="229"/>
      <c r="H162" s="232">
        <v>-0.59999999999999998</v>
      </c>
      <c r="I162" s="233"/>
      <c r="J162" s="229"/>
      <c r="K162" s="229"/>
      <c r="L162" s="234"/>
      <c r="M162" s="235"/>
      <c r="N162" s="236"/>
      <c r="O162" s="236"/>
      <c r="P162" s="236"/>
      <c r="Q162" s="236"/>
      <c r="R162" s="236"/>
      <c r="S162" s="236"/>
      <c r="T162" s="237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T162" s="238" t="s">
        <v>285</v>
      </c>
      <c r="AU162" s="238" t="s">
        <v>84</v>
      </c>
      <c r="AV162" s="12" t="s">
        <v>84</v>
      </c>
      <c r="AW162" s="12" t="s">
        <v>37</v>
      </c>
      <c r="AX162" s="12" t="s">
        <v>75</v>
      </c>
      <c r="AY162" s="238" t="s">
        <v>277</v>
      </c>
    </row>
    <row r="163" s="12" customFormat="1">
      <c r="A163" s="12"/>
      <c r="B163" s="228"/>
      <c r="C163" s="229"/>
      <c r="D163" s="223" t="s">
        <v>285</v>
      </c>
      <c r="E163" s="230" t="s">
        <v>19</v>
      </c>
      <c r="F163" s="231" t="s">
        <v>2413</v>
      </c>
      <c r="G163" s="229"/>
      <c r="H163" s="232">
        <v>-0.59999999999999998</v>
      </c>
      <c r="I163" s="233"/>
      <c r="J163" s="229"/>
      <c r="K163" s="229"/>
      <c r="L163" s="234"/>
      <c r="M163" s="235"/>
      <c r="N163" s="236"/>
      <c r="O163" s="236"/>
      <c r="P163" s="236"/>
      <c r="Q163" s="236"/>
      <c r="R163" s="236"/>
      <c r="S163" s="236"/>
      <c r="T163" s="237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T163" s="238" t="s">
        <v>285</v>
      </c>
      <c r="AU163" s="238" t="s">
        <v>84</v>
      </c>
      <c r="AV163" s="12" t="s">
        <v>84</v>
      </c>
      <c r="AW163" s="12" t="s">
        <v>37</v>
      </c>
      <c r="AX163" s="12" t="s">
        <v>75</v>
      </c>
      <c r="AY163" s="238" t="s">
        <v>277</v>
      </c>
    </row>
    <row r="164" s="15" customFormat="1">
      <c r="A164" s="15"/>
      <c r="B164" s="264"/>
      <c r="C164" s="265"/>
      <c r="D164" s="223" t="s">
        <v>285</v>
      </c>
      <c r="E164" s="266" t="s">
        <v>19</v>
      </c>
      <c r="F164" s="267" t="s">
        <v>2372</v>
      </c>
      <c r="G164" s="265"/>
      <c r="H164" s="268">
        <v>14.289</v>
      </c>
      <c r="I164" s="269"/>
      <c r="J164" s="265"/>
      <c r="K164" s="265"/>
      <c r="L164" s="270"/>
      <c r="M164" s="271"/>
      <c r="N164" s="272"/>
      <c r="O164" s="272"/>
      <c r="P164" s="272"/>
      <c r="Q164" s="272"/>
      <c r="R164" s="272"/>
      <c r="S164" s="272"/>
      <c r="T164" s="273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74" t="s">
        <v>285</v>
      </c>
      <c r="AU164" s="274" t="s">
        <v>84</v>
      </c>
      <c r="AV164" s="15" t="s">
        <v>102</v>
      </c>
      <c r="AW164" s="15" t="s">
        <v>37</v>
      </c>
      <c r="AX164" s="15" t="s">
        <v>82</v>
      </c>
      <c r="AY164" s="274" t="s">
        <v>277</v>
      </c>
    </row>
    <row r="165" s="11" customFormat="1" ht="22.8" customHeight="1">
      <c r="A165" s="11"/>
      <c r="B165" s="196"/>
      <c r="C165" s="197"/>
      <c r="D165" s="198" t="s">
        <v>74</v>
      </c>
      <c r="E165" s="249" t="s">
        <v>84</v>
      </c>
      <c r="F165" s="249" t="s">
        <v>2419</v>
      </c>
      <c r="G165" s="197"/>
      <c r="H165" s="197"/>
      <c r="I165" s="200"/>
      <c r="J165" s="250">
        <f>BK165</f>
        <v>0</v>
      </c>
      <c r="K165" s="197"/>
      <c r="L165" s="202"/>
      <c r="M165" s="203"/>
      <c r="N165" s="204"/>
      <c r="O165" s="204"/>
      <c r="P165" s="205">
        <f>SUM(P166:P192)</f>
        <v>0</v>
      </c>
      <c r="Q165" s="204"/>
      <c r="R165" s="205">
        <f>SUM(R166:R192)</f>
        <v>54.99946104</v>
      </c>
      <c r="S165" s="204"/>
      <c r="T165" s="206">
        <f>SUM(T166:T192)</f>
        <v>0</v>
      </c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R165" s="207" t="s">
        <v>82</v>
      </c>
      <c r="AT165" s="208" t="s">
        <v>74</v>
      </c>
      <c r="AU165" s="208" t="s">
        <v>82</v>
      </c>
      <c r="AY165" s="207" t="s">
        <v>277</v>
      </c>
      <c r="BK165" s="209">
        <f>SUM(BK166:BK192)</f>
        <v>0</v>
      </c>
    </row>
    <row r="166" s="2" customFormat="1" ht="16.5" customHeight="1">
      <c r="A166" s="41"/>
      <c r="B166" s="42"/>
      <c r="C166" s="210" t="s">
        <v>337</v>
      </c>
      <c r="D166" s="210" t="s">
        <v>278</v>
      </c>
      <c r="E166" s="211" t="s">
        <v>2420</v>
      </c>
      <c r="F166" s="212" t="s">
        <v>2421</v>
      </c>
      <c r="G166" s="213" t="s">
        <v>1131</v>
      </c>
      <c r="H166" s="214">
        <v>0.61199999999999999</v>
      </c>
      <c r="I166" s="215"/>
      <c r="J166" s="216">
        <f>ROUND(I166*H166,2)</f>
        <v>0</v>
      </c>
      <c r="K166" s="212" t="s">
        <v>19</v>
      </c>
      <c r="L166" s="47"/>
      <c r="M166" s="217" t="s">
        <v>19</v>
      </c>
      <c r="N166" s="218" t="s">
        <v>46</v>
      </c>
      <c r="O166" s="87"/>
      <c r="P166" s="219">
        <f>O166*H166</f>
        <v>0</v>
      </c>
      <c r="Q166" s="219">
        <v>2.3010199999999998</v>
      </c>
      <c r="R166" s="219">
        <f>Q166*H166</f>
        <v>1.4082242399999998</v>
      </c>
      <c r="S166" s="219">
        <v>0</v>
      </c>
      <c r="T166" s="220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1" t="s">
        <v>102</v>
      </c>
      <c r="AT166" s="221" t="s">
        <v>278</v>
      </c>
      <c r="AU166" s="221" t="s">
        <v>84</v>
      </c>
      <c r="AY166" s="20" t="s">
        <v>277</v>
      </c>
      <c r="BE166" s="222">
        <f>IF(N166="základní",J166,0)</f>
        <v>0</v>
      </c>
      <c r="BF166" s="222">
        <f>IF(N166="snížená",J166,0)</f>
        <v>0</v>
      </c>
      <c r="BG166" s="222">
        <f>IF(N166="zákl. přenesená",J166,0)</f>
        <v>0</v>
      </c>
      <c r="BH166" s="222">
        <f>IF(N166="sníž. přenesená",J166,0)</f>
        <v>0</v>
      </c>
      <c r="BI166" s="222">
        <f>IF(N166="nulová",J166,0)</f>
        <v>0</v>
      </c>
      <c r="BJ166" s="20" t="s">
        <v>82</v>
      </c>
      <c r="BK166" s="222">
        <f>ROUND(I166*H166,2)</f>
        <v>0</v>
      </c>
      <c r="BL166" s="20" t="s">
        <v>102</v>
      </c>
      <c r="BM166" s="221" t="s">
        <v>2422</v>
      </c>
    </row>
    <row r="167" s="2" customFormat="1">
      <c r="A167" s="41"/>
      <c r="B167" s="42"/>
      <c r="C167" s="43"/>
      <c r="D167" s="223" t="s">
        <v>283</v>
      </c>
      <c r="E167" s="43"/>
      <c r="F167" s="224" t="s">
        <v>2421</v>
      </c>
      <c r="G167" s="43"/>
      <c r="H167" s="43"/>
      <c r="I167" s="225"/>
      <c r="J167" s="43"/>
      <c r="K167" s="43"/>
      <c r="L167" s="47"/>
      <c r="M167" s="226"/>
      <c r="N167" s="22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283</v>
      </c>
      <c r="AU167" s="20" t="s">
        <v>84</v>
      </c>
    </row>
    <row r="168" s="12" customFormat="1">
      <c r="A168" s="12"/>
      <c r="B168" s="228"/>
      <c r="C168" s="229"/>
      <c r="D168" s="223" t="s">
        <v>285</v>
      </c>
      <c r="E168" s="230" t="s">
        <v>19</v>
      </c>
      <c r="F168" s="231" t="s">
        <v>2423</v>
      </c>
      <c r="G168" s="229"/>
      <c r="H168" s="232">
        <v>0.61199999999999999</v>
      </c>
      <c r="I168" s="233"/>
      <c r="J168" s="229"/>
      <c r="K168" s="229"/>
      <c r="L168" s="234"/>
      <c r="M168" s="235"/>
      <c r="N168" s="236"/>
      <c r="O168" s="236"/>
      <c r="P168" s="236"/>
      <c r="Q168" s="236"/>
      <c r="R168" s="236"/>
      <c r="S168" s="236"/>
      <c r="T168" s="237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T168" s="238" t="s">
        <v>285</v>
      </c>
      <c r="AU168" s="238" t="s">
        <v>84</v>
      </c>
      <c r="AV168" s="12" t="s">
        <v>84</v>
      </c>
      <c r="AW168" s="12" t="s">
        <v>37</v>
      </c>
      <c r="AX168" s="12" t="s">
        <v>82</v>
      </c>
      <c r="AY168" s="238" t="s">
        <v>277</v>
      </c>
    </row>
    <row r="169" s="2" customFormat="1" ht="16.5" customHeight="1">
      <c r="A169" s="41"/>
      <c r="B169" s="42"/>
      <c r="C169" s="210" t="s">
        <v>214</v>
      </c>
      <c r="D169" s="210" t="s">
        <v>278</v>
      </c>
      <c r="E169" s="211" t="s">
        <v>2424</v>
      </c>
      <c r="F169" s="212" t="s">
        <v>2425</v>
      </c>
      <c r="G169" s="213" t="s">
        <v>956</v>
      </c>
      <c r="H169" s="214">
        <v>51</v>
      </c>
      <c r="I169" s="215"/>
      <c r="J169" s="216">
        <f>ROUND(I169*H169,2)</f>
        <v>0</v>
      </c>
      <c r="K169" s="212" t="s">
        <v>19</v>
      </c>
      <c r="L169" s="47"/>
      <c r="M169" s="217" t="s">
        <v>19</v>
      </c>
      <c r="N169" s="218" t="s">
        <v>46</v>
      </c>
      <c r="O169" s="87"/>
      <c r="P169" s="219">
        <f>O169*H169</f>
        <v>0</v>
      </c>
      <c r="Q169" s="219">
        <v>0.73404000000000003</v>
      </c>
      <c r="R169" s="219">
        <f>Q169*H169</f>
        <v>37.436039999999998</v>
      </c>
      <c r="S169" s="219">
        <v>0</v>
      </c>
      <c r="T169" s="220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1" t="s">
        <v>102</v>
      </c>
      <c r="AT169" s="221" t="s">
        <v>278</v>
      </c>
      <c r="AU169" s="221" t="s">
        <v>84</v>
      </c>
      <c r="AY169" s="20" t="s">
        <v>277</v>
      </c>
      <c r="BE169" s="222">
        <f>IF(N169="základní",J169,0)</f>
        <v>0</v>
      </c>
      <c r="BF169" s="222">
        <f>IF(N169="snížená",J169,0)</f>
        <v>0</v>
      </c>
      <c r="BG169" s="222">
        <f>IF(N169="zákl. přenesená",J169,0)</f>
        <v>0</v>
      </c>
      <c r="BH169" s="222">
        <f>IF(N169="sníž. přenesená",J169,0)</f>
        <v>0</v>
      </c>
      <c r="BI169" s="222">
        <f>IF(N169="nulová",J169,0)</f>
        <v>0</v>
      </c>
      <c r="BJ169" s="20" t="s">
        <v>82</v>
      </c>
      <c r="BK169" s="222">
        <f>ROUND(I169*H169,2)</f>
        <v>0</v>
      </c>
      <c r="BL169" s="20" t="s">
        <v>102</v>
      </c>
      <c r="BM169" s="221" t="s">
        <v>2426</v>
      </c>
    </row>
    <row r="170" s="2" customFormat="1">
      <c r="A170" s="41"/>
      <c r="B170" s="42"/>
      <c r="C170" s="43"/>
      <c r="D170" s="223" t="s">
        <v>283</v>
      </c>
      <c r="E170" s="43"/>
      <c r="F170" s="224" t="s">
        <v>2425</v>
      </c>
      <c r="G170" s="43"/>
      <c r="H170" s="43"/>
      <c r="I170" s="225"/>
      <c r="J170" s="43"/>
      <c r="K170" s="43"/>
      <c r="L170" s="47"/>
      <c r="M170" s="226"/>
      <c r="N170" s="22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283</v>
      </c>
      <c r="AU170" s="20" t="s">
        <v>84</v>
      </c>
    </row>
    <row r="171" s="12" customFormat="1">
      <c r="A171" s="12"/>
      <c r="B171" s="228"/>
      <c r="C171" s="229"/>
      <c r="D171" s="223" t="s">
        <v>285</v>
      </c>
      <c r="E171" s="230" t="s">
        <v>19</v>
      </c>
      <c r="F171" s="231" t="s">
        <v>2427</v>
      </c>
      <c r="G171" s="229"/>
      <c r="H171" s="232">
        <v>51</v>
      </c>
      <c r="I171" s="233"/>
      <c r="J171" s="229"/>
      <c r="K171" s="229"/>
      <c r="L171" s="234"/>
      <c r="M171" s="235"/>
      <c r="N171" s="236"/>
      <c r="O171" s="236"/>
      <c r="P171" s="236"/>
      <c r="Q171" s="236"/>
      <c r="R171" s="236"/>
      <c r="S171" s="236"/>
      <c r="T171" s="237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T171" s="238" t="s">
        <v>285</v>
      </c>
      <c r="AU171" s="238" t="s">
        <v>84</v>
      </c>
      <c r="AV171" s="12" t="s">
        <v>84</v>
      </c>
      <c r="AW171" s="12" t="s">
        <v>37</v>
      </c>
      <c r="AX171" s="12" t="s">
        <v>82</v>
      </c>
      <c r="AY171" s="238" t="s">
        <v>277</v>
      </c>
    </row>
    <row r="172" s="2" customFormat="1" ht="21.75" customHeight="1">
      <c r="A172" s="41"/>
      <c r="B172" s="42"/>
      <c r="C172" s="210" t="s">
        <v>217</v>
      </c>
      <c r="D172" s="210" t="s">
        <v>278</v>
      </c>
      <c r="E172" s="211" t="s">
        <v>2428</v>
      </c>
      <c r="F172" s="212" t="s">
        <v>2429</v>
      </c>
      <c r="G172" s="213" t="s">
        <v>1041</v>
      </c>
      <c r="H172" s="214">
        <v>21.649999999999999</v>
      </c>
      <c r="I172" s="215"/>
      <c r="J172" s="216">
        <f>ROUND(I172*H172,2)</f>
        <v>0</v>
      </c>
      <c r="K172" s="212" t="s">
        <v>2354</v>
      </c>
      <c r="L172" s="47"/>
      <c r="M172" s="217" t="s">
        <v>19</v>
      </c>
      <c r="N172" s="218" t="s">
        <v>46</v>
      </c>
      <c r="O172" s="87"/>
      <c r="P172" s="219">
        <f>O172*H172</f>
        <v>0</v>
      </c>
      <c r="Q172" s="219">
        <v>0.73558000000000001</v>
      </c>
      <c r="R172" s="219">
        <f>Q172*H172</f>
        <v>15.925306999999998</v>
      </c>
      <c r="S172" s="219">
        <v>0</v>
      </c>
      <c r="T172" s="220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1" t="s">
        <v>102</v>
      </c>
      <c r="AT172" s="221" t="s">
        <v>278</v>
      </c>
      <c r="AU172" s="221" t="s">
        <v>84</v>
      </c>
      <c r="AY172" s="20" t="s">
        <v>277</v>
      </c>
      <c r="BE172" s="222">
        <f>IF(N172="základní",J172,0)</f>
        <v>0</v>
      </c>
      <c r="BF172" s="222">
        <f>IF(N172="snížená",J172,0)</f>
        <v>0</v>
      </c>
      <c r="BG172" s="222">
        <f>IF(N172="zákl. přenesená",J172,0)</f>
        <v>0</v>
      </c>
      <c r="BH172" s="222">
        <f>IF(N172="sníž. přenesená",J172,0)</f>
        <v>0</v>
      </c>
      <c r="BI172" s="222">
        <f>IF(N172="nulová",J172,0)</f>
        <v>0</v>
      </c>
      <c r="BJ172" s="20" t="s">
        <v>82</v>
      </c>
      <c r="BK172" s="222">
        <f>ROUND(I172*H172,2)</f>
        <v>0</v>
      </c>
      <c r="BL172" s="20" t="s">
        <v>102</v>
      </c>
      <c r="BM172" s="221" t="s">
        <v>2430</v>
      </c>
    </row>
    <row r="173" s="2" customFormat="1">
      <c r="A173" s="41"/>
      <c r="B173" s="42"/>
      <c r="C173" s="43"/>
      <c r="D173" s="223" t="s">
        <v>283</v>
      </c>
      <c r="E173" s="43"/>
      <c r="F173" s="224" t="s">
        <v>2431</v>
      </c>
      <c r="G173" s="43"/>
      <c r="H173" s="43"/>
      <c r="I173" s="225"/>
      <c r="J173" s="43"/>
      <c r="K173" s="43"/>
      <c r="L173" s="47"/>
      <c r="M173" s="226"/>
      <c r="N173" s="22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283</v>
      </c>
      <c r="AU173" s="20" t="s">
        <v>84</v>
      </c>
    </row>
    <row r="174" s="2" customFormat="1">
      <c r="A174" s="41"/>
      <c r="B174" s="42"/>
      <c r="C174" s="43"/>
      <c r="D174" s="252" t="s">
        <v>2357</v>
      </c>
      <c r="E174" s="43"/>
      <c r="F174" s="253" t="s">
        <v>2432</v>
      </c>
      <c r="G174" s="43"/>
      <c r="H174" s="43"/>
      <c r="I174" s="225"/>
      <c r="J174" s="43"/>
      <c r="K174" s="43"/>
      <c r="L174" s="47"/>
      <c r="M174" s="226"/>
      <c r="N174" s="22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2357</v>
      </c>
      <c r="AU174" s="20" t="s">
        <v>84</v>
      </c>
    </row>
    <row r="175" s="12" customFormat="1">
      <c r="A175" s="12"/>
      <c r="B175" s="228"/>
      <c r="C175" s="229"/>
      <c r="D175" s="223" t="s">
        <v>285</v>
      </c>
      <c r="E175" s="230" t="s">
        <v>19</v>
      </c>
      <c r="F175" s="231" t="s">
        <v>2433</v>
      </c>
      <c r="G175" s="229"/>
      <c r="H175" s="232">
        <v>2</v>
      </c>
      <c r="I175" s="233"/>
      <c r="J175" s="229"/>
      <c r="K175" s="229"/>
      <c r="L175" s="234"/>
      <c r="M175" s="235"/>
      <c r="N175" s="236"/>
      <c r="O175" s="236"/>
      <c r="P175" s="236"/>
      <c r="Q175" s="236"/>
      <c r="R175" s="236"/>
      <c r="S175" s="236"/>
      <c r="T175" s="237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T175" s="238" t="s">
        <v>285</v>
      </c>
      <c r="AU175" s="238" t="s">
        <v>84</v>
      </c>
      <c r="AV175" s="12" t="s">
        <v>84</v>
      </c>
      <c r="AW175" s="12" t="s">
        <v>37</v>
      </c>
      <c r="AX175" s="12" t="s">
        <v>75</v>
      </c>
      <c r="AY175" s="238" t="s">
        <v>277</v>
      </c>
    </row>
    <row r="176" s="12" customFormat="1">
      <c r="A176" s="12"/>
      <c r="B176" s="228"/>
      <c r="C176" s="229"/>
      <c r="D176" s="223" t="s">
        <v>285</v>
      </c>
      <c r="E176" s="230" t="s">
        <v>19</v>
      </c>
      <c r="F176" s="231" t="s">
        <v>2434</v>
      </c>
      <c r="G176" s="229"/>
      <c r="H176" s="232">
        <v>2.5</v>
      </c>
      <c r="I176" s="233"/>
      <c r="J176" s="229"/>
      <c r="K176" s="229"/>
      <c r="L176" s="234"/>
      <c r="M176" s="235"/>
      <c r="N176" s="236"/>
      <c r="O176" s="236"/>
      <c r="P176" s="236"/>
      <c r="Q176" s="236"/>
      <c r="R176" s="236"/>
      <c r="S176" s="236"/>
      <c r="T176" s="237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T176" s="238" t="s">
        <v>285</v>
      </c>
      <c r="AU176" s="238" t="s">
        <v>84</v>
      </c>
      <c r="AV176" s="12" t="s">
        <v>84</v>
      </c>
      <c r="AW176" s="12" t="s">
        <v>37</v>
      </c>
      <c r="AX176" s="12" t="s">
        <v>75</v>
      </c>
      <c r="AY176" s="238" t="s">
        <v>277</v>
      </c>
    </row>
    <row r="177" s="12" customFormat="1">
      <c r="A177" s="12"/>
      <c r="B177" s="228"/>
      <c r="C177" s="229"/>
      <c r="D177" s="223" t="s">
        <v>285</v>
      </c>
      <c r="E177" s="230" t="s">
        <v>19</v>
      </c>
      <c r="F177" s="231" t="s">
        <v>2435</v>
      </c>
      <c r="G177" s="229"/>
      <c r="H177" s="232">
        <v>2</v>
      </c>
      <c r="I177" s="233"/>
      <c r="J177" s="229"/>
      <c r="K177" s="229"/>
      <c r="L177" s="234"/>
      <c r="M177" s="235"/>
      <c r="N177" s="236"/>
      <c r="O177" s="236"/>
      <c r="P177" s="236"/>
      <c r="Q177" s="236"/>
      <c r="R177" s="236"/>
      <c r="S177" s="236"/>
      <c r="T177" s="237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T177" s="238" t="s">
        <v>285</v>
      </c>
      <c r="AU177" s="238" t="s">
        <v>84</v>
      </c>
      <c r="AV177" s="12" t="s">
        <v>84</v>
      </c>
      <c r="AW177" s="12" t="s">
        <v>37</v>
      </c>
      <c r="AX177" s="12" t="s">
        <v>75</v>
      </c>
      <c r="AY177" s="238" t="s">
        <v>277</v>
      </c>
    </row>
    <row r="178" s="12" customFormat="1">
      <c r="A178" s="12"/>
      <c r="B178" s="228"/>
      <c r="C178" s="229"/>
      <c r="D178" s="223" t="s">
        <v>285</v>
      </c>
      <c r="E178" s="230" t="s">
        <v>19</v>
      </c>
      <c r="F178" s="231" t="s">
        <v>2436</v>
      </c>
      <c r="G178" s="229"/>
      <c r="H178" s="232">
        <v>0.5</v>
      </c>
      <c r="I178" s="233"/>
      <c r="J178" s="229"/>
      <c r="K178" s="229"/>
      <c r="L178" s="234"/>
      <c r="M178" s="235"/>
      <c r="N178" s="236"/>
      <c r="O178" s="236"/>
      <c r="P178" s="236"/>
      <c r="Q178" s="236"/>
      <c r="R178" s="236"/>
      <c r="S178" s="236"/>
      <c r="T178" s="237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T178" s="238" t="s">
        <v>285</v>
      </c>
      <c r="AU178" s="238" t="s">
        <v>84</v>
      </c>
      <c r="AV178" s="12" t="s">
        <v>84</v>
      </c>
      <c r="AW178" s="12" t="s">
        <v>37</v>
      </c>
      <c r="AX178" s="12" t="s">
        <v>75</v>
      </c>
      <c r="AY178" s="238" t="s">
        <v>277</v>
      </c>
    </row>
    <row r="179" s="12" customFormat="1">
      <c r="A179" s="12"/>
      <c r="B179" s="228"/>
      <c r="C179" s="229"/>
      <c r="D179" s="223" t="s">
        <v>285</v>
      </c>
      <c r="E179" s="230" t="s">
        <v>19</v>
      </c>
      <c r="F179" s="231" t="s">
        <v>2433</v>
      </c>
      <c r="G179" s="229"/>
      <c r="H179" s="232">
        <v>2</v>
      </c>
      <c r="I179" s="233"/>
      <c r="J179" s="229"/>
      <c r="K179" s="229"/>
      <c r="L179" s="234"/>
      <c r="M179" s="235"/>
      <c r="N179" s="236"/>
      <c r="O179" s="236"/>
      <c r="P179" s="236"/>
      <c r="Q179" s="236"/>
      <c r="R179" s="236"/>
      <c r="S179" s="236"/>
      <c r="T179" s="237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T179" s="238" t="s">
        <v>285</v>
      </c>
      <c r="AU179" s="238" t="s">
        <v>84</v>
      </c>
      <c r="AV179" s="12" t="s">
        <v>84</v>
      </c>
      <c r="AW179" s="12" t="s">
        <v>37</v>
      </c>
      <c r="AX179" s="12" t="s">
        <v>75</v>
      </c>
      <c r="AY179" s="238" t="s">
        <v>277</v>
      </c>
    </row>
    <row r="180" s="12" customFormat="1">
      <c r="A180" s="12"/>
      <c r="B180" s="228"/>
      <c r="C180" s="229"/>
      <c r="D180" s="223" t="s">
        <v>285</v>
      </c>
      <c r="E180" s="230" t="s">
        <v>19</v>
      </c>
      <c r="F180" s="231" t="s">
        <v>2433</v>
      </c>
      <c r="G180" s="229"/>
      <c r="H180" s="232">
        <v>2</v>
      </c>
      <c r="I180" s="233"/>
      <c r="J180" s="229"/>
      <c r="K180" s="229"/>
      <c r="L180" s="234"/>
      <c r="M180" s="235"/>
      <c r="N180" s="236"/>
      <c r="O180" s="236"/>
      <c r="P180" s="236"/>
      <c r="Q180" s="236"/>
      <c r="R180" s="236"/>
      <c r="S180" s="236"/>
      <c r="T180" s="237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T180" s="238" t="s">
        <v>285</v>
      </c>
      <c r="AU180" s="238" t="s">
        <v>84</v>
      </c>
      <c r="AV180" s="12" t="s">
        <v>84</v>
      </c>
      <c r="AW180" s="12" t="s">
        <v>37</v>
      </c>
      <c r="AX180" s="12" t="s">
        <v>75</v>
      </c>
      <c r="AY180" s="238" t="s">
        <v>277</v>
      </c>
    </row>
    <row r="181" s="12" customFormat="1">
      <c r="A181" s="12"/>
      <c r="B181" s="228"/>
      <c r="C181" s="229"/>
      <c r="D181" s="223" t="s">
        <v>285</v>
      </c>
      <c r="E181" s="230" t="s">
        <v>19</v>
      </c>
      <c r="F181" s="231" t="s">
        <v>2434</v>
      </c>
      <c r="G181" s="229"/>
      <c r="H181" s="232">
        <v>2.5</v>
      </c>
      <c r="I181" s="233"/>
      <c r="J181" s="229"/>
      <c r="K181" s="229"/>
      <c r="L181" s="234"/>
      <c r="M181" s="235"/>
      <c r="N181" s="236"/>
      <c r="O181" s="236"/>
      <c r="P181" s="236"/>
      <c r="Q181" s="236"/>
      <c r="R181" s="236"/>
      <c r="S181" s="236"/>
      <c r="T181" s="237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T181" s="238" t="s">
        <v>285</v>
      </c>
      <c r="AU181" s="238" t="s">
        <v>84</v>
      </c>
      <c r="AV181" s="12" t="s">
        <v>84</v>
      </c>
      <c r="AW181" s="12" t="s">
        <v>37</v>
      </c>
      <c r="AX181" s="12" t="s">
        <v>75</v>
      </c>
      <c r="AY181" s="238" t="s">
        <v>277</v>
      </c>
    </row>
    <row r="182" s="12" customFormat="1">
      <c r="A182" s="12"/>
      <c r="B182" s="228"/>
      <c r="C182" s="229"/>
      <c r="D182" s="223" t="s">
        <v>285</v>
      </c>
      <c r="E182" s="230" t="s">
        <v>19</v>
      </c>
      <c r="F182" s="231" t="s">
        <v>2437</v>
      </c>
      <c r="G182" s="229"/>
      <c r="H182" s="232">
        <v>1.3500000000000001</v>
      </c>
      <c r="I182" s="233"/>
      <c r="J182" s="229"/>
      <c r="K182" s="229"/>
      <c r="L182" s="234"/>
      <c r="M182" s="235"/>
      <c r="N182" s="236"/>
      <c r="O182" s="236"/>
      <c r="P182" s="236"/>
      <c r="Q182" s="236"/>
      <c r="R182" s="236"/>
      <c r="S182" s="236"/>
      <c r="T182" s="237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T182" s="238" t="s">
        <v>285</v>
      </c>
      <c r="AU182" s="238" t="s">
        <v>84</v>
      </c>
      <c r="AV182" s="12" t="s">
        <v>84</v>
      </c>
      <c r="AW182" s="12" t="s">
        <v>37</v>
      </c>
      <c r="AX182" s="12" t="s">
        <v>75</v>
      </c>
      <c r="AY182" s="238" t="s">
        <v>277</v>
      </c>
    </row>
    <row r="183" s="12" customFormat="1">
      <c r="A183" s="12"/>
      <c r="B183" s="228"/>
      <c r="C183" s="229"/>
      <c r="D183" s="223" t="s">
        <v>285</v>
      </c>
      <c r="E183" s="230" t="s">
        <v>19</v>
      </c>
      <c r="F183" s="231" t="s">
        <v>2438</v>
      </c>
      <c r="G183" s="229"/>
      <c r="H183" s="232">
        <v>0.80000000000000004</v>
      </c>
      <c r="I183" s="233"/>
      <c r="J183" s="229"/>
      <c r="K183" s="229"/>
      <c r="L183" s="234"/>
      <c r="M183" s="235"/>
      <c r="N183" s="236"/>
      <c r="O183" s="236"/>
      <c r="P183" s="236"/>
      <c r="Q183" s="236"/>
      <c r="R183" s="236"/>
      <c r="S183" s="236"/>
      <c r="T183" s="237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T183" s="238" t="s">
        <v>285</v>
      </c>
      <c r="AU183" s="238" t="s">
        <v>84</v>
      </c>
      <c r="AV183" s="12" t="s">
        <v>84</v>
      </c>
      <c r="AW183" s="12" t="s">
        <v>37</v>
      </c>
      <c r="AX183" s="12" t="s">
        <v>75</v>
      </c>
      <c r="AY183" s="238" t="s">
        <v>277</v>
      </c>
    </row>
    <row r="184" s="12" customFormat="1">
      <c r="A184" s="12"/>
      <c r="B184" s="228"/>
      <c r="C184" s="229"/>
      <c r="D184" s="223" t="s">
        <v>285</v>
      </c>
      <c r="E184" s="230" t="s">
        <v>19</v>
      </c>
      <c r="F184" s="231" t="s">
        <v>2433</v>
      </c>
      <c r="G184" s="229"/>
      <c r="H184" s="232">
        <v>2</v>
      </c>
      <c r="I184" s="233"/>
      <c r="J184" s="229"/>
      <c r="K184" s="229"/>
      <c r="L184" s="234"/>
      <c r="M184" s="235"/>
      <c r="N184" s="236"/>
      <c r="O184" s="236"/>
      <c r="P184" s="236"/>
      <c r="Q184" s="236"/>
      <c r="R184" s="236"/>
      <c r="S184" s="236"/>
      <c r="T184" s="237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T184" s="238" t="s">
        <v>285</v>
      </c>
      <c r="AU184" s="238" t="s">
        <v>84</v>
      </c>
      <c r="AV184" s="12" t="s">
        <v>84</v>
      </c>
      <c r="AW184" s="12" t="s">
        <v>37</v>
      </c>
      <c r="AX184" s="12" t="s">
        <v>75</v>
      </c>
      <c r="AY184" s="238" t="s">
        <v>277</v>
      </c>
    </row>
    <row r="185" s="12" customFormat="1">
      <c r="A185" s="12"/>
      <c r="B185" s="228"/>
      <c r="C185" s="229"/>
      <c r="D185" s="223" t="s">
        <v>285</v>
      </c>
      <c r="E185" s="230" t="s">
        <v>19</v>
      </c>
      <c r="F185" s="231" t="s">
        <v>2433</v>
      </c>
      <c r="G185" s="229"/>
      <c r="H185" s="232">
        <v>2</v>
      </c>
      <c r="I185" s="233"/>
      <c r="J185" s="229"/>
      <c r="K185" s="229"/>
      <c r="L185" s="234"/>
      <c r="M185" s="235"/>
      <c r="N185" s="236"/>
      <c r="O185" s="236"/>
      <c r="P185" s="236"/>
      <c r="Q185" s="236"/>
      <c r="R185" s="236"/>
      <c r="S185" s="236"/>
      <c r="T185" s="237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T185" s="238" t="s">
        <v>285</v>
      </c>
      <c r="AU185" s="238" t="s">
        <v>84</v>
      </c>
      <c r="AV185" s="12" t="s">
        <v>84</v>
      </c>
      <c r="AW185" s="12" t="s">
        <v>37</v>
      </c>
      <c r="AX185" s="12" t="s">
        <v>75</v>
      </c>
      <c r="AY185" s="238" t="s">
        <v>277</v>
      </c>
    </row>
    <row r="186" s="12" customFormat="1">
      <c r="A186" s="12"/>
      <c r="B186" s="228"/>
      <c r="C186" s="229"/>
      <c r="D186" s="223" t="s">
        <v>285</v>
      </c>
      <c r="E186" s="230" t="s">
        <v>19</v>
      </c>
      <c r="F186" s="231" t="s">
        <v>2433</v>
      </c>
      <c r="G186" s="229"/>
      <c r="H186" s="232">
        <v>2</v>
      </c>
      <c r="I186" s="233"/>
      <c r="J186" s="229"/>
      <c r="K186" s="229"/>
      <c r="L186" s="234"/>
      <c r="M186" s="235"/>
      <c r="N186" s="236"/>
      <c r="O186" s="236"/>
      <c r="P186" s="236"/>
      <c r="Q186" s="236"/>
      <c r="R186" s="236"/>
      <c r="S186" s="236"/>
      <c r="T186" s="237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T186" s="238" t="s">
        <v>285</v>
      </c>
      <c r="AU186" s="238" t="s">
        <v>84</v>
      </c>
      <c r="AV186" s="12" t="s">
        <v>84</v>
      </c>
      <c r="AW186" s="12" t="s">
        <v>37</v>
      </c>
      <c r="AX186" s="12" t="s">
        <v>75</v>
      </c>
      <c r="AY186" s="238" t="s">
        <v>277</v>
      </c>
    </row>
    <row r="187" s="15" customFormat="1">
      <c r="A187" s="15"/>
      <c r="B187" s="264"/>
      <c r="C187" s="265"/>
      <c r="D187" s="223" t="s">
        <v>285</v>
      </c>
      <c r="E187" s="266" t="s">
        <v>19</v>
      </c>
      <c r="F187" s="267" t="s">
        <v>2372</v>
      </c>
      <c r="G187" s="265"/>
      <c r="H187" s="268">
        <v>21.649999999999999</v>
      </c>
      <c r="I187" s="269"/>
      <c r="J187" s="265"/>
      <c r="K187" s="265"/>
      <c r="L187" s="270"/>
      <c r="M187" s="271"/>
      <c r="N187" s="272"/>
      <c r="O187" s="272"/>
      <c r="P187" s="272"/>
      <c r="Q187" s="272"/>
      <c r="R187" s="272"/>
      <c r="S187" s="272"/>
      <c r="T187" s="273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74" t="s">
        <v>285</v>
      </c>
      <c r="AU187" s="274" t="s">
        <v>84</v>
      </c>
      <c r="AV187" s="15" t="s">
        <v>102</v>
      </c>
      <c r="AW187" s="15" t="s">
        <v>37</v>
      </c>
      <c r="AX187" s="15" t="s">
        <v>82</v>
      </c>
      <c r="AY187" s="274" t="s">
        <v>277</v>
      </c>
    </row>
    <row r="188" s="2" customFormat="1" ht="16.5" customHeight="1">
      <c r="A188" s="41"/>
      <c r="B188" s="42"/>
      <c r="C188" s="210" t="s">
        <v>220</v>
      </c>
      <c r="D188" s="210" t="s">
        <v>278</v>
      </c>
      <c r="E188" s="211" t="s">
        <v>2439</v>
      </c>
      <c r="F188" s="212" t="s">
        <v>2440</v>
      </c>
      <c r="G188" s="213" t="s">
        <v>940</v>
      </c>
      <c r="H188" s="214">
        <v>0.217</v>
      </c>
      <c r="I188" s="215"/>
      <c r="J188" s="216">
        <f>ROUND(I188*H188,2)</f>
        <v>0</v>
      </c>
      <c r="K188" s="212" t="s">
        <v>2354</v>
      </c>
      <c r="L188" s="47"/>
      <c r="M188" s="217" t="s">
        <v>19</v>
      </c>
      <c r="N188" s="218" t="s">
        <v>46</v>
      </c>
      <c r="O188" s="87"/>
      <c r="P188" s="219">
        <f>O188*H188</f>
        <v>0</v>
      </c>
      <c r="Q188" s="219">
        <v>1.0593999999999999</v>
      </c>
      <c r="R188" s="219">
        <f>Q188*H188</f>
        <v>0.22988979999999998</v>
      </c>
      <c r="S188" s="219">
        <v>0</v>
      </c>
      <c r="T188" s="220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1" t="s">
        <v>102</v>
      </c>
      <c r="AT188" s="221" t="s">
        <v>278</v>
      </c>
      <c r="AU188" s="221" t="s">
        <v>84</v>
      </c>
      <c r="AY188" s="20" t="s">
        <v>277</v>
      </c>
      <c r="BE188" s="222">
        <f>IF(N188="základní",J188,0)</f>
        <v>0</v>
      </c>
      <c r="BF188" s="222">
        <f>IF(N188="snížená",J188,0)</f>
        <v>0</v>
      </c>
      <c r="BG188" s="222">
        <f>IF(N188="zákl. přenesená",J188,0)</f>
        <v>0</v>
      </c>
      <c r="BH188" s="222">
        <f>IF(N188="sníž. přenesená",J188,0)</f>
        <v>0</v>
      </c>
      <c r="BI188" s="222">
        <f>IF(N188="nulová",J188,0)</f>
        <v>0</v>
      </c>
      <c r="BJ188" s="20" t="s">
        <v>82</v>
      </c>
      <c r="BK188" s="222">
        <f>ROUND(I188*H188,2)</f>
        <v>0</v>
      </c>
      <c r="BL188" s="20" t="s">
        <v>102</v>
      </c>
      <c r="BM188" s="221" t="s">
        <v>2441</v>
      </c>
    </row>
    <row r="189" s="2" customFormat="1">
      <c r="A189" s="41"/>
      <c r="B189" s="42"/>
      <c r="C189" s="43"/>
      <c r="D189" s="223" t="s">
        <v>283</v>
      </c>
      <c r="E189" s="43"/>
      <c r="F189" s="224" t="s">
        <v>2442</v>
      </c>
      <c r="G189" s="43"/>
      <c r="H189" s="43"/>
      <c r="I189" s="225"/>
      <c r="J189" s="43"/>
      <c r="K189" s="43"/>
      <c r="L189" s="47"/>
      <c r="M189" s="226"/>
      <c r="N189" s="22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283</v>
      </c>
      <c r="AU189" s="20" t="s">
        <v>84</v>
      </c>
    </row>
    <row r="190" s="2" customFormat="1">
      <c r="A190" s="41"/>
      <c r="B190" s="42"/>
      <c r="C190" s="43"/>
      <c r="D190" s="252" t="s">
        <v>2357</v>
      </c>
      <c r="E190" s="43"/>
      <c r="F190" s="253" t="s">
        <v>2443</v>
      </c>
      <c r="G190" s="43"/>
      <c r="H190" s="43"/>
      <c r="I190" s="225"/>
      <c r="J190" s="43"/>
      <c r="K190" s="43"/>
      <c r="L190" s="47"/>
      <c r="M190" s="226"/>
      <c r="N190" s="227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2357</v>
      </c>
      <c r="AU190" s="20" t="s">
        <v>84</v>
      </c>
    </row>
    <row r="191" s="14" customFormat="1">
      <c r="A191" s="14"/>
      <c r="B191" s="254"/>
      <c r="C191" s="255"/>
      <c r="D191" s="223" t="s">
        <v>285</v>
      </c>
      <c r="E191" s="256" t="s">
        <v>19</v>
      </c>
      <c r="F191" s="257" t="s">
        <v>2444</v>
      </c>
      <c r="G191" s="255"/>
      <c r="H191" s="256" t="s">
        <v>19</v>
      </c>
      <c r="I191" s="258"/>
      <c r="J191" s="255"/>
      <c r="K191" s="255"/>
      <c r="L191" s="259"/>
      <c r="M191" s="260"/>
      <c r="N191" s="261"/>
      <c r="O191" s="261"/>
      <c r="P191" s="261"/>
      <c r="Q191" s="261"/>
      <c r="R191" s="261"/>
      <c r="S191" s="261"/>
      <c r="T191" s="262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3" t="s">
        <v>285</v>
      </c>
      <c r="AU191" s="263" t="s">
        <v>84</v>
      </c>
      <c r="AV191" s="14" t="s">
        <v>82</v>
      </c>
      <c r="AW191" s="14" t="s">
        <v>37</v>
      </c>
      <c r="AX191" s="14" t="s">
        <v>75</v>
      </c>
      <c r="AY191" s="263" t="s">
        <v>277</v>
      </c>
    </row>
    <row r="192" s="12" customFormat="1">
      <c r="A192" s="12"/>
      <c r="B192" s="228"/>
      <c r="C192" s="229"/>
      <c r="D192" s="223" t="s">
        <v>285</v>
      </c>
      <c r="E192" s="230" t="s">
        <v>19</v>
      </c>
      <c r="F192" s="231" t="s">
        <v>2445</v>
      </c>
      <c r="G192" s="229"/>
      <c r="H192" s="232">
        <v>0.217</v>
      </c>
      <c r="I192" s="233"/>
      <c r="J192" s="229"/>
      <c r="K192" s="229"/>
      <c r="L192" s="234"/>
      <c r="M192" s="235"/>
      <c r="N192" s="236"/>
      <c r="O192" s="236"/>
      <c r="P192" s="236"/>
      <c r="Q192" s="236"/>
      <c r="R192" s="236"/>
      <c r="S192" s="236"/>
      <c r="T192" s="237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T192" s="238" t="s">
        <v>285</v>
      </c>
      <c r="AU192" s="238" t="s">
        <v>84</v>
      </c>
      <c r="AV192" s="12" t="s">
        <v>84</v>
      </c>
      <c r="AW192" s="12" t="s">
        <v>37</v>
      </c>
      <c r="AX192" s="12" t="s">
        <v>82</v>
      </c>
      <c r="AY192" s="238" t="s">
        <v>277</v>
      </c>
    </row>
    <row r="193" s="11" customFormat="1" ht="22.8" customHeight="1">
      <c r="A193" s="11"/>
      <c r="B193" s="196"/>
      <c r="C193" s="197"/>
      <c r="D193" s="198" t="s">
        <v>74</v>
      </c>
      <c r="E193" s="249" t="s">
        <v>337</v>
      </c>
      <c r="F193" s="249" t="s">
        <v>2446</v>
      </c>
      <c r="G193" s="197"/>
      <c r="H193" s="197"/>
      <c r="I193" s="200"/>
      <c r="J193" s="250">
        <f>BK193</f>
        <v>0</v>
      </c>
      <c r="K193" s="197"/>
      <c r="L193" s="202"/>
      <c r="M193" s="203"/>
      <c r="N193" s="204"/>
      <c r="O193" s="204"/>
      <c r="P193" s="205">
        <f>SUM(P194:P205)</f>
        <v>0</v>
      </c>
      <c r="Q193" s="204"/>
      <c r="R193" s="205">
        <f>SUM(R194:R205)</f>
        <v>3.6040000000000001</v>
      </c>
      <c r="S193" s="204"/>
      <c r="T193" s="206">
        <f>SUM(T194:T205)</f>
        <v>0</v>
      </c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R193" s="207" t="s">
        <v>82</v>
      </c>
      <c r="AT193" s="208" t="s">
        <v>74</v>
      </c>
      <c r="AU193" s="208" t="s">
        <v>82</v>
      </c>
      <c r="AY193" s="207" t="s">
        <v>277</v>
      </c>
      <c r="BK193" s="209">
        <f>SUM(BK194:BK205)</f>
        <v>0</v>
      </c>
    </row>
    <row r="194" s="2" customFormat="1" ht="16.5" customHeight="1">
      <c r="A194" s="41"/>
      <c r="B194" s="42"/>
      <c r="C194" s="210" t="s">
        <v>223</v>
      </c>
      <c r="D194" s="210" t="s">
        <v>278</v>
      </c>
      <c r="E194" s="211" t="s">
        <v>2447</v>
      </c>
      <c r="F194" s="212" t="s">
        <v>2448</v>
      </c>
      <c r="G194" s="213" t="s">
        <v>1113</v>
      </c>
      <c r="H194" s="214">
        <v>4</v>
      </c>
      <c r="I194" s="215"/>
      <c r="J194" s="216">
        <f>ROUND(I194*H194,2)</f>
        <v>0</v>
      </c>
      <c r="K194" s="212" t="s">
        <v>19</v>
      </c>
      <c r="L194" s="47"/>
      <c r="M194" s="217" t="s">
        <v>19</v>
      </c>
      <c r="N194" s="218" t="s">
        <v>46</v>
      </c>
      <c r="O194" s="87"/>
      <c r="P194" s="219">
        <f>O194*H194</f>
        <v>0</v>
      </c>
      <c r="Q194" s="219">
        <v>0.0050000000000000001</v>
      </c>
      <c r="R194" s="219">
        <f>Q194*H194</f>
        <v>0.02</v>
      </c>
      <c r="S194" s="219">
        <v>0</v>
      </c>
      <c r="T194" s="220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1" t="s">
        <v>102</v>
      </c>
      <c r="AT194" s="221" t="s">
        <v>278</v>
      </c>
      <c r="AU194" s="221" t="s">
        <v>84</v>
      </c>
      <c r="AY194" s="20" t="s">
        <v>277</v>
      </c>
      <c r="BE194" s="222">
        <f>IF(N194="základní",J194,0)</f>
        <v>0</v>
      </c>
      <c r="BF194" s="222">
        <f>IF(N194="snížená",J194,0)</f>
        <v>0</v>
      </c>
      <c r="BG194" s="222">
        <f>IF(N194="zákl. přenesená",J194,0)</f>
        <v>0</v>
      </c>
      <c r="BH194" s="222">
        <f>IF(N194="sníž. přenesená",J194,0)</f>
        <v>0</v>
      </c>
      <c r="BI194" s="222">
        <f>IF(N194="nulová",J194,0)</f>
        <v>0</v>
      </c>
      <c r="BJ194" s="20" t="s">
        <v>82</v>
      </c>
      <c r="BK194" s="222">
        <f>ROUND(I194*H194,2)</f>
        <v>0</v>
      </c>
      <c r="BL194" s="20" t="s">
        <v>102</v>
      </c>
      <c r="BM194" s="221" t="s">
        <v>2449</v>
      </c>
    </row>
    <row r="195" s="2" customFormat="1">
      <c r="A195" s="41"/>
      <c r="B195" s="42"/>
      <c r="C195" s="43"/>
      <c r="D195" s="223" t="s">
        <v>283</v>
      </c>
      <c r="E195" s="43"/>
      <c r="F195" s="224" t="s">
        <v>2448</v>
      </c>
      <c r="G195" s="43"/>
      <c r="H195" s="43"/>
      <c r="I195" s="225"/>
      <c r="J195" s="43"/>
      <c r="K195" s="43"/>
      <c r="L195" s="47"/>
      <c r="M195" s="226"/>
      <c r="N195" s="22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283</v>
      </c>
      <c r="AU195" s="20" t="s">
        <v>84</v>
      </c>
    </row>
    <row r="196" s="2" customFormat="1" ht="24.15" customHeight="1">
      <c r="A196" s="41"/>
      <c r="B196" s="42"/>
      <c r="C196" s="210" t="s">
        <v>226</v>
      </c>
      <c r="D196" s="210" t="s">
        <v>278</v>
      </c>
      <c r="E196" s="211" t="s">
        <v>2450</v>
      </c>
      <c r="F196" s="212" t="s">
        <v>2451</v>
      </c>
      <c r="G196" s="213" t="s">
        <v>956</v>
      </c>
      <c r="H196" s="214">
        <v>1</v>
      </c>
      <c r="I196" s="215"/>
      <c r="J196" s="216">
        <f>ROUND(I196*H196,2)</f>
        <v>0</v>
      </c>
      <c r="K196" s="212" t="s">
        <v>19</v>
      </c>
      <c r="L196" s="47"/>
      <c r="M196" s="217" t="s">
        <v>19</v>
      </c>
      <c r="N196" s="218" t="s">
        <v>46</v>
      </c>
      <c r="O196" s="87"/>
      <c r="P196" s="219">
        <f>O196*H196</f>
        <v>0</v>
      </c>
      <c r="Q196" s="219">
        <v>0.84999999999999998</v>
      </c>
      <c r="R196" s="219">
        <f>Q196*H196</f>
        <v>0.84999999999999998</v>
      </c>
      <c r="S196" s="219">
        <v>0</v>
      </c>
      <c r="T196" s="220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1" t="s">
        <v>102</v>
      </c>
      <c r="AT196" s="221" t="s">
        <v>278</v>
      </c>
      <c r="AU196" s="221" t="s">
        <v>84</v>
      </c>
      <c r="AY196" s="20" t="s">
        <v>277</v>
      </c>
      <c r="BE196" s="222">
        <f>IF(N196="základní",J196,0)</f>
        <v>0</v>
      </c>
      <c r="BF196" s="222">
        <f>IF(N196="snížená",J196,0)</f>
        <v>0</v>
      </c>
      <c r="BG196" s="222">
        <f>IF(N196="zákl. přenesená",J196,0)</f>
        <v>0</v>
      </c>
      <c r="BH196" s="222">
        <f>IF(N196="sníž. přenesená",J196,0)</f>
        <v>0</v>
      </c>
      <c r="BI196" s="222">
        <f>IF(N196="nulová",J196,0)</f>
        <v>0</v>
      </c>
      <c r="BJ196" s="20" t="s">
        <v>82</v>
      </c>
      <c r="BK196" s="222">
        <f>ROUND(I196*H196,2)</f>
        <v>0</v>
      </c>
      <c r="BL196" s="20" t="s">
        <v>102</v>
      </c>
      <c r="BM196" s="221" t="s">
        <v>2452</v>
      </c>
    </row>
    <row r="197" s="2" customFormat="1">
      <c r="A197" s="41"/>
      <c r="B197" s="42"/>
      <c r="C197" s="43"/>
      <c r="D197" s="223" t="s">
        <v>283</v>
      </c>
      <c r="E197" s="43"/>
      <c r="F197" s="224" t="s">
        <v>2451</v>
      </c>
      <c r="G197" s="43"/>
      <c r="H197" s="43"/>
      <c r="I197" s="225"/>
      <c r="J197" s="43"/>
      <c r="K197" s="43"/>
      <c r="L197" s="47"/>
      <c r="M197" s="226"/>
      <c r="N197" s="22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283</v>
      </c>
      <c r="AU197" s="20" t="s">
        <v>84</v>
      </c>
    </row>
    <row r="198" s="2" customFormat="1" ht="16.5" customHeight="1">
      <c r="A198" s="41"/>
      <c r="B198" s="42"/>
      <c r="C198" s="210" t="s">
        <v>8</v>
      </c>
      <c r="D198" s="210" t="s">
        <v>278</v>
      </c>
      <c r="E198" s="211" t="s">
        <v>2453</v>
      </c>
      <c r="F198" s="212" t="s">
        <v>2454</v>
      </c>
      <c r="G198" s="213" t="s">
        <v>956</v>
      </c>
      <c r="H198" s="214">
        <v>1</v>
      </c>
      <c r="I198" s="215"/>
      <c r="J198" s="216">
        <f>ROUND(I198*H198,2)</f>
        <v>0</v>
      </c>
      <c r="K198" s="212" t="s">
        <v>19</v>
      </c>
      <c r="L198" s="47"/>
      <c r="M198" s="217" t="s">
        <v>19</v>
      </c>
      <c r="N198" s="218" t="s">
        <v>46</v>
      </c>
      <c r="O198" s="87"/>
      <c r="P198" s="219">
        <f>O198*H198</f>
        <v>0</v>
      </c>
      <c r="Q198" s="219">
        <v>0.059999999999999998</v>
      </c>
      <c r="R198" s="219">
        <f>Q198*H198</f>
        <v>0.059999999999999998</v>
      </c>
      <c r="S198" s="219">
        <v>0</v>
      </c>
      <c r="T198" s="220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1" t="s">
        <v>102</v>
      </c>
      <c r="AT198" s="221" t="s">
        <v>278</v>
      </c>
      <c r="AU198" s="221" t="s">
        <v>84</v>
      </c>
      <c r="AY198" s="20" t="s">
        <v>277</v>
      </c>
      <c r="BE198" s="222">
        <f>IF(N198="základní",J198,0)</f>
        <v>0</v>
      </c>
      <c r="BF198" s="222">
        <f>IF(N198="snížená",J198,0)</f>
        <v>0</v>
      </c>
      <c r="BG198" s="222">
        <f>IF(N198="zákl. přenesená",J198,0)</f>
        <v>0</v>
      </c>
      <c r="BH198" s="222">
        <f>IF(N198="sníž. přenesená",J198,0)</f>
        <v>0</v>
      </c>
      <c r="BI198" s="222">
        <f>IF(N198="nulová",J198,0)</f>
        <v>0</v>
      </c>
      <c r="BJ198" s="20" t="s">
        <v>82</v>
      </c>
      <c r="BK198" s="222">
        <f>ROUND(I198*H198,2)</f>
        <v>0</v>
      </c>
      <c r="BL198" s="20" t="s">
        <v>102</v>
      </c>
      <c r="BM198" s="221" t="s">
        <v>2455</v>
      </c>
    </row>
    <row r="199" s="2" customFormat="1">
      <c r="A199" s="41"/>
      <c r="B199" s="42"/>
      <c r="C199" s="43"/>
      <c r="D199" s="223" t="s">
        <v>283</v>
      </c>
      <c r="E199" s="43"/>
      <c r="F199" s="224" t="s">
        <v>2454</v>
      </c>
      <c r="G199" s="43"/>
      <c r="H199" s="43"/>
      <c r="I199" s="225"/>
      <c r="J199" s="43"/>
      <c r="K199" s="43"/>
      <c r="L199" s="47"/>
      <c r="M199" s="226"/>
      <c r="N199" s="22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283</v>
      </c>
      <c r="AU199" s="20" t="s">
        <v>84</v>
      </c>
    </row>
    <row r="200" s="2" customFormat="1" ht="24.15" customHeight="1">
      <c r="A200" s="41"/>
      <c r="B200" s="42"/>
      <c r="C200" s="210" t="s">
        <v>231</v>
      </c>
      <c r="D200" s="210" t="s">
        <v>278</v>
      </c>
      <c r="E200" s="211" t="s">
        <v>2456</v>
      </c>
      <c r="F200" s="212" t="s">
        <v>2457</v>
      </c>
      <c r="G200" s="213" t="s">
        <v>956</v>
      </c>
      <c r="H200" s="214">
        <v>1</v>
      </c>
      <c r="I200" s="215"/>
      <c r="J200" s="216">
        <f>ROUND(I200*H200,2)</f>
        <v>0</v>
      </c>
      <c r="K200" s="212" t="s">
        <v>19</v>
      </c>
      <c r="L200" s="47"/>
      <c r="M200" s="217" t="s">
        <v>19</v>
      </c>
      <c r="N200" s="218" t="s">
        <v>46</v>
      </c>
      <c r="O200" s="87"/>
      <c r="P200" s="219">
        <f>O200*H200</f>
        <v>0</v>
      </c>
      <c r="Q200" s="219">
        <v>0.089999999999999997</v>
      </c>
      <c r="R200" s="219">
        <f>Q200*H200</f>
        <v>0.089999999999999997</v>
      </c>
      <c r="S200" s="219">
        <v>0</v>
      </c>
      <c r="T200" s="220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1" t="s">
        <v>102</v>
      </c>
      <c r="AT200" s="221" t="s">
        <v>278</v>
      </c>
      <c r="AU200" s="221" t="s">
        <v>84</v>
      </c>
      <c r="AY200" s="20" t="s">
        <v>277</v>
      </c>
      <c r="BE200" s="222">
        <f>IF(N200="základní",J200,0)</f>
        <v>0</v>
      </c>
      <c r="BF200" s="222">
        <f>IF(N200="snížená",J200,0)</f>
        <v>0</v>
      </c>
      <c r="BG200" s="222">
        <f>IF(N200="zákl. přenesená",J200,0)</f>
        <v>0</v>
      </c>
      <c r="BH200" s="222">
        <f>IF(N200="sníž. přenesená",J200,0)</f>
        <v>0</v>
      </c>
      <c r="BI200" s="222">
        <f>IF(N200="nulová",J200,0)</f>
        <v>0</v>
      </c>
      <c r="BJ200" s="20" t="s">
        <v>82</v>
      </c>
      <c r="BK200" s="222">
        <f>ROUND(I200*H200,2)</f>
        <v>0</v>
      </c>
      <c r="BL200" s="20" t="s">
        <v>102</v>
      </c>
      <c r="BM200" s="221" t="s">
        <v>2458</v>
      </c>
    </row>
    <row r="201" s="2" customFormat="1">
      <c r="A201" s="41"/>
      <c r="B201" s="42"/>
      <c r="C201" s="43"/>
      <c r="D201" s="223" t="s">
        <v>283</v>
      </c>
      <c r="E201" s="43"/>
      <c r="F201" s="224" t="s">
        <v>2457</v>
      </c>
      <c r="G201" s="43"/>
      <c r="H201" s="43"/>
      <c r="I201" s="225"/>
      <c r="J201" s="43"/>
      <c r="K201" s="43"/>
      <c r="L201" s="47"/>
      <c r="M201" s="226"/>
      <c r="N201" s="22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283</v>
      </c>
      <c r="AU201" s="20" t="s">
        <v>84</v>
      </c>
    </row>
    <row r="202" s="2" customFormat="1" ht="16.5" customHeight="1">
      <c r="A202" s="41"/>
      <c r="B202" s="42"/>
      <c r="C202" s="210" t="s">
        <v>234</v>
      </c>
      <c r="D202" s="210" t="s">
        <v>278</v>
      </c>
      <c r="E202" s="211" t="s">
        <v>2459</v>
      </c>
      <c r="F202" s="212" t="s">
        <v>2460</v>
      </c>
      <c r="G202" s="213" t="s">
        <v>1041</v>
      </c>
      <c r="H202" s="214">
        <v>4.5999999999999996</v>
      </c>
      <c r="I202" s="215"/>
      <c r="J202" s="216">
        <f>ROUND(I202*H202,2)</f>
        <v>0</v>
      </c>
      <c r="K202" s="212" t="s">
        <v>19</v>
      </c>
      <c r="L202" s="47"/>
      <c r="M202" s="217" t="s">
        <v>19</v>
      </c>
      <c r="N202" s="218" t="s">
        <v>46</v>
      </c>
      <c r="O202" s="87"/>
      <c r="P202" s="219">
        <f>O202*H202</f>
        <v>0</v>
      </c>
      <c r="Q202" s="219">
        <v>0.56000000000000005</v>
      </c>
      <c r="R202" s="219">
        <f>Q202*H202</f>
        <v>2.5760000000000001</v>
      </c>
      <c r="S202" s="219">
        <v>0</v>
      </c>
      <c r="T202" s="220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1" t="s">
        <v>102</v>
      </c>
      <c r="AT202" s="221" t="s">
        <v>278</v>
      </c>
      <c r="AU202" s="221" t="s">
        <v>84</v>
      </c>
      <c r="AY202" s="20" t="s">
        <v>277</v>
      </c>
      <c r="BE202" s="222">
        <f>IF(N202="základní",J202,0)</f>
        <v>0</v>
      </c>
      <c r="BF202" s="222">
        <f>IF(N202="snížená",J202,0)</f>
        <v>0</v>
      </c>
      <c r="BG202" s="222">
        <f>IF(N202="zákl. přenesená",J202,0)</f>
        <v>0</v>
      </c>
      <c r="BH202" s="222">
        <f>IF(N202="sníž. přenesená",J202,0)</f>
        <v>0</v>
      </c>
      <c r="BI202" s="222">
        <f>IF(N202="nulová",J202,0)</f>
        <v>0</v>
      </c>
      <c r="BJ202" s="20" t="s">
        <v>82</v>
      </c>
      <c r="BK202" s="222">
        <f>ROUND(I202*H202,2)</f>
        <v>0</v>
      </c>
      <c r="BL202" s="20" t="s">
        <v>102</v>
      </c>
      <c r="BM202" s="221" t="s">
        <v>2461</v>
      </c>
    </row>
    <row r="203" s="2" customFormat="1">
      <c r="A203" s="41"/>
      <c r="B203" s="42"/>
      <c r="C203" s="43"/>
      <c r="D203" s="223" t="s">
        <v>283</v>
      </c>
      <c r="E203" s="43"/>
      <c r="F203" s="224" t="s">
        <v>2460</v>
      </c>
      <c r="G203" s="43"/>
      <c r="H203" s="43"/>
      <c r="I203" s="225"/>
      <c r="J203" s="43"/>
      <c r="K203" s="43"/>
      <c r="L203" s="47"/>
      <c r="M203" s="226"/>
      <c r="N203" s="22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283</v>
      </c>
      <c r="AU203" s="20" t="s">
        <v>84</v>
      </c>
    </row>
    <row r="204" s="2" customFormat="1" ht="21.75" customHeight="1">
      <c r="A204" s="41"/>
      <c r="B204" s="42"/>
      <c r="C204" s="210" t="s">
        <v>237</v>
      </c>
      <c r="D204" s="210" t="s">
        <v>278</v>
      </c>
      <c r="E204" s="211" t="s">
        <v>2462</v>
      </c>
      <c r="F204" s="212" t="s">
        <v>2463</v>
      </c>
      <c r="G204" s="213" t="s">
        <v>956</v>
      </c>
      <c r="H204" s="214">
        <v>1</v>
      </c>
      <c r="I204" s="215"/>
      <c r="J204" s="216">
        <f>ROUND(I204*H204,2)</f>
        <v>0</v>
      </c>
      <c r="K204" s="212" t="s">
        <v>19</v>
      </c>
      <c r="L204" s="47"/>
      <c r="M204" s="217" t="s">
        <v>19</v>
      </c>
      <c r="N204" s="218" t="s">
        <v>46</v>
      </c>
      <c r="O204" s="87"/>
      <c r="P204" s="219">
        <f>O204*H204</f>
        <v>0</v>
      </c>
      <c r="Q204" s="219">
        <v>0.0080000000000000002</v>
      </c>
      <c r="R204" s="219">
        <f>Q204*H204</f>
        <v>0.0080000000000000002</v>
      </c>
      <c r="S204" s="219">
        <v>0</v>
      </c>
      <c r="T204" s="220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1" t="s">
        <v>102</v>
      </c>
      <c r="AT204" s="221" t="s">
        <v>278</v>
      </c>
      <c r="AU204" s="221" t="s">
        <v>84</v>
      </c>
      <c r="AY204" s="20" t="s">
        <v>277</v>
      </c>
      <c r="BE204" s="222">
        <f>IF(N204="základní",J204,0)</f>
        <v>0</v>
      </c>
      <c r="BF204" s="222">
        <f>IF(N204="snížená",J204,0)</f>
        <v>0</v>
      </c>
      <c r="BG204" s="222">
        <f>IF(N204="zákl. přenesená",J204,0)</f>
        <v>0</v>
      </c>
      <c r="BH204" s="222">
        <f>IF(N204="sníž. přenesená",J204,0)</f>
        <v>0</v>
      </c>
      <c r="BI204" s="222">
        <f>IF(N204="nulová",J204,0)</f>
        <v>0</v>
      </c>
      <c r="BJ204" s="20" t="s">
        <v>82</v>
      </c>
      <c r="BK204" s="222">
        <f>ROUND(I204*H204,2)</f>
        <v>0</v>
      </c>
      <c r="BL204" s="20" t="s">
        <v>102</v>
      </c>
      <c r="BM204" s="221" t="s">
        <v>2464</v>
      </c>
    </row>
    <row r="205" s="2" customFormat="1">
      <c r="A205" s="41"/>
      <c r="B205" s="42"/>
      <c r="C205" s="43"/>
      <c r="D205" s="223" t="s">
        <v>283</v>
      </c>
      <c r="E205" s="43"/>
      <c r="F205" s="224" t="s">
        <v>2463</v>
      </c>
      <c r="G205" s="43"/>
      <c r="H205" s="43"/>
      <c r="I205" s="225"/>
      <c r="J205" s="43"/>
      <c r="K205" s="43"/>
      <c r="L205" s="47"/>
      <c r="M205" s="226"/>
      <c r="N205" s="22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283</v>
      </c>
      <c r="AU205" s="20" t="s">
        <v>84</v>
      </c>
    </row>
    <row r="206" s="11" customFormat="1" ht="22.8" customHeight="1">
      <c r="A206" s="11"/>
      <c r="B206" s="196"/>
      <c r="C206" s="197"/>
      <c r="D206" s="198" t="s">
        <v>74</v>
      </c>
      <c r="E206" s="249" t="s">
        <v>2465</v>
      </c>
      <c r="F206" s="249" t="s">
        <v>2466</v>
      </c>
      <c r="G206" s="197"/>
      <c r="H206" s="197"/>
      <c r="I206" s="200"/>
      <c r="J206" s="250">
        <f>BK206</f>
        <v>0</v>
      </c>
      <c r="K206" s="197"/>
      <c r="L206" s="202"/>
      <c r="M206" s="203"/>
      <c r="N206" s="204"/>
      <c r="O206" s="204"/>
      <c r="P206" s="205">
        <f>SUM(P207:P208)</f>
        <v>0</v>
      </c>
      <c r="Q206" s="204"/>
      <c r="R206" s="205">
        <f>SUM(R207:R208)</f>
        <v>0</v>
      </c>
      <c r="S206" s="204"/>
      <c r="T206" s="206">
        <f>SUM(T207:T208)</f>
        <v>0</v>
      </c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R206" s="207" t="s">
        <v>82</v>
      </c>
      <c r="AT206" s="208" t="s">
        <v>74</v>
      </c>
      <c r="AU206" s="208" t="s">
        <v>82</v>
      </c>
      <c r="AY206" s="207" t="s">
        <v>277</v>
      </c>
      <c r="BK206" s="209">
        <f>SUM(BK207:BK208)</f>
        <v>0</v>
      </c>
    </row>
    <row r="207" s="2" customFormat="1" ht="16.5" customHeight="1">
      <c r="A207" s="41"/>
      <c r="B207" s="42"/>
      <c r="C207" s="210" t="s">
        <v>418</v>
      </c>
      <c r="D207" s="210" t="s">
        <v>278</v>
      </c>
      <c r="E207" s="211" t="s">
        <v>2467</v>
      </c>
      <c r="F207" s="212" t="s">
        <v>2468</v>
      </c>
      <c r="G207" s="213" t="s">
        <v>940</v>
      </c>
      <c r="H207" s="214">
        <v>58.603000000000002</v>
      </c>
      <c r="I207" s="215"/>
      <c r="J207" s="216">
        <f>ROUND(I207*H207,2)</f>
        <v>0</v>
      </c>
      <c r="K207" s="212" t="s">
        <v>19</v>
      </c>
      <c r="L207" s="47"/>
      <c r="M207" s="217" t="s">
        <v>19</v>
      </c>
      <c r="N207" s="218" t="s">
        <v>46</v>
      </c>
      <c r="O207" s="87"/>
      <c r="P207" s="219">
        <f>O207*H207</f>
        <v>0</v>
      </c>
      <c r="Q207" s="219">
        <v>0</v>
      </c>
      <c r="R207" s="219">
        <f>Q207*H207</f>
        <v>0</v>
      </c>
      <c r="S207" s="219">
        <v>0</v>
      </c>
      <c r="T207" s="22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1" t="s">
        <v>102</v>
      </c>
      <c r="AT207" s="221" t="s">
        <v>278</v>
      </c>
      <c r="AU207" s="221" t="s">
        <v>84</v>
      </c>
      <c r="AY207" s="20" t="s">
        <v>277</v>
      </c>
      <c r="BE207" s="222">
        <f>IF(N207="základní",J207,0)</f>
        <v>0</v>
      </c>
      <c r="BF207" s="222">
        <f>IF(N207="snížená",J207,0)</f>
        <v>0</v>
      </c>
      <c r="BG207" s="222">
        <f>IF(N207="zákl. přenesená",J207,0)</f>
        <v>0</v>
      </c>
      <c r="BH207" s="222">
        <f>IF(N207="sníž. přenesená",J207,0)</f>
        <v>0</v>
      </c>
      <c r="BI207" s="222">
        <f>IF(N207="nulová",J207,0)</f>
        <v>0</v>
      </c>
      <c r="BJ207" s="20" t="s">
        <v>82</v>
      </c>
      <c r="BK207" s="222">
        <f>ROUND(I207*H207,2)</f>
        <v>0</v>
      </c>
      <c r="BL207" s="20" t="s">
        <v>102</v>
      </c>
      <c r="BM207" s="221" t="s">
        <v>2469</v>
      </c>
    </row>
    <row r="208" s="2" customFormat="1">
      <c r="A208" s="41"/>
      <c r="B208" s="42"/>
      <c r="C208" s="43"/>
      <c r="D208" s="223" t="s">
        <v>283</v>
      </c>
      <c r="E208" s="43"/>
      <c r="F208" s="224" t="s">
        <v>2468</v>
      </c>
      <c r="G208" s="43"/>
      <c r="H208" s="43"/>
      <c r="I208" s="225"/>
      <c r="J208" s="43"/>
      <c r="K208" s="43"/>
      <c r="L208" s="47"/>
      <c r="M208" s="226"/>
      <c r="N208" s="22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283</v>
      </c>
      <c r="AU208" s="20" t="s">
        <v>84</v>
      </c>
    </row>
    <row r="209" s="11" customFormat="1" ht="25.92" customHeight="1">
      <c r="A209" s="11"/>
      <c r="B209" s="196"/>
      <c r="C209" s="197"/>
      <c r="D209" s="198" t="s">
        <v>74</v>
      </c>
      <c r="E209" s="199" t="s">
        <v>2470</v>
      </c>
      <c r="F209" s="199" t="s">
        <v>2471</v>
      </c>
      <c r="G209" s="197"/>
      <c r="H209" s="197"/>
      <c r="I209" s="200"/>
      <c r="J209" s="201">
        <f>BK209</f>
        <v>0</v>
      </c>
      <c r="K209" s="197"/>
      <c r="L209" s="202"/>
      <c r="M209" s="203"/>
      <c r="N209" s="204"/>
      <c r="O209" s="204"/>
      <c r="P209" s="205">
        <f>P210</f>
        <v>0</v>
      </c>
      <c r="Q209" s="204"/>
      <c r="R209" s="205">
        <f>R210</f>
        <v>1.11927746</v>
      </c>
      <c r="S209" s="204"/>
      <c r="T209" s="206">
        <f>T210</f>
        <v>0</v>
      </c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R209" s="207" t="s">
        <v>84</v>
      </c>
      <c r="AT209" s="208" t="s">
        <v>74</v>
      </c>
      <c r="AU209" s="208" t="s">
        <v>75</v>
      </c>
      <c r="AY209" s="207" t="s">
        <v>277</v>
      </c>
      <c r="BK209" s="209">
        <f>BK210</f>
        <v>0</v>
      </c>
    </row>
    <row r="210" s="11" customFormat="1" ht="22.8" customHeight="1">
      <c r="A210" s="11"/>
      <c r="B210" s="196"/>
      <c r="C210" s="197"/>
      <c r="D210" s="198" t="s">
        <v>74</v>
      </c>
      <c r="E210" s="249" t="s">
        <v>2472</v>
      </c>
      <c r="F210" s="249" t="s">
        <v>2473</v>
      </c>
      <c r="G210" s="197"/>
      <c r="H210" s="197"/>
      <c r="I210" s="200"/>
      <c r="J210" s="250">
        <f>BK210</f>
        <v>0</v>
      </c>
      <c r="K210" s="197"/>
      <c r="L210" s="202"/>
      <c r="M210" s="203"/>
      <c r="N210" s="204"/>
      <c r="O210" s="204"/>
      <c r="P210" s="205">
        <f>SUM(P211:P267)</f>
        <v>0</v>
      </c>
      <c r="Q210" s="204"/>
      <c r="R210" s="205">
        <f>SUM(R211:R267)</f>
        <v>1.11927746</v>
      </c>
      <c r="S210" s="204"/>
      <c r="T210" s="206">
        <f>SUM(T211:T267)</f>
        <v>0</v>
      </c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R210" s="207" t="s">
        <v>84</v>
      </c>
      <c r="AT210" s="208" t="s">
        <v>74</v>
      </c>
      <c r="AU210" s="208" t="s">
        <v>82</v>
      </c>
      <c r="AY210" s="207" t="s">
        <v>277</v>
      </c>
      <c r="BK210" s="209">
        <f>SUM(BK211:BK267)</f>
        <v>0</v>
      </c>
    </row>
    <row r="211" s="2" customFormat="1" ht="16.5" customHeight="1">
      <c r="A211" s="41"/>
      <c r="B211" s="42"/>
      <c r="C211" s="210" t="s">
        <v>429</v>
      </c>
      <c r="D211" s="210" t="s">
        <v>278</v>
      </c>
      <c r="E211" s="211" t="s">
        <v>2474</v>
      </c>
      <c r="F211" s="212" t="s">
        <v>2475</v>
      </c>
      <c r="G211" s="213" t="s">
        <v>1041</v>
      </c>
      <c r="H211" s="214">
        <v>16.09</v>
      </c>
      <c r="I211" s="215"/>
      <c r="J211" s="216">
        <f>ROUND(I211*H211,2)</f>
        <v>0</v>
      </c>
      <c r="K211" s="212" t="s">
        <v>19</v>
      </c>
      <c r="L211" s="47"/>
      <c r="M211" s="217" t="s">
        <v>19</v>
      </c>
      <c r="N211" s="218" t="s">
        <v>46</v>
      </c>
      <c r="O211" s="87"/>
      <c r="P211" s="219">
        <f>O211*H211</f>
        <v>0</v>
      </c>
      <c r="Q211" s="219">
        <v>0.015650000000000001</v>
      </c>
      <c r="R211" s="219">
        <f>Q211*H211</f>
        <v>0.25180849999999999</v>
      </c>
      <c r="S211" s="219">
        <v>0</v>
      </c>
      <c r="T211" s="220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1" t="s">
        <v>231</v>
      </c>
      <c r="AT211" s="221" t="s">
        <v>278</v>
      </c>
      <c r="AU211" s="221" t="s">
        <v>84</v>
      </c>
      <c r="AY211" s="20" t="s">
        <v>277</v>
      </c>
      <c r="BE211" s="222">
        <f>IF(N211="základní",J211,0)</f>
        <v>0</v>
      </c>
      <c r="BF211" s="222">
        <f>IF(N211="snížená",J211,0)</f>
        <v>0</v>
      </c>
      <c r="BG211" s="222">
        <f>IF(N211="zákl. přenesená",J211,0)</f>
        <v>0</v>
      </c>
      <c r="BH211" s="222">
        <f>IF(N211="sníž. přenesená",J211,0)</f>
        <v>0</v>
      </c>
      <c r="BI211" s="222">
        <f>IF(N211="nulová",J211,0)</f>
        <v>0</v>
      </c>
      <c r="BJ211" s="20" t="s">
        <v>82</v>
      </c>
      <c r="BK211" s="222">
        <f>ROUND(I211*H211,2)</f>
        <v>0</v>
      </c>
      <c r="BL211" s="20" t="s">
        <v>231</v>
      </c>
      <c r="BM211" s="221" t="s">
        <v>2476</v>
      </c>
    </row>
    <row r="212" s="2" customFormat="1">
      <c r="A212" s="41"/>
      <c r="B212" s="42"/>
      <c r="C212" s="43"/>
      <c r="D212" s="223" t="s">
        <v>283</v>
      </c>
      <c r="E212" s="43"/>
      <c r="F212" s="224" t="s">
        <v>2475</v>
      </c>
      <c r="G212" s="43"/>
      <c r="H212" s="43"/>
      <c r="I212" s="225"/>
      <c r="J212" s="43"/>
      <c r="K212" s="43"/>
      <c r="L212" s="47"/>
      <c r="M212" s="226"/>
      <c r="N212" s="22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283</v>
      </c>
      <c r="AU212" s="20" t="s">
        <v>84</v>
      </c>
    </row>
    <row r="213" s="14" customFormat="1">
      <c r="A213" s="14"/>
      <c r="B213" s="254"/>
      <c r="C213" s="255"/>
      <c r="D213" s="223" t="s">
        <v>285</v>
      </c>
      <c r="E213" s="256" t="s">
        <v>19</v>
      </c>
      <c r="F213" s="257" t="s">
        <v>2477</v>
      </c>
      <c r="G213" s="255"/>
      <c r="H213" s="256" t="s">
        <v>19</v>
      </c>
      <c r="I213" s="258"/>
      <c r="J213" s="255"/>
      <c r="K213" s="255"/>
      <c r="L213" s="259"/>
      <c r="M213" s="260"/>
      <c r="N213" s="261"/>
      <c r="O213" s="261"/>
      <c r="P213" s="261"/>
      <c r="Q213" s="261"/>
      <c r="R213" s="261"/>
      <c r="S213" s="261"/>
      <c r="T213" s="262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3" t="s">
        <v>285</v>
      </c>
      <c r="AU213" s="263" t="s">
        <v>84</v>
      </c>
      <c r="AV213" s="14" t="s">
        <v>82</v>
      </c>
      <c r="AW213" s="14" t="s">
        <v>37</v>
      </c>
      <c r="AX213" s="14" t="s">
        <v>75</v>
      </c>
      <c r="AY213" s="263" t="s">
        <v>277</v>
      </c>
    </row>
    <row r="214" s="12" customFormat="1">
      <c r="A214" s="12"/>
      <c r="B214" s="228"/>
      <c r="C214" s="229"/>
      <c r="D214" s="223" t="s">
        <v>285</v>
      </c>
      <c r="E214" s="230" t="s">
        <v>19</v>
      </c>
      <c r="F214" s="231" t="s">
        <v>2478</v>
      </c>
      <c r="G214" s="229"/>
      <c r="H214" s="232">
        <v>7.1500000000000004</v>
      </c>
      <c r="I214" s="233"/>
      <c r="J214" s="229"/>
      <c r="K214" s="229"/>
      <c r="L214" s="234"/>
      <c r="M214" s="235"/>
      <c r="N214" s="236"/>
      <c r="O214" s="236"/>
      <c r="P214" s="236"/>
      <c r="Q214" s="236"/>
      <c r="R214" s="236"/>
      <c r="S214" s="236"/>
      <c r="T214" s="237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T214" s="238" t="s">
        <v>285</v>
      </c>
      <c r="AU214" s="238" t="s">
        <v>84</v>
      </c>
      <c r="AV214" s="12" t="s">
        <v>84</v>
      </c>
      <c r="AW214" s="12" t="s">
        <v>37</v>
      </c>
      <c r="AX214" s="12" t="s">
        <v>75</v>
      </c>
      <c r="AY214" s="238" t="s">
        <v>277</v>
      </c>
    </row>
    <row r="215" s="14" customFormat="1">
      <c r="A215" s="14"/>
      <c r="B215" s="254"/>
      <c r="C215" s="255"/>
      <c r="D215" s="223" t="s">
        <v>285</v>
      </c>
      <c r="E215" s="256" t="s">
        <v>19</v>
      </c>
      <c r="F215" s="257" t="s">
        <v>2479</v>
      </c>
      <c r="G215" s="255"/>
      <c r="H215" s="256" t="s">
        <v>19</v>
      </c>
      <c r="I215" s="258"/>
      <c r="J215" s="255"/>
      <c r="K215" s="255"/>
      <c r="L215" s="259"/>
      <c r="M215" s="260"/>
      <c r="N215" s="261"/>
      <c r="O215" s="261"/>
      <c r="P215" s="261"/>
      <c r="Q215" s="261"/>
      <c r="R215" s="261"/>
      <c r="S215" s="261"/>
      <c r="T215" s="262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3" t="s">
        <v>285</v>
      </c>
      <c r="AU215" s="263" t="s">
        <v>84</v>
      </c>
      <c r="AV215" s="14" t="s">
        <v>82</v>
      </c>
      <c r="AW215" s="14" t="s">
        <v>37</v>
      </c>
      <c r="AX215" s="14" t="s">
        <v>75</v>
      </c>
      <c r="AY215" s="263" t="s">
        <v>277</v>
      </c>
    </row>
    <row r="216" s="12" customFormat="1">
      <c r="A216" s="12"/>
      <c r="B216" s="228"/>
      <c r="C216" s="229"/>
      <c r="D216" s="223" t="s">
        <v>285</v>
      </c>
      <c r="E216" s="230" t="s">
        <v>19</v>
      </c>
      <c r="F216" s="231" t="s">
        <v>2480</v>
      </c>
      <c r="G216" s="229"/>
      <c r="H216" s="232">
        <v>8.9399999999999995</v>
      </c>
      <c r="I216" s="233"/>
      <c r="J216" s="229"/>
      <c r="K216" s="229"/>
      <c r="L216" s="234"/>
      <c r="M216" s="235"/>
      <c r="N216" s="236"/>
      <c r="O216" s="236"/>
      <c r="P216" s="236"/>
      <c r="Q216" s="236"/>
      <c r="R216" s="236"/>
      <c r="S216" s="236"/>
      <c r="T216" s="237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T216" s="238" t="s">
        <v>285</v>
      </c>
      <c r="AU216" s="238" t="s">
        <v>84</v>
      </c>
      <c r="AV216" s="12" t="s">
        <v>84</v>
      </c>
      <c r="AW216" s="12" t="s">
        <v>37</v>
      </c>
      <c r="AX216" s="12" t="s">
        <v>75</v>
      </c>
      <c r="AY216" s="238" t="s">
        <v>277</v>
      </c>
    </row>
    <row r="217" s="15" customFormat="1">
      <c r="A217" s="15"/>
      <c r="B217" s="264"/>
      <c r="C217" s="265"/>
      <c r="D217" s="223" t="s">
        <v>285</v>
      </c>
      <c r="E217" s="266" t="s">
        <v>19</v>
      </c>
      <c r="F217" s="267" t="s">
        <v>2372</v>
      </c>
      <c r="G217" s="265"/>
      <c r="H217" s="268">
        <v>16.09</v>
      </c>
      <c r="I217" s="269"/>
      <c r="J217" s="265"/>
      <c r="K217" s="265"/>
      <c r="L217" s="270"/>
      <c r="M217" s="271"/>
      <c r="N217" s="272"/>
      <c r="O217" s="272"/>
      <c r="P217" s="272"/>
      <c r="Q217" s="272"/>
      <c r="R217" s="272"/>
      <c r="S217" s="272"/>
      <c r="T217" s="273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74" t="s">
        <v>285</v>
      </c>
      <c r="AU217" s="274" t="s">
        <v>84</v>
      </c>
      <c r="AV217" s="15" t="s">
        <v>102</v>
      </c>
      <c r="AW217" s="15" t="s">
        <v>37</v>
      </c>
      <c r="AX217" s="15" t="s">
        <v>82</v>
      </c>
      <c r="AY217" s="274" t="s">
        <v>277</v>
      </c>
    </row>
    <row r="218" s="2" customFormat="1" ht="21.75" customHeight="1">
      <c r="A218" s="41"/>
      <c r="B218" s="42"/>
      <c r="C218" s="210" t="s">
        <v>7</v>
      </c>
      <c r="D218" s="210" t="s">
        <v>278</v>
      </c>
      <c r="E218" s="211" t="s">
        <v>2481</v>
      </c>
      <c r="F218" s="212" t="s">
        <v>2482</v>
      </c>
      <c r="G218" s="213" t="s">
        <v>1113</v>
      </c>
      <c r="H218" s="214">
        <v>204.405</v>
      </c>
      <c r="I218" s="215"/>
      <c r="J218" s="216">
        <f>ROUND(I218*H218,2)</f>
        <v>0</v>
      </c>
      <c r="K218" s="212" t="s">
        <v>2354</v>
      </c>
      <c r="L218" s="47"/>
      <c r="M218" s="217" t="s">
        <v>19</v>
      </c>
      <c r="N218" s="218" t="s">
        <v>46</v>
      </c>
      <c r="O218" s="87"/>
      <c r="P218" s="219">
        <f>O218*H218</f>
        <v>0</v>
      </c>
      <c r="Q218" s="219">
        <v>0</v>
      </c>
      <c r="R218" s="219">
        <f>Q218*H218</f>
        <v>0</v>
      </c>
      <c r="S218" s="219">
        <v>0</v>
      </c>
      <c r="T218" s="220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1" t="s">
        <v>231</v>
      </c>
      <c r="AT218" s="221" t="s">
        <v>278</v>
      </c>
      <c r="AU218" s="221" t="s">
        <v>84</v>
      </c>
      <c r="AY218" s="20" t="s">
        <v>277</v>
      </c>
      <c r="BE218" s="222">
        <f>IF(N218="základní",J218,0)</f>
        <v>0</v>
      </c>
      <c r="BF218" s="222">
        <f>IF(N218="snížená",J218,0)</f>
        <v>0</v>
      </c>
      <c r="BG218" s="222">
        <f>IF(N218="zákl. přenesená",J218,0)</f>
        <v>0</v>
      </c>
      <c r="BH218" s="222">
        <f>IF(N218="sníž. přenesená",J218,0)</f>
        <v>0</v>
      </c>
      <c r="BI218" s="222">
        <f>IF(N218="nulová",J218,0)</f>
        <v>0</v>
      </c>
      <c r="BJ218" s="20" t="s">
        <v>82</v>
      </c>
      <c r="BK218" s="222">
        <f>ROUND(I218*H218,2)</f>
        <v>0</v>
      </c>
      <c r="BL218" s="20" t="s">
        <v>231</v>
      </c>
      <c r="BM218" s="221" t="s">
        <v>2483</v>
      </c>
    </row>
    <row r="219" s="2" customFormat="1">
      <c r="A219" s="41"/>
      <c r="B219" s="42"/>
      <c r="C219" s="43"/>
      <c r="D219" s="223" t="s">
        <v>283</v>
      </c>
      <c r="E219" s="43"/>
      <c r="F219" s="224" t="s">
        <v>2484</v>
      </c>
      <c r="G219" s="43"/>
      <c r="H219" s="43"/>
      <c r="I219" s="225"/>
      <c r="J219" s="43"/>
      <c r="K219" s="43"/>
      <c r="L219" s="47"/>
      <c r="M219" s="226"/>
      <c r="N219" s="22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283</v>
      </c>
      <c r="AU219" s="20" t="s">
        <v>84</v>
      </c>
    </row>
    <row r="220" s="2" customFormat="1">
      <c r="A220" s="41"/>
      <c r="B220" s="42"/>
      <c r="C220" s="43"/>
      <c r="D220" s="252" t="s">
        <v>2357</v>
      </c>
      <c r="E220" s="43"/>
      <c r="F220" s="253" t="s">
        <v>2485</v>
      </c>
      <c r="G220" s="43"/>
      <c r="H220" s="43"/>
      <c r="I220" s="225"/>
      <c r="J220" s="43"/>
      <c r="K220" s="43"/>
      <c r="L220" s="47"/>
      <c r="M220" s="226"/>
      <c r="N220" s="22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2357</v>
      </c>
      <c r="AU220" s="20" t="s">
        <v>84</v>
      </c>
    </row>
    <row r="221" s="14" customFormat="1">
      <c r="A221" s="14"/>
      <c r="B221" s="254"/>
      <c r="C221" s="255"/>
      <c r="D221" s="223" t="s">
        <v>285</v>
      </c>
      <c r="E221" s="256" t="s">
        <v>19</v>
      </c>
      <c r="F221" s="257" t="s">
        <v>2486</v>
      </c>
      <c r="G221" s="255"/>
      <c r="H221" s="256" t="s">
        <v>19</v>
      </c>
      <c r="I221" s="258"/>
      <c r="J221" s="255"/>
      <c r="K221" s="255"/>
      <c r="L221" s="259"/>
      <c r="M221" s="260"/>
      <c r="N221" s="261"/>
      <c r="O221" s="261"/>
      <c r="P221" s="261"/>
      <c r="Q221" s="261"/>
      <c r="R221" s="261"/>
      <c r="S221" s="261"/>
      <c r="T221" s="262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3" t="s">
        <v>285</v>
      </c>
      <c r="AU221" s="263" t="s">
        <v>84</v>
      </c>
      <c r="AV221" s="14" t="s">
        <v>82</v>
      </c>
      <c r="AW221" s="14" t="s">
        <v>37</v>
      </c>
      <c r="AX221" s="14" t="s">
        <v>75</v>
      </c>
      <c r="AY221" s="263" t="s">
        <v>277</v>
      </c>
    </row>
    <row r="222" s="12" customFormat="1">
      <c r="A222" s="12"/>
      <c r="B222" s="228"/>
      <c r="C222" s="229"/>
      <c r="D222" s="223" t="s">
        <v>285</v>
      </c>
      <c r="E222" s="230" t="s">
        <v>19</v>
      </c>
      <c r="F222" s="231" t="s">
        <v>2487</v>
      </c>
      <c r="G222" s="229"/>
      <c r="H222" s="232">
        <v>157.98500000000001</v>
      </c>
      <c r="I222" s="233"/>
      <c r="J222" s="229"/>
      <c r="K222" s="229"/>
      <c r="L222" s="234"/>
      <c r="M222" s="235"/>
      <c r="N222" s="236"/>
      <c r="O222" s="236"/>
      <c r="P222" s="236"/>
      <c r="Q222" s="236"/>
      <c r="R222" s="236"/>
      <c r="S222" s="236"/>
      <c r="T222" s="237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T222" s="238" t="s">
        <v>285</v>
      </c>
      <c r="AU222" s="238" t="s">
        <v>84</v>
      </c>
      <c r="AV222" s="12" t="s">
        <v>84</v>
      </c>
      <c r="AW222" s="12" t="s">
        <v>37</v>
      </c>
      <c r="AX222" s="12" t="s">
        <v>75</v>
      </c>
      <c r="AY222" s="238" t="s">
        <v>277</v>
      </c>
    </row>
    <row r="223" s="14" customFormat="1">
      <c r="A223" s="14"/>
      <c r="B223" s="254"/>
      <c r="C223" s="255"/>
      <c r="D223" s="223" t="s">
        <v>285</v>
      </c>
      <c r="E223" s="256" t="s">
        <v>19</v>
      </c>
      <c r="F223" s="257" t="s">
        <v>2488</v>
      </c>
      <c r="G223" s="255"/>
      <c r="H223" s="256" t="s">
        <v>19</v>
      </c>
      <c r="I223" s="258"/>
      <c r="J223" s="255"/>
      <c r="K223" s="255"/>
      <c r="L223" s="259"/>
      <c r="M223" s="260"/>
      <c r="N223" s="261"/>
      <c r="O223" s="261"/>
      <c r="P223" s="261"/>
      <c r="Q223" s="261"/>
      <c r="R223" s="261"/>
      <c r="S223" s="261"/>
      <c r="T223" s="262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3" t="s">
        <v>285</v>
      </c>
      <c r="AU223" s="263" t="s">
        <v>84</v>
      </c>
      <c r="AV223" s="14" t="s">
        <v>82</v>
      </c>
      <c r="AW223" s="14" t="s">
        <v>37</v>
      </c>
      <c r="AX223" s="14" t="s">
        <v>75</v>
      </c>
      <c r="AY223" s="263" t="s">
        <v>277</v>
      </c>
    </row>
    <row r="224" s="12" customFormat="1">
      <c r="A224" s="12"/>
      <c r="B224" s="228"/>
      <c r="C224" s="229"/>
      <c r="D224" s="223" t="s">
        <v>285</v>
      </c>
      <c r="E224" s="230" t="s">
        <v>19</v>
      </c>
      <c r="F224" s="231" t="s">
        <v>2489</v>
      </c>
      <c r="G224" s="229"/>
      <c r="H224" s="232">
        <v>46.420000000000002</v>
      </c>
      <c r="I224" s="233"/>
      <c r="J224" s="229"/>
      <c r="K224" s="229"/>
      <c r="L224" s="234"/>
      <c r="M224" s="235"/>
      <c r="N224" s="236"/>
      <c r="O224" s="236"/>
      <c r="P224" s="236"/>
      <c r="Q224" s="236"/>
      <c r="R224" s="236"/>
      <c r="S224" s="236"/>
      <c r="T224" s="237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T224" s="238" t="s">
        <v>285</v>
      </c>
      <c r="AU224" s="238" t="s">
        <v>84</v>
      </c>
      <c r="AV224" s="12" t="s">
        <v>84</v>
      </c>
      <c r="AW224" s="12" t="s">
        <v>37</v>
      </c>
      <c r="AX224" s="12" t="s">
        <v>75</v>
      </c>
      <c r="AY224" s="238" t="s">
        <v>277</v>
      </c>
    </row>
    <row r="225" s="15" customFormat="1">
      <c r="A225" s="15"/>
      <c r="B225" s="264"/>
      <c r="C225" s="265"/>
      <c r="D225" s="223" t="s">
        <v>285</v>
      </c>
      <c r="E225" s="266" t="s">
        <v>19</v>
      </c>
      <c r="F225" s="267" t="s">
        <v>2372</v>
      </c>
      <c r="G225" s="265"/>
      <c r="H225" s="268">
        <v>204.405</v>
      </c>
      <c r="I225" s="269"/>
      <c r="J225" s="265"/>
      <c r="K225" s="265"/>
      <c r="L225" s="270"/>
      <c r="M225" s="271"/>
      <c r="N225" s="272"/>
      <c r="O225" s="272"/>
      <c r="P225" s="272"/>
      <c r="Q225" s="272"/>
      <c r="R225" s="272"/>
      <c r="S225" s="272"/>
      <c r="T225" s="273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74" t="s">
        <v>285</v>
      </c>
      <c r="AU225" s="274" t="s">
        <v>84</v>
      </c>
      <c r="AV225" s="15" t="s">
        <v>102</v>
      </c>
      <c r="AW225" s="15" t="s">
        <v>37</v>
      </c>
      <c r="AX225" s="15" t="s">
        <v>82</v>
      </c>
      <c r="AY225" s="274" t="s">
        <v>277</v>
      </c>
    </row>
    <row r="226" s="2" customFormat="1" ht="21.75" customHeight="1">
      <c r="A226" s="41"/>
      <c r="B226" s="42"/>
      <c r="C226" s="275" t="s">
        <v>446</v>
      </c>
      <c r="D226" s="275" t="s">
        <v>349</v>
      </c>
      <c r="E226" s="276" t="s">
        <v>2490</v>
      </c>
      <c r="F226" s="277" t="s">
        <v>2491</v>
      </c>
      <c r="G226" s="278" t="s">
        <v>1131</v>
      </c>
      <c r="H226" s="279">
        <v>1.234</v>
      </c>
      <c r="I226" s="280"/>
      <c r="J226" s="281">
        <f>ROUND(I226*H226,2)</f>
        <v>0</v>
      </c>
      <c r="K226" s="277" t="s">
        <v>19</v>
      </c>
      <c r="L226" s="282"/>
      <c r="M226" s="283" t="s">
        <v>19</v>
      </c>
      <c r="N226" s="284" t="s">
        <v>46</v>
      </c>
      <c r="O226" s="87"/>
      <c r="P226" s="219">
        <f>O226*H226</f>
        <v>0</v>
      </c>
      <c r="Q226" s="219">
        <v>0.44</v>
      </c>
      <c r="R226" s="219">
        <f>Q226*H226</f>
        <v>0.54296</v>
      </c>
      <c r="S226" s="219">
        <v>0</v>
      </c>
      <c r="T226" s="220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1" t="s">
        <v>507</v>
      </c>
      <c r="AT226" s="221" t="s">
        <v>349</v>
      </c>
      <c r="AU226" s="221" t="s">
        <v>84</v>
      </c>
      <c r="AY226" s="20" t="s">
        <v>277</v>
      </c>
      <c r="BE226" s="222">
        <f>IF(N226="základní",J226,0)</f>
        <v>0</v>
      </c>
      <c r="BF226" s="222">
        <f>IF(N226="snížená",J226,0)</f>
        <v>0</v>
      </c>
      <c r="BG226" s="222">
        <f>IF(N226="zákl. přenesená",J226,0)</f>
        <v>0</v>
      </c>
      <c r="BH226" s="222">
        <f>IF(N226="sníž. přenesená",J226,0)</f>
        <v>0</v>
      </c>
      <c r="BI226" s="222">
        <f>IF(N226="nulová",J226,0)</f>
        <v>0</v>
      </c>
      <c r="BJ226" s="20" t="s">
        <v>82</v>
      </c>
      <c r="BK226" s="222">
        <f>ROUND(I226*H226,2)</f>
        <v>0</v>
      </c>
      <c r="BL226" s="20" t="s">
        <v>231</v>
      </c>
      <c r="BM226" s="221" t="s">
        <v>2492</v>
      </c>
    </row>
    <row r="227" s="2" customFormat="1">
      <c r="A227" s="41"/>
      <c r="B227" s="42"/>
      <c r="C227" s="43"/>
      <c r="D227" s="223" t="s">
        <v>283</v>
      </c>
      <c r="E227" s="43"/>
      <c r="F227" s="224" t="s">
        <v>2491</v>
      </c>
      <c r="G227" s="43"/>
      <c r="H227" s="43"/>
      <c r="I227" s="225"/>
      <c r="J227" s="43"/>
      <c r="K227" s="43"/>
      <c r="L227" s="47"/>
      <c r="M227" s="226"/>
      <c r="N227" s="22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283</v>
      </c>
      <c r="AU227" s="20" t="s">
        <v>84</v>
      </c>
    </row>
    <row r="228" s="14" customFormat="1">
      <c r="A228" s="14"/>
      <c r="B228" s="254"/>
      <c r="C228" s="255"/>
      <c r="D228" s="223" t="s">
        <v>285</v>
      </c>
      <c r="E228" s="256" t="s">
        <v>19</v>
      </c>
      <c r="F228" s="257" t="s">
        <v>2486</v>
      </c>
      <c r="G228" s="255"/>
      <c r="H228" s="256" t="s">
        <v>19</v>
      </c>
      <c r="I228" s="258"/>
      <c r="J228" s="255"/>
      <c r="K228" s="255"/>
      <c r="L228" s="259"/>
      <c r="M228" s="260"/>
      <c r="N228" s="261"/>
      <c r="O228" s="261"/>
      <c r="P228" s="261"/>
      <c r="Q228" s="261"/>
      <c r="R228" s="261"/>
      <c r="S228" s="261"/>
      <c r="T228" s="262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63" t="s">
        <v>285</v>
      </c>
      <c r="AU228" s="263" t="s">
        <v>84</v>
      </c>
      <c r="AV228" s="14" t="s">
        <v>82</v>
      </c>
      <c r="AW228" s="14" t="s">
        <v>37</v>
      </c>
      <c r="AX228" s="14" t="s">
        <v>75</v>
      </c>
      <c r="AY228" s="263" t="s">
        <v>277</v>
      </c>
    </row>
    <row r="229" s="12" customFormat="1">
      <c r="A229" s="12"/>
      <c r="B229" s="228"/>
      <c r="C229" s="229"/>
      <c r="D229" s="223" t="s">
        <v>285</v>
      </c>
      <c r="E229" s="230" t="s">
        <v>19</v>
      </c>
      <c r="F229" s="231" t="s">
        <v>2493</v>
      </c>
      <c r="G229" s="229"/>
      <c r="H229" s="232">
        <v>1.0109999999999999</v>
      </c>
      <c r="I229" s="233"/>
      <c r="J229" s="229"/>
      <c r="K229" s="229"/>
      <c r="L229" s="234"/>
      <c r="M229" s="235"/>
      <c r="N229" s="236"/>
      <c r="O229" s="236"/>
      <c r="P229" s="236"/>
      <c r="Q229" s="236"/>
      <c r="R229" s="236"/>
      <c r="S229" s="236"/>
      <c r="T229" s="237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T229" s="238" t="s">
        <v>285</v>
      </c>
      <c r="AU229" s="238" t="s">
        <v>84</v>
      </c>
      <c r="AV229" s="12" t="s">
        <v>84</v>
      </c>
      <c r="AW229" s="12" t="s">
        <v>37</v>
      </c>
      <c r="AX229" s="12" t="s">
        <v>75</v>
      </c>
      <c r="AY229" s="238" t="s">
        <v>277</v>
      </c>
    </row>
    <row r="230" s="14" customFormat="1">
      <c r="A230" s="14"/>
      <c r="B230" s="254"/>
      <c r="C230" s="255"/>
      <c r="D230" s="223" t="s">
        <v>285</v>
      </c>
      <c r="E230" s="256" t="s">
        <v>19</v>
      </c>
      <c r="F230" s="257" t="s">
        <v>2488</v>
      </c>
      <c r="G230" s="255"/>
      <c r="H230" s="256" t="s">
        <v>19</v>
      </c>
      <c r="I230" s="258"/>
      <c r="J230" s="255"/>
      <c r="K230" s="255"/>
      <c r="L230" s="259"/>
      <c r="M230" s="260"/>
      <c r="N230" s="261"/>
      <c r="O230" s="261"/>
      <c r="P230" s="261"/>
      <c r="Q230" s="261"/>
      <c r="R230" s="261"/>
      <c r="S230" s="261"/>
      <c r="T230" s="262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63" t="s">
        <v>285</v>
      </c>
      <c r="AU230" s="263" t="s">
        <v>84</v>
      </c>
      <c r="AV230" s="14" t="s">
        <v>82</v>
      </c>
      <c r="AW230" s="14" t="s">
        <v>37</v>
      </c>
      <c r="AX230" s="14" t="s">
        <v>75</v>
      </c>
      <c r="AY230" s="263" t="s">
        <v>277</v>
      </c>
    </row>
    <row r="231" s="12" customFormat="1">
      <c r="A231" s="12"/>
      <c r="B231" s="228"/>
      <c r="C231" s="229"/>
      <c r="D231" s="223" t="s">
        <v>285</v>
      </c>
      <c r="E231" s="230" t="s">
        <v>19</v>
      </c>
      <c r="F231" s="231" t="s">
        <v>2494</v>
      </c>
      <c r="G231" s="229"/>
      <c r="H231" s="232">
        <v>0.223</v>
      </c>
      <c r="I231" s="233"/>
      <c r="J231" s="229"/>
      <c r="K231" s="229"/>
      <c r="L231" s="234"/>
      <c r="M231" s="235"/>
      <c r="N231" s="236"/>
      <c r="O231" s="236"/>
      <c r="P231" s="236"/>
      <c r="Q231" s="236"/>
      <c r="R231" s="236"/>
      <c r="S231" s="236"/>
      <c r="T231" s="237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T231" s="238" t="s">
        <v>285</v>
      </c>
      <c r="AU231" s="238" t="s">
        <v>84</v>
      </c>
      <c r="AV231" s="12" t="s">
        <v>84</v>
      </c>
      <c r="AW231" s="12" t="s">
        <v>37</v>
      </c>
      <c r="AX231" s="12" t="s">
        <v>75</v>
      </c>
      <c r="AY231" s="238" t="s">
        <v>277</v>
      </c>
    </row>
    <row r="232" s="15" customFormat="1">
      <c r="A232" s="15"/>
      <c r="B232" s="264"/>
      <c r="C232" s="265"/>
      <c r="D232" s="223" t="s">
        <v>285</v>
      </c>
      <c r="E232" s="266" t="s">
        <v>19</v>
      </c>
      <c r="F232" s="267" t="s">
        <v>2372</v>
      </c>
      <c r="G232" s="265"/>
      <c r="H232" s="268">
        <v>1.234</v>
      </c>
      <c r="I232" s="269"/>
      <c r="J232" s="265"/>
      <c r="K232" s="265"/>
      <c r="L232" s="270"/>
      <c r="M232" s="271"/>
      <c r="N232" s="272"/>
      <c r="O232" s="272"/>
      <c r="P232" s="272"/>
      <c r="Q232" s="272"/>
      <c r="R232" s="272"/>
      <c r="S232" s="272"/>
      <c r="T232" s="273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74" t="s">
        <v>285</v>
      </c>
      <c r="AU232" s="274" t="s">
        <v>84</v>
      </c>
      <c r="AV232" s="15" t="s">
        <v>102</v>
      </c>
      <c r="AW232" s="15" t="s">
        <v>37</v>
      </c>
      <c r="AX232" s="15" t="s">
        <v>82</v>
      </c>
      <c r="AY232" s="274" t="s">
        <v>277</v>
      </c>
    </row>
    <row r="233" s="2" customFormat="1" ht="21.75" customHeight="1">
      <c r="A233" s="41"/>
      <c r="B233" s="42"/>
      <c r="C233" s="210" t="s">
        <v>452</v>
      </c>
      <c r="D233" s="210" t="s">
        <v>278</v>
      </c>
      <c r="E233" s="211" t="s">
        <v>2495</v>
      </c>
      <c r="F233" s="212" t="s">
        <v>2496</v>
      </c>
      <c r="G233" s="213" t="s">
        <v>1113</v>
      </c>
      <c r="H233" s="214">
        <v>46.136000000000003</v>
      </c>
      <c r="I233" s="215"/>
      <c r="J233" s="216">
        <f>ROUND(I233*H233,2)</f>
        <v>0</v>
      </c>
      <c r="K233" s="212" t="s">
        <v>2354</v>
      </c>
      <c r="L233" s="47"/>
      <c r="M233" s="217" t="s">
        <v>19</v>
      </c>
      <c r="N233" s="218" t="s">
        <v>46</v>
      </c>
      <c r="O233" s="87"/>
      <c r="P233" s="219">
        <f>O233*H233</f>
        <v>0</v>
      </c>
      <c r="Q233" s="219">
        <v>0</v>
      </c>
      <c r="R233" s="219">
        <f>Q233*H233</f>
        <v>0</v>
      </c>
      <c r="S233" s="219">
        <v>0</v>
      </c>
      <c r="T233" s="220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1" t="s">
        <v>231</v>
      </c>
      <c r="AT233" s="221" t="s">
        <v>278</v>
      </c>
      <c r="AU233" s="221" t="s">
        <v>84</v>
      </c>
      <c r="AY233" s="20" t="s">
        <v>277</v>
      </c>
      <c r="BE233" s="222">
        <f>IF(N233="základní",J233,0)</f>
        <v>0</v>
      </c>
      <c r="BF233" s="222">
        <f>IF(N233="snížená",J233,0)</f>
        <v>0</v>
      </c>
      <c r="BG233" s="222">
        <f>IF(N233="zákl. přenesená",J233,0)</f>
        <v>0</v>
      </c>
      <c r="BH233" s="222">
        <f>IF(N233="sníž. přenesená",J233,0)</f>
        <v>0</v>
      </c>
      <c r="BI233" s="222">
        <f>IF(N233="nulová",J233,0)</f>
        <v>0</v>
      </c>
      <c r="BJ233" s="20" t="s">
        <v>82</v>
      </c>
      <c r="BK233" s="222">
        <f>ROUND(I233*H233,2)</f>
        <v>0</v>
      </c>
      <c r="BL233" s="20" t="s">
        <v>231</v>
      </c>
      <c r="BM233" s="221" t="s">
        <v>2497</v>
      </c>
    </row>
    <row r="234" s="2" customFormat="1">
      <c r="A234" s="41"/>
      <c r="B234" s="42"/>
      <c r="C234" s="43"/>
      <c r="D234" s="223" t="s">
        <v>283</v>
      </c>
      <c r="E234" s="43"/>
      <c r="F234" s="224" t="s">
        <v>2498</v>
      </c>
      <c r="G234" s="43"/>
      <c r="H234" s="43"/>
      <c r="I234" s="225"/>
      <c r="J234" s="43"/>
      <c r="K234" s="43"/>
      <c r="L234" s="47"/>
      <c r="M234" s="226"/>
      <c r="N234" s="22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283</v>
      </c>
      <c r="AU234" s="20" t="s">
        <v>84</v>
      </c>
    </row>
    <row r="235" s="2" customFormat="1">
      <c r="A235" s="41"/>
      <c r="B235" s="42"/>
      <c r="C235" s="43"/>
      <c r="D235" s="252" t="s">
        <v>2357</v>
      </c>
      <c r="E235" s="43"/>
      <c r="F235" s="253" t="s">
        <v>2499</v>
      </c>
      <c r="G235" s="43"/>
      <c r="H235" s="43"/>
      <c r="I235" s="225"/>
      <c r="J235" s="43"/>
      <c r="K235" s="43"/>
      <c r="L235" s="47"/>
      <c r="M235" s="226"/>
      <c r="N235" s="22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2357</v>
      </c>
      <c r="AU235" s="20" t="s">
        <v>84</v>
      </c>
    </row>
    <row r="236" s="14" customFormat="1">
      <c r="A236" s="14"/>
      <c r="B236" s="254"/>
      <c r="C236" s="255"/>
      <c r="D236" s="223" t="s">
        <v>285</v>
      </c>
      <c r="E236" s="256" t="s">
        <v>19</v>
      </c>
      <c r="F236" s="257" t="s">
        <v>2500</v>
      </c>
      <c r="G236" s="255"/>
      <c r="H236" s="256" t="s">
        <v>19</v>
      </c>
      <c r="I236" s="258"/>
      <c r="J236" s="255"/>
      <c r="K236" s="255"/>
      <c r="L236" s="259"/>
      <c r="M236" s="260"/>
      <c r="N236" s="261"/>
      <c r="O236" s="261"/>
      <c r="P236" s="261"/>
      <c r="Q236" s="261"/>
      <c r="R236" s="261"/>
      <c r="S236" s="261"/>
      <c r="T236" s="262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3" t="s">
        <v>285</v>
      </c>
      <c r="AU236" s="263" t="s">
        <v>84</v>
      </c>
      <c r="AV236" s="14" t="s">
        <v>82</v>
      </c>
      <c r="AW236" s="14" t="s">
        <v>37</v>
      </c>
      <c r="AX236" s="14" t="s">
        <v>75</v>
      </c>
      <c r="AY236" s="263" t="s">
        <v>277</v>
      </c>
    </row>
    <row r="237" s="12" customFormat="1">
      <c r="A237" s="12"/>
      <c r="B237" s="228"/>
      <c r="C237" s="229"/>
      <c r="D237" s="223" t="s">
        <v>285</v>
      </c>
      <c r="E237" s="230" t="s">
        <v>19</v>
      </c>
      <c r="F237" s="231" t="s">
        <v>2501</v>
      </c>
      <c r="G237" s="229"/>
      <c r="H237" s="232">
        <v>46.136000000000003</v>
      </c>
      <c r="I237" s="233"/>
      <c r="J237" s="229"/>
      <c r="K237" s="229"/>
      <c r="L237" s="234"/>
      <c r="M237" s="235"/>
      <c r="N237" s="236"/>
      <c r="O237" s="236"/>
      <c r="P237" s="236"/>
      <c r="Q237" s="236"/>
      <c r="R237" s="236"/>
      <c r="S237" s="236"/>
      <c r="T237" s="237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T237" s="238" t="s">
        <v>285</v>
      </c>
      <c r="AU237" s="238" t="s">
        <v>84</v>
      </c>
      <c r="AV237" s="12" t="s">
        <v>84</v>
      </c>
      <c r="AW237" s="12" t="s">
        <v>37</v>
      </c>
      <c r="AX237" s="12" t="s">
        <v>82</v>
      </c>
      <c r="AY237" s="238" t="s">
        <v>277</v>
      </c>
    </row>
    <row r="238" s="2" customFormat="1" ht="21.75" customHeight="1">
      <c r="A238" s="41"/>
      <c r="B238" s="42"/>
      <c r="C238" s="275" t="s">
        <v>456</v>
      </c>
      <c r="D238" s="275" t="s">
        <v>349</v>
      </c>
      <c r="E238" s="276" t="s">
        <v>2502</v>
      </c>
      <c r="F238" s="277" t="s">
        <v>2503</v>
      </c>
      <c r="G238" s="278" t="s">
        <v>1131</v>
      </c>
      <c r="H238" s="279">
        <v>0.59099999999999997</v>
      </c>
      <c r="I238" s="280"/>
      <c r="J238" s="281">
        <f>ROUND(I238*H238,2)</f>
        <v>0</v>
      </c>
      <c r="K238" s="277" t="s">
        <v>19</v>
      </c>
      <c r="L238" s="282"/>
      <c r="M238" s="283" t="s">
        <v>19</v>
      </c>
      <c r="N238" s="284" t="s">
        <v>46</v>
      </c>
      <c r="O238" s="87"/>
      <c r="P238" s="219">
        <f>O238*H238</f>
        <v>0</v>
      </c>
      <c r="Q238" s="219">
        <v>0.44</v>
      </c>
      <c r="R238" s="219">
        <f>Q238*H238</f>
        <v>0.26003999999999999</v>
      </c>
      <c r="S238" s="219">
        <v>0</v>
      </c>
      <c r="T238" s="220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1" t="s">
        <v>507</v>
      </c>
      <c r="AT238" s="221" t="s">
        <v>349</v>
      </c>
      <c r="AU238" s="221" t="s">
        <v>84</v>
      </c>
      <c r="AY238" s="20" t="s">
        <v>277</v>
      </c>
      <c r="BE238" s="222">
        <f>IF(N238="základní",J238,0)</f>
        <v>0</v>
      </c>
      <c r="BF238" s="222">
        <f>IF(N238="snížená",J238,0)</f>
        <v>0</v>
      </c>
      <c r="BG238" s="222">
        <f>IF(N238="zákl. přenesená",J238,0)</f>
        <v>0</v>
      </c>
      <c r="BH238" s="222">
        <f>IF(N238="sníž. přenesená",J238,0)</f>
        <v>0</v>
      </c>
      <c r="BI238" s="222">
        <f>IF(N238="nulová",J238,0)</f>
        <v>0</v>
      </c>
      <c r="BJ238" s="20" t="s">
        <v>82</v>
      </c>
      <c r="BK238" s="222">
        <f>ROUND(I238*H238,2)</f>
        <v>0</v>
      </c>
      <c r="BL238" s="20" t="s">
        <v>231</v>
      </c>
      <c r="BM238" s="221" t="s">
        <v>2504</v>
      </c>
    </row>
    <row r="239" s="2" customFormat="1">
      <c r="A239" s="41"/>
      <c r="B239" s="42"/>
      <c r="C239" s="43"/>
      <c r="D239" s="223" t="s">
        <v>283</v>
      </c>
      <c r="E239" s="43"/>
      <c r="F239" s="224" t="s">
        <v>2503</v>
      </c>
      <c r="G239" s="43"/>
      <c r="H239" s="43"/>
      <c r="I239" s="225"/>
      <c r="J239" s="43"/>
      <c r="K239" s="43"/>
      <c r="L239" s="47"/>
      <c r="M239" s="226"/>
      <c r="N239" s="22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283</v>
      </c>
      <c r="AU239" s="20" t="s">
        <v>84</v>
      </c>
    </row>
    <row r="240" s="14" customFormat="1">
      <c r="A240" s="14"/>
      <c r="B240" s="254"/>
      <c r="C240" s="255"/>
      <c r="D240" s="223" t="s">
        <v>285</v>
      </c>
      <c r="E240" s="256" t="s">
        <v>19</v>
      </c>
      <c r="F240" s="257" t="s">
        <v>2500</v>
      </c>
      <c r="G240" s="255"/>
      <c r="H240" s="256" t="s">
        <v>19</v>
      </c>
      <c r="I240" s="258"/>
      <c r="J240" s="255"/>
      <c r="K240" s="255"/>
      <c r="L240" s="259"/>
      <c r="M240" s="260"/>
      <c r="N240" s="261"/>
      <c r="O240" s="261"/>
      <c r="P240" s="261"/>
      <c r="Q240" s="261"/>
      <c r="R240" s="261"/>
      <c r="S240" s="261"/>
      <c r="T240" s="262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63" t="s">
        <v>285</v>
      </c>
      <c r="AU240" s="263" t="s">
        <v>84</v>
      </c>
      <c r="AV240" s="14" t="s">
        <v>82</v>
      </c>
      <c r="AW240" s="14" t="s">
        <v>37</v>
      </c>
      <c r="AX240" s="14" t="s">
        <v>75</v>
      </c>
      <c r="AY240" s="263" t="s">
        <v>277</v>
      </c>
    </row>
    <row r="241" s="12" customFormat="1">
      <c r="A241" s="12"/>
      <c r="B241" s="228"/>
      <c r="C241" s="229"/>
      <c r="D241" s="223" t="s">
        <v>285</v>
      </c>
      <c r="E241" s="230" t="s">
        <v>19</v>
      </c>
      <c r="F241" s="231" t="s">
        <v>2505</v>
      </c>
      <c r="G241" s="229"/>
      <c r="H241" s="232">
        <v>0.59099999999999997</v>
      </c>
      <c r="I241" s="233"/>
      <c r="J241" s="229"/>
      <c r="K241" s="229"/>
      <c r="L241" s="234"/>
      <c r="M241" s="235"/>
      <c r="N241" s="236"/>
      <c r="O241" s="236"/>
      <c r="P241" s="236"/>
      <c r="Q241" s="236"/>
      <c r="R241" s="236"/>
      <c r="S241" s="236"/>
      <c r="T241" s="237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T241" s="238" t="s">
        <v>285</v>
      </c>
      <c r="AU241" s="238" t="s">
        <v>84</v>
      </c>
      <c r="AV241" s="12" t="s">
        <v>84</v>
      </c>
      <c r="AW241" s="12" t="s">
        <v>37</v>
      </c>
      <c r="AX241" s="12" t="s">
        <v>82</v>
      </c>
      <c r="AY241" s="238" t="s">
        <v>277</v>
      </c>
    </row>
    <row r="242" s="2" customFormat="1" ht="16.5" customHeight="1">
      <c r="A242" s="41"/>
      <c r="B242" s="42"/>
      <c r="C242" s="210" t="s">
        <v>465</v>
      </c>
      <c r="D242" s="210" t="s">
        <v>278</v>
      </c>
      <c r="E242" s="211" t="s">
        <v>2506</v>
      </c>
      <c r="F242" s="212" t="s">
        <v>2507</v>
      </c>
      <c r="G242" s="213" t="s">
        <v>1131</v>
      </c>
      <c r="H242" s="214">
        <v>1.825</v>
      </c>
      <c r="I242" s="215"/>
      <c r="J242" s="216">
        <f>ROUND(I242*H242,2)</f>
        <v>0</v>
      </c>
      <c r="K242" s="212" t="s">
        <v>2354</v>
      </c>
      <c r="L242" s="47"/>
      <c r="M242" s="217" t="s">
        <v>19</v>
      </c>
      <c r="N242" s="218" t="s">
        <v>46</v>
      </c>
      <c r="O242" s="87"/>
      <c r="P242" s="219">
        <f>O242*H242</f>
        <v>0</v>
      </c>
      <c r="Q242" s="219">
        <v>0.02248</v>
      </c>
      <c r="R242" s="219">
        <f>Q242*H242</f>
        <v>0.041026</v>
      </c>
      <c r="S242" s="219">
        <v>0</v>
      </c>
      <c r="T242" s="220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1" t="s">
        <v>231</v>
      </c>
      <c r="AT242" s="221" t="s">
        <v>278</v>
      </c>
      <c r="AU242" s="221" t="s">
        <v>84</v>
      </c>
      <c r="AY242" s="20" t="s">
        <v>277</v>
      </c>
      <c r="BE242" s="222">
        <f>IF(N242="základní",J242,0)</f>
        <v>0</v>
      </c>
      <c r="BF242" s="222">
        <f>IF(N242="snížená",J242,0)</f>
        <v>0</v>
      </c>
      <c r="BG242" s="222">
        <f>IF(N242="zákl. přenesená",J242,0)</f>
        <v>0</v>
      </c>
      <c r="BH242" s="222">
        <f>IF(N242="sníž. přenesená",J242,0)</f>
        <v>0</v>
      </c>
      <c r="BI242" s="222">
        <f>IF(N242="nulová",J242,0)</f>
        <v>0</v>
      </c>
      <c r="BJ242" s="20" t="s">
        <v>82</v>
      </c>
      <c r="BK242" s="222">
        <f>ROUND(I242*H242,2)</f>
        <v>0</v>
      </c>
      <c r="BL242" s="20" t="s">
        <v>231</v>
      </c>
      <c r="BM242" s="221" t="s">
        <v>2508</v>
      </c>
    </row>
    <row r="243" s="2" customFormat="1">
      <c r="A243" s="41"/>
      <c r="B243" s="42"/>
      <c r="C243" s="43"/>
      <c r="D243" s="223" t="s">
        <v>283</v>
      </c>
      <c r="E243" s="43"/>
      <c r="F243" s="224" t="s">
        <v>2509</v>
      </c>
      <c r="G243" s="43"/>
      <c r="H243" s="43"/>
      <c r="I243" s="225"/>
      <c r="J243" s="43"/>
      <c r="K243" s="43"/>
      <c r="L243" s="47"/>
      <c r="M243" s="226"/>
      <c r="N243" s="227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283</v>
      </c>
      <c r="AU243" s="20" t="s">
        <v>84</v>
      </c>
    </row>
    <row r="244" s="2" customFormat="1">
      <c r="A244" s="41"/>
      <c r="B244" s="42"/>
      <c r="C244" s="43"/>
      <c r="D244" s="252" t="s">
        <v>2357</v>
      </c>
      <c r="E244" s="43"/>
      <c r="F244" s="253" t="s">
        <v>2510</v>
      </c>
      <c r="G244" s="43"/>
      <c r="H244" s="43"/>
      <c r="I244" s="225"/>
      <c r="J244" s="43"/>
      <c r="K244" s="43"/>
      <c r="L244" s="47"/>
      <c r="M244" s="226"/>
      <c r="N244" s="22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2357</v>
      </c>
      <c r="AU244" s="20" t="s">
        <v>84</v>
      </c>
    </row>
    <row r="245" s="12" customFormat="1">
      <c r="A245" s="12"/>
      <c r="B245" s="228"/>
      <c r="C245" s="229"/>
      <c r="D245" s="223" t="s">
        <v>285</v>
      </c>
      <c r="E245" s="230" t="s">
        <v>19</v>
      </c>
      <c r="F245" s="231" t="s">
        <v>2511</v>
      </c>
      <c r="G245" s="229"/>
      <c r="H245" s="232">
        <v>1.825</v>
      </c>
      <c r="I245" s="233"/>
      <c r="J245" s="229"/>
      <c r="K245" s="229"/>
      <c r="L245" s="234"/>
      <c r="M245" s="235"/>
      <c r="N245" s="236"/>
      <c r="O245" s="236"/>
      <c r="P245" s="236"/>
      <c r="Q245" s="236"/>
      <c r="R245" s="236"/>
      <c r="S245" s="236"/>
      <c r="T245" s="237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T245" s="238" t="s">
        <v>285</v>
      </c>
      <c r="AU245" s="238" t="s">
        <v>84</v>
      </c>
      <c r="AV245" s="12" t="s">
        <v>84</v>
      </c>
      <c r="AW245" s="12" t="s">
        <v>37</v>
      </c>
      <c r="AX245" s="12" t="s">
        <v>82</v>
      </c>
      <c r="AY245" s="238" t="s">
        <v>277</v>
      </c>
    </row>
    <row r="246" s="2" customFormat="1" ht="21.75" customHeight="1">
      <c r="A246" s="41"/>
      <c r="B246" s="42"/>
      <c r="C246" s="210" t="s">
        <v>472</v>
      </c>
      <c r="D246" s="210" t="s">
        <v>278</v>
      </c>
      <c r="E246" s="211" t="s">
        <v>2512</v>
      </c>
      <c r="F246" s="212" t="s">
        <v>2513</v>
      </c>
      <c r="G246" s="213" t="s">
        <v>1041</v>
      </c>
      <c r="H246" s="214">
        <v>61.692</v>
      </c>
      <c r="I246" s="215"/>
      <c r="J246" s="216">
        <f>ROUND(I246*H246,2)</f>
        <v>0</v>
      </c>
      <c r="K246" s="212" t="s">
        <v>2354</v>
      </c>
      <c r="L246" s="47"/>
      <c r="M246" s="217" t="s">
        <v>19</v>
      </c>
      <c r="N246" s="218" t="s">
        <v>46</v>
      </c>
      <c r="O246" s="87"/>
      <c r="P246" s="219">
        <f>O246*H246</f>
        <v>0</v>
      </c>
      <c r="Q246" s="219">
        <v>0.00038000000000000002</v>
      </c>
      <c r="R246" s="219">
        <f>Q246*H246</f>
        <v>0.023442960000000002</v>
      </c>
      <c r="S246" s="219">
        <v>0</v>
      </c>
      <c r="T246" s="220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1" t="s">
        <v>231</v>
      </c>
      <c r="AT246" s="221" t="s">
        <v>278</v>
      </c>
      <c r="AU246" s="221" t="s">
        <v>84</v>
      </c>
      <c r="AY246" s="20" t="s">
        <v>277</v>
      </c>
      <c r="BE246" s="222">
        <f>IF(N246="základní",J246,0)</f>
        <v>0</v>
      </c>
      <c r="BF246" s="222">
        <f>IF(N246="snížená",J246,0)</f>
        <v>0</v>
      </c>
      <c r="BG246" s="222">
        <f>IF(N246="zákl. přenesená",J246,0)</f>
        <v>0</v>
      </c>
      <c r="BH246" s="222">
        <f>IF(N246="sníž. přenesená",J246,0)</f>
        <v>0</v>
      </c>
      <c r="BI246" s="222">
        <f>IF(N246="nulová",J246,0)</f>
        <v>0</v>
      </c>
      <c r="BJ246" s="20" t="s">
        <v>82</v>
      </c>
      <c r="BK246" s="222">
        <f>ROUND(I246*H246,2)</f>
        <v>0</v>
      </c>
      <c r="BL246" s="20" t="s">
        <v>231</v>
      </c>
      <c r="BM246" s="221" t="s">
        <v>2514</v>
      </c>
    </row>
    <row r="247" s="2" customFormat="1">
      <c r="A247" s="41"/>
      <c r="B247" s="42"/>
      <c r="C247" s="43"/>
      <c r="D247" s="223" t="s">
        <v>283</v>
      </c>
      <c r="E247" s="43"/>
      <c r="F247" s="224" t="s">
        <v>2515</v>
      </c>
      <c r="G247" s="43"/>
      <c r="H247" s="43"/>
      <c r="I247" s="225"/>
      <c r="J247" s="43"/>
      <c r="K247" s="43"/>
      <c r="L247" s="47"/>
      <c r="M247" s="226"/>
      <c r="N247" s="227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283</v>
      </c>
      <c r="AU247" s="20" t="s">
        <v>84</v>
      </c>
    </row>
    <row r="248" s="2" customFormat="1">
      <c r="A248" s="41"/>
      <c r="B248" s="42"/>
      <c r="C248" s="43"/>
      <c r="D248" s="252" t="s">
        <v>2357</v>
      </c>
      <c r="E248" s="43"/>
      <c r="F248" s="253" t="s">
        <v>2516</v>
      </c>
      <c r="G248" s="43"/>
      <c r="H248" s="43"/>
      <c r="I248" s="225"/>
      <c r="J248" s="43"/>
      <c r="K248" s="43"/>
      <c r="L248" s="47"/>
      <c r="M248" s="226"/>
      <c r="N248" s="22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2357</v>
      </c>
      <c r="AU248" s="20" t="s">
        <v>84</v>
      </c>
    </row>
    <row r="249" s="12" customFormat="1">
      <c r="A249" s="12"/>
      <c r="B249" s="228"/>
      <c r="C249" s="229"/>
      <c r="D249" s="223" t="s">
        <v>285</v>
      </c>
      <c r="E249" s="230" t="s">
        <v>19</v>
      </c>
      <c r="F249" s="231" t="s">
        <v>2517</v>
      </c>
      <c r="G249" s="229"/>
      <c r="H249" s="232">
        <v>1.669</v>
      </c>
      <c r="I249" s="233"/>
      <c r="J249" s="229"/>
      <c r="K249" s="229"/>
      <c r="L249" s="234"/>
      <c r="M249" s="235"/>
      <c r="N249" s="236"/>
      <c r="O249" s="236"/>
      <c r="P249" s="236"/>
      <c r="Q249" s="236"/>
      <c r="R249" s="236"/>
      <c r="S249" s="236"/>
      <c r="T249" s="237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T249" s="238" t="s">
        <v>285</v>
      </c>
      <c r="AU249" s="238" t="s">
        <v>84</v>
      </c>
      <c r="AV249" s="12" t="s">
        <v>84</v>
      </c>
      <c r="AW249" s="12" t="s">
        <v>37</v>
      </c>
      <c r="AX249" s="12" t="s">
        <v>75</v>
      </c>
      <c r="AY249" s="238" t="s">
        <v>277</v>
      </c>
    </row>
    <row r="250" s="12" customFormat="1">
      <c r="A250" s="12"/>
      <c r="B250" s="228"/>
      <c r="C250" s="229"/>
      <c r="D250" s="223" t="s">
        <v>285</v>
      </c>
      <c r="E250" s="230" t="s">
        <v>19</v>
      </c>
      <c r="F250" s="231" t="s">
        <v>2518</v>
      </c>
      <c r="G250" s="229"/>
      <c r="H250" s="232">
        <v>4.4100000000000001</v>
      </c>
      <c r="I250" s="233"/>
      <c r="J250" s="229"/>
      <c r="K250" s="229"/>
      <c r="L250" s="234"/>
      <c r="M250" s="235"/>
      <c r="N250" s="236"/>
      <c r="O250" s="236"/>
      <c r="P250" s="236"/>
      <c r="Q250" s="236"/>
      <c r="R250" s="236"/>
      <c r="S250" s="236"/>
      <c r="T250" s="237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T250" s="238" t="s">
        <v>285</v>
      </c>
      <c r="AU250" s="238" t="s">
        <v>84</v>
      </c>
      <c r="AV250" s="12" t="s">
        <v>84</v>
      </c>
      <c r="AW250" s="12" t="s">
        <v>37</v>
      </c>
      <c r="AX250" s="12" t="s">
        <v>75</v>
      </c>
      <c r="AY250" s="238" t="s">
        <v>277</v>
      </c>
    </row>
    <row r="251" s="12" customFormat="1">
      <c r="A251" s="12"/>
      <c r="B251" s="228"/>
      <c r="C251" s="229"/>
      <c r="D251" s="223" t="s">
        <v>285</v>
      </c>
      <c r="E251" s="230" t="s">
        <v>19</v>
      </c>
      <c r="F251" s="231" t="s">
        <v>2519</v>
      </c>
      <c r="G251" s="229"/>
      <c r="H251" s="232">
        <v>1.341</v>
      </c>
      <c r="I251" s="233"/>
      <c r="J251" s="229"/>
      <c r="K251" s="229"/>
      <c r="L251" s="234"/>
      <c r="M251" s="235"/>
      <c r="N251" s="236"/>
      <c r="O251" s="236"/>
      <c r="P251" s="236"/>
      <c r="Q251" s="236"/>
      <c r="R251" s="236"/>
      <c r="S251" s="236"/>
      <c r="T251" s="237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T251" s="238" t="s">
        <v>285</v>
      </c>
      <c r="AU251" s="238" t="s">
        <v>84</v>
      </c>
      <c r="AV251" s="12" t="s">
        <v>84</v>
      </c>
      <c r="AW251" s="12" t="s">
        <v>37</v>
      </c>
      <c r="AX251" s="12" t="s">
        <v>75</v>
      </c>
      <c r="AY251" s="238" t="s">
        <v>277</v>
      </c>
    </row>
    <row r="252" s="12" customFormat="1">
      <c r="A252" s="12"/>
      <c r="B252" s="228"/>
      <c r="C252" s="229"/>
      <c r="D252" s="223" t="s">
        <v>285</v>
      </c>
      <c r="E252" s="230" t="s">
        <v>19</v>
      </c>
      <c r="F252" s="231" t="s">
        <v>2518</v>
      </c>
      <c r="G252" s="229"/>
      <c r="H252" s="232">
        <v>4.4100000000000001</v>
      </c>
      <c r="I252" s="233"/>
      <c r="J252" s="229"/>
      <c r="K252" s="229"/>
      <c r="L252" s="234"/>
      <c r="M252" s="235"/>
      <c r="N252" s="236"/>
      <c r="O252" s="236"/>
      <c r="P252" s="236"/>
      <c r="Q252" s="236"/>
      <c r="R252" s="236"/>
      <c r="S252" s="236"/>
      <c r="T252" s="237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T252" s="238" t="s">
        <v>285</v>
      </c>
      <c r="AU252" s="238" t="s">
        <v>84</v>
      </c>
      <c r="AV252" s="12" t="s">
        <v>84</v>
      </c>
      <c r="AW252" s="12" t="s">
        <v>37</v>
      </c>
      <c r="AX252" s="12" t="s">
        <v>75</v>
      </c>
      <c r="AY252" s="238" t="s">
        <v>277</v>
      </c>
    </row>
    <row r="253" s="12" customFormat="1">
      <c r="A253" s="12"/>
      <c r="B253" s="228"/>
      <c r="C253" s="229"/>
      <c r="D253" s="223" t="s">
        <v>285</v>
      </c>
      <c r="E253" s="230" t="s">
        <v>19</v>
      </c>
      <c r="F253" s="231" t="s">
        <v>2520</v>
      </c>
      <c r="G253" s="229"/>
      <c r="H253" s="232">
        <v>11.772</v>
      </c>
      <c r="I253" s="233"/>
      <c r="J253" s="229"/>
      <c r="K253" s="229"/>
      <c r="L253" s="234"/>
      <c r="M253" s="235"/>
      <c r="N253" s="236"/>
      <c r="O253" s="236"/>
      <c r="P253" s="236"/>
      <c r="Q253" s="236"/>
      <c r="R253" s="236"/>
      <c r="S253" s="236"/>
      <c r="T253" s="237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T253" s="238" t="s">
        <v>285</v>
      </c>
      <c r="AU253" s="238" t="s">
        <v>84</v>
      </c>
      <c r="AV253" s="12" t="s">
        <v>84</v>
      </c>
      <c r="AW253" s="12" t="s">
        <v>37</v>
      </c>
      <c r="AX253" s="12" t="s">
        <v>75</v>
      </c>
      <c r="AY253" s="238" t="s">
        <v>277</v>
      </c>
    </row>
    <row r="254" s="12" customFormat="1">
      <c r="A254" s="12"/>
      <c r="B254" s="228"/>
      <c r="C254" s="229"/>
      <c r="D254" s="223" t="s">
        <v>285</v>
      </c>
      <c r="E254" s="230" t="s">
        <v>19</v>
      </c>
      <c r="F254" s="231" t="s">
        <v>2521</v>
      </c>
      <c r="G254" s="229"/>
      <c r="H254" s="232">
        <v>2.6819999999999999</v>
      </c>
      <c r="I254" s="233"/>
      <c r="J254" s="229"/>
      <c r="K254" s="229"/>
      <c r="L254" s="234"/>
      <c r="M254" s="235"/>
      <c r="N254" s="236"/>
      <c r="O254" s="236"/>
      <c r="P254" s="236"/>
      <c r="Q254" s="236"/>
      <c r="R254" s="236"/>
      <c r="S254" s="236"/>
      <c r="T254" s="237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T254" s="238" t="s">
        <v>285</v>
      </c>
      <c r="AU254" s="238" t="s">
        <v>84</v>
      </c>
      <c r="AV254" s="12" t="s">
        <v>84</v>
      </c>
      <c r="AW254" s="12" t="s">
        <v>37</v>
      </c>
      <c r="AX254" s="12" t="s">
        <v>75</v>
      </c>
      <c r="AY254" s="238" t="s">
        <v>277</v>
      </c>
    </row>
    <row r="255" s="12" customFormat="1">
      <c r="A255" s="12"/>
      <c r="B255" s="228"/>
      <c r="C255" s="229"/>
      <c r="D255" s="223" t="s">
        <v>285</v>
      </c>
      <c r="E255" s="230" t="s">
        <v>19</v>
      </c>
      <c r="F255" s="231" t="s">
        <v>2522</v>
      </c>
      <c r="G255" s="229"/>
      <c r="H255" s="232">
        <v>6.6159999999999997</v>
      </c>
      <c r="I255" s="233"/>
      <c r="J255" s="229"/>
      <c r="K255" s="229"/>
      <c r="L255" s="234"/>
      <c r="M255" s="235"/>
      <c r="N255" s="236"/>
      <c r="O255" s="236"/>
      <c r="P255" s="236"/>
      <c r="Q255" s="236"/>
      <c r="R255" s="236"/>
      <c r="S255" s="236"/>
      <c r="T255" s="237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T255" s="238" t="s">
        <v>285</v>
      </c>
      <c r="AU255" s="238" t="s">
        <v>84</v>
      </c>
      <c r="AV255" s="12" t="s">
        <v>84</v>
      </c>
      <c r="AW255" s="12" t="s">
        <v>37</v>
      </c>
      <c r="AX255" s="12" t="s">
        <v>75</v>
      </c>
      <c r="AY255" s="238" t="s">
        <v>277</v>
      </c>
    </row>
    <row r="256" s="12" customFormat="1">
      <c r="A256" s="12"/>
      <c r="B256" s="228"/>
      <c r="C256" s="229"/>
      <c r="D256" s="223" t="s">
        <v>285</v>
      </c>
      <c r="E256" s="230" t="s">
        <v>19</v>
      </c>
      <c r="F256" s="231" t="s">
        <v>2523</v>
      </c>
      <c r="G256" s="229"/>
      <c r="H256" s="232">
        <v>9.1349999999999998</v>
      </c>
      <c r="I256" s="233"/>
      <c r="J256" s="229"/>
      <c r="K256" s="229"/>
      <c r="L256" s="234"/>
      <c r="M256" s="235"/>
      <c r="N256" s="236"/>
      <c r="O256" s="236"/>
      <c r="P256" s="236"/>
      <c r="Q256" s="236"/>
      <c r="R256" s="236"/>
      <c r="S256" s="236"/>
      <c r="T256" s="237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T256" s="238" t="s">
        <v>285</v>
      </c>
      <c r="AU256" s="238" t="s">
        <v>84</v>
      </c>
      <c r="AV256" s="12" t="s">
        <v>84</v>
      </c>
      <c r="AW256" s="12" t="s">
        <v>37</v>
      </c>
      <c r="AX256" s="12" t="s">
        <v>75</v>
      </c>
      <c r="AY256" s="238" t="s">
        <v>277</v>
      </c>
    </row>
    <row r="257" s="12" customFormat="1">
      <c r="A257" s="12"/>
      <c r="B257" s="228"/>
      <c r="C257" s="229"/>
      <c r="D257" s="223" t="s">
        <v>285</v>
      </c>
      <c r="E257" s="230" t="s">
        <v>19</v>
      </c>
      <c r="F257" s="231" t="s">
        <v>2524</v>
      </c>
      <c r="G257" s="229"/>
      <c r="H257" s="232">
        <v>7.3799999999999999</v>
      </c>
      <c r="I257" s="233"/>
      <c r="J257" s="229"/>
      <c r="K257" s="229"/>
      <c r="L257" s="234"/>
      <c r="M257" s="235"/>
      <c r="N257" s="236"/>
      <c r="O257" s="236"/>
      <c r="P257" s="236"/>
      <c r="Q257" s="236"/>
      <c r="R257" s="236"/>
      <c r="S257" s="236"/>
      <c r="T257" s="237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T257" s="238" t="s">
        <v>285</v>
      </c>
      <c r="AU257" s="238" t="s">
        <v>84</v>
      </c>
      <c r="AV257" s="12" t="s">
        <v>84</v>
      </c>
      <c r="AW257" s="12" t="s">
        <v>37</v>
      </c>
      <c r="AX257" s="12" t="s">
        <v>75</v>
      </c>
      <c r="AY257" s="238" t="s">
        <v>277</v>
      </c>
    </row>
    <row r="258" s="12" customFormat="1">
      <c r="A258" s="12"/>
      <c r="B258" s="228"/>
      <c r="C258" s="229"/>
      <c r="D258" s="223" t="s">
        <v>285</v>
      </c>
      <c r="E258" s="230" t="s">
        <v>19</v>
      </c>
      <c r="F258" s="231" t="s">
        <v>2519</v>
      </c>
      <c r="G258" s="229"/>
      <c r="H258" s="232">
        <v>1.341</v>
      </c>
      <c r="I258" s="233"/>
      <c r="J258" s="229"/>
      <c r="K258" s="229"/>
      <c r="L258" s="234"/>
      <c r="M258" s="235"/>
      <c r="N258" s="236"/>
      <c r="O258" s="236"/>
      <c r="P258" s="236"/>
      <c r="Q258" s="236"/>
      <c r="R258" s="236"/>
      <c r="S258" s="236"/>
      <c r="T258" s="237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T258" s="238" t="s">
        <v>285</v>
      </c>
      <c r="AU258" s="238" t="s">
        <v>84</v>
      </c>
      <c r="AV258" s="12" t="s">
        <v>84</v>
      </c>
      <c r="AW258" s="12" t="s">
        <v>37</v>
      </c>
      <c r="AX258" s="12" t="s">
        <v>75</v>
      </c>
      <c r="AY258" s="238" t="s">
        <v>277</v>
      </c>
    </row>
    <row r="259" s="12" customFormat="1">
      <c r="A259" s="12"/>
      <c r="B259" s="228"/>
      <c r="C259" s="229"/>
      <c r="D259" s="223" t="s">
        <v>285</v>
      </c>
      <c r="E259" s="230" t="s">
        <v>19</v>
      </c>
      <c r="F259" s="231" t="s">
        <v>2518</v>
      </c>
      <c r="G259" s="229"/>
      <c r="H259" s="232">
        <v>4.4100000000000001</v>
      </c>
      <c r="I259" s="233"/>
      <c r="J259" s="229"/>
      <c r="K259" s="229"/>
      <c r="L259" s="234"/>
      <c r="M259" s="235"/>
      <c r="N259" s="236"/>
      <c r="O259" s="236"/>
      <c r="P259" s="236"/>
      <c r="Q259" s="236"/>
      <c r="R259" s="236"/>
      <c r="S259" s="236"/>
      <c r="T259" s="237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T259" s="238" t="s">
        <v>285</v>
      </c>
      <c r="AU259" s="238" t="s">
        <v>84</v>
      </c>
      <c r="AV259" s="12" t="s">
        <v>84</v>
      </c>
      <c r="AW259" s="12" t="s">
        <v>37</v>
      </c>
      <c r="AX259" s="12" t="s">
        <v>75</v>
      </c>
      <c r="AY259" s="238" t="s">
        <v>277</v>
      </c>
    </row>
    <row r="260" s="12" customFormat="1">
      <c r="A260" s="12"/>
      <c r="B260" s="228"/>
      <c r="C260" s="229"/>
      <c r="D260" s="223" t="s">
        <v>285</v>
      </c>
      <c r="E260" s="230" t="s">
        <v>19</v>
      </c>
      <c r="F260" s="231" t="s">
        <v>2519</v>
      </c>
      <c r="G260" s="229"/>
      <c r="H260" s="232">
        <v>1.341</v>
      </c>
      <c r="I260" s="233"/>
      <c r="J260" s="229"/>
      <c r="K260" s="229"/>
      <c r="L260" s="234"/>
      <c r="M260" s="235"/>
      <c r="N260" s="236"/>
      <c r="O260" s="236"/>
      <c r="P260" s="236"/>
      <c r="Q260" s="236"/>
      <c r="R260" s="236"/>
      <c r="S260" s="236"/>
      <c r="T260" s="237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T260" s="238" t="s">
        <v>285</v>
      </c>
      <c r="AU260" s="238" t="s">
        <v>84</v>
      </c>
      <c r="AV260" s="12" t="s">
        <v>84</v>
      </c>
      <c r="AW260" s="12" t="s">
        <v>37</v>
      </c>
      <c r="AX260" s="12" t="s">
        <v>75</v>
      </c>
      <c r="AY260" s="238" t="s">
        <v>277</v>
      </c>
    </row>
    <row r="261" s="12" customFormat="1">
      <c r="A261" s="12"/>
      <c r="B261" s="228"/>
      <c r="C261" s="229"/>
      <c r="D261" s="223" t="s">
        <v>285</v>
      </c>
      <c r="E261" s="230" t="s">
        <v>19</v>
      </c>
      <c r="F261" s="231" t="s">
        <v>2525</v>
      </c>
      <c r="G261" s="229"/>
      <c r="H261" s="232">
        <v>5.1849999999999996</v>
      </c>
      <c r="I261" s="233"/>
      <c r="J261" s="229"/>
      <c r="K261" s="229"/>
      <c r="L261" s="234"/>
      <c r="M261" s="235"/>
      <c r="N261" s="236"/>
      <c r="O261" s="236"/>
      <c r="P261" s="236"/>
      <c r="Q261" s="236"/>
      <c r="R261" s="236"/>
      <c r="S261" s="236"/>
      <c r="T261" s="237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T261" s="238" t="s">
        <v>285</v>
      </c>
      <c r="AU261" s="238" t="s">
        <v>84</v>
      </c>
      <c r="AV261" s="12" t="s">
        <v>84</v>
      </c>
      <c r="AW261" s="12" t="s">
        <v>37</v>
      </c>
      <c r="AX261" s="12" t="s">
        <v>75</v>
      </c>
      <c r="AY261" s="238" t="s">
        <v>277</v>
      </c>
    </row>
    <row r="262" s="15" customFormat="1">
      <c r="A262" s="15"/>
      <c r="B262" s="264"/>
      <c r="C262" s="265"/>
      <c r="D262" s="223" t="s">
        <v>285</v>
      </c>
      <c r="E262" s="266" t="s">
        <v>19</v>
      </c>
      <c r="F262" s="267" t="s">
        <v>2372</v>
      </c>
      <c r="G262" s="265"/>
      <c r="H262" s="268">
        <v>61.692</v>
      </c>
      <c r="I262" s="269"/>
      <c r="J262" s="265"/>
      <c r="K262" s="265"/>
      <c r="L262" s="270"/>
      <c r="M262" s="271"/>
      <c r="N262" s="272"/>
      <c r="O262" s="272"/>
      <c r="P262" s="272"/>
      <c r="Q262" s="272"/>
      <c r="R262" s="272"/>
      <c r="S262" s="272"/>
      <c r="T262" s="273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4" t="s">
        <v>285</v>
      </c>
      <c r="AU262" s="274" t="s">
        <v>84</v>
      </c>
      <c r="AV262" s="15" t="s">
        <v>102</v>
      </c>
      <c r="AW262" s="15" t="s">
        <v>37</v>
      </c>
      <c r="AX262" s="15" t="s">
        <v>82</v>
      </c>
      <c r="AY262" s="274" t="s">
        <v>277</v>
      </c>
    </row>
    <row r="263" s="2" customFormat="1" ht="21.75" customHeight="1">
      <c r="A263" s="41"/>
      <c r="B263" s="42"/>
      <c r="C263" s="275" t="s">
        <v>479</v>
      </c>
      <c r="D263" s="275" t="s">
        <v>349</v>
      </c>
      <c r="E263" s="276" t="s">
        <v>2526</v>
      </c>
      <c r="F263" s="277" t="s">
        <v>2527</v>
      </c>
      <c r="G263" s="278" t="s">
        <v>1041</v>
      </c>
      <c r="H263" s="279">
        <v>66.626999999999995</v>
      </c>
      <c r="I263" s="280"/>
      <c r="J263" s="281">
        <f>ROUND(I263*H263,2)</f>
        <v>0</v>
      </c>
      <c r="K263" s="277" t="s">
        <v>19</v>
      </c>
      <c r="L263" s="282"/>
      <c r="M263" s="283" t="s">
        <v>19</v>
      </c>
      <c r="N263" s="284" t="s">
        <v>46</v>
      </c>
      <c r="O263" s="87"/>
      <c r="P263" s="219">
        <f>O263*H263</f>
        <v>0</v>
      </c>
      <c r="Q263" s="219">
        <v>0</v>
      </c>
      <c r="R263" s="219">
        <f>Q263*H263</f>
        <v>0</v>
      </c>
      <c r="S263" s="219">
        <v>0</v>
      </c>
      <c r="T263" s="220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1" t="s">
        <v>507</v>
      </c>
      <c r="AT263" s="221" t="s">
        <v>349</v>
      </c>
      <c r="AU263" s="221" t="s">
        <v>84</v>
      </c>
      <c r="AY263" s="20" t="s">
        <v>277</v>
      </c>
      <c r="BE263" s="222">
        <f>IF(N263="základní",J263,0)</f>
        <v>0</v>
      </c>
      <c r="BF263" s="222">
        <f>IF(N263="snížená",J263,0)</f>
        <v>0</v>
      </c>
      <c r="BG263" s="222">
        <f>IF(N263="zákl. přenesená",J263,0)</f>
        <v>0</v>
      </c>
      <c r="BH263" s="222">
        <f>IF(N263="sníž. přenesená",J263,0)</f>
        <v>0</v>
      </c>
      <c r="BI263" s="222">
        <f>IF(N263="nulová",J263,0)</f>
        <v>0</v>
      </c>
      <c r="BJ263" s="20" t="s">
        <v>82</v>
      </c>
      <c r="BK263" s="222">
        <f>ROUND(I263*H263,2)</f>
        <v>0</v>
      </c>
      <c r="BL263" s="20" t="s">
        <v>231</v>
      </c>
      <c r="BM263" s="221" t="s">
        <v>2528</v>
      </c>
    </row>
    <row r="264" s="2" customFormat="1">
      <c r="A264" s="41"/>
      <c r="B264" s="42"/>
      <c r="C264" s="43"/>
      <c r="D264" s="223" t="s">
        <v>283</v>
      </c>
      <c r="E264" s="43"/>
      <c r="F264" s="224" t="s">
        <v>2527</v>
      </c>
      <c r="G264" s="43"/>
      <c r="H264" s="43"/>
      <c r="I264" s="225"/>
      <c r="J264" s="43"/>
      <c r="K264" s="43"/>
      <c r="L264" s="47"/>
      <c r="M264" s="226"/>
      <c r="N264" s="227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283</v>
      </c>
      <c r="AU264" s="20" t="s">
        <v>84</v>
      </c>
    </row>
    <row r="265" s="12" customFormat="1">
      <c r="A265" s="12"/>
      <c r="B265" s="228"/>
      <c r="C265" s="229"/>
      <c r="D265" s="223" t="s">
        <v>285</v>
      </c>
      <c r="E265" s="229"/>
      <c r="F265" s="231" t="s">
        <v>2529</v>
      </c>
      <c r="G265" s="229"/>
      <c r="H265" s="232">
        <v>66.626999999999995</v>
      </c>
      <c r="I265" s="233"/>
      <c r="J265" s="229"/>
      <c r="K265" s="229"/>
      <c r="L265" s="234"/>
      <c r="M265" s="235"/>
      <c r="N265" s="236"/>
      <c r="O265" s="236"/>
      <c r="P265" s="236"/>
      <c r="Q265" s="236"/>
      <c r="R265" s="236"/>
      <c r="S265" s="236"/>
      <c r="T265" s="237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T265" s="238" t="s">
        <v>285</v>
      </c>
      <c r="AU265" s="238" t="s">
        <v>84</v>
      </c>
      <c r="AV265" s="12" t="s">
        <v>84</v>
      </c>
      <c r="AW265" s="12" t="s">
        <v>4</v>
      </c>
      <c r="AX265" s="12" t="s">
        <v>82</v>
      </c>
      <c r="AY265" s="238" t="s">
        <v>277</v>
      </c>
    </row>
    <row r="266" s="2" customFormat="1" ht="16.5" customHeight="1">
      <c r="A266" s="41"/>
      <c r="B266" s="42"/>
      <c r="C266" s="210" t="s">
        <v>484</v>
      </c>
      <c r="D266" s="210" t="s">
        <v>278</v>
      </c>
      <c r="E266" s="211" t="s">
        <v>2530</v>
      </c>
      <c r="F266" s="212" t="s">
        <v>2531</v>
      </c>
      <c r="G266" s="213" t="s">
        <v>940</v>
      </c>
      <c r="H266" s="214">
        <v>1.119</v>
      </c>
      <c r="I266" s="215"/>
      <c r="J266" s="216">
        <f>ROUND(I266*H266,2)</f>
        <v>0</v>
      </c>
      <c r="K266" s="212" t="s">
        <v>19</v>
      </c>
      <c r="L266" s="47"/>
      <c r="M266" s="217" t="s">
        <v>19</v>
      </c>
      <c r="N266" s="218" t="s">
        <v>46</v>
      </c>
      <c r="O266" s="87"/>
      <c r="P266" s="219">
        <f>O266*H266</f>
        <v>0</v>
      </c>
      <c r="Q266" s="219">
        <v>0</v>
      </c>
      <c r="R266" s="219">
        <f>Q266*H266</f>
        <v>0</v>
      </c>
      <c r="S266" s="219">
        <v>0</v>
      </c>
      <c r="T266" s="220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1" t="s">
        <v>231</v>
      </c>
      <c r="AT266" s="221" t="s">
        <v>278</v>
      </c>
      <c r="AU266" s="221" t="s">
        <v>84</v>
      </c>
      <c r="AY266" s="20" t="s">
        <v>277</v>
      </c>
      <c r="BE266" s="222">
        <f>IF(N266="základní",J266,0)</f>
        <v>0</v>
      </c>
      <c r="BF266" s="222">
        <f>IF(N266="snížená",J266,0)</f>
        <v>0</v>
      </c>
      <c r="BG266" s="222">
        <f>IF(N266="zákl. přenesená",J266,0)</f>
        <v>0</v>
      </c>
      <c r="BH266" s="222">
        <f>IF(N266="sníž. přenesená",J266,0)</f>
        <v>0</v>
      </c>
      <c r="BI266" s="222">
        <f>IF(N266="nulová",J266,0)</f>
        <v>0</v>
      </c>
      <c r="BJ266" s="20" t="s">
        <v>82</v>
      </c>
      <c r="BK266" s="222">
        <f>ROUND(I266*H266,2)</f>
        <v>0</v>
      </c>
      <c r="BL266" s="20" t="s">
        <v>231</v>
      </c>
      <c r="BM266" s="221" t="s">
        <v>2532</v>
      </c>
    </row>
    <row r="267" s="2" customFormat="1">
      <c r="A267" s="41"/>
      <c r="B267" s="42"/>
      <c r="C267" s="43"/>
      <c r="D267" s="223" t="s">
        <v>283</v>
      </c>
      <c r="E267" s="43"/>
      <c r="F267" s="224" t="s">
        <v>2531</v>
      </c>
      <c r="G267" s="43"/>
      <c r="H267" s="43"/>
      <c r="I267" s="225"/>
      <c r="J267" s="43"/>
      <c r="K267" s="43"/>
      <c r="L267" s="47"/>
      <c r="M267" s="239"/>
      <c r="N267" s="240"/>
      <c r="O267" s="241"/>
      <c r="P267" s="241"/>
      <c r="Q267" s="241"/>
      <c r="R267" s="241"/>
      <c r="S267" s="241"/>
      <c r="T267" s="242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283</v>
      </c>
      <c r="AU267" s="20" t="s">
        <v>84</v>
      </c>
    </row>
    <row r="268" s="2" customFormat="1" ht="6.96" customHeight="1">
      <c r="A268" s="41"/>
      <c r="B268" s="62"/>
      <c r="C268" s="63"/>
      <c r="D268" s="63"/>
      <c r="E268" s="63"/>
      <c r="F268" s="63"/>
      <c r="G268" s="63"/>
      <c r="H268" s="63"/>
      <c r="I268" s="63"/>
      <c r="J268" s="63"/>
      <c r="K268" s="63"/>
      <c r="L268" s="47"/>
      <c r="M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</row>
  </sheetData>
  <sheetProtection sheet="1" autoFilter="0" formatColumns="0" formatRows="0" objects="1" scenarios="1" spinCount="100000" saltValue="ju9+usC/1wLJryyIO01MZhTxWV8CfKwVZMX7hkvlQbO7a1HzXJ0DPg2SfawYOFkKCiUVRtrzoRssBRYyqUa2YQ==" hashValue="0NgMu0nA0xqXuOJHRvh9xK2Btl5pODNMYWl24WX+QGNdle8Qf/3eldi4NRBGT03d5PryYcsBzWCh9BnpKnnYGA==" algorithmName="SHA-512" password="CC35"/>
  <autoFilter ref="C91:K26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7" r:id="rId1" display="https://podminky.urs.cz/item/CS_URS_2025_02/122251102"/>
    <hyperlink ref="F102" r:id="rId2" display="https://podminky.urs.cz/item/CS_URS_2025_02/132251103"/>
    <hyperlink ref="F118" r:id="rId3" display="https://podminky.urs.cz/item/CS_URS_2025_02/162351103"/>
    <hyperlink ref="F126" r:id="rId4" display="https://podminky.urs.cz/item/CS_URS_2025_02/162751117"/>
    <hyperlink ref="F131" r:id="rId5" display="https://podminky.urs.cz/item/CS_URS_2025_02/167151101"/>
    <hyperlink ref="F141" r:id="rId6" display="https://podminky.urs.cz/item/CS_URS_2025_02/171201231"/>
    <hyperlink ref="F145" r:id="rId7" display="https://podminky.urs.cz/item/CS_URS_2025_02/171251201"/>
    <hyperlink ref="F149" r:id="rId8" display="https://podminky.urs.cz/item/CS_URS_2025_02/174151101"/>
    <hyperlink ref="F174" r:id="rId9" display="https://podminky.urs.cz/item/CS_URS_2025_02/279113144"/>
    <hyperlink ref="F190" r:id="rId10" display="https://podminky.urs.cz/item/CS_URS_2025_02/279361821"/>
    <hyperlink ref="F220" r:id="rId11" display="https://podminky.urs.cz/item/CS_URS_2025_02/762723311"/>
    <hyperlink ref="F235" r:id="rId12" display="https://podminky.urs.cz/item/CS_URS_2025_02/762723321"/>
    <hyperlink ref="F244" r:id="rId13" display="https://podminky.urs.cz/item/CS_URS_2025_02/762795000"/>
    <hyperlink ref="F248" r:id="rId14" display="https://podminky.urs.cz/item/CS_URS_2025_02/7629520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243</v>
      </c>
      <c r="L8" s="23"/>
    </row>
    <row r="9" s="2" customFormat="1" ht="16.5" customHeight="1">
      <c r="A9" s="41"/>
      <c r="B9" s="47"/>
      <c r="C9" s="41"/>
      <c r="D9" s="41"/>
      <c r="E9" s="148" t="s">
        <v>244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245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791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247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248</v>
      </c>
      <c r="F23" s="41"/>
      <c r="G23" s="41"/>
      <c r="H23" s="41"/>
      <c r="I23" s="147" t="s">
        <v>29</v>
      </c>
      <c r="J23" s="136" t="s">
        <v>249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247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248</v>
      </c>
      <c r="F26" s="41"/>
      <c r="G26" s="41"/>
      <c r="H26" s="41"/>
      <c r="I26" s="147" t="s">
        <v>29</v>
      </c>
      <c r="J26" s="136" t="s">
        <v>249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ROUND(J93,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ROUND((SUM(BE93:BE211)),  2)</f>
        <v>0</v>
      </c>
      <c r="G35" s="41"/>
      <c r="H35" s="41"/>
      <c r="I35" s="162">
        <v>0.20999999999999999</v>
      </c>
      <c r="J35" s="161">
        <f>ROUND(((SUM(BE93:BE211))*I35),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ROUND((SUM(BF93:BF211)),  2)</f>
        <v>0</v>
      </c>
      <c r="G36" s="41"/>
      <c r="H36" s="41"/>
      <c r="I36" s="162">
        <v>0.14999999999999999</v>
      </c>
      <c r="J36" s="161">
        <f>ROUND(((SUM(BF93:BF211))*I36),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ROUND((SUM(BG93:BG211)),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ROUND((SUM(BH93:BH211)),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ROUND((SUM(BI93:BI211)),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250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243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244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245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02 - SO 102 - Terénní stezky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NÝDRLE - projektová kancelář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NÝDRLE - projektová kancelář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251</v>
      </c>
      <c r="D61" s="176"/>
      <c r="E61" s="176"/>
      <c r="F61" s="176"/>
      <c r="G61" s="176"/>
      <c r="H61" s="176"/>
      <c r="I61" s="176"/>
      <c r="J61" s="177" t="s">
        <v>252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253</v>
      </c>
    </row>
    <row r="64" s="9" customFormat="1" ht="24.96" customHeight="1">
      <c r="A64" s="9"/>
      <c r="B64" s="179"/>
      <c r="C64" s="180"/>
      <c r="D64" s="181" t="s">
        <v>254</v>
      </c>
      <c r="E64" s="182"/>
      <c r="F64" s="182"/>
      <c r="G64" s="182"/>
      <c r="H64" s="182"/>
      <c r="I64" s="182"/>
      <c r="J64" s="183">
        <f>J94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255</v>
      </c>
      <c r="E65" s="182"/>
      <c r="F65" s="182"/>
      <c r="G65" s="182"/>
      <c r="H65" s="182"/>
      <c r="I65" s="182"/>
      <c r="J65" s="183">
        <f>J101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256</v>
      </c>
      <c r="E66" s="182"/>
      <c r="F66" s="182"/>
      <c r="G66" s="182"/>
      <c r="H66" s="182"/>
      <c r="I66" s="182"/>
      <c r="J66" s="183">
        <f>J145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257</v>
      </c>
      <c r="E67" s="182"/>
      <c r="F67" s="182"/>
      <c r="G67" s="182"/>
      <c r="H67" s="182"/>
      <c r="I67" s="182"/>
      <c r="J67" s="183">
        <f>J149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258</v>
      </c>
      <c r="E68" s="182"/>
      <c r="F68" s="182"/>
      <c r="G68" s="182"/>
      <c r="H68" s="182"/>
      <c r="I68" s="182"/>
      <c r="J68" s="183">
        <f>J156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9"/>
      <c r="C69" s="180"/>
      <c r="D69" s="181" t="s">
        <v>259</v>
      </c>
      <c r="E69" s="182"/>
      <c r="F69" s="182"/>
      <c r="G69" s="182"/>
      <c r="H69" s="182"/>
      <c r="I69" s="182"/>
      <c r="J69" s="183">
        <f>J175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9"/>
      <c r="C70" s="180"/>
      <c r="D70" s="181" t="s">
        <v>260</v>
      </c>
      <c r="E70" s="182"/>
      <c r="F70" s="182"/>
      <c r="G70" s="182"/>
      <c r="H70" s="182"/>
      <c r="I70" s="182"/>
      <c r="J70" s="183">
        <f>J190</f>
        <v>0</v>
      </c>
      <c r="K70" s="180"/>
      <c r="L70" s="184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9"/>
      <c r="C71" s="180"/>
      <c r="D71" s="181" t="s">
        <v>262</v>
      </c>
      <c r="E71" s="182"/>
      <c r="F71" s="182"/>
      <c r="G71" s="182"/>
      <c r="H71" s="182"/>
      <c r="I71" s="182"/>
      <c r="J71" s="183">
        <f>J194</f>
        <v>0</v>
      </c>
      <c r="K71" s="180"/>
      <c r="L71" s="184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263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243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4" t="s">
        <v>244</v>
      </c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245</v>
      </c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02 - SO 102 - Terénní stezky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Liberec</v>
      </c>
      <c r="G87" s="43"/>
      <c r="H87" s="43"/>
      <c r="I87" s="35" t="s">
        <v>23</v>
      </c>
      <c r="J87" s="75" t="str">
        <f>IF(J14="","",J14)</f>
        <v>10. 12. 2025</v>
      </c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25</v>
      </c>
      <c r="D89" s="43"/>
      <c r="E89" s="43"/>
      <c r="F89" s="30" t="str">
        <f>E17</f>
        <v>Statutární město Liberec</v>
      </c>
      <c r="G89" s="43"/>
      <c r="H89" s="43"/>
      <c r="I89" s="35" t="s">
        <v>33</v>
      </c>
      <c r="J89" s="39" t="str">
        <f>E23</f>
        <v>NÝDRLE - projektová kancelář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31</v>
      </c>
      <c r="D90" s="43"/>
      <c r="E90" s="43"/>
      <c r="F90" s="30" t="str">
        <f>IF(E20="","",E20)</f>
        <v>Vyplň údaj</v>
      </c>
      <c r="G90" s="43"/>
      <c r="H90" s="43"/>
      <c r="I90" s="35" t="s">
        <v>38</v>
      </c>
      <c r="J90" s="39" t="str">
        <f>E26</f>
        <v>NÝDRLE - projektová kancelář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0" customFormat="1" ht="29.28" customHeight="1">
      <c r="A92" s="185"/>
      <c r="B92" s="186"/>
      <c r="C92" s="187" t="s">
        <v>264</v>
      </c>
      <c r="D92" s="188" t="s">
        <v>60</v>
      </c>
      <c r="E92" s="188" t="s">
        <v>56</v>
      </c>
      <c r="F92" s="188" t="s">
        <v>57</v>
      </c>
      <c r="G92" s="188" t="s">
        <v>265</v>
      </c>
      <c r="H92" s="188" t="s">
        <v>266</v>
      </c>
      <c r="I92" s="188" t="s">
        <v>267</v>
      </c>
      <c r="J92" s="188" t="s">
        <v>252</v>
      </c>
      <c r="K92" s="189" t="s">
        <v>268</v>
      </c>
      <c r="L92" s="190"/>
      <c r="M92" s="95" t="s">
        <v>19</v>
      </c>
      <c r="N92" s="96" t="s">
        <v>45</v>
      </c>
      <c r="O92" s="96" t="s">
        <v>269</v>
      </c>
      <c r="P92" s="96" t="s">
        <v>270</v>
      </c>
      <c r="Q92" s="96" t="s">
        <v>271</v>
      </c>
      <c r="R92" s="96" t="s">
        <v>272</v>
      </c>
      <c r="S92" s="96" t="s">
        <v>273</v>
      </c>
      <c r="T92" s="97" t="s">
        <v>274</v>
      </c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</row>
    <row r="93" s="2" customFormat="1" ht="22.8" customHeight="1">
      <c r="A93" s="41"/>
      <c r="B93" s="42"/>
      <c r="C93" s="102" t="s">
        <v>275</v>
      </c>
      <c r="D93" s="43"/>
      <c r="E93" s="43"/>
      <c r="F93" s="43"/>
      <c r="G93" s="43"/>
      <c r="H93" s="43"/>
      <c r="I93" s="43"/>
      <c r="J93" s="191">
        <f>BK93</f>
        <v>0</v>
      </c>
      <c r="K93" s="43"/>
      <c r="L93" s="47"/>
      <c r="M93" s="98"/>
      <c r="N93" s="192"/>
      <c r="O93" s="99"/>
      <c r="P93" s="193">
        <f>P94+P101+P145+P149+P156+P175+P190+P194</f>
        <v>0</v>
      </c>
      <c r="Q93" s="99"/>
      <c r="R93" s="193">
        <f>R94+R101+R145+R149+R156+R175+R190+R194</f>
        <v>0</v>
      </c>
      <c r="S93" s="99"/>
      <c r="T93" s="194">
        <f>T94+T101+T145+T149+T156+T175+T190+T194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74</v>
      </c>
      <c r="AU93" s="20" t="s">
        <v>253</v>
      </c>
      <c r="BK93" s="195">
        <f>BK94+BK101+BK145+BK149+BK156+BK175+BK190+BK194</f>
        <v>0</v>
      </c>
    </row>
    <row r="94" s="11" customFormat="1" ht="25.92" customHeight="1">
      <c r="A94" s="11"/>
      <c r="B94" s="196"/>
      <c r="C94" s="197"/>
      <c r="D94" s="198" t="s">
        <v>74</v>
      </c>
      <c r="E94" s="199" t="s">
        <v>75</v>
      </c>
      <c r="F94" s="199" t="s">
        <v>276</v>
      </c>
      <c r="G94" s="197"/>
      <c r="H94" s="197"/>
      <c r="I94" s="200"/>
      <c r="J94" s="201">
        <f>BK94</f>
        <v>0</v>
      </c>
      <c r="K94" s="197"/>
      <c r="L94" s="202"/>
      <c r="M94" s="203"/>
      <c r="N94" s="204"/>
      <c r="O94" s="204"/>
      <c r="P94" s="205">
        <f>SUM(P95:P100)</f>
        <v>0</v>
      </c>
      <c r="Q94" s="204"/>
      <c r="R94" s="205">
        <f>SUM(R95:R100)</f>
        <v>0</v>
      </c>
      <c r="S94" s="204"/>
      <c r="T94" s="206">
        <f>SUM(T95:T100)</f>
        <v>0</v>
      </c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R94" s="207" t="s">
        <v>102</v>
      </c>
      <c r="AT94" s="208" t="s">
        <v>74</v>
      </c>
      <c r="AU94" s="208" t="s">
        <v>75</v>
      </c>
      <c r="AY94" s="207" t="s">
        <v>277</v>
      </c>
      <c r="BK94" s="209">
        <f>SUM(BK95:BK100)</f>
        <v>0</v>
      </c>
    </row>
    <row r="95" s="2" customFormat="1" ht="16.5" customHeight="1">
      <c r="A95" s="41"/>
      <c r="B95" s="42"/>
      <c r="C95" s="210" t="s">
        <v>82</v>
      </c>
      <c r="D95" s="210" t="s">
        <v>278</v>
      </c>
      <c r="E95" s="211" t="s">
        <v>307</v>
      </c>
      <c r="F95" s="212" t="s">
        <v>308</v>
      </c>
      <c r="G95" s="213" t="s">
        <v>309</v>
      </c>
      <c r="H95" s="214">
        <v>1</v>
      </c>
      <c r="I95" s="215"/>
      <c r="J95" s="216">
        <f>ROUND(I95*H95,2)</f>
        <v>0</v>
      </c>
      <c r="K95" s="212" t="s">
        <v>19</v>
      </c>
      <c r="L95" s="47"/>
      <c r="M95" s="217" t="s">
        <v>19</v>
      </c>
      <c r="N95" s="218" t="s">
        <v>46</v>
      </c>
      <c r="O95" s="87"/>
      <c r="P95" s="219">
        <f>O95*H95</f>
        <v>0</v>
      </c>
      <c r="Q95" s="219">
        <v>0</v>
      </c>
      <c r="R95" s="219">
        <f>Q95*H95</f>
        <v>0</v>
      </c>
      <c r="S95" s="219">
        <v>0</v>
      </c>
      <c r="T95" s="220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1" t="s">
        <v>102</v>
      </c>
      <c r="AT95" s="221" t="s">
        <v>278</v>
      </c>
      <c r="AU95" s="221" t="s">
        <v>82</v>
      </c>
      <c r="AY95" s="20" t="s">
        <v>277</v>
      </c>
      <c r="BE95" s="222">
        <f>IF(N95="základní",J95,0)</f>
        <v>0</v>
      </c>
      <c r="BF95" s="222">
        <f>IF(N95="snížená",J95,0)</f>
        <v>0</v>
      </c>
      <c r="BG95" s="222">
        <f>IF(N95="zákl. přenesená",J95,0)</f>
        <v>0</v>
      </c>
      <c r="BH95" s="222">
        <f>IF(N95="sníž. přenesená",J95,0)</f>
        <v>0</v>
      </c>
      <c r="BI95" s="222">
        <f>IF(N95="nulová",J95,0)</f>
        <v>0</v>
      </c>
      <c r="BJ95" s="20" t="s">
        <v>82</v>
      </c>
      <c r="BK95" s="222">
        <f>ROUND(I95*H95,2)</f>
        <v>0</v>
      </c>
      <c r="BL95" s="20" t="s">
        <v>102</v>
      </c>
      <c r="BM95" s="221" t="s">
        <v>792</v>
      </c>
    </row>
    <row r="96" s="2" customFormat="1">
      <c r="A96" s="41"/>
      <c r="B96" s="42"/>
      <c r="C96" s="43"/>
      <c r="D96" s="223" t="s">
        <v>283</v>
      </c>
      <c r="E96" s="43"/>
      <c r="F96" s="224" t="s">
        <v>311</v>
      </c>
      <c r="G96" s="43"/>
      <c r="H96" s="43"/>
      <c r="I96" s="225"/>
      <c r="J96" s="43"/>
      <c r="K96" s="43"/>
      <c r="L96" s="47"/>
      <c r="M96" s="226"/>
      <c r="N96" s="22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283</v>
      </c>
      <c r="AU96" s="20" t="s">
        <v>82</v>
      </c>
    </row>
    <row r="97" s="2" customFormat="1" ht="16.5" customHeight="1">
      <c r="A97" s="41"/>
      <c r="B97" s="42"/>
      <c r="C97" s="210" t="s">
        <v>84</v>
      </c>
      <c r="D97" s="210" t="s">
        <v>278</v>
      </c>
      <c r="E97" s="211" t="s">
        <v>793</v>
      </c>
      <c r="F97" s="212" t="s">
        <v>794</v>
      </c>
      <c r="G97" s="213" t="s">
        <v>309</v>
      </c>
      <c r="H97" s="214">
        <v>1</v>
      </c>
      <c r="I97" s="215"/>
      <c r="J97" s="216">
        <f>ROUND(I97*H97,2)</f>
        <v>0</v>
      </c>
      <c r="K97" s="212" t="s">
        <v>19</v>
      </c>
      <c r="L97" s="47"/>
      <c r="M97" s="217" t="s">
        <v>19</v>
      </c>
      <c r="N97" s="218" t="s">
        <v>46</v>
      </c>
      <c r="O97" s="87"/>
      <c r="P97" s="219">
        <f>O97*H97</f>
        <v>0</v>
      </c>
      <c r="Q97" s="219">
        <v>0</v>
      </c>
      <c r="R97" s="219">
        <f>Q97*H97</f>
        <v>0</v>
      </c>
      <c r="S97" s="219">
        <v>0</v>
      </c>
      <c r="T97" s="22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1" t="s">
        <v>102</v>
      </c>
      <c r="AT97" s="221" t="s">
        <v>278</v>
      </c>
      <c r="AU97" s="221" t="s">
        <v>82</v>
      </c>
      <c r="AY97" s="20" t="s">
        <v>277</v>
      </c>
      <c r="BE97" s="222">
        <f>IF(N97="základní",J97,0)</f>
        <v>0</v>
      </c>
      <c r="BF97" s="222">
        <f>IF(N97="snížená",J97,0)</f>
        <v>0</v>
      </c>
      <c r="BG97" s="222">
        <f>IF(N97="zákl. přenesená",J97,0)</f>
        <v>0</v>
      </c>
      <c r="BH97" s="222">
        <f>IF(N97="sníž. přenesená",J97,0)</f>
        <v>0</v>
      </c>
      <c r="BI97" s="222">
        <f>IF(N97="nulová",J97,0)</f>
        <v>0</v>
      </c>
      <c r="BJ97" s="20" t="s">
        <v>82</v>
      </c>
      <c r="BK97" s="222">
        <f>ROUND(I97*H97,2)</f>
        <v>0</v>
      </c>
      <c r="BL97" s="20" t="s">
        <v>102</v>
      </c>
      <c r="BM97" s="221" t="s">
        <v>795</v>
      </c>
    </row>
    <row r="98" s="2" customFormat="1">
      <c r="A98" s="41"/>
      <c r="B98" s="42"/>
      <c r="C98" s="43"/>
      <c r="D98" s="223" t="s">
        <v>283</v>
      </c>
      <c r="E98" s="43"/>
      <c r="F98" s="224" t="s">
        <v>796</v>
      </c>
      <c r="G98" s="43"/>
      <c r="H98" s="43"/>
      <c r="I98" s="225"/>
      <c r="J98" s="43"/>
      <c r="K98" s="43"/>
      <c r="L98" s="47"/>
      <c r="M98" s="226"/>
      <c r="N98" s="22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283</v>
      </c>
      <c r="AU98" s="20" t="s">
        <v>82</v>
      </c>
    </row>
    <row r="99" s="2" customFormat="1" ht="16.5" customHeight="1">
      <c r="A99" s="41"/>
      <c r="B99" s="42"/>
      <c r="C99" s="210" t="s">
        <v>98</v>
      </c>
      <c r="D99" s="210" t="s">
        <v>278</v>
      </c>
      <c r="E99" s="211" t="s">
        <v>797</v>
      </c>
      <c r="F99" s="212" t="s">
        <v>798</v>
      </c>
      <c r="G99" s="213" t="s">
        <v>309</v>
      </c>
      <c r="H99" s="214">
        <v>1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82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799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800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82</v>
      </c>
    </row>
    <row r="101" s="11" customFormat="1" ht="25.92" customHeight="1">
      <c r="A101" s="11"/>
      <c r="B101" s="196"/>
      <c r="C101" s="197"/>
      <c r="D101" s="198" t="s">
        <v>74</v>
      </c>
      <c r="E101" s="199" t="s">
        <v>82</v>
      </c>
      <c r="F101" s="199" t="s">
        <v>328</v>
      </c>
      <c r="G101" s="197"/>
      <c r="H101" s="197"/>
      <c r="I101" s="200"/>
      <c r="J101" s="201">
        <f>BK101</f>
        <v>0</v>
      </c>
      <c r="K101" s="197"/>
      <c r="L101" s="202"/>
      <c r="M101" s="203"/>
      <c r="N101" s="204"/>
      <c r="O101" s="204"/>
      <c r="P101" s="205">
        <f>SUM(P102:P144)</f>
        <v>0</v>
      </c>
      <c r="Q101" s="204"/>
      <c r="R101" s="205">
        <f>SUM(R102:R144)</f>
        <v>0</v>
      </c>
      <c r="S101" s="204"/>
      <c r="T101" s="206">
        <f>SUM(T102:T144)</f>
        <v>0</v>
      </c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R101" s="207" t="s">
        <v>102</v>
      </c>
      <c r="AT101" s="208" t="s">
        <v>74</v>
      </c>
      <c r="AU101" s="208" t="s">
        <v>75</v>
      </c>
      <c r="AY101" s="207" t="s">
        <v>277</v>
      </c>
      <c r="BK101" s="209">
        <f>SUM(BK102:BK144)</f>
        <v>0</v>
      </c>
    </row>
    <row r="102" s="2" customFormat="1" ht="16.5" customHeight="1">
      <c r="A102" s="41"/>
      <c r="B102" s="42"/>
      <c r="C102" s="210" t="s">
        <v>102</v>
      </c>
      <c r="D102" s="210" t="s">
        <v>278</v>
      </c>
      <c r="E102" s="211" t="s">
        <v>338</v>
      </c>
      <c r="F102" s="212" t="s">
        <v>801</v>
      </c>
      <c r="G102" s="213" t="s">
        <v>332</v>
      </c>
      <c r="H102" s="214">
        <v>2.75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278</v>
      </c>
      <c r="AU102" s="221" t="s">
        <v>82</v>
      </c>
      <c r="AY102" s="20" t="s">
        <v>277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802</v>
      </c>
    </row>
    <row r="103" s="2" customFormat="1">
      <c r="A103" s="41"/>
      <c r="B103" s="42"/>
      <c r="C103" s="43"/>
      <c r="D103" s="223" t="s">
        <v>283</v>
      </c>
      <c r="E103" s="43"/>
      <c r="F103" s="224" t="s">
        <v>341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283</v>
      </c>
      <c r="AU103" s="20" t="s">
        <v>82</v>
      </c>
    </row>
    <row r="104" s="12" customFormat="1">
      <c r="A104" s="12"/>
      <c r="B104" s="228"/>
      <c r="C104" s="229"/>
      <c r="D104" s="223" t="s">
        <v>285</v>
      </c>
      <c r="E104" s="230" t="s">
        <v>803</v>
      </c>
      <c r="F104" s="231" t="s">
        <v>804</v>
      </c>
      <c r="G104" s="229"/>
      <c r="H104" s="232">
        <v>2.75</v>
      </c>
      <c r="I104" s="233"/>
      <c r="J104" s="229"/>
      <c r="K104" s="229"/>
      <c r="L104" s="234"/>
      <c r="M104" s="235"/>
      <c r="N104" s="236"/>
      <c r="O104" s="236"/>
      <c r="P104" s="236"/>
      <c r="Q104" s="236"/>
      <c r="R104" s="236"/>
      <c r="S104" s="236"/>
      <c r="T104" s="237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T104" s="238" t="s">
        <v>285</v>
      </c>
      <c r="AU104" s="238" t="s">
        <v>82</v>
      </c>
      <c r="AV104" s="12" t="s">
        <v>84</v>
      </c>
      <c r="AW104" s="12" t="s">
        <v>37</v>
      </c>
      <c r="AX104" s="12" t="s">
        <v>82</v>
      </c>
      <c r="AY104" s="238" t="s">
        <v>277</v>
      </c>
    </row>
    <row r="105" s="2" customFormat="1" ht="16.5" customHeight="1">
      <c r="A105" s="41"/>
      <c r="B105" s="42"/>
      <c r="C105" s="210" t="s">
        <v>306</v>
      </c>
      <c r="D105" s="210" t="s">
        <v>278</v>
      </c>
      <c r="E105" s="211" t="s">
        <v>383</v>
      </c>
      <c r="F105" s="212" t="s">
        <v>384</v>
      </c>
      <c r="G105" s="213" t="s">
        <v>332</v>
      </c>
      <c r="H105" s="214">
        <v>66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82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805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384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82</v>
      </c>
    </row>
    <row r="107" s="12" customFormat="1">
      <c r="A107" s="12"/>
      <c r="B107" s="228"/>
      <c r="C107" s="229"/>
      <c r="D107" s="223" t="s">
        <v>285</v>
      </c>
      <c r="E107" s="230" t="s">
        <v>806</v>
      </c>
      <c r="F107" s="231" t="s">
        <v>807</v>
      </c>
      <c r="G107" s="229"/>
      <c r="H107" s="232">
        <v>55</v>
      </c>
      <c r="I107" s="233"/>
      <c r="J107" s="229"/>
      <c r="K107" s="229"/>
      <c r="L107" s="234"/>
      <c r="M107" s="235"/>
      <c r="N107" s="236"/>
      <c r="O107" s="236"/>
      <c r="P107" s="236"/>
      <c r="Q107" s="236"/>
      <c r="R107" s="236"/>
      <c r="S107" s="236"/>
      <c r="T107" s="237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T107" s="238" t="s">
        <v>285</v>
      </c>
      <c r="AU107" s="238" t="s">
        <v>82</v>
      </c>
      <c r="AV107" s="12" t="s">
        <v>84</v>
      </c>
      <c r="AW107" s="12" t="s">
        <v>37</v>
      </c>
      <c r="AX107" s="12" t="s">
        <v>75</v>
      </c>
      <c r="AY107" s="238" t="s">
        <v>277</v>
      </c>
    </row>
    <row r="108" s="12" customFormat="1">
      <c r="A108" s="12"/>
      <c r="B108" s="228"/>
      <c r="C108" s="229"/>
      <c r="D108" s="223" t="s">
        <v>285</v>
      </c>
      <c r="E108" s="230" t="s">
        <v>808</v>
      </c>
      <c r="F108" s="231" t="s">
        <v>809</v>
      </c>
      <c r="G108" s="229"/>
      <c r="H108" s="232">
        <v>11</v>
      </c>
      <c r="I108" s="233"/>
      <c r="J108" s="229"/>
      <c r="K108" s="229"/>
      <c r="L108" s="234"/>
      <c r="M108" s="235"/>
      <c r="N108" s="236"/>
      <c r="O108" s="236"/>
      <c r="P108" s="236"/>
      <c r="Q108" s="236"/>
      <c r="R108" s="236"/>
      <c r="S108" s="236"/>
      <c r="T108" s="237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T108" s="238" t="s">
        <v>285</v>
      </c>
      <c r="AU108" s="238" t="s">
        <v>82</v>
      </c>
      <c r="AV108" s="12" t="s">
        <v>84</v>
      </c>
      <c r="AW108" s="12" t="s">
        <v>37</v>
      </c>
      <c r="AX108" s="12" t="s">
        <v>75</v>
      </c>
      <c r="AY108" s="238" t="s">
        <v>277</v>
      </c>
    </row>
    <row r="109" s="12" customFormat="1">
      <c r="A109" s="12"/>
      <c r="B109" s="228"/>
      <c r="C109" s="229"/>
      <c r="D109" s="223" t="s">
        <v>285</v>
      </c>
      <c r="E109" s="230" t="s">
        <v>19</v>
      </c>
      <c r="F109" s="231" t="s">
        <v>810</v>
      </c>
      <c r="G109" s="229"/>
      <c r="H109" s="232">
        <v>66</v>
      </c>
      <c r="I109" s="233"/>
      <c r="J109" s="229"/>
      <c r="K109" s="229"/>
      <c r="L109" s="234"/>
      <c r="M109" s="235"/>
      <c r="N109" s="236"/>
      <c r="O109" s="236"/>
      <c r="P109" s="236"/>
      <c r="Q109" s="236"/>
      <c r="R109" s="236"/>
      <c r="S109" s="236"/>
      <c r="T109" s="237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T109" s="238" t="s">
        <v>285</v>
      </c>
      <c r="AU109" s="238" t="s">
        <v>82</v>
      </c>
      <c r="AV109" s="12" t="s">
        <v>84</v>
      </c>
      <c r="AW109" s="12" t="s">
        <v>37</v>
      </c>
      <c r="AX109" s="12" t="s">
        <v>82</v>
      </c>
      <c r="AY109" s="238" t="s">
        <v>277</v>
      </c>
    </row>
    <row r="110" s="2" customFormat="1" ht="16.5" customHeight="1">
      <c r="A110" s="41"/>
      <c r="B110" s="42"/>
      <c r="C110" s="210" t="s">
        <v>312</v>
      </c>
      <c r="D110" s="210" t="s">
        <v>278</v>
      </c>
      <c r="E110" s="211" t="s">
        <v>393</v>
      </c>
      <c r="F110" s="212" t="s">
        <v>384</v>
      </c>
      <c r="G110" s="213" t="s">
        <v>332</v>
      </c>
      <c r="H110" s="214">
        <v>62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278</v>
      </c>
      <c r="AU110" s="221" t="s">
        <v>82</v>
      </c>
      <c r="AY110" s="20" t="s">
        <v>277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811</v>
      </c>
    </row>
    <row r="111" s="2" customFormat="1">
      <c r="A111" s="41"/>
      <c r="B111" s="42"/>
      <c r="C111" s="43"/>
      <c r="D111" s="223" t="s">
        <v>283</v>
      </c>
      <c r="E111" s="43"/>
      <c r="F111" s="224" t="s">
        <v>395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283</v>
      </c>
      <c r="AU111" s="20" t="s">
        <v>82</v>
      </c>
    </row>
    <row r="112" s="12" customFormat="1">
      <c r="A112" s="12"/>
      <c r="B112" s="228"/>
      <c r="C112" s="229"/>
      <c r="D112" s="223" t="s">
        <v>285</v>
      </c>
      <c r="E112" s="230" t="s">
        <v>812</v>
      </c>
      <c r="F112" s="231" t="s">
        <v>813</v>
      </c>
      <c r="G112" s="229"/>
      <c r="H112" s="232">
        <v>62</v>
      </c>
      <c r="I112" s="233"/>
      <c r="J112" s="229"/>
      <c r="K112" s="229"/>
      <c r="L112" s="234"/>
      <c r="M112" s="235"/>
      <c r="N112" s="236"/>
      <c r="O112" s="236"/>
      <c r="P112" s="236"/>
      <c r="Q112" s="236"/>
      <c r="R112" s="236"/>
      <c r="S112" s="236"/>
      <c r="T112" s="237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T112" s="238" t="s">
        <v>285</v>
      </c>
      <c r="AU112" s="238" t="s">
        <v>82</v>
      </c>
      <c r="AV112" s="12" t="s">
        <v>84</v>
      </c>
      <c r="AW112" s="12" t="s">
        <v>37</v>
      </c>
      <c r="AX112" s="12" t="s">
        <v>82</v>
      </c>
      <c r="AY112" s="238" t="s">
        <v>277</v>
      </c>
    </row>
    <row r="113" s="2" customFormat="1" ht="16.5" customHeight="1">
      <c r="A113" s="41"/>
      <c r="B113" s="42"/>
      <c r="C113" s="210" t="s">
        <v>318</v>
      </c>
      <c r="D113" s="210" t="s">
        <v>278</v>
      </c>
      <c r="E113" s="211" t="s">
        <v>814</v>
      </c>
      <c r="F113" s="212" t="s">
        <v>435</v>
      </c>
      <c r="G113" s="213" t="s">
        <v>332</v>
      </c>
      <c r="H113" s="214">
        <v>85.522000000000006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278</v>
      </c>
      <c r="AU113" s="221" t="s">
        <v>82</v>
      </c>
      <c r="AY113" s="20" t="s">
        <v>277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815</v>
      </c>
    </row>
    <row r="114" s="2" customFormat="1">
      <c r="A114" s="41"/>
      <c r="B114" s="42"/>
      <c r="C114" s="43"/>
      <c r="D114" s="223" t="s">
        <v>283</v>
      </c>
      <c r="E114" s="43"/>
      <c r="F114" s="224" t="s">
        <v>435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283</v>
      </c>
      <c r="AU114" s="20" t="s">
        <v>82</v>
      </c>
    </row>
    <row r="115" s="12" customFormat="1">
      <c r="A115" s="12"/>
      <c r="B115" s="228"/>
      <c r="C115" s="229"/>
      <c r="D115" s="223" t="s">
        <v>285</v>
      </c>
      <c r="E115" s="230" t="s">
        <v>816</v>
      </c>
      <c r="F115" s="231" t="s">
        <v>817</v>
      </c>
      <c r="G115" s="229"/>
      <c r="H115" s="232">
        <v>20</v>
      </c>
      <c r="I115" s="233"/>
      <c r="J115" s="229"/>
      <c r="K115" s="229"/>
      <c r="L115" s="234"/>
      <c r="M115" s="235"/>
      <c r="N115" s="236"/>
      <c r="O115" s="236"/>
      <c r="P115" s="236"/>
      <c r="Q115" s="236"/>
      <c r="R115" s="236"/>
      <c r="S115" s="236"/>
      <c r="T115" s="237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T115" s="238" t="s">
        <v>285</v>
      </c>
      <c r="AU115" s="238" t="s">
        <v>82</v>
      </c>
      <c r="AV115" s="12" t="s">
        <v>84</v>
      </c>
      <c r="AW115" s="12" t="s">
        <v>37</v>
      </c>
      <c r="AX115" s="12" t="s">
        <v>75</v>
      </c>
      <c r="AY115" s="238" t="s">
        <v>277</v>
      </c>
    </row>
    <row r="116" s="12" customFormat="1">
      <c r="A116" s="12"/>
      <c r="B116" s="228"/>
      <c r="C116" s="229"/>
      <c r="D116" s="223" t="s">
        <v>285</v>
      </c>
      <c r="E116" s="230" t="s">
        <v>818</v>
      </c>
      <c r="F116" s="231" t="s">
        <v>819</v>
      </c>
      <c r="G116" s="229"/>
      <c r="H116" s="232">
        <v>60</v>
      </c>
      <c r="I116" s="233"/>
      <c r="J116" s="229"/>
      <c r="K116" s="229"/>
      <c r="L116" s="234"/>
      <c r="M116" s="235"/>
      <c r="N116" s="236"/>
      <c r="O116" s="236"/>
      <c r="P116" s="236"/>
      <c r="Q116" s="236"/>
      <c r="R116" s="236"/>
      <c r="S116" s="236"/>
      <c r="T116" s="237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T116" s="238" t="s">
        <v>285</v>
      </c>
      <c r="AU116" s="238" t="s">
        <v>82</v>
      </c>
      <c r="AV116" s="12" t="s">
        <v>84</v>
      </c>
      <c r="AW116" s="12" t="s">
        <v>37</v>
      </c>
      <c r="AX116" s="12" t="s">
        <v>75</v>
      </c>
      <c r="AY116" s="238" t="s">
        <v>277</v>
      </c>
    </row>
    <row r="117" s="12" customFormat="1">
      <c r="A117" s="12"/>
      <c r="B117" s="228"/>
      <c r="C117" s="229"/>
      <c r="D117" s="223" t="s">
        <v>285</v>
      </c>
      <c r="E117" s="230" t="s">
        <v>820</v>
      </c>
      <c r="F117" s="231" t="s">
        <v>821</v>
      </c>
      <c r="G117" s="229"/>
      <c r="H117" s="232">
        <v>2.7719999999999998</v>
      </c>
      <c r="I117" s="233"/>
      <c r="J117" s="229"/>
      <c r="K117" s="229"/>
      <c r="L117" s="234"/>
      <c r="M117" s="235"/>
      <c r="N117" s="236"/>
      <c r="O117" s="236"/>
      <c r="P117" s="236"/>
      <c r="Q117" s="236"/>
      <c r="R117" s="236"/>
      <c r="S117" s="236"/>
      <c r="T117" s="237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T117" s="238" t="s">
        <v>285</v>
      </c>
      <c r="AU117" s="238" t="s">
        <v>82</v>
      </c>
      <c r="AV117" s="12" t="s">
        <v>84</v>
      </c>
      <c r="AW117" s="12" t="s">
        <v>37</v>
      </c>
      <c r="AX117" s="12" t="s">
        <v>75</v>
      </c>
      <c r="AY117" s="238" t="s">
        <v>277</v>
      </c>
    </row>
    <row r="118" s="12" customFormat="1">
      <c r="A118" s="12"/>
      <c r="B118" s="228"/>
      <c r="C118" s="229"/>
      <c r="D118" s="223" t="s">
        <v>285</v>
      </c>
      <c r="E118" s="230" t="s">
        <v>822</v>
      </c>
      <c r="F118" s="231" t="s">
        <v>823</v>
      </c>
      <c r="G118" s="229"/>
      <c r="H118" s="232">
        <v>2.75</v>
      </c>
      <c r="I118" s="233"/>
      <c r="J118" s="229"/>
      <c r="K118" s="229"/>
      <c r="L118" s="234"/>
      <c r="M118" s="235"/>
      <c r="N118" s="236"/>
      <c r="O118" s="236"/>
      <c r="P118" s="236"/>
      <c r="Q118" s="236"/>
      <c r="R118" s="236"/>
      <c r="S118" s="236"/>
      <c r="T118" s="237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T118" s="238" t="s">
        <v>285</v>
      </c>
      <c r="AU118" s="238" t="s">
        <v>82</v>
      </c>
      <c r="AV118" s="12" t="s">
        <v>84</v>
      </c>
      <c r="AW118" s="12" t="s">
        <v>37</v>
      </c>
      <c r="AX118" s="12" t="s">
        <v>75</v>
      </c>
      <c r="AY118" s="238" t="s">
        <v>277</v>
      </c>
    </row>
    <row r="119" s="12" customFormat="1">
      <c r="A119" s="12"/>
      <c r="B119" s="228"/>
      <c r="C119" s="229"/>
      <c r="D119" s="223" t="s">
        <v>285</v>
      </c>
      <c r="E119" s="230" t="s">
        <v>19</v>
      </c>
      <c r="F119" s="231" t="s">
        <v>824</v>
      </c>
      <c r="G119" s="229"/>
      <c r="H119" s="232">
        <v>85.522000000000006</v>
      </c>
      <c r="I119" s="233"/>
      <c r="J119" s="229"/>
      <c r="K119" s="229"/>
      <c r="L119" s="234"/>
      <c r="M119" s="235"/>
      <c r="N119" s="236"/>
      <c r="O119" s="236"/>
      <c r="P119" s="236"/>
      <c r="Q119" s="236"/>
      <c r="R119" s="236"/>
      <c r="S119" s="236"/>
      <c r="T119" s="237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T119" s="238" t="s">
        <v>285</v>
      </c>
      <c r="AU119" s="238" t="s">
        <v>82</v>
      </c>
      <c r="AV119" s="12" t="s">
        <v>84</v>
      </c>
      <c r="AW119" s="12" t="s">
        <v>37</v>
      </c>
      <c r="AX119" s="12" t="s">
        <v>82</v>
      </c>
      <c r="AY119" s="238" t="s">
        <v>277</v>
      </c>
    </row>
    <row r="120" s="2" customFormat="1" ht="16.5" customHeight="1">
      <c r="A120" s="41"/>
      <c r="B120" s="42"/>
      <c r="C120" s="210" t="s">
        <v>329</v>
      </c>
      <c r="D120" s="210" t="s">
        <v>278</v>
      </c>
      <c r="E120" s="211" t="s">
        <v>453</v>
      </c>
      <c r="F120" s="212" t="s">
        <v>454</v>
      </c>
      <c r="G120" s="213" t="s">
        <v>332</v>
      </c>
      <c r="H120" s="214">
        <v>55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278</v>
      </c>
      <c r="AU120" s="221" t="s">
        <v>82</v>
      </c>
      <c r="AY120" s="20" t="s">
        <v>277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825</v>
      </c>
    </row>
    <row r="121" s="2" customFormat="1">
      <c r="A121" s="41"/>
      <c r="B121" s="42"/>
      <c r="C121" s="43"/>
      <c r="D121" s="223" t="s">
        <v>283</v>
      </c>
      <c r="E121" s="43"/>
      <c r="F121" s="224" t="s">
        <v>454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283</v>
      </c>
      <c r="AU121" s="20" t="s">
        <v>82</v>
      </c>
    </row>
    <row r="122" s="2" customFormat="1" ht="16.5" customHeight="1">
      <c r="A122" s="41"/>
      <c r="B122" s="42"/>
      <c r="C122" s="210" t="s">
        <v>337</v>
      </c>
      <c r="D122" s="210" t="s">
        <v>278</v>
      </c>
      <c r="E122" s="211" t="s">
        <v>826</v>
      </c>
      <c r="F122" s="212" t="s">
        <v>827</v>
      </c>
      <c r="G122" s="213" t="s">
        <v>332</v>
      </c>
      <c r="H122" s="214">
        <v>30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82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828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829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82</v>
      </c>
    </row>
    <row r="124" s="2" customFormat="1" ht="16.5" customHeight="1">
      <c r="A124" s="41"/>
      <c r="B124" s="42"/>
      <c r="C124" s="210" t="s">
        <v>214</v>
      </c>
      <c r="D124" s="210" t="s">
        <v>278</v>
      </c>
      <c r="E124" s="211" t="s">
        <v>457</v>
      </c>
      <c r="F124" s="212" t="s">
        <v>458</v>
      </c>
      <c r="G124" s="213" t="s">
        <v>332</v>
      </c>
      <c r="H124" s="214">
        <v>11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278</v>
      </c>
      <c r="AU124" s="221" t="s">
        <v>82</v>
      </c>
      <c r="AY124" s="20" t="s">
        <v>277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830</v>
      </c>
    </row>
    <row r="125" s="2" customFormat="1">
      <c r="A125" s="41"/>
      <c r="B125" s="42"/>
      <c r="C125" s="43"/>
      <c r="D125" s="223" t="s">
        <v>283</v>
      </c>
      <c r="E125" s="43"/>
      <c r="F125" s="224" t="s">
        <v>458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283</v>
      </c>
      <c r="AU125" s="20" t="s">
        <v>82</v>
      </c>
    </row>
    <row r="126" s="12" customFormat="1">
      <c r="A126" s="12"/>
      <c r="B126" s="228"/>
      <c r="C126" s="229"/>
      <c r="D126" s="223" t="s">
        <v>285</v>
      </c>
      <c r="E126" s="230" t="s">
        <v>831</v>
      </c>
      <c r="F126" s="231" t="s">
        <v>832</v>
      </c>
      <c r="G126" s="229"/>
      <c r="H126" s="232">
        <v>11</v>
      </c>
      <c r="I126" s="233"/>
      <c r="J126" s="229"/>
      <c r="K126" s="229"/>
      <c r="L126" s="234"/>
      <c r="M126" s="235"/>
      <c r="N126" s="236"/>
      <c r="O126" s="236"/>
      <c r="P126" s="236"/>
      <c r="Q126" s="236"/>
      <c r="R126" s="236"/>
      <c r="S126" s="236"/>
      <c r="T126" s="237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T126" s="238" t="s">
        <v>285</v>
      </c>
      <c r="AU126" s="238" t="s">
        <v>82</v>
      </c>
      <c r="AV126" s="12" t="s">
        <v>84</v>
      </c>
      <c r="AW126" s="12" t="s">
        <v>37</v>
      </c>
      <c r="AX126" s="12" t="s">
        <v>82</v>
      </c>
      <c r="AY126" s="238" t="s">
        <v>277</v>
      </c>
    </row>
    <row r="127" s="2" customFormat="1" ht="16.5" customHeight="1">
      <c r="A127" s="41"/>
      <c r="B127" s="42"/>
      <c r="C127" s="210" t="s">
        <v>217</v>
      </c>
      <c r="D127" s="210" t="s">
        <v>278</v>
      </c>
      <c r="E127" s="211" t="s">
        <v>480</v>
      </c>
      <c r="F127" s="212" t="s">
        <v>481</v>
      </c>
      <c r="G127" s="213" t="s">
        <v>482</v>
      </c>
      <c r="H127" s="214">
        <v>240</v>
      </c>
      <c r="I127" s="215"/>
      <c r="J127" s="216">
        <f>ROUND(I127*H127,2)</f>
        <v>0</v>
      </c>
      <c r="K127" s="212" t="s">
        <v>19</v>
      </c>
      <c r="L127" s="47"/>
      <c r="M127" s="217" t="s">
        <v>19</v>
      </c>
      <c r="N127" s="218" t="s">
        <v>46</v>
      </c>
      <c r="O127" s="87"/>
      <c r="P127" s="219">
        <f>O127*H127</f>
        <v>0</v>
      </c>
      <c r="Q127" s="219">
        <v>0</v>
      </c>
      <c r="R127" s="219">
        <f>Q127*H127</f>
        <v>0</v>
      </c>
      <c r="S127" s="219">
        <v>0</v>
      </c>
      <c r="T127" s="22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1" t="s">
        <v>102</v>
      </c>
      <c r="AT127" s="221" t="s">
        <v>278</v>
      </c>
      <c r="AU127" s="221" t="s">
        <v>82</v>
      </c>
      <c r="AY127" s="20" t="s">
        <v>277</v>
      </c>
      <c r="BE127" s="222">
        <f>IF(N127="základní",J127,0)</f>
        <v>0</v>
      </c>
      <c r="BF127" s="222">
        <f>IF(N127="snížená",J127,0)</f>
        <v>0</v>
      </c>
      <c r="BG127" s="222">
        <f>IF(N127="zákl. přenesená",J127,0)</f>
        <v>0</v>
      </c>
      <c r="BH127" s="222">
        <f>IF(N127="sníž. přenesená",J127,0)</f>
        <v>0</v>
      </c>
      <c r="BI127" s="222">
        <f>IF(N127="nulová",J127,0)</f>
        <v>0</v>
      </c>
      <c r="BJ127" s="20" t="s">
        <v>82</v>
      </c>
      <c r="BK127" s="222">
        <f>ROUND(I127*H127,2)</f>
        <v>0</v>
      </c>
      <c r="BL127" s="20" t="s">
        <v>102</v>
      </c>
      <c r="BM127" s="221" t="s">
        <v>833</v>
      </c>
    </row>
    <row r="128" s="2" customFormat="1">
      <c r="A128" s="41"/>
      <c r="B128" s="42"/>
      <c r="C128" s="43"/>
      <c r="D128" s="223" t="s">
        <v>283</v>
      </c>
      <c r="E128" s="43"/>
      <c r="F128" s="224" t="s">
        <v>481</v>
      </c>
      <c r="G128" s="43"/>
      <c r="H128" s="43"/>
      <c r="I128" s="225"/>
      <c r="J128" s="43"/>
      <c r="K128" s="43"/>
      <c r="L128" s="47"/>
      <c r="M128" s="226"/>
      <c r="N128" s="22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283</v>
      </c>
      <c r="AU128" s="20" t="s">
        <v>82</v>
      </c>
    </row>
    <row r="129" s="2" customFormat="1" ht="16.5" customHeight="1">
      <c r="A129" s="41"/>
      <c r="B129" s="42"/>
      <c r="C129" s="210" t="s">
        <v>220</v>
      </c>
      <c r="D129" s="210" t="s">
        <v>278</v>
      </c>
      <c r="E129" s="211" t="s">
        <v>485</v>
      </c>
      <c r="F129" s="212" t="s">
        <v>486</v>
      </c>
      <c r="G129" s="213" t="s">
        <v>482</v>
      </c>
      <c r="H129" s="214">
        <v>620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278</v>
      </c>
      <c r="AU129" s="221" t="s">
        <v>82</v>
      </c>
      <c r="AY129" s="20" t="s">
        <v>277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834</v>
      </c>
    </row>
    <row r="130" s="2" customFormat="1">
      <c r="A130" s="41"/>
      <c r="B130" s="42"/>
      <c r="C130" s="43"/>
      <c r="D130" s="223" t="s">
        <v>283</v>
      </c>
      <c r="E130" s="43"/>
      <c r="F130" s="224" t="s">
        <v>486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283</v>
      </c>
      <c r="AU130" s="20" t="s">
        <v>82</v>
      </c>
    </row>
    <row r="131" s="2" customFormat="1" ht="16.5" customHeight="1">
      <c r="A131" s="41"/>
      <c r="B131" s="42"/>
      <c r="C131" s="210" t="s">
        <v>223</v>
      </c>
      <c r="D131" s="210" t="s">
        <v>278</v>
      </c>
      <c r="E131" s="211" t="s">
        <v>489</v>
      </c>
      <c r="F131" s="212" t="s">
        <v>490</v>
      </c>
      <c r="G131" s="213" t="s">
        <v>482</v>
      </c>
      <c r="H131" s="214">
        <v>620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278</v>
      </c>
      <c r="AU131" s="221" t="s">
        <v>82</v>
      </c>
      <c r="AY131" s="20" t="s">
        <v>277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835</v>
      </c>
    </row>
    <row r="132" s="2" customFormat="1">
      <c r="A132" s="41"/>
      <c r="B132" s="42"/>
      <c r="C132" s="43"/>
      <c r="D132" s="223" t="s">
        <v>283</v>
      </c>
      <c r="E132" s="43"/>
      <c r="F132" s="224" t="s">
        <v>490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283</v>
      </c>
      <c r="AU132" s="20" t="s">
        <v>82</v>
      </c>
    </row>
    <row r="133" s="12" customFormat="1">
      <c r="A133" s="12"/>
      <c r="B133" s="228"/>
      <c r="C133" s="229"/>
      <c r="D133" s="223" t="s">
        <v>285</v>
      </c>
      <c r="E133" s="230" t="s">
        <v>836</v>
      </c>
      <c r="F133" s="231" t="s">
        <v>837</v>
      </c>
      <c r="G133" s="229"/>
      <c r="H133" s="232">
        <v>620</v>
      </c>
      <c r="I133" s="233"/>
      <c r="J133" s="229"/>
      <c r="K133" s="229"/>
      <c r="L133" s="234"/>
      <c r="M133" s="235"/>
      <c r="N133" s="236"/>
      <c r="O133" s="236"/>
      <c r="P133" s="236"/>
      <c r="Q133" s="236"/>
      <c r="R133" s="236"/>
      <c r="S133" s="236"/>
      <c r="T133" s="237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T133" s="238" t="s">
        <v>285</v>
      </c>
      <c r="AU133" s="238" t="s">
        <v>82</v>
      </c>
      <c r="AV133" s="12" t="s">
        <v>84</v>
      </c>
      <c r="AW133" s="12" t="s">
        <v>37</v>
      </c>
      <c r="AX133" s="12" t="s">
        <v>82</v>
      </c>
      <c r="AY133" s="238" t="s">
        <v>277</v>
      </c>
    </row>
    <row r="134" s="2" customFormat="1" ht="16.5" customHeight="1">
      <c r="A134" s="41"/>
      <c r="B134" s="42"/>
      <c r="C134" s="210" t="s">
        <v>226</v>
      </c>
      <c r="D134" s="210" t="s">
        <v>278</v>
      </c>
      <c r="E134" s="211" t="s">
        <v>495</v>
      </c>
      <c r="F134" s="212" t="s">
        <v>496</v>
      </c>
      <c r="G134" s="213" t="s">
        <v>482</v>
      </c>
      <c r="H134" s="214">
        <v>620</v>
      </c>
      <c r="I134" s="215"/>
      <c r="J134" s="216">
        <f>ROUND(I134*H134,2)</f>
        <v>0</v>
      </c>
      <c r="K134" s="212" t="s">
        <v>19</v>
      </c>
      <c r="L134" s="47"/>
      <c r="M134" s="217" t="s">
        <v>19</v>
      </c>
      <c r="N134" s="218" t="s">
        <v>46</v>
      </c>
      <c r="O134" s="87"/>
      <c r="P134" s="219">
        <f>O134*H134</f>
        <v>0</v>
      </c>
      <c r="Q134" s="219">
        <v>0</v>
      </c>
      <c r="R134" s="219">
        <f>Q134*H134</f>
        <v>0</v>
      </c>
      <c r="S134" s="219">
        <v>0</v>
      </c>
      <c r="T134" s="22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1" t="s">
        <v>102</v>
      </c>
      <c r="AT134" s="221" t="s">
        <v>278</v>
      </c>
      <c r="AU134" s="221" t="s">
        <v>82</v>
      </c>
      <c r="AY134" s="20" t="s">
        <v>277</v>
      </c>
      <c r="BE134" s="222">
        <f>IF(N134="základní",J134,0)</f>
        <v>0</v>
      </c>
      <c r="BF134" s="222">
        <f>IF(N134="snížená",J134,0)</f>
        <v>0</v>
      </c>
      <c r="BG134" s="222">
        <f>IF(N134="zákl. přenesená",J134,0)</f>
        <v>0</v>
      </c>
      <c r="BH134" s="222">
        <f>IF(N134="sníž. přenesená",J134,0)</f>
        <v>0</v>
      </c>
      <c r="BI134" s="222">
        <f>IF(N134="nulová",J134,0)</f>
        <v>0</v>
      </c>
      <c r="BJ134" s="20" t="s">
        <v>82</v>
      </c>
      <c r="BK134" s="222">
        <f>ROUND(I134*H134,2)</f>
        <v>0</v>
      </c>
      <c r="BL134" s="20" t="s">
        <v>102</v>
      </c>
      <c r="BM134" s="221" t="s">
        <v>838</v>
      </c>
    </row>
    <row r="135" s="2" customFormat="1">
      <c r="A135" s="41"/>
      <c r="B135" s="42"/>
      <c r="C135" s="43"/>
      <c r="D135" s="223" t="s">
        <v>283</v>
      </c>
      <c r="E135" s="43"/>
      <c r="F135" s="224" t="s">
        <v>496</v>
      </c>
      <c r="G135" s="43"/>
      <c r="H135" s="43"/>
      <c r="I135" s="225"/>
      <c r="J135" s="43"/>
      <c r="K135" s="43"/>
      <c r="L135" s="47"/>
      <c r="M135" s="226"/>
      <c r="N135" s="22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283</v>
      </c>
      <c r="AU135" s="20" t="s">
        <v>82</v>
      </c>
    </row>
    <row r="136" s="2" customFormat="1" ht="21.75" customHeight="1">
      <c r="A136" s="41"/>
      <c r="B136" s="42"/>
      <c r="C136" s="210" t="s">
        <v>8</v>
      </c>
      <c r="D136" s="210" t="s">
        <v>278</v>
      </c>
      <c r="E136" s="211" t="s">
        <v>499</v>
      </c>
      <c r="F136" s="212" t="s">
        <v>500</v>
      </c>
      <c r="G136" s="213" t="s">
        <v>332</v>
      </c>
      <c r="H136" s="214">
        <v>20</v>
      </c>
      <c r="I136" s="215"/>
      <c r="J136" s="216">
        <f>ROUND(I136*H136,2)</f>
        <v>0</v>
      </c>
      <c r="K136" s="212" t="s">
        <v>19</v>
      </c>
      <c r="L136" s="47"/>
      <c r="M136" s="217" t="s">
        <v>19</v>
      </c>
      <c r="N136" s="218" t="s">
        <v>46</v>
      </c>
      <c r="O136" s="87"/>
      <c r="P136" s="219">
        <f>O136*H136</f>
        <v>0</v>
      </c>
      <c r="Q136" s="219">
        <v>0</v>
      </c>
      <c r="R136" s="219">
        <f>Q136*H136</f>
        <v>0</v>
      </c>
      <c r="S136" s="219">
        <v>0</v>
      </c>
      <c r="T136" s="22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1" t="s">
        <v>102</v>
      </c>
      <c r="AT136" s="221" t="s">
        <v>278</v>
      </c>
      <c r="AU136" s="221" t="s">
        <v>82</v>
      </c>
      <c r="AY136" s="20" t="s">
        <v>277</v>
      </c>
      <c r="BE136" s="222">
        <f>IF(N136="základní",J136,0)</f>
        <v>0</v>
      </c>
      <c r="BF136" s="222">
        <f>IF(N136="snížená",J136,0)</f>
        <v>0</v>
      </c>
      <c r="BG136" s="222">
        <f>IF(N136="zákl. přenesená",J136,0)</f>
        <v>0</v>
      </c>
      <c r="BH136" s="222">
        <f>IF(N136="sníž. přenesená",J136,0)</f>
        <v>0</v>
      </c>
      <c r="BI136" s="222">
        <f>IF(N136="nulová",J136,0)</f>
        <v>0</v>
      </c>
      <c r="BJ136" s="20" t="s">
        <v>82</v>
      </c>
      <c r="BK136" s="222">
        <f>ROUND(I136*H136,2)</f>
        <v>0</v>
      </c>
      <c r="BL136" s="20" t="s">
        <v>102</v>
      </c>
      <c r="BM136" s="221" t="s">
        <v>839</v>
      </c>
    </row>
    <row r="137" s="2" customFormat="1">
      <c r="A137" s="41"/>
      <c r="B137" s="42"/>
      <c r="C137" s="43"/>
      <c r="D137" s="223" t="s">
        <v>283</v>
      </c>
      <c r="E137" s="43"/>
      <c r="F137" s="224" t="s">
        <v>502</v>
      </c>
      <c r="G137" s="43"/>
      <c r="H137" s="43"/>
      <c r="I137" s="225"/>
      <c r="J137" s="43"/>
      <c r="K137" s="43"/>
      <c r="L137" s="47"/>
      <c r="M137" s="226"/>
      <c r="N137" s="22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283</v>
      </c>
      <c r="AU137" s="20" t="s">
        <v>82</v>
      </c>
    </row>
    <row r="138" s="12" customFormat="1">
      <c r="A138" s="12"/>
      <c r="B138" s="228"/>
      <c r="C138" s="229"/>
      <c r="D138" s="223" t="s">
        <v>285</v>
      </c>
      <c r="E138" s="230" t="s">
        <v>840</v>
      </c>
      <c r="F138" s="231" t="s">
        <v>841</v>
      </c>
      <c r="G138" s="229"/>
      <c r="H138" s="232">
        <v>20</v>
      </c>
      <c r="I138" s="233"/>
      <c r="J138" s="229"/>
      <c r="K138" s="229"/>
      <c r="L138" s="234"/>
      <c r="M138" s="235"/>
      <c r="N138" s="236"/>
      <c r="O138" s="236"/>
      <c r="P138" s="236"/>
      <c r="Q138" s="236"/>
      <c r="R138" s="236"/>
      <c r="S138" s="236"/>
      <c r="T138" s="237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T138" s="238" t="s">
        <v>285</v>
      </c>
      <c r="AU138" s="238" t="s">
        <v>82</v>
      </c>
      <c r="AV138" s="12" t="s">
        <v>84</v>
      </c>
      <c r="AW138" s="12" t="s">
        <v>37</v>
      </c>
      <c r="AX138" s="12" t="s">
        <v>82</v>
      </c>
      <c r="AY138" s="238" t="s">
        <v>277</v>
      </c>
    </row>
    <row r="139" s="2" customFormat="1" ht="24.15" customHeight="1">
      <c r="A139" s="41"/>
      <c r="B139" s="42"/>
      <c r="C139" s="210" t="s">
        <v>231</v>
      </c>
      <c r="D139" s="210" t="s">
        <v>278</v>
      </c>
      <c r="E139" s="211" t="s">
        <v>508</v>
      </c>
      <c r="F139" s="212" t="s">
        <v>509</v>
      </c>
      <c r="G139" s="213" t="s">
        <v>332</v>
      </c>
      <c r="H139" s="214">
        <v>60</v>
      </c>
      <c r="I139" s="215"/>
      <c r="J139" s="216">
        <f>ROUND(I139*H139,2)</f>
        <v>0</v>
      </c>
      <c r="K139" s="212" t="s">
        <v>19</v>
      </c>
      <c r="L139" s="47"/>
      <c r="M139" s="217" t="s">
        <v>19</v>
      </c>
      <c r="N139" s="218" t="s">
        <v>46</v>
      </c>
      <c r="O139" s="87"/>
      <c r="P139" s="219">
        <f>O139*H139</f>
        <v>0</v>
      </c>
      <c r="Q139" s="219">
        <v>0</v>
      </c>
      <c r="R139" s="219">
        <f>Q139*H139</f>
        <v>0</v>
      </c>
      <c r="S139" s="219">
        <v>0</v>
      </c>
      <c r="T139" s="22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1" t="s">
        <v>102</v>
      </c>
      <c r="AT139" s="221" t="s">
        <v>278</v>
      </c>
      <c r="AU139" s="221" t="s">
        <v>82</v>
      </c>
      <c r="AY139" s="20" t="s">
        <v>277</v>
      </c>
      <c r="BE139" s="222">
        <f>IF(N139="základní",J139,0)</f>
        <v>0</v>
      </c>
      <c r="BF139" s="222">
        <f>IF(N139="snížená",J139,0)</f>
        <v>0</v>
      </c>
      <c r="BG139" s="222">
        <f>IF(N139="zákl. přenesená",J139,0)</f>
        <v>0</v>
      </c>
      <c r="BH139" s="222">
        <f>IF(N139="sníž. přenesená",J139,0)</f>
        <v>0</v>
      </c>
      <c r="BI139" s="222">
        <f>IF(N139="nulová",J139,0)</f>
        <v>0</v>
      </c>
      <c r="BJ139" s="20" t="s">
        <v>82</v>
      </c>
      <c r="BK139" s="222">
        <f>ROUND(I139*H139,2)</f>
        <v>0</v>
      </c>
      <c r="BL139" s="20" t="s">
        <v>102</v>
      </c>
      <c r="BM139" s="221" t="s">
        <v>842</v>
      </c>
    </row>
    <row r="140" s="2" customFormat="1">
      <c r="A140" s="41"/>
      <c r="B140" s="42"/>
      <c r="C140" s="43"/>
      <c r="D140" s="223" t="s">
        <v>283</v>
      </c>
      <c r="E140" s="43"/>
      <c r="F140" s="224" t="s">
        <v>502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283</v>
      </c>
      <c r="AU140" s="20" t="s">
        <v>82</v>
      </c>
    </row>
    <row r="141" s="12" customFormat="1">
      <c r="A141" s="12"/>
      <c r="B141" s="228"/>
      <c r="C141" s="229"/>
      <c r="D141" s="223" t="s">
        <v>285</v>
      </c>
      <c r="E141" s="230" t="s">
        <v>843</v>
      </c>
      <c r="F141" s="231" t="s">
        <v>844</v>
      </c>
      <c r="G141" s="229"/>
      <c r="H141" s="232">
        <v>60</v>
      </c>
      <c r="I141" s="233"/>
      <c r="J141" s="229"/>
      <c r="K141" s="229"/>
      <c r="L141" s="234"/>
      <c r="M141" s="235"/>
      <c r="N141" s="236"/>
      <c r="O141" s="236"/>
      <c r="P141" s="236"/>
      <c r="Q141" s="236"/>
      <c r="R141" s="236"/>
      <c r="S141" s="236"/>
      <c r="T141" s="237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T141" s="238" t="s">
        <v>285</v>
      </c>
      <c r="AU141" s="238" t="s">
        <v>82</v>
      </c>
      <c r="AV141" s="12" t="s">
        <v>84</v>
      </c>
      <c r="AW141" s="12" t="s">
        <v>37</v>
      </c>
      <c r="AX141" s="12" t="s">
        <v>82</v>
      </c>
      <c r="AY141" s="238" t="s">
        <v>277</v>
      </c>
    </row>
    <row r="142" s="2" customFormat="1" ht="21.75" customHeight="1">
      <c r="A142" s="41"/>
      <c r="B142" s="42"/>
      <c r="C142" s="210" t="s">
        <v>234</v>
      </c>
      <c r="D142" s="210" t="s">
        <v>278</v>
      </c>
      <c r="E142" s="211" t="s">
        <v>519</v>
      </c>
      <c r="F142" s="212" t="s">
        <v>520</v>
      </c>
      <c r="G142" s="213" t="s">
        <v>332</v>
      </c>
      <c r="H142" s="214">
        <v>2.7719999999999998</v>
      </c>
      <c r="I142" s="215"/>
      <c r="J142" s="216">
        <f>ROUND(I142*H142,2)</f>
        <v>0</v>
      </c>
      <c r="K142" s="212" t="s">
        <v>19</v>
      </c>
      <c r="L142" s="47"/>
      <c r="M142" s="217" t="s">
        <v>19</v>
      </c>
      <c r="N142" s="218" t="s">
        <v>46</v>
      </c>
      <c r="O142" s="87"/>
      <c r="P142" s="219">
        <f>O142*H142</f>
        <v>0</v>
      </c>
      <c r="Q142" s="219">
        <v>0</v>
      </c>
      <c r="R142" s="219">
        <f>Q142*H142</f>
        <v>0</v>
      </c>
      <c r="S142" s="219">
        <v>0</v>
      </c>
      <c r="T142" s="22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1" t="s">
        <v>102</v>
      </c>
      <c r="AT142" s="221" t="s">
        <v>278</v>
      </c>
      <c r="AU142" s="221" t="s">
        <v>82</v>
      </c>
      <c r="AY142" s="20" t="s">
        <v>277</v>
      </c>
      <c r="BE142" s="222">
        <f>IF(N142="základní",J142,0)</f>
        <v>0</v>
      </c>
      <c r="BF142" s="222">
        <f>IF(N142="snížená",J142,0)</f>
        <v>0</v>
      </c>
      <c r="BG142" s="222">
        <f>IF(N142="zákl. přenesená",J142,0)</f>
        <v>0</v>
      </c>
      <c r="BH142" s="222">
        <f>IF(N142="sníž. přenesená",J142,0)</f>
        <v>0</v>
      </c>
      <c r="BI142" s="222">
        <f>IF(N142="nulová",J142,0)</f>
        <v>0</v>
      </c>
      <c r="BJ142" s="20" t="s">
        <v>82</v>
      </c>
      <c r="BK142" s="222">
        <f>ROUND(I142*H142,2)</f>
        <v>0</v>
      </c>
      <c r="BL142" s="20" t="s">
        <v>102</v>
      </c>
      <c r="BM142" s="221" t="s">
        <v>845</v>
      </c>
    </row>
    <row r="143" s="2" customFormat="1">
      <c r="A143" s="41"/>
      <c r="B143" s="42"/>
      <c r="C143" s="43"/>
      <c r="D143" s="223" t="s">
        <v>283</v>
      </c>
      <c r="E143" s="43"/>
      <c r="F143" s="224" t="s">
        <v>502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283</v>
      </c>
      <c r="AU143" s="20" t="s">
        <v>82</v>
      </c>
    </row>
    <row r="144" s="12" customFormat="1">
      <c r="A144" s="12"/>
      <c r="B144" s="228"/>
      <c r="C144" s="229"/>
      <c r="D144" s="223" t="s">
        <v>285</v>
      </c>
      <c r="E144" s="230" t="s">
        <v>846</v>
      </c>
      <c r="F144" s="231" t="s">
        <v>847</v>
      </c>
      <c r="G144" s="229"/>
      <c r="H144" s="232">
        <v>2.7719999999999998</v>
      </c>
      <c r="I144" s="233"/>
      <c r="J144" s="229"/>
      <c r="K144" s="229"/>
      <c r="L144" s="234"/>
      <c r="M144" s="235"/>
      <c r="N144" s="236"/>
      <c r="O144" s="236"/>
      <c r="P144" s="236"/>
      <c r="Q144" s="236"/>
      <c r="R144" s="236"/>
      <c r="S144" s="236"/>
      <c r="T144" s="237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T144" s="238" t="s">
        <v>285</v>
      </c>
      <c r="AU144" s="238" t="s">
        <v>82</v>
      </c>
      <c r="AV144" s="12" t="s">
        <v>84</v>
      </c>
      <c r="AW144" s="12" t="s">
        <v>37</v>
      </c>
      <c r="AX144" s="12" t="s">
        <v>82</v>
      </c>
      <c r="AY144" s="238" t="s">
        <v>277</v>
      </c>
    </row>
    <row r="145" s="11" customFormat="1" ht="25.92" customHeight="1">
      <c r="A145" s="11"/>
      <c r="B145" s="196"/>
      <c r="C145" s="197"/>
      <c r="D145" s="198" t="s">
        <v>74</v>
      </c>
      <c r="E145" s="199" t="s">
        <v>84</v>
      </c>
      <c r="F145" s="199" t="s">
        <v>535</v>
      </c>
      <c r="G145" s="197"/>
      <c r="H145" s="197"/>
      <c r="I145" s="200"/>
      <c r="J145" s="201">
        <f>BK145</f>
        <v>0</v>
      </c>
      <c r="K145" s="197"/>
      <c r="L145" s="202"/>
      <c r="M145" s="203"/>
      <c r="N145" s="204"/>
      <c r="O145" s="204"/>
      <c r="P145" s="205">
        <f>SUM(P146:P148)</f>
        <v>0</v>
      </c>
      <c r="Q145" s="204"/>
      <c r="R145" s="205">
        <f>SUM(R146:R148)</f>
        <v>0</v>
      </c>
      <c r="S145" s="204"/>
      <c r="T145" s="206">
        <f>SUM(T146:T148)</f>
        <v>0</v>
      </c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R145" s="207" t="s">
        <v>102</v>
      </c>
      <c r="AT145" s="208" t="s">
        <v>74</v>
      </c>
      <c r="AU145" s="208" t="s">
        <v>75</v>
      </c>
      <c r="AY145" s="207" t="s">
        <v>277</v>
      </c>
      <c r="BK145" s="209">
        <f>SUM(BK146:BK148)</f>
        <v>0</v>
      </c>
    </row>
    <row r="146" s="2" customFormat="1" ht="16.5" customHeight="1">
      <c r="A146" s="41"/>
      <c r="B146" s="42"/>
      <c r="C146" s="210" t="s">
        <v>237</v>
      </c>
      <c r="D146" s="210" t="s">
        <v>278</v>
      </c>
      <c r="E146" s="211" t="s">
        <v>537</v>
      </c>
      <c r="F146" s="212" t="s">
        <v>538</v>
      </c>
      <c r="G146" s="213" t="s">
        <v>332</v>
      </c>
      <c r="H146" s="214">
        <v>2.7719999999999998</v>
      </c>
      <c r="I146" s="215"/>
      <c r="J146" s="216">
        <f>ROUND(I146*H146,2)</f>
        <v>0</v>
      </c>
      <c r="K146" s="212" t="s">
        <v>19</v>
      </c>
      <c r="L146" s="47"/>
      <c r="M146" s="217" t="s">
        <v>19</v>
      </c>
      <c r="N146" s="218" t="s">
        <v>46</v>
      </c>
      <c r="O146" s="87"/>
      <c r="P146" s="219">
        <f>O146*H146</f>
        <v>0</v>
      </c>
      <c r="Q146" s="219">
        <v>0</v>
      </c>
      <c r="R146" s="219">
        <f>Q146*H146</f>
        <v>0</v>
      </c>
      <c r="S146" s="219">
        <v>0</v>
      </c>
      <c r="T146" s="220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1" t="s">
        <v>102</v>
      </c>
      <c r="AT146" s="221" t="s">
        <v>278</v>
      </c>
      <c r="AU146" s="221" t="s">
        <v>82</v>
      </c>
      <c r="AY146" s="20" t="s">
        <v>277</v>
      </c>
      <c r="BE146" s="222">
        <f>IF(N146="základní",J146,0)</f>
        <v>0</v>
      </c>
      <c r="BF146" s="222">
        <f>IF(N146="snížená",J146,0)</f>
        <v>0</v>
      </c>
      <c r="BG146" s="222">
        <f>IF(N146="zákl. přenesená",J146,0)</f>
        <v>0</v>
      </c>
      <c r="BH146" s="222">
        <f>IF(N146="sníž. přenesená",J146,0)</f>
        <v>0</v>
      </c>
      <c r="BI146" s="222">
        <f>IF(N146="nulová",J146,0)</f>
        <v>0</v>
      </c>
      <c r="BJ146" s="20" t="s">
        <v>82</v>
      </c>
      <c r="BK146" s="222">
        <f>ROUND(I146*H146,2)</f>
        <v>0</v>
      </c>
      <c r="BL146" s="20" t="s">
        <v>102</v>
      </c>
      <c r="BM146" s="221" t="s">
        <v>848</v>
      </c>
    </row>
    <row r="147" s="2" customFormat="1">
      <c r="A147" s="41"/>
      <c r="B147" s="42"/>
      <c r="C147" s="43"/>
      <c r="D147" s="223" t="s">
        <v>283</v>
      </c>
      <c r="E147" s="43"/>
      <c r="F147" s="224" t="s">
        <v>538</v>
      </c>
      <c r="G147" s="43"/>
      <c r="H147" s="43"/>
      <c r="I147" s="225"/>
      <c r="J147" s="43"/>
      <c r="K147" s="43"/>
      <c r="L147" s="47"/>
      <c r="M147" s="226"/>
      <c r="N147" s="22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283</v>
      </c>
      <c r="AU147" s="20" t="s">
        <v>82</v>
      </c>
    </row>
    <row r="148" s="12" customFormat="1">
      <c r="A148" s="12"/>
      <c r="B148" s="228"/>
      <c r="C148" s="229"/>
      <c r="D148" s="223" t="s">
        <v>285</v>
      </c>
      <c r="E148" s="230" t="s">
        <v>849</v>
      </c>
      <c r="F148" s="231" t="s">
        <v>847</v>
      </c>
      <c r="G148" s="229"/>
      <c r="H148" s="232">
        <v>2.7719999999999998</v>
      </c>
      <c r="I148" s="233"/>
      <c r="J148" s="229"/>
      <c r="K148" s="229"/>
      <c r="L148" s="234"/>
      <c r="M148" s="235"/>
      <c r="N148" s="236"/>
      <c r="O148" s="236"/>
      <c r="P148" s="236"/>
      <c r="Q148" s="236"/>
      <c r="R148" s="236"/>
      <c r="S148" s="236"/>
      <c r="T148" s="237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T148" s="238" t="s">
        <v>285</v>
      </c>
      <c r="AU148" s="238" t="s">
        <v>82</v>
      </c>
      <c r="AV148" s="12" t="s">
        <v>84</v>
      </c>
      <c r="AW148" s="12" t="s">
        <v>37</v>
      </c>
      <c r="AX148" s="12" t="s">
        <v>82</v>
      </c>
      <c r="AY148" s="238" t="s">
        <v>277</v>
      </c>
    </row>
    <row r="149" s="11" customFormat="1" ht="25.92" customHeight="1">
      <c r="A149" s="11"/>
      <c r="B149" s="196"/>
      <c r="C149" s="197"/>
      <c r="D149" s="198" t="s">
        <v>74</v>
      </c>
      <c r="E149" s="199" t="s">
        <v>98</v>
      </c>
      <c r="F149" s="199" t="s">
        <v>543</v>
      </c>
      <c r="G149" s="197"/>
      <c r="H149" s="197"/>
      <c r="I149" s="200"/>
      <c r="J149" s="201">
        <f>BK149</f>
        <v>0</v>
      </c>
      <c r="K149" s="197"/>
      <c r="L149" s="202"/>
      <c r="M149" s="203"/>
      <c r="N149" s="204"/>
      <c r="O149" s="204"/>
      <c r="P149" s="205">
        <f>SUM(P150:P155)</f>
        <v>0</v>
      </c>
      <c r="Q149" s="204"/>
      <c r="R149" s="205">
        <f>SUM(R150:R155)</f>
        <v>0</v>
      </c>
      <c r="S149" s="204"/>
      <c r="T149" s="206">
        <f>SUM(T150:T155)</f>
        <v>0</v>
      </c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R149" s="207" t="s">
        <v>102</v>
      </c>
      <c r="AT149" s="208" t="s">
        <v>74</v>
      </c>
      <c r="AU149" s="208" t="s">
        <v>75</v>
      </c>
      <c r="AY149" s="207" t="s">
        <v>277</v>
      </c>
      <c r="BK149" s="209">
        <f>SUM(BK150:BK155)</f>
        <v>0</v>
      </c>
    </row>
    <row r="150" s="2" customFormat="1" ht="16.5" customHeight="1">
      <c r="A150" s="41"/>
      <c r="B150" s="42"/>
      <c r="C150" s="210" t="s">
        <v>418</v>
      </c>
      <c r="D150" s="210" t="s">
        <v>278</v>
      </c>
      <c r="E150" s="211" t="s">
        <v>850</v>
      </c>
      <c r="F150" s="212" t="s">
        <v>851</v>
      </c>
      <c r="G150" s="213" t="s">
        <v>332</v>
      </c>
      <c r="H150" s="214">
        <v>0.36599999999999999</v>
      </c>
      <c r="I150" s="215"/>
      <c r="J150" s="216">
        <f>ROUND(I150*H150,2)</f>
        <v>0</v>
      </c>
      <c r="K150" s="212" t="s">
        <v>19</v>
      </c>
      <c r="L150" s="47"/>
      <c r="M150" s="217" t="s">
        <v>19</v>
      </c>
      <c r="N150" s="218" t="s">
        <v>46</v>
      </c>
      <c r="O150" s="87"/>
      <c r="P150" s="219">
        <f>O150*H150</f>
        <v>0</v>
      </c>
      <c r="Q150" s="219">
        <v>0</v>
      </c>
      <c r="R150" s="219">
        <f>Q150*H150</f>
        <v>0</v>
      </c>
      <c r="S150" s="219">
        <v>0</v>
      </c>
      <c r="T150" s="220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1" t="s">
        <v>102</v>
      </c>
      <c r="AT150" s="221" t="s">
        <v>278</v>
      </c>
      <c r="AU150" s="221" t="s">
        <v>82</v>
      </c>
      <c r="AY150" s="20" t="s">
        <v>277</v>
      </c>
      <c r="BE150" s="222">
        <f>IF(N150="základní",J150,0)</f>
        <v>0</v>
      </c>
      <c r="BF150" s="222">
        <f>IF(N150="snížená",J150,0)</f>
        <v>0</v>
      </c>
      <c r="BG150" s="222">
        <f>IF(N150="zákl. přenesená",J150,0)</f>
        <v>0</v>
      </c>
      <c r="BH150" s="222">
        <f>IF(N150="sníž. přenesená",J150,0)</f>
        <v>0</v>
      </c>
      <c r="BI150" s="222">
        <f>IF(N150="nulová",J150,0)</f>
        <v>0</v>
      </c>
      <c r="BJ150" s="20" t="s">
        <v>82</v>
      </c>
      <c r="BK150" s="222">
        <f>ROUND(I150*H150,2)</f>
        <v>0</v>
      </c>
      <c r="BL150" s="20" t="s">
        <v>102</v>
      </c>
      <c r="BM150" s="221" t="s">
        <v>852</v>
      </c>
    </row>
    <row r="151" s="2" customFormat="1">
      <c r="A151" s="41"/>
      <c r="B151" s="42"/>
      <c r="C151" s="43"/>
      <c r="D151" s="223" t="s">
        <v>283</v>
      </c>
      <c r="E151" s="43"/>
      <c r="F151" s="224" t="s">
        <v>853</v>
      </c>
      <c r="G151" s="43"/>
      <c r="H151" s="43"/>
      <c r="I151" s="225"/>
      <c r="J151" s="43"/>
      <c r="K151" s="43"/>
      <c r="L151" s="47"/>
      <c r="M151" s="226"/>
      <c r="N151" s="22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283</v>
      </c>
      <c r="AU151" s="20" t="s">
        <v>82</v>
      </c>
    </row>
    <row r="152" s="12" customFormat="1">
      <c r="A152" s="12"/>
      <c r="B152" s="228"/>
      <c r="C152" s="229"/>
      <c r="D152" s="223" t="s">
        <v>285</v>
      </c>
      <c r="E152" s="230" t="s">
        <v>854</v>
      </c>
      <c r="F152" s="231" t="s">
        <v>855</v>
      </c>
      <c r="G152" s="229"/>
      <c r="H152" s="232">
        <v>0.36599999999999999</v>
      </c>
      <c r="I152" s="233"/>
      <c r="J152" s="229"/>
      <c r="K152" s="229"/>
      <c r="L152" s="234"/>
      <c r="M152" s="235"/>
      <c r="N152" s="236"/>
      <c r="O152" s="236"/>
      <c r="P152" s="236"/>
      <c r="Q152" s="236"/>
      <c r="R152" s="236"/>
      <c r="S152" s="236"/>
      <c r="T152" s="237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T152" s="238" t="s">
        <v>285</v>
      </c>
      <c r="AU152" s="238" t="s">
        <v>82</v>
      </c>
      <c r="AV152" s="12" t="s">
        <v>84</v>
      </c>
      <c r="AW152" s="12" t="s">
        <v>37</v>
      </c>
      <c r="AX152" s="12" t="s">
        <v>82</v>
      </c>
      <c r="AY152" s="238" t="s">
        <v>277</v>
      </c>
    </row>
    <row r="153" s="2" customFormat="1" ht="16.5" customHeight="1">
      <c r="A153" s="41"/>
      <c r="B153" s="42"/>
      <c r="C153" s="210" t="s">
        <v>429</v>
      </c>
      <c r="D153" s="210" t="s">
        <v>278</v>
      </c>
      <c r="E153" s="211" t="s">
        <v>559</v>
      </c>
      <c r="F153" s="212" t="s">
        <v>553</v>
      </c>
      <c r="G153" s="213" t="s">
        <v>349</v>
      </c>
      <c r="H153" s="214">
        <v>34.399999999999999</v>
      </c>
      <c r="I153" s="215"/>
      <c r="J153" s="216">
        <f>ROUND(I153*H153,2)</f>
        <v>0</v>
      </c>
      <c r="K153" s="212" t="s">
        <v>19</v>
      </c>
      <c r="L153" s="47"/>
      <c r="M153" s="217" t="s">
        <v>19</v>
      </c>
      <c r="N153" s="218" t="s">
        <v>46</v>
      </c>
      <c r="O153" s="87"/>
      <c r="P153" s="219">
        <f>O153*H153</f>
        <v>0</v>
      </c>
      <c r="Q153" s="219">
        <v>0</v>
      </c>
      <c r="R153" s="219">
        <f>Q153*H153</f>
        <v>0</v>
      </c>
      <c r="S153" s="219">
        <v>0</v>
      </c>
      <c r="T153" s="22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1" t="s">
        <v>102</v>
      </c>
      <c r="AT153" s="221" t="s">
        <v>278</v>
      </c>
      <c r="AU153" s="221" t="s">
        <v>82</v>
      </c>
      <c r="AY153" s="20" t="s">
        <v>277</v>
      </c>
      <c r="BE153" s="222">
        <f>IF(N153="základní",J153,0)</f>
        <v>0</v>
      </c>
      <c r="BF153" s="222">
        <f>IF(N153="snížená",J153,0)</f>
        <v>0</v>
      </c>
      <c r="BG153" s="222">
        <f>IF(N153="zákl. přenesená",J153,0)</f>
        <v>0</v>
      </c>
      <c r="BH153" s="222">
        <f>IF(N153="sníž. přenesená",J153,0)</f>
        <v>0</v>
      </c>
      <c r="BI153" s="222">
        <f>IF(N153="nulová",J153,0)</f>
        <v>0</v>
      </c>
      <c r="BJ153" s="20" t="s">
        <v>82</v>
      </c>
      <c r="BK153" s="222">
        <f>ROUND(I153*H153,2)</f>
        <v>0</v>
      </c>
      <c r="BL153" s="20" t="s">
        <v>102</v>
      </c>
      <c r="BM153" s="221" t="s">
        <v>856</v>
      </c>
    </row>
    <row r="154" s="2" customFormat="1">
      <c r="A154" s="41"/>
      <c r="B154" s="42"/>
      <c r="C154" s="43"/>
      <c r="D154" s="223" t="s">
        <v>283</v>
      </c>
      <c r="E154" s="43"/>
      <c r="F154" s="224" t="s">
        <v>561</v>
      </c>
      <c r="G154" s="43"/>
      <c r="H154" s="43"/>
      <c r="I154" s="225"/>
      <c r="J154" s="43"/>
      <c r="K154" s="43"/>
      <c r="L154" s="47"/>
      <c r="M154" s="226"/>
      <c r="N154" s="22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283</v>
      </c>
      <c r="AU154" s="20" t="s">
        <v>82</v>
      </c>
    </row>
    <row r="155" s="12" customFormat="1">
      <c r="A155" s="12"/>
      <c r="B155" s="228"/>
      <c r="C155" s="229"/>
      <c r="D155" s="223" t="s">
        <v>285</v>
      </c>
      <c r="E155" s="230" t="s">
        <v>857</v>
      </c>
      <c r="F155" s="231" t="s">
        <v>858</v>
      </c>
      <c r="G155" s="229"/>
      <c r="H155" s="232">
        <v>34.399999999999999</v>
      </c>
      <c r="I155" s="233"/>
      <c r="J155" s="229"/>
      <c r="K155" s="229"/>
      <c r="L155" s="234"/>
      <c r="M155" s="235"/>
      <c r="N155" s="236"/>
      <c r="O155" s="236"/>
      <c r="P155" s="236"/>
      <c r="Q155" s="236"/>
      <c r="R155" s="236"/>
      <c r="S155" s="236"/>
      <c r="T155" s="237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T155" s="238" t="s">
        <v>285</v>
      </c>
      <c r="AU155" s="238" t="s">
        <v>82</v>
      </c>
      <c r="AV155" s="12" t="s">
        <v>84</v>
      </c>
      <c r="AW155" s="12" t="s">
        <v>37</v>
      </c>
      <c r="AX155" s="12" t="s">
        <v>82</v>
      </c>
      <c r="AY155" s="238" t="s">
        <v>277</v>
      </c>
    </row>
    <row r="156" s="11" customFormat="1" ht="25.92" customHeight="1">
      <c r="A156" s="11"/>
      <c r="B156" s="196"/>
      <c r="C156" s="197"/>
      <c r="D156" s="198" t="s">
        <v>74</v>
      </c>
      <c r="E156" s="199" t="s">
        <v>102</v>
      </c>
      <c r="F156" s="199" t="s">
        <v>567</v>
      </c>
      <c r="G156" s="197"/>
      <c r="H156" s="197"/>
      <c r="I156" s="200"/>
      <c r="J156" s="201">
        <f>BK156</f>
        <v>0</v>
      </c>
      <c r="K156" s="197"/>
      <c r="L156" s="202"/>
      <c r="M156" s="203"/>
      <c r="N156" s="204"/>
      <c r="O156" s="204"/>
      <c r="P156" s="205">
        <f>SUM(P157:P174)</f>
        <v>0</v>
      </c>
      <c r="Q156" s="204"/>
      <c r="R156" s="205">
        <f>SUM(R157:R174)</f>
        <v>0</v>
      </c>
      <c r="S156" s="204"/>
      <c r="T156" s="206">
        <f>SUM(T157:T174)</f>
        <v>0</v>
      </c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R156" s="207" t="s">
        <v>102</v>
      </c>
      <c r="AT156" s="208" t="s">
        <v>74</v>
      </c>
      <c r="AU156" s="208" t="s">
        <v>75</v>
      </c>
      <c r="AY156" s="207" t="s">
        <v>277</v>
      </c>
      <c r="BK156" s="209">
        <f>SUM(BK157:BK174)</f>
        <v>0</v>
      </c>
    </row>
    <row r="157" s="2" customFormat="1" ht="16.5" customHeight="1">
      <c r="A157" s="41"/>
      <c r="B157" s="42"/>
      <c r="C157" s="210" t="s">
        <v>7</v>
      </c>
      <c r="D157" s="210" t="s">
        <v>278</v>
      </c>
      <c r="E157" s="211" t="s">
        <v>569</v>
      </c>
      <c r="F157" s="212" t="s">
        <v>570</v>
      </c>
      <c r="G157" s="213" t="s">
        <v>332</v>
      </c>
      <c r="H157" s="214">
        <v>5.4320000000000004</v>
      </c>
      <c r="I157" s="215"/>
      <c r="J157" s="216">
        <f>ROUND(I157*H157,2)</f>
        <v>0</v>
      </c>
      <c r="K157" s="212" t="s">
        <v>19</v>
      </c>
      <c r="L157" s="47"/>
      <c r="M157" s="217" t="s">
        <v>19</v>
      </c>
      <c r="N157" s="218" t="s">
        <v>46</v>
      </c>
      <c r="O157" s="87"/>
      <c r="P157" s="219">
        <f>O157*H157</f>
        <v>0</v>
      </c>
      <c r="Q157" s="219">
        <v>0</v>
      </c>
      <c r="R157" s="219">
        <f>Q157*H157</f>
        <v>0</v>
      </c>
      <c r="S157" s="219">
        <v>0</v>
      </c>
      <c r="T157" s="22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1" t="s">
        <v>102</v>
      </c>
      <c r="AT157" s="221" t="s">
        <v>278</v>
      </c>
      <c r="AU157" s="221" t="s">
        <v>82</v>
      </c>
      <c r="AY157" s="20" t="s">
        <v>277</v>
      </c>
      <c r="BE157" s="222">
        <f>IF(N157="základní",J157,0)</f>
        <v>0</v>
      </c>
      <c r="BF157" s="222">
        <f>IF(N157="snížená",J157,0)</f>
        <v>0</v>
      </c>
      <c r="BG157" s="222">
        <f>IF(N157="zákl. přenesená",J157,0)</f>
        <v>0</v>
      </c>
      <c r="BH157" s="222">
        <f>IF(N157="sníž. přenesená",J157,0)</f>
        <v>0</v>
      </c>
      <c r="BI157" s="222">
        <f>IF(N157="nulová",J157,0)</f>
        <v>0</v>
      </c>
      <c r="BJ157" s="20" t="s">
        <v>82</v>
      </c>
      <c r="BK157" s="222">
        <f>ROUND(I157*H157,2)</f>
        <v>0</v>
      </c>
      <c r="BL157" s="20" t="s">
        <v>102</v>
      </c>
      <c r="BM157" s="221" t="s">
        <v>859</v>
      </c>
    </row>
    <row r="158" s="2" customFormat="1">
      <c r="A158" s="41"/>
      <c r="B158" s="42"/>
      <c r="C158" s="43"/>
      <c r="D158" s="223" t="s">
        <v>283</v>
      </c>
      <c r="E158" s="43"/>
      <c r="F158" s="224" t="s">
        <v>572</v>
      </c>
      <c r="G158" s="43"/>
      <c r="H158" s="43"/>
      <c r="I158" s="225"/>
      <c r="J158" s="43"/>
      <c r="K158" s="43"/>
      <c r="L158" s="47"/>
      <c r="M158" s="226"/>
      <c r="N158" s="22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283</v>
      </c>
      <c r="AU158" s="20" t="s">
        <v>82</v>
      </c>
    </row>
    <row r="159" s="12" customFormat="1">
      <c r="A159" s="12"/>
      <c r="B159" s="228"/>
      <c r="C159" s="229"/>
      <c r="D159" s="223" t="s">
        <v>285</v>
      </c>
      <c r="E159" s="230" t="s">
        <v>860</v>
      </c>
      <c r="F159" s="231" t="s">
        <v>861</v>
      </c>
      <c r="G159" s="229"/>
      <c r="H159" s="232">
        <v>3.698</v>
      </c>
      <c r="I159" s="233"/>
      <c r="J159" s="229"/>
      <c r="K159" s="229"/>
      <c r="L159" s="234"/>
      <c r="M159" s="235"/>
      <c r="N159" s="236"/>
      <c r="O159" s="236"/>
      <c r="P159" s="236"/>
      <c r="Q159" s="236"/>
      <c r="R159" s="236"/>
      <c r="S159" s="236"/>
      <c r="T159" s="237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T159" s="238" t="s">
        <v>285</v>
      </c>
      <c r="AU159" s="238" t="s">
        <v>82</v>
      </c>
      <c r="AV159" s="12" t="s">
        <v>84</v>
      </c>
      <c r="AW159" s="12" t="s">
        <v>37</v>
      </c>
      <c r="AX159" s="12" t="s">
        <v>75</v>
      </c>
      <c r="AY159" s="238" t="s">
        <v>277</v>
      </c>
    </row>
    <row r="160" s="12" customFormat="1">
      <c r="A160" s="12"/>
      <c r="B160" s="228"/>
      <c r="C160" s="229"/>
      <c r="D160" s="223" t="s">
        <v>285</v>
      </c>
      <c r="E160" s="230" t="s">
        <v>862</v>
      </c>
      <c r="F160" s="231" t="s">
        <v>863</v>
      </c>
      <c r="G160" s="229"/>
      <c r="H160" s="232">
        <v>1.224</v>
      </c>
      <c r="I160" s="233"/>
      <c r="J160" s="229"/>
      <c r="K160" s="229"/>
      <c r="L160" s="234"/>
      <c r="M160" s="235"/>
      <c r="N160" s="236"/>
      <c r="O160" s="236"/>
      <c r="P160" s="236"/>
      <c r="Q160" s="236"/>
      <c r="R160" s="236"/>
      <c r="S160" s="236"/>
      <c r="T160" s="237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T160" s="238" t="s">
        <v>285</v>
      </c>
      <c r="AU160" s="238" t="s">
        <v>82</v>
      </c>
      <c r="AV160" s="12" t="s">
        <v>84</v>
      </c>
      <c r="AW160" s="12" t="s">
        <v>37</v>
      </c>
      <c r="AX160" s="12" t="s">
        <v>75</v>
      </c>
      <c r="AY160" s="238" t="s">
        <v>277</v>
      </c>
    </row>
    <row r="161" s="12" customFormat="1">
      <c r="A161" s="12"/>
      <c r="B161" s="228"/>
      <c r="C161" s="229"/>
      <c r="D161" s="223" t="s">
        <v>285</v>
      </c>
      <c r="E161" s="230" t="s">
        <v>864</v>
      </c>
      <c r="F161" s="231" t="s">
        <v>865</v>
      </c>
      <c r="G161" s="229"/>
      <c r="H161" s="232">
        <v>0.51000000000000001</v>
      </c>
      <c r="I161" s="233"/>
      <c r="J161" s="229"/>
      <c r="K161" s="229"/>
      <c r="L161" s="234"/>
      <c r="M161" s="235"/>
      <c r="N161" s="236"/>
      <c r="O161" s="236"/>
      <c r="P161" s="236"/>
      <c r="Q161" s="236"/>
      <c r="R161" s="236"/>
      <c r="S161" s="236"/>
      <c r="T161" s="237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T161" s="238" t="s">
        <v>285</v>
      </c>
      <c r="AU161" s="238" t="s">
        <v>82</v>
      </c>
      <c r="AV161" s="12" t="s">
        <v>84</v>
      </c>
      <c r="AW161" s="12" t="s">
        <v>37</v>
      </c>
      <c r="AX161" s="12" t="s">
        <v>75</v>
      </c>
      <c r="AY161" s="238" t="s">
        <v>277</v>
      </c>
    </row>
    <row r="162" s="12" customFormat="1">
      <c r="A162" s="12"/>
      <c r="B162" s="228"/>
      <c r="C162" s="229"/>
      <c r="D162" s="223" t="s">
        <v>285</v>
      </c>
      <c r="E162" s="230" t="s">
        <v>19</v>
      </c>
      <c r="F162" s="231" t="s">
        <v>866</v>
      </c>
      <c r="G162" s="229"/>
      <c r="H162" s="232">
        <v>5.4320000000000004</v>
      </c>
      <c r="I162" s="233"/>
      <c r="J162" s="229"/>
      <c r="K162" s="229"/>
      <c r="L162" s="234"/>
      <c r="M162" s="235"/>
      <c r="N162" s="236"/>
      <c r="O162" s="236"/>
      <c r="P162" s="236"/>
      <c r="Q162" s="236"/>
      <c r="R162" s="236"/>
      <c r="S162" s="236"/>
      <c r="T162" s="237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T162" s="238" t="s">
        <v>285</v>
      </c>
      <c r="AU162" s="238" t="s">
        <v>82</v>
      </c>
      <c r="AV162" s="12" t="s">
        <v>84</v>
      </c>
      <c r="AW162" s="12" t="s">
        <v>37</v>
      </c>
      <c r="AX162" s="12" t="s">
        <v>82</v>
      </c>
      <c r="AY162" s="238" t="s">
        <v>277</v>
      </c>
    </row>
    <row r="163" s="2" customFormat="1" ht="16.5" customHeight="1">
      <c r="A163" s="41"/>
      <c r="B163" s="42"/>
      <c r="C163" s="210" t="s">
        <v>446</v>
      </c>
      <c r="D163" s="210" t="s">
        <v>278</v>
      </c>
      <c r="E163" s="211" t="s">
        <v>587</v>
      </c>
      <c r="F163" s="212" t="s">
        <v>588</v>
      </c>
      <c r="G163" s="213" t="s">
        <v>332</v>
      </c>
      <c r="H163" s="214">
        <v>9.6999999999999993</v>
      </c>
      <c r="I163" s="215"/>
      <c r="J163" s="216">
        <f>ROUND(I163*H163,2)</f>
        <v>0</v>
      </c>
      <c r="K163" s="212" t="s">
        <v>19</v>
      </c>
      <c r="L163" s="47"/>
      <c r="M163" s="217" t="s">
        <v>19</v>
      </c>
      <c r="N163" s="218" t="s">
        <v>46</v>
      </c>
      <c r="O163" s="87"/>
      <c r="P163" s="219">
        <f>O163*H163</f>
        <v>0</v>
      </c>
      <c r="Q163" s="219">
        <v>0</v>
      </c>
      <c r="R163" s="219">
        <f>Q163*H163</f>
        <v>0</v>
      </c>
      <c r="S163" s="219">
        <v>0</v>
      </c>
      <c r="T163" s="22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1" t="s">
        <v>102</v>
      </c>
      <c r="AT163" s="221" t="s">
        <v>278</v>
      </c>
      <c r="AU163" s="221" t="s">
        <v>82</v>
      </c>
      <c r="AY163" s="20" t="s">
        <v>277</v>
      </c>
      <c r="BE163" s="222">
        <f>IF(N163="základní",J163,0)</f>
        <v>0</v>
      </c>
      <c r="BF163" s="222">
        <f>IF(N163="snížená",J163,0)</f>
        <v>0</v>
      </c>
      <c r="BG163" s="222">
        <f>IF(N163="zákl. přenesená",J163,0)</f>
        <v>0</v>
      </c>
      <c r="BH163" s="222">
        <f>IF(N163="sníž. přenesená",J163,0)</f>
        <v>0</v>
      </c>
      <c r="BI163" s="222">
        <f>IF(N163="nulová",J163,0)</f>
        <v>0</v>
      </c>
      <c r="BJ163" s="20" t="s">
        <v>82</v>
      </c>
      <c r="BK163" s="222">
        <f>ROUND(I163*H163,2)</f>
        <v>0</v>
      </c>
      <c r="BL163" s="20" t="s">
        <v>102</v>
      </c>
      <c r="BM163" s="221" t="s">
        <v>867</v>
      </c>
    </row>
    <row r="164" s="2" customFormat="1">
      <c r="A164" s="41"/>
      <c r="B164" s="42"/>
      <c r="C164" s="43"/>
      <c r="D164" s="223" t="s">
        <v>283</v>
      </c>
      <c r="E164" s="43"/>
      <c r="F164" s="224" t="s">
        <v>588</v>
      </c>
      <c r="G164" s="43"/>
      <c r="H164" s="43"/>
      <c r="I164" s="225"/>
      <c r="J164" s="43"/>
      <c r="K164" s="43"/>
      <c r="L164" s="47"/>
      <c r="M164" s="226"/>
      <c r="N164" s="22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283</v>
      </c>
      <c r="AU164" s="20" t="s">
        <v>82</v>
      </c>
    </row>
    <row r="165" s="12" customFormat="1">
      <c r="A165" s="12"/>
      <c r="B165" s="228"/>
      <c r="C165" s="229"/>
      <c r="D165" s="223" t="s">
        <v>285</v>
      </c>
      <c r="E165" s="230" t="s">
        <v>868</v>
      </c>
      <c r="F165" s="231" t="s">
        <v>869</v>
      </c>
      <c r="G165" s="229"/>
      <c r="H165" s="232">
        <v>9.6999999999999993</v>
      </c>
      <c r="I165" s="233"/>
      <c r="J165" s="229"/>
      <c r="K165" s="229"/>
      <c r="L165" s="234"/>
      <c r="M165" s="235"/>
      <c r="N165" s="236"/>
      <c r="O165" s="236"/>
      <c r="P165" s="236"/>
      <c r="Q165" s="236"/>
      <c r="R165" s="236"/>
      <c r="S165" s="236"/>
      <c r="T165" s="237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T165" s="238" t="s">
        <v>285</v>
      </c>
      <c r="AU165" s="238" t="s">
        <v>82</v>
      </c>
      <c r="AV165" s="12" t="s">
        <v>84</v>
      </c>
      <c r="AW165" s="12" t="s">
        <v>37</v>
      </c>
      <c r="AX165" s="12" t="s">
        <v>82</v>
      </c>
      <c r="AY165" s="238" t="s">
        <v>277</v>
      </c>
    </row>
    <row r="166" s="2" customFormat="1" ht="16.5" customHeight="1">
      <c r="A166" s="41"/>
      <c r="B166" s="42"/>
      <c r="C166" s="210" t="s">
        <v>452</v>
      </c>
      <c r="D166" s="210" t="s">
        <v>278</v>
      </c>
      <c r="E166" s="211" t="s">
        <v>593</v>
      </c>
      <c r="F166" s="212" t="s">
        <v>594</v>
      </c>
      <c r="G166" s="213" t="s">
        <v>281</v>
      </c>
      <c r="H166" s="214">
        <v>0.34000000000000002</v>
      </c>
      <c r="I166" s="215"/>
      <c r="J166" s="216">
        <f>ROUND(I166*H166,2)</f>
        <v>0</v>
      </c>
      <c r="K166" s="212" t="s">
        <v>19</v>
      </c>
      <c r="L166" s="47"/>
      <c r="M166" s="217" t="s">
        <v>19</v>
      </c>
      <c r="N166" s="218" t="s">
        <v>46</v>
      </c>
      <c r="O166" s="87"/>
      <c r="P166" s="219">
        <f>O166*H166</f>
        <v>0</v>
      </c>
      <c r="Q166" s="219">
        <v>0</v>
      </c>
      <c r="R166" s="219">
        <f>Q166*H166</f>
        <v>0</v>
      </c>
      <c r="S166" s="219">
        <v>0</v>
      </c>
      <c r="T166" s="220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1" t="s">
        <v>102</v>
      </c>
      <c r="AT166" s="221" t="s">
        <v>278</v>
      </c>
      <c r="AU166" s="221" t="s">
        <v>82</v>
      </c>
      <c r="AY166" s="20" t="s">
        <v>277</v>
      </c>
      <c r="BE166" s="222">
        <f>IF(N166="základní",J166,0)</f>
        <v>0</v>
      </c>
      <c r="BF166" s="222">
        <f>IF(N166="snížená",J166,0)</f>
        <v>0</v>
      </c>
      <c r="BG166" s="222">
        <f>IF(N166="zákl. přenesená",J166,0)</f>
        <v>0</v>
      </c>
      <c r="BH166" s="222">
        <f>IF(N166="sníž. přenesená",J166,0)</f>
        <v>0</v>
      </c>
      <c r="BI166" s="222">
        <f>IF(N166="nulová",J166,0)</f>
        <v>0</v>
      </c>
      <c r="BJ166" s="20" t="s">
        <v>82</v>
      </c>
      <c r="BK166" s="222">
        <f>ROUND(I166*H166,2)</f>
        <v>0</v>
      </c>
      <c r="BL166" s="20" t="s">
        <v>102</v>
      </c>
      <c r="BM166" s="221" t="s">
        <v>870</v>
      </c>
    </row>
    <row r="167" s="2" customFormat="1">
      <c r="A167" s="41"/>
      <c r="B167" s="42"/>
      <c r="C167" s="43"/>
      <c r="D167" s="223" t="s">
        <v>283</v>
      </c>
      <c r="E167" s="43"/>
      <c r="F167" s="224" t="s">
        <v>596</v>
      </c>
      <c r="G167" s="43"/>
      <c r="H167" s="43"/>
      <c r="I167" s="225"/>
      <c r="J167" s="43"/>
      <c r="K167" s="43"/>
      <c r="L167" s="47"/>
      <c r="M167" s="226"/>
      <c r="N167" s="22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283</v>
      </c>
      <c r="AU167" s="20" t="s">
        <v>82</v>
      </c>
    </row>
    <row r="168" s="12" customFormat="1">
      <c r="A168" s="12"/>
      <c r="B168" s="228"/>
      <c r="C168" s="229"/>
      <c r="D168" s="223" t="s">
        <v>285</v>
      </c>
      <c r="E168" s="230" t="s">
        <v>871</v>
      </c>
      <c r="F168" s="231" t="s">
        <v>872</v>
      </c>
      <c r="G168" s="229"/>
      <c r="H168" s="232">
        <v>0.34000000000000002</v>
      </c>
      <c r="I168" s="233"/>
      <c r="J168" s="229"/>
      <c r="K168" s="229"/>
      <c r="L168" s="234"/>
      <c r="M168" s="235"/>
      <c r="N168" s="236"/>
      <c r="O168" s="236"/>
      <c r="P168" s="236"/>
      <c r="Q168" s="236"/>
      <c r="R168" s="236"/>
      <c r="S168" s="236"/>
      <c r="T168" s="237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T168" s="238" t="s">
        <v>285</v>
      </c>
      <c r="AU168" s="238" t="s">
        <v>82</v>
      </c>
      <c r="AV168" s="12" t="s">
        <v>84</v>
      </c>
      <c r="AW168" s="12" t="s">
        <v>37</v>
      </c>
      <c r="AX168" s="12" t="s">
        <v>82</v>
      </c>
      <c r="AY168" s="238" t="s">
        <v>277</v>
      </c>
    </row>
    <row r="169" s="2" customFormat="1" ht="16.5" customHeight="1">
      <c r="A169" s="41"/>
      <c r="B169" s="42"/>
      <c r="C169" s="210" t="s">
        <v>456</v>
      </c>
      <c r="D169" s="210" t="s">
        <v>278</v>
      </c>
      <c r="E169" s="211" t="s">
        <v>600</v>
      </c>
      <c r="F169" s="212" t="s">
        <v>601</v>
      </c>
      <c r="G169" s="213" t="s">
        <v>332</v>
      </c>
      <c r="H169" s="214">
        <v>2.8999999999999999</v>
      </c>
      <c r="I169" s="215"/>
      <c r="J169" s="216">
        <f>ROUND(I169*H169,2)</f>
        <v>0</v>
      </c>
      <c r="K169" s="212" t="s">
        <v>19</v>
      </c>
      <c r="L169" s="47"/>
      <c r="M169" s="217" t="s">
        <v>19</v>
      </c>
      <c r="N169" s="218" t="s">
        <v>46</v>
      </c>
      <c r="O169" s="87"/>
      <c r="P169" s="219">
        <f>O169*H169</f>
        <v>0</v>
      </c>
      <c r="Q169" s="219">
        <v>0</v>
      </c>
      <c r="R169" s="219">
        <f>Q169*H169</f>
        <v>0</v>
      </c>
      <c r="S169" s="219">
        <v>0</v>
      </c>
      <c r="T169" s="220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1" t="s">
        <v>102</v>
      </c>
      <c r="AT169" s="221" t="s">
        <v>278</v>
      </c>
      <c r="AU169" s="221" t="s">
        <v>82</v>
      </c>
      <c r="AY169" s="20" t="s">
        <v>277</v>
      </c>
      <c r="BE169" s="222">
        <f>IF(N169="základní",J169,0)</f>
        <v>0</v>
      </c>
      <c r="BF169" s="222">
        <f>IF(N169="snížená",J169,0)</f>
        <v>0</v>
      </c>
      <c r="BG169" s="222">
        <f>IF(N169="zákl. přenesená",J169,0)</f>
        <v>0</v>
      </c>
      <c r="BH169" s="222">
        <f>IF(N169="sníž. přenesená",J169,0)</f>
        <v>0</v>
      </c>
      <c r="BI169" s="222">
        <f>IF(N169="nulová",J169,0)</f>
        <v>0</v>
      </c>
      <c r="BJ169" s="20" t="s">
        <v>82</v>
      </c>
      <c r="BK169" s="222">
        <f>ROUND(I169*H169,2)</f>
        <v>0</v>
      </c>
      <c r="BL169" s="20" t="s">
        <v>102</v>
      </c>
      <c r="BM169" s="221" t="s">
        <v>873</v>
      </c>
    </row>
    <row r="170" s="2" customFormat="1">
      <c r="A170" s="41"/>
      <c r="B170" s="42"/>
      <c r="C170" s="43"/>
      <c r="D170" s="223" t="s">
        <v>283</v>
      </c>
      <c r="E170" s="43"/>
      <c r="F170" s="224" t="s">
        <v>603</v>
      </c>
      <c r="G170" s="43"/>
      <c r="H170" s="43"/>
      <c r="I170" s="225"/>
      <c r="J170" s="43"/>
      <c r="K170" s="43"/>
      <c r="L170" s="47"/>
      <c r="M170" s="226"/>
      <c r="N170" s="22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283</v>
      </c>
      <c r="AU170" s="20" t="s">
        <v>82</v>
      </c>
    </row>
    <row r="171" s="12" customFormat="1">
      <c r="A171" s="12"/>
      <c r="B171" s="228"/>
      <c r="C171" s="229"/>
      <c r="D171" s="223" t="s">
        <v>285</v>
      </c>
      <c r="E171" s="230" t="s">
        <v>874</v>
      </c>
      <c r="F171" s="231" t="s">
        <v>875</v>
      </c>
      <c r="G171" s="229"/>
      <c r="H171" s="232">
        <v>2.8999999999999999</v>
      </c>
      <c r="I171" s="233"/>
      <c r="J171" s="229"/>
      <c r="K171" s="229"/>
      <c r="L171" s="234"/>
      <c r="M171" s="235"/>
      <c r="N171" s="236"/>
      <c r="O171" s="236"/>
      <c r="P171" s="236"/>
      <c r="Q171" s="236"/>
      <c r="R171" s="236"/>
      <c r="S171" s="236"/>
      <c r="T171" s="237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T171" s="238" t="s">
        <v>285</v>
      </c>
      <c r="AU171" s="238" t="s">
        <v>82</v>
      </c>
      <c r="AV171" s="12" t="s">
        <v>84</v>
      </c>
      <c r="AW171" s="12" t="s">
        <v>37</v>
      </c>
      <c r="AX171" s="12" t="s">
        <v>82</v>
      </c>
      <c r="AY171" s="238" t="s">
        <v>277</v>
      </c>
    </row>
    <row r="172" s="2" customFormat="1" ht="16.5" customHeight="1">
      <c r="A172" s="41"/>
      <c r="B172" s="42"/>
      <c r="C172" s="210" t="s">
        <v>465</v>
      </c>
      <c r="D172" s="210" t="s">
        <v>278</v>
      </c>
      <c r="E172" s="211" t="s">
        <v>876</v>
      </c>
      <c r="F172" s="212" t="s">
        <v>877</v>
      </c>
      <c r="G172" s="213" t="s">
        <v>332</v>
      </c>
      <c r="H172" s="214">
        <v>40</v>
      </c>
      <c r="I172" s="215"/>
      <c r="J172" s="216">
        <f>ROUND(I172*H172,2)</f>
        <v>0</v>
      </c>
      <c r="K172" s="212" t="s">
        <v>19</v>
      </c>
      <c r="L172" s="47"/>
      <c r="M172" s="217" t="s">
        <v>19</v>
      </c>
      <c r="N172" s="218" t="s">
        <v>46</v>
      </c>
      <c r="O172" s="87"/>
      <c r="P172" s="219">
        <f>O172*H172</f>
        <v>0</v>
      </c>
      <c r="Q172" s="219">
        <v>0</v>
      </c>
      <c r="R172" s="219">
        <f>Q172*H172</f>
        <v>0</v>
      </c>
      <c r="S172" s="219">
        <v>0</v>
      </c>
      <c r="T172" s="220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1" t="s">
        <v>102</v>
      </c>
      <c r="AT172" s="221" t="s">
        <v>278</v>
      </c>
      <c r="AU172" s="221" t="s">
        <v>82</v>
      </c>
      <c r="AY172" s="20" t="s">
        <v>277</v>
      </c>
      <c r="BE172" s="222">
        <f>IF(N172="základní",J172,0)</f>
        <v>0</v>
      </c>
      <c r="BF172" s="222">
        <f>IF(N172="snížená",J172,0)</f>
        <v>0</v>
      </c>
      <c r="BG172" s="222">
        <f>IF(N172="zákl. přenesená",J172,0)</f>
        <v>0</v>
      </c>
      <c r="BH172" s="222">
        <f>IF(N172="sníž. přenesená",J172,0)</f>
        <v>0</v>
      </c>
      <c r="BI172" s="222">
        <f>IF(N172="nulová",J172,0)</f>
        <v>0</v>
      </c>
      <c r="BJ172" s="20" t="s">
        <v>82</v>
      </c>
      <c r="BK172" s="222">
        <f>ROUND(I172*H172,2)</f>
        <v>0</v>
      </c>
      <c r="BL172" s="20" t="s">
        <v>102</v>
      </c>
      <c r="BM172" s="221" t="s">
        <v>878</v>
      </c>
    </row>
    <row r="173" s="2" customFormat="1">
      <c r="A173" s="41"/>
      <c r="B173" s="42"/>
      <c r="C173" s="43"/>
      <c r="D173" s="223" t="s">
        <v>283</v>
      </c>
      <c r="E173" s="43"/>
      <c r="F173" s="224" t="s">
        <v>879</v>
      </c>
      <c r="G173" s="43"/>
      <c r="H173" s="43"/>
      <c r="I173" s="225"/>
      <c r="J173" s="43"/>
      <c r="K173" s="43"/>
      <c r="L173" s="47"/>
      <c r="M173" s="226"/>
      <c r="N173" s="22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283</v>
      </c>
      <c r="AU173" s="20" t="s">
        <v>82</v>
      </c>
    </row>
    <row r="174" s="12" customFormat="1">
      <c r="A174" s="12"/>
      <c r="B174" s="228"/>
      <c r="C174" s="229"/>
      <c r="D174" s="223" t="s">
        <v>285</v>
      </c>
      <c r="E174" s="230" t="s">
        <v>880</v>
      </c>
      <c r="F174" s="231" t="s">
        <v>881</v>
      </c>
      <c r="G174" s="229"/>
      <c r="H174" s="232">
        <v>40</v>
      </c>
      <c r="I174" s="233"/>
      <c r="J174" s="229"/>
      <c r="K174" s="229"/>
      <c r="L174" s="234"/>
      <c r="M174" s="235"/>
      <c r="N174" s="236"/>
      <c r="O174" s="236"/>
      <c r="P174" s="236"/>
      <c r="Q174" s="236"/>
      <c r="R174" s="236"/>
      <c r="S174" s="236"/>
      <c r="T174" s="237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T174" s="238" t="s">
        <v>285</v>
      </c>
      <c r="AU174" s="238" t="s">
        <v>82</v>
      </c>
      <c r="AV174" s="12" t="s">
        <v>84</v>
      </c>
      <c r="AW174" s="12" t="s">
        <v>37</v>
      </c>
      <c r="AX174" s="12" t="s">
        <v>82</v>
      </c>
      <c r="AY174" s="238" t="s">
        <v>277</v>
      </c>
    </row>
    <row r="175" s="11" customFormat="1" ht="25.92" customHeight="1">
      <c r="A175" s="11"/>
      <c r="B175" s="196"/>
      <c r="C175" s="197"/>
      <c r="D175" s="198" t="s">
        <v>74</v>
      </c>
      <c r="E175" s="199" t="s">
        <v>306</v>
      </c>
      <c r="F175" s="199" t="s">
        <v>625</v>
      </c>
      <c r="G175" s="197"/>
      <c r="H175" s="197"/>
      <c r="I175" s="200"/>
      <c r="J175" s="201">
        <f>BK175</f>
        <v>0</v>
      </c>
      <c r="K175" s="197"/>
      <c r="L175" s="202"/>
      <c r="M175" s="203"/>
      <c r="N175" s="204"/>
      <c r="O175" s="204"/>
      <c r="P175" s="205">
        <f>SUM(P176:P189)</f>
        <v>0</v>
      </c>
      <c r="Q175" s="204"/>
      <c r="R175" s="205">
        <f>SUM(R176:R189)</f>
        <v>0</v>
      </c>
      <c r="S175" s="204"/>
      <c r="T175" s="206">
        <f>SUM(T176:T189)</f>
        <v>0</v>
      </c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R175" s="207" t="s">
        <v>102</v>
      </c>
      <c r="AT175" s="208" t="s">
        <v>74</v>
      </c>
      <c r="AU175" s="208" t="s">
        <v>75</v>
      </c>
      <c r="AY175" s="207" t="s">
        <v>277</v>
      </c>
      <c r="BK175" s="209">
        <f>SUM(BK176:BK189)</f>
        <v>0</v>
      </c>
    </row>
    <row r="176" s="2" customFormat="1" ht="16.5" customHeight="1">
      <c r="A176" s="41"/>
      <c r="B176" s="42"/>
      <c r="C176" s="210" t="s">
        <v>472</v>
      </c>
      <c r="D176" s="210" t="s">
        <v>278</v>
      </c>
      <c r="E176" s="211" t="s">
        <v>627</v>
      </c>
      <c r="F176" s="212" t="s">
        <v>628</v>
      </c>
      <c r="G176" s="213" t="s">
        <v>332</v>
      </c>
      <c r="H176" s="214">
        <v>12.75</v>
      </c>
      <c r="I176" s="215"/>
      <c r="J176" s="216">
        <f>ROUND(I176*H176,2)</f>
        <v>0</v>
      </c>
      <c r="K176" s="212" t="s">
        <v>19</v>
      </c>
      <c r="L176" s="47"/>
      <c r="M176" s="217" t="s">
        <v>19</v>
      </c>
      <c r="N176" s="218" t="s">
        <v>46</v>
      </c>
      <c r="O176" s="87"/>
      <c r="P176" s="219">
        <f>O176*H176</f>
        <v>0</v>
      </c>
      <c r="Q176" s="219">
        <v>0</v>
      </c>
      <c r="R176" s="219">
        <f>Q176*H176</f>
        <v>0</v>
      </c>
      <c r="S176" s="219">
        <v>0</v>
      </c>
      <c r="T176" s="220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1" t="s">
        <v>102</v>
      </c>
      <c r="AT176" s="221" t="s">
        <v>278</v>
      </c>
      <c r="AU176" s="221" t="s">
        <v>82</v>
      </c>
      <c r="AY176" s="20" t="s">
        <v>277</v>
      </c>
      <c r="BE176" s="222">
        <f>IF(N176="základní",J176,0)</f>
        <v>0</v>
      </c>
      <c r="BF176" s="222">
        <f>IF(N176="snížená",J176,0)</f>
        <v>0</v>
      </c>
      <c r="BG176" s="222">
        <f>IF(N176="zákl. přenesená",J176,0)</f>
        <v>0</v>
      </c>
      <c r="BH176" s="222">
        <f>IF(N176="sníž. přenesená",J176,0)</f>
        <v>0</v>
      </c>
      <c r="BI176" s="222">
        <f>IF(N176="nulová",J176,0)</f>
        <v>0</v>
      </c>
      <c r="BJ176" s="20" t="s">
        <v>82</v>
      </c>
      <c r="BK176" s="222">
        <f>ROUND(I176*H176,2)</f>
        <v>0</v>
      </c>
      <c r="BL176" s="20" t="s">
        <v>102</v>
      </c>
      <c r="BM176" s="221" t="s">
        <v>882</v>
      </c>
    </row>
    <row r="177" s="2" customFormat="1">
      <c r="A177" s="41"/>
      <c r="B177" s="42"/>
      <c r="C177" s="43"/>
      <c r="D177" s="223" t="s">
        <v>283</v>
      </c>
      <c r="E177" s="43"/>
      <c r="F177" s="224" t="s">
        <v>630</v>
      </c>
      <c r="G177" s="43"/>
      <c r="H177" s="43"/>
      <c r="I177" s="225"/>
      <c r="J177" s="43"/>
      <c r="K177" s="43"/>
      <c r="L177" s="47"/>
      <c r="M177" s="226"/>
      <c r="N177" s="22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283</v>
      </c>
      <c r="AU177" s="20" t="s">
        <v>82</v>
      </c>
    </row>
    <row r="178" s="12" customFormat="1">
      <c r="A178" s="12"/>
      <c r="B178" s="228"/>
      <c r="C178" s="229"/>
      <c r="D178" s="223" t="s">
        <v>285</v>
      </c>
      <c r="E178" s="230" t="s">
        <v>883</v>
      </c>
      <c r="F178" s="231" t="s">
        <v>884</v>
      </c>
      <c r="G178" s="229"/>
      <c r="H178" s="232">
        <v>12.75</v>
      </c>
      <c r="I178" s="233"/>
      <c r="J178" s="229"/>
      <c r="K178" s="229"/>
      <c r="L178" s="234"/>
      <c r="M178" s="235"/>
      <c r="N178" s="236"/>
      <c r="O178" s="236"/>
      <c r="P178" s="236"/>
      <c r="Q178" s="236"/>
      <c r="R178" s="236"/>
      <c r="S178" s="236"/>
      <c r="T178" s="237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T178" s="238" t="s">
        <v>285</v>
      </c>
      <c r="AU178" s="238" t="s">
        <v>82</v>
      </c>
      <c r="AV178" s="12" t="s">
        <v>84</v>
      </c>
      <c r="AW178" s="12" t="s">
        <v>37</v>
      </c>
      <c r="AX178" s="12" t="s">
        <v>82</v>
      </c>
      <c r="AY178" s="238" t="s">
        <v>277</v>
      </c>
    </row>
    <row r="179" s="2" customFormat="1" ht="16.5" customHeight="1">
      <c r="A179" s="41"/>
      <c r="B179" s="42"/>
      <c r="C179" s="210" t="s">
        <v>479</v>
      </c>
      <c r="D179" s="210" t="s">
        <v>278</v>
      </c>
      <c r="E179" s="211" t="s">
        <v>634</v>
      </c>
      <c r="F179" s="212" t="s">
        <v>628</v>
      </c>
      <c r="G179" s="213" t="s">
        <v>332</v>
      </c>
      <c r="H179" s="214">
        <v>20</v>
      </c>
      <c r="I179" s="215"/>
      <c r="J179" s="216">
        <f>ROUND(I179*H179,2)</f>
        <v>0</v>
      </c>
      <c r="K179" s="212" t="s">
        <v>19</v>
      </c>
      <c r="L179" s="47"/>
      <c r="M179" s="217" t="s">
        <v>19</v>
      </c>
      <c r="N179" s="218" t="s">
        <v>46</v>
      </c>
      <c r="O179" s="87"/>
      <c r="P179" s="219">
        <f>O179*H179</f>
        <v>0</v>
      </c>
      <c r="Q179" s="219">
        <v>0</v>
      </c>
      <c r="R179" s="219">
        <f>Q179*H179</f>
        <v>0</v>
      </c>
      <c r="S179" s="219">
        <v>0</v>
      </c>
      <c r="T179" s="220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1" t="s">
        <v>102</v>
      </c>
      <c r="AT179" s="221" t="s">
        <v>278</v>
      </c>
      <c r="AU179" s="221" t="s">
        <v>82</v>
      </c>
      <c r="AY179" s="20" t="s">
        <v>277</v>
      </c>
      <c r="BE179" s="222">
        <f>IF(N179="základní",J179,0)</f>
        <v>0</v>
      </c>
      <c r="BF179" s="222">
        <f>IF(N179="snížená",J179,0)</f>
        <v>0</v>
      </c>
      <c r="BG179" s="222">
        <f>IF(N179="zákl. přenesená",J179,0)</f>
        <v>0</v>
      </c>
      <c r="BH179" s="222">
        <f>IF(N179="sníž. přenesená",J179,0)</f>
        <v>0</v>
      </c>
      <c r="BI179" s="222">
        <f>IF(N179="nulová",J179,0)</f>
        <v>0</v>
      </c>
      <c r="BJ179" s="20" t="s">
        <v>82</v>
      </c>
      <c r="BK179" s="222">
        <f>ROUND(I179*H179,2)</f>
        <v>0</v>
      </c>
      <c r="BL179" s="20" t="s">
        <v>102</v>
      </c>
      <c r="BM179" s="221" t="s">
        <v>885</v>
      </c>
    </row>
    <row r="180" s="2" customFormat="1">
      <c r="A180" s="41"/>
      <c r="B180" s="42"/>
      <c r="C180" s="43"/>
      <c r="D180" s="223" t="s">
        <v>283</v>
      </c>
      <c r="E180" s="43"/>
      <c r="F180" s="224" t="s">
        <v>636</v>
      </c>
      <c r="G180" s="43"/>
      <c r="H180" s="43"/>
      <c r="I180" s="225"/>
      <c r="J180" s="43"/>
      <c r="K180" s="43"/>
      <c r="L180" s="47"/>
      <c r="M180" s="226"/>
      <c r="N180" s="22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283</v>
      </c>
      <c r="AU180" s="20" t="s">
        <v>82</v>
      </c>
    </row>
    <row r="181" s="12" customFormat="1">
      <c r="A181" s="12"/>
      <c r="B181" s="228"/>
      <c r="C181" s="229"/>
      <c r="D181" s="223" t="s">
        <v>285</v>
      </c>
      <c r="E181" s="230" t="s">
        <v>886</v>
      </c>
      <c r="F181" s="231" t="s">
        <v>887</v>
      </c>
      <c r="G181" s="229"/>
      <c r="H181" s="232">
        <v>20</v>
      </c>
      <c r="I181" s="233"/>
      <c r="J181" s="229"/>
      <c r="K181" s="229"/>
      <c r="L181" s="234"/>
      <c r="M181" s="235"/>
      <c r="N181" s="236"/>
      <c r="O181" s="236"/>
      <c r="P181" s="236"/>
      <c r="Q181" s="236"/>
      <c r="R181" s="236"/>
      <c r="S181" s="236"/>
      <c r="T181" s="237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T181" s="238" t="s">
        <v>285</v>
      </c>
      <c r="AU181" s="238" t="s">
        <v>82</v>
      </c>
      <c r="AV181" s="12" t="s">
        <v>84</v>
      </c>
      <c r="AW181" s="12" t="s">
        <v>37</v>
      </c>
      <c r="AX181" s="12" t="s">
        <v>82</v>
      </c>
      <c r="AY181" s="238" t="s">
        <v>277</v>
      </c>
    </row>
    <row r="182" s="2" customFormat="1" ht="16.5" customHeight="1">
      <c r="A182" s="41"/>
      <c r="B182" s="42"/>
      <c r="C182" s="210" t="s">
        <v>484</v>
      </c>
      <c r="D182" s="210" t="s">
        <v>278</v>
      </c>
      <c r="E182" s="211" t="s">
        <v>640</v>
      </c>
      <c r="F182" s="212" t="s">
        <v>628</v>
      </c>
      <c r="G182" s="213" t="s">
        <v>332</v>
      </c>
      <c r="H182" s="214">
        <v>21</v>
      </c>
      <c r="I182" s="215"/>
      <c r="J182" s="216">
        <f>ROUND(I182*H182,2)</f>
        <v>0</v>
      </c>
      <c r="K182" s="212" t="s">
        <v>19</v>
      </c>
      <c r="L182" s="47"/>
      <c r="M182" s="217" t="s">
        <v>19</v>
      </c>
      <c r="N182" s="218" t="s">
        <v>46</v>
      </c>
      <c r="O182" s="87"/>
      <c r="P182" s="219">
        <f>O182*H182</f>
        <v>0</v>
      </c>
      <c r="Q182" s="219">
        <v>0</v>
      </c>
      <c r="R182" s="219">
        <f>Q182*H182</f>
        <v>0</v>
      </c>
      <c r="S182" s="219">
        <v>0</v>
      </c>
      <c r="T182" s="220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1" t="s">
        <v>102</v>
      </c>
      <c r="AT182" s="221" t="s">
        <v>278</v>
      </c>
      <c r="AU182" s="221" t="s">
        <v>82</v>
      </c>
      <c r="AY182" s="20" t="s">
        <v>277</v>
      </c>
      <c r="BE182" s="222">
        <f>IF(N182="základní",J182,0)</f>
        <v>0</v>
      </c>
      <c r="BF182" s="222">
        <f>IF(N182="snížená",J182,0)</f>
        <v>0</v>
      </c>
      <c r="BG182" s="222">
        <f>IF(N182="zákl. přenesená",J182,0)</f>
        <v>0</v>
      </c>
      <c r="BH182" s="222">
        <f>IF(N182="sníž. přenesená",J182,0)</f>
        <v>0</v>
      </c>
      <c r="BI182" s="222">
        <f>IF(N182="nulová",J182,0)</f>
        <v>0</v>
      </c>
      <c r="BJ182" s="20" t="s">
        <v>82</v>
      </c>
      <c r="BK182" s="222">
        <f>ROUND(I182*H182,2)</f>
        <v>0</v>
      </c>
      <c r="BL182" s="20" t="s">
        <v>102</v>
      </c>
      <c r="BM182" s="221" t="s">
        <v>888</v>
      </c>
    </row>
    <row r="183" s="2" customFormat="1">
      <c r="A183" s="41"/>
      <c r="B183" s="42"/>
      <c r="C183" s="43"/>
      <c r="D183" s="223" t="s">
        <v>283</v>
      </c>
      <c r="E183" s="43"/>
      <c r="F183" s="224" t="s">
        <v>642</v>
      </c>
      <c r="G183" s="43"/>
      <c r="H183" s="43"/>
      <c r="I183" s="225"/>
      <c r="J183" s="43"/>
      <c r="K183" s="43"/>
      <c r="L183" s="47"/>
      <c r="M183" s="226"/>
      <c r="N183" s="22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283</v>
      </c>
      <c r="AU183" s="20" t="s">
        <v>82</v>
      </c>
    </row>
    <row r="184" s="12" customFormat="1">
      <c r="A184" s="12"/>
      <c r="B184" s="228"/>
      <c r="C184" s="229"/>
      <c r="D184" s="223" t="s">
        <v>285</v>
      </c>
      <c r="E184" s="230" t="s">
        <v>889</v>
      </c>
      <c r="F184" s="231" t="s">
        <v>890</v>
      </c>
      <c r="G184" s="229"/>
      <c r="H184" s="232">
        <v>21</v>
      </c>
      <c r="I184" s="233"/>
      <c r="J184" s="229"/>
      <c r="K184" s="229"/>
      <c r="L184" s="234"/>
      <c r="M184" s="235"/>
      <c r="N184" s="236"/>
      <c r="O184" s="236"/>
      <c r="P184" s="236"/>
      <c r="Q184" s="236"/>
      <c r="R184" s="236"/>
      <c r="S184" s="236"/>
      <c r="T184" s="237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T184" s="238" t="s">
        <v>285</v>
      </c>
      <c r="AU184" s="238" t="s">
        <v>82</v>
      </c>
      <c r="AV184" s="12" t="s">
        <v>84</v>
      </c>
      <c r="AW184" s="12" t="s">
        <v>37</v>
      </c>
      <c r="AX184" s="12" t="s">
        <v>82</v>
      </c>
      <c r="AY184" s="238" t="s">
        <v>277</v>
      </c>
    </row>
    <row r="185" s="2" customFormat="1" ht="16.5" customHeight="1">
      <c r="A185" s="41"/>
      <c r="B185" s="42"/>
      <c r="C185" s="210" t="s">
        <v>488</v>
      </c>
      <c r="D185" s="210" t="s">
        <v>278</v>
      </c>
      <c r="E185" s="211" t="s">
        <v>663</v>
      </c>
      <c r="F185" s="212" t="s">
        <v>664</v>
      </c>
      <c r="G185" s="213" t="s">
        <v>482</v>
      </c>
      <c r="H185" s="214">
        <v>155</v>
      </c>
      <c r="I185" s="215"/>
      <c r="J185" s="216">
        <f>ROUND(I185*H185,2)</f>
        <v>0</v>
      </c>
      <c r="K185" s="212" t="s">
        <v>19</v>
      </c>
      <c r="L185" s="47"/>
      <c r="M185" s="217" t="s">
        <v>19</v>
      </c>
      <c r="N185" s="218" t="s">
        <v>46</v>
      </c>
      <c r="O185" s="87"/>
      <c r="P185" s="219">
        <f>O185*H185</f>
        <v>0</v>
      </c>
      <c r="Q185" s="219">
        <v>0</v>
      </c>
      <c r="R185" s="219">
        <f>Q185*H185</f>
        <v>0</v>
      </c>
      <c r="S185" s="219">
        <v>0</v>
      </c>
      <c r="T185" s="220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1" t="s">
        <v>102</v>
      </c>
      <c r="AT185" s="221" t="s">
        <v>278</v>
      </c>
      <c r="AU185" s="221" t="s">
        <v>82</v>
      </c>
      <c r="AY185" s="20" t="s">
        <v>277</v>
      </c>
      <c r="BE185" s="222">
        <f>IF(N185="základní",J185,0)</f>
        <v>0</v>
      </c>
      <c r="BF185" s="222">
        <f>IF(N185="snížená",J185,0)</f>
        <v>0</v>
      </c>
      <c r="BG185" s="222">
        <f>IF(N185="zákl. přenesená",J185,0)</f>
        <v>0</v>
      </c>
      <c r="BH185" s="222">
        <f>IF(N185="sníž. přenesená",J185,0)</f>
        <v>0</v>
      </c>
      <c r="BI185" s="222">
        <f>IF(N185="nulová",J185,0)</f>
        <v>0</v>
      </c>
      <c r="BJ185" s="20" t="s">
        <v>82</v>
      </c>
      <c r="BK185" s="222">
        <f>ROUND(I185*H185,2)</f>
        <v>0</v>
      </c>
      <c r="BL185" s="20" t="s">
        <v>102</v>
      </c>
      <c r="BM185" s="221" t="s">
        <v>891</v>
      </c>
    </row>
    <row r="186" s="2" customFormat="1">
      <c r="A186" s="41"/>
      <c r="B186" s="42"/>
      <c r="C186" s="43"/>
      <c r="D186" s="223" t="s">
        <v>283</v>
      </c>
      <c r="E186" s="43"/>
      <c r="F186" s="224" t="s">
        <v>666</v>
      </c>
      <c r="G186" s="43"/>
      <c r="H186" s="43"/>
      <c r="I186" s="225"/>
      <c r="J186" s="43"/>
      <c r="K186" s="43"/>
      <c r="L186" s="47"/>
      <c r="M186" s="226"/>
      <c r="N186" s="22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283</v>
      </c>
      <c r="AU186" s="20" t="s">
        <v>82</v>
      </c>
    </row>
    <row r="187" s="2" customFormat="1" ht="16.5" customHeight="1">
      <c r="A187" s="41"/>
      <c r="B187" s="42"/>
      <c r="C187" s="210" t="s">
        <v>494</v>
      </c>
      <c r="D187" s="210" t="s">
        <v>278</v>
      </c>
      <c r="E187" s="211" t="s">
        <v>673</v>
      </c>
      <c r="F187" s="212" t="s">
        <v>674</v>
      </c>
      <c r="G187" s="213" t="s">
        <v>482</v>
      </c>
      <c r="H187" s="214">
        <v>140</v>
      </c>
      <c r="I187" s="215"/>
      <c r="J187" s="216">
        <f>ROUND(I187*H187,2)</f>
        <v>0</v>
      </c>
      <c r="K187" s="212" t="s">
        <v>19</v>
      </c>
      <c r="L187" s="47"/>
      <c r="M187" s="217" t="s">
        <v>19</v>
      </c>
      <c r="N187" s="218" t="s">
        <v>46</v>
      </c>
      <c r="O187" s="87"/>
      <c r="P187" s="219">
        <f>O187*H187</f>
        <v>0</v>
      </c>
      <c r="Q187" s="219">
        <v>0</v>
      </c>
      <c r="R187" s="219">
        <f>Q187*H187</f>
        <v>0</v>
      </c>
      <c r="S187" s="219">
        <v>0</v>
      </c>
      <c r="T187" s="220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1" t="s">
        <v>102</v>
      </c>
      <c r="AT187" s="221" t="s">
        <v>278</v>
      </c>
      <c r="AU187" s="221" t="s">
        <v>82</v>
      </c>
      <c r="AY187" s="20" t="s">
        <v>277</v>
      </c>
      <c r="BE187" s="222">
        <f>IF(N187="základní",J187,0)</f>
        <v>0</v>
      </c>
      <c r="BF187" s="222">
        <f>IF(N187="snížená",J187,0)</f>
        <v>0</v>
      </c>
      <c r="BG187" s="222">
        <f>IF(N187="zákl. přenesená",J187,0)</f>
        <v>0</v>
      </c>
      <c r="BH187" s="222">
        <f>IF(N187="sníž. přenesená",J187,0)</f>
        <v>0</v>
      </c>
      <c r="BI187" s="222">
        <f>IF(N187="nulová",J187,0)</f>
        <v>0</v>
      </c>
      <c r="BJ187" s="20" t="s">
        <v>82</v>
      </c>
      <c r="BK187" s="222">
        <f>ROUND(I187*H187,2)</f>
        <v>0</v>
      </c>
      <c r="BL187" s="20" t="s">
        <v>102</v>
      </c>
      <c r="BM187" s="221" t="s">
        <v>892</v>
      </c>
    </row>
    <row r="188" s="2" customFormat="1">
      <c r="A188" s="41"/>
      <c r="B188" s="42"/>
      <c r="C188" s="43"/>
      <c r="D188" s="223" t="s">
        <v>283</v>
      </c>
      <c r="E188" s="43"/>
      <c r="F188" s="224" t="s">
        <v>676</v>
      </c>
      <c r="G188" s="43"/>
      <c r="H188" s="43"/>
      <c r="I188" s="225"/>
      <c r="J188" s="43"/>
      <c r="K188" s="43"/>
      <c r="L188" s="47"/>
      <c r="M188" s="226"/>
      <c r="N188" s="22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283</v>
      </c>
      <c r="AU188" s="20" t="s">
        <v>82</v>
      </c>
    </row>
    <row r="189" s="12" customFormat="1">
      <c r="A189" s="12"/>
      <c r="B189" s="228"/>
      <c r="C189" s="229"/>
      <c r="D189" s="223" t="s">
        <v>285</v>
      </c>
      <c r="E189" s="230" t="s">
        <v>893</v>
      </c>
      <c r="F189" s="231" t="s">
        <v>894</v>
      </c>
      <c r="G189" s="229"/>
      <c r="H189" s="232">
        <v>140</v>
      </c>
      <c r="I189" s="233"/>
      <c r="J189" s="229"/>
      <c r="K189" s="229"/>
      <c r="L189" s="234"/>
      <c r="M189" s="235"/>
      <c r="N189" s="236"/>
      <c r="O189" s="236"/>
      <c r="P189" s="236"/>
      <c r="Q189" s="236"/>
      <c r="R189" s="236"/>
      <c r="S189" s="236"/>
      <c r="T189" s="237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T189" s="238" t="s">
        <v>285</v>
      </c>
      <c r="AU189" s="238" t="s">
        <v>82</v>
      </c>
      <c r="AV189" s="12" t="s">
        <v>84</v>
      </c>
      <c r="AW189" s="12" t="s">
        <v>37</v>
      </c>
      <c r="AX189" s="12" t="s">
        <v>82</v>
      </c>
      <c r="AY189" s="238" t="s">
        <v>277</v>
      </c>
    </row>
    <row r="190" s="11" customFormat="1" ht="25.92" customHeight="1">
      <c r="A190" s="11"/>
      <c r="B190" s="196"/>
      <c r="C190" s="197"/>
      <c r="D190" s="198" t="s">
        <v>74</v>
      </c>
      <c r="E190" s="199" t="s">
        <v>318</v>
      </c>
      <c r="F190" s="199" t="s">
        <v>686</v>
      </c>
      <c r="G190" s="197"/>
      <c r="H190" s="197"/>
      <c r="I190" s="200"/>
      <c r="J190" s="201">
        <f>BK190</f>
        <v>0</v>
      </c>
      <c r="K190" s="197"/>
      <c r="L190" s="202"/>
      <c r="M190" s="203"/>
      <c r="N190" s="204"/>
      <c r="O190" s="204"/>
      <c r="P190" s="205">
        <f>SUM(P191:P193)</f>
        <v>0</v>
      </c>
      <c r="Q190" s="204"/>
      <c r="R190" s="205">
        <f>SUM(R191:R193)</f>
        <v>0</v>
      </c>
      <c r="S190" s="204"/>
      <c r="T190" s="206">
        <f>SUM(T191:T193)</f>
        <v>0</v>
      </c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R190" s="207" t="s">
        <v>102</v>
      </c>
      <c r="AT190" s="208" t="s">
        <v>74</v>
      </c>
      <c r="AU190" s="208" t="s">
        <v>75</v>
      </c>
      <c r="AY190" s="207" t="s">
        <v>277</v>
      </c>
      <c r="BK190" s="209">
        <f>SUM(BK191:BK193)</f>
        <v>0</v>
      </c>
    </row>
    <row r="191" s="2" customFormat="1" ht="16.5" customHeight="1">
      <c r="A191" s="41"/>
      <c r="B191" s="42"/>
      <c r="C191" s="210" t="s">
        <v>498</v>
      </c>
      <c r="D191" s="210" t="s">
        <v>278</v>
      </c>
      <c r="E191" s="211" t="s">
        <v>895</v>
      </c>
      <c r="F191" s="212" t="s">
        <v>896</v>
      </c>
      <c r="G191" s="213" t="s">
        <v>349</v>
      </c>
      <c r="H191" s="214">
        <v>6</v>
      </c>
      <c r="I191" s="215"/>
      <c r="J191" s="216">
        <f>ROUND(I191*H191,2)</f>
        <v>0</v>
      </c>
      <c r="K191" s="212" t="s">
        <v>19</v>
      </c>
      <c r="L191" s="47"/>
      <c r="M191" s="217" t="s">
        <v>19</v>
      </c>
      <c r="N191" s="218" t="s">
        <v>46</v>
      </c>
      <c r="O191" s="87"/>
      <c r="P191" s="219">
        <f>O191*H191</f>
        <v>0</v>
      </c>
      <c r="Q191" s="219">
        <v>0</v>
      </c>
      <c r="R191" s="219">
        <f>Q191*H191</f>
        <v>0</v>
      </c>
      <c r="S191" s="219">
        <v>0</v>
      </c>
      <c r="T191" s="220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1" t="s">
        <v>102</v>
      </c>
      <c r="AT191" s="221" t="s">
        <v>278</v>
      </c>
      <c r="AU191" s="221" t="s">
        <v>82</v>
      </c>
      <c r="AY191" s="20" t="s">
        <v>277</v>
      </c>
      <c r="BE191" s="222">
        <f>IF(N191="základní",J191,0)</f>
        <v>0</v>
      </c>
      <c r="BF191" s="222">
        <f>IF(N191="snížená",J191,0)</f>
        <v>0</v>
      </c>
      <c r="BG191" s="222">
        <f>IF(N191="zákl. přenesená",J191,0)</f>
        <v>0</v>
      </c>
      <c r="BH191" s="222">
        <f>IF(N191="sníž. přenesená",J191,0)</f>
        <v>0</v>
      </c>
      <c r="BI191" s="222">
        <f>IF(N191="nulová",J191,0)</f>
        <v>0</v>
      </c>
      <c r="BJ191" s="20" t="s">
        <v>82</v>
      </c>
      <c r="BK191" s="222">
        <f>ROUND(I191*H191,2)</f>
        <v>0</v>
      </c>
      <c r="BL191" s="20" t="s">
        <v>102</v>
      </c>
      <c r="BM191" s="221" t="s">
        <v>897</v>
      </c>
    </row>
    <row r="192" s="2" customFormat="1">
      <c r="A192" s="41"/>
      <c r="B192" s="42"/>
      <c r="C192" s="43"/>
      <c r="D192" s="223" t="s">
        <v>283</v>
      </c>
      <c r="E192" s="43"/>
      <c r="F192" s="224" t="s">
        <v>896</v>
      </c>
      <c r="G192" s="43"/>
      <c r="H192" s="43"/>
      <c r="I192" s="225"/>
      <c r="J192" s="43"/>
      <c r="K192" s="43"/>
      <c r="L192" s="47"/>
      <c r="M192" s="226"/>
      <c r="N192" s="22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283</v>
      </c>
      <c r="AU192" s="20" t="s">
        <v>82</v>
      </c>
    </row>
    <row r="193" s="12" customFormat="1">
      <c r="A193" s="12"/>
      <c r="B193" s="228"/>
      <c r="C193" s="229"/>
      <c r="D193" s="223" t="s">
        <v>285</v>
      </c>
      <c r="E193" s="230" t="s">
        <v>898</v>
      </c>
      <c r="F193" s="231" t="s">
        <v>899</v>
      </c>
      <c r="G193" s="229"/>
      <c r="H193" s="232">
        <v>6</v>
      </c>
      <c r="I193" s="233"/>
      <c r="J193" s="229"/>
      <c r="K193" s="229"/>
      <c r="L193" s="234"/>
      <c r="M193" s="235"/>
      <c r="N193" s="236"/>
      <c r="O193" s="236"/>
      <c r="P193" s="236"/>
      <c r="Q193" s="236"/>
      <c r="R193" s="236"/>
      <c r="S193" s="236"/>
      <c r="T193" s="237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T193" s="238" t="s">
        <v>285</v>
      </c>
      <c r="AU193" s="238" t="s">
        <v>82</v>
      </c>
      <c r="AV193" s="12" t="s">
        <v>84</v>
      </c>
      <c r="AW193" s="12" t="s">
        <v>37</v>
      </c>
      <c r="AX193" s="12" t="s">
        <v>82</v>
      </c>
      <c r="AY193" s="238" t="s">
        <v>277</v>
      </c>
    </row>
    <row r="194" s="11" customFormat="1" ht="25.92" customHeight="1">
      <c r="A194" s="11"/>
      <c r="B194" s="196"/>
      <c r="C194" s="197"/>
      <c r="D194" s="198" t="s">
        <v>74</v>
      </c>
      <c r="E194" s="199" t="s">
        <v>337</v>
      </c>
      <c r="F194" s="199" t="s">
        <v>722</v>
      </c>
      <c r="G194" s="197"/>
      <c r="H194" s="197"/>
      <c r="I194" s="200"/>
      <c r="J194" s="201">
        <f>BK194</f>
        <v>0</v>
      </c>
      <c r="K194" s="197"/>
      <c r="L194" s="202"/>
      <c r="M194" s="203"/>
      <c r="N194" s="204"/>
      <c r="O194" s="204"/>
      <c r="P194" s="205">
        <f>SUM(P195:P211)</f>
        <v>0</v>
      </c>
      <c r="Q194" s="204"/>
      <c r="R194" s="205">
        <f>SUM(R195:R211)</f>
        <v>0</v>
      </c>
      <c r="S194" s="204"/>
      <c r="T194" s="206">
        <f>SUM(T195:T211)</f>
        <v>0</v>
      </c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R194" s="207" t="s">
        <v>102</v>
      </c>
      <c r="AT194" s="208" t="s">
        <v>74</v>
      </c>
      <c r="AU194" s="208" t="s">
        <v>75</v>
      </c>
      <c r="AY194" s="207" t="s">
        <v>277</v>
      </c>
      <c r="BK194" s="209">
        <f>SUM(BK195:BK211)</f>
        <v>0</v>
      </c>
    </row>
    <row r="195" s="2" customFormat="1" ht="16.5" customHeight="1">
      <c r="A195" s="41"/>
      <c r="B195" s="42"/>
      <c r="C195" s="210" t="s">
        <v>507</v>
      </c>
      <c r="D195" s="210" t="s">
        <v>278</v>
      </c>
      <c r="E195" s="211" t="s">
        <v>739</v>
      </c>
      <c r="F195" s="212" t="s">
        <v>735</v>
      </c>
      <c r="G195" s="213" t="s">
        <v>349</v>
      </c>
      <c r="H195" s="214">
        <v>60</v>
      </c>
      <c r="I195" s="215"/>
      <c r="J195" s="216">
        <f>ROUND(I195*H195,2)</f>
        <v>0</v>
      </c>
      <c r="K195" s="212" t="s">
        <v>19</v>
      </c>
      <c r="L195" s="47"/>
      <c r="M195" s="217" t="s">
        <v>19</v>
      </c>
      <c r="N195" s="218" t="s">
        <v>46</v>
      </c>
      <c r="O195" s="87"/>
      <c r="P195" s="219">
        <f>O195*H195</f>
        <v>0</v>
      </c>
      <c r="Q195" s="219">
        <v>0</v>
      </c>
      <c r="R195" s="219">
        <f>Q195*H195</f>
        <v>0</v>
      </c>
      <c r="S195" s="219">
        <v>0</v>
      </c>
      <c r="T195" s="22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1" t="s">
        <v>102</v>
      </c>
      <c r="AT195" s="221" t="s">
        <v>278</v>
      </c>
      <c r="AU195" s="221" t="s">
        <v>82</v>
      </c>
      <c r="AY195" s="20" t="s">
        <v>277</v>
      </c>
      <c r="BE195" s="222">
        <f>IF(N195="základní",J195,0)</f>
        <v>0</v>
      </c>
      <c r="BF195" s="222">
        <f>IF(N195="snížená",J195,0)</f>
        <v>0</v>
      </c>
      <c r="BG195" s="222">
        <f>IF(N195="zákl. přenesená",J195,0)</f>
        <v>0</v>
      </c>
      <c r="BH195" s="222">
        <f>IF(N195="sníž. přenesená",J195,0)</f>
        <v>0</v>
      </c>
      <c r="BI195" s="222">
        <f>IF(N195="nulová",J195,0)</f>
        <v>0</v>
      </c>
      <c r="BJ195" s="20" t="s">
        <v>82</v>
      </c>
      <c r="BK195" s="222">
        <f>ROUND(I195*H195,2)</f>
        <v>0</v>
      </c>
      <c r="BL195" s="20" t="s">
        <v>102</v>
      </c>
      <c r="BM195" s="221" t="s">
        <v>900</v>
      </c>
    </row>
    <row r="196" s="2" customFormat="1">
      <c r="A196" s="41"/>
      <c r="B196" s="42"/>
      <c r="C196" s="43"/>
      <c r="D196" s="223" t="s">
        <v>283</v>
      </c>
      <c r="E196" s="43"/>
      <c r="F196" s="224" t="s">
        <v>741</v>
      </c>
      <c r="G196" s="43"/>
      <c r="H196" s="43"/>
      <c r="I196" s="225"/>
      <c r="J196" s="43"/>
      <c r="K196" s="43"/>
      <c r="L196" s="47"/>
      <c r="M196" s="226"/>
      <c r="N196" s="22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283</v>
      </c>
      <c r="AU196" s="20" t="s">
        <v>82</v>
      </c>
    </row>
    <row r="197" s="2" customFormat="1" ht="16.5" customHeight="1">
      <c r="A197" s="41"/>
      <c r="B197" s="42"/>
      <c r="C197" s="210" t="s">
        <v>518</v>
      </c>
      <c r="D197" s="210" t="s">
        <v>278</v>
      </c>
      <c r="E197" s="211" t="s">
        <v>748</v>
      </c>
      <c r="F197" s="212" t="s">
        <v>749</v>
      </c>
      <c r="G197" s="213" t="s">
        <v>349</v>
      </c>
      <c r="H197" s="214">
        <v>210</v>
      </c>
      <c r="I197" s="215"/>
      <c r="J197" s="216">
        <f>ROUND(I197*H197,2)</f>
        <v>0</v>
      </c>
      <c r="K197" s="212" t="s">
        <v>19</v>
      </c>
      <c r="L197" s="47"/>
      <c r="M197" s="217" t="s">
        <v>19</v>
      </c>
      <c r="N197" s="218" t="s">
        <v>46</v>
      </c>
      <c r="O197" s="87"/>
      <c r="P197" s="219">
        <f>O197*H197</f>
        <v>0</v>
      </c>
      <c r="Q197" s="219">
        <v>0</v>
      </c>
      <c r="R197" s="219">
        <f>Q197*H197</f>
        <v>0</v>
      </c>
      <c r="S197" s="219">
        <v>0</v>
      </c>
      <c r="T197" s="220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1" t="s">
        <v>102</v>
      </c>
      <c r="AT197" s="221" t="s">
        <v>278</v>
      </c>
      <c r="AU197" s="221" t="s">
        <v>82</v>
      </c>
      <c r="AY197" s="20" t="s">
        <v>277</v>
      </c>
      <c r="BE197" s="222">
        <f>IF(N197="základní",J197,0)</f>
        <v>0</v>
      </c>
      <c r="BF197" s="222">
        <f>IF(N197="snížená",J197,0)</f>
        <v>0</v>
      </c>
      <c r="BG197" s="222">
        <f>IF(N197="zákl. přenesená",J197,0)</f>
        <v>0</v>
      </c>
      <c r="BH197" s="222">
        <f>IF(N197="sníž. přenesená",J197,0)</f>
        <v>0</v>
      </c>
      <c r="BI197" s="222">
        <f>IF(N197="nulová",J197,0)</f>
        <v>0</v>
      </c>
      <c r="BJ197" s="20" t="s">
        <v>82</v>
      </c>
      <c r="BK197" s="222">
        <f>ROUND(I197*H197,2)</f>
        <v>0</v>
      </c>
      <c r="BL197" s="20" t="s">
        <v>102</v>
      </c>
      <c r="BM197" s="221" t="s">
        <v>901</v>
      </c>
    </row>
    <row r="198" s="2" customFormat="1">
      <c r="A198" s="41"/>
      <c r="B198" s="42"/>
      <c r="C198" s="43"/>
      <c r="D198" s="223" t="s">
        <v>283</v>
      </c>
      <c r="E198" s="43"/>
      <c r="F198" s="224" t="s">
        <v>902</v>
      </c>
      <c r="G198" s="43"/>
      <c r="H198" s="43"/>
      <c r="I198" s="225"/>
      <c r="J198" s="43"/>
      <c r="K198" s="43"/>
      <c r="L198" s="47"/>
      <c r="M198" s="226"/>
      <c r="N198" s="22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283</v>
      </c>
      <c r="AU198" s="20" t="s">
        <v>82</v>
      </c>
    </row>
    <row r="199" s="12" customFormat="1">
      <c r="A199" s="12"/>
      <c r="B199" s="228"/>
      <c r="C199" s="229"/>
      <c r="D199" s="223" t="s">
        <v>285</v>
      </c>
      <c r="E199" s="230" t="s">
        <v>903</v>
      </c>
      <c r="F199" s="231" t="s">
        <v>904</v>
      </c>
      <c r="G199" s="229"/>
      <c r="H199" s="232">
        <v>210</v>
      </c>
      <c r="I199" s="233"/>
      <c r="J199" s="229"/>
      <c r="K199" s="229"/>
      <c r="L199" s="234"/>
      <c r="M199" s="235"/>
      <c r="N199" s="236"/>
      <c r="O199" s="236"/>
      <c r="P199" s="236"/>
      <c r="Q199" s="236"/>
      <c r="R199" s="236"/>
      <c r="S199" s="236"/>
      <c r="T199" s="237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T199" s="238" t="s">
        <v>285</v>
      </c>
      <c r="AU199" s="238" t="s">
        <v>82</v>
      </c>
      <c r="AV199" s="12" t="s">
        <v>84</v>
      </c>
      <c r="AW199" s="12" t="s">
        <v>37</v>
      </c>
      <c r="AX199" s="12" t="s">
        <v>82</v>
      </c>
      <c r="AY199" s="238" t="s">
        <v>277</v>
      </c>
    </row>
    <row r="200" s="2" customFormat="1" ht="16.5" customHeight="1">
      <c r="A200" s="41"/>
      <c r="B200" s="42"/>
      <c r="C200" s="210" t="s">
        <v>527</v>
      </c>
      <c r="D200" s="210" t="s">
        <v>278</v>
      </c>
      <c r="E200" s="211" t="s">
        <v>905</v>
      </c>
      <c r="F200" s="212" t="s">
        <v>906</v>
      </c>
      <c r="G200" s="213" t="s">
        <v>332</v>
      </c>
      <c r="H200" s="214">
        <v>5</v>
      </c>
      <c r="I200" s="215"/>
      <c r="J200" s="216">
        <f>ROUND(I200*H200,2)</f>
        <v>0</v>
      </c>
      <c r="K200" s="212" t="s">
        <v>19</v>
      </c>
      <c r="L200" s="47"/>
      <c r="M200" s="217" t="s">
        <v>19</v>
      </c>
      <c r="N200" s="218" t="s">
        <v>46</v>
      </c>
      <c r="O200" s="87"/>
      <c r="P200" s="219">
        <f>O200*H200</f>
        <v>0</v>
      </c>
      <c r="Q200" s="219">
        <v>0</v>
      </c>
      <c r="R200" s="219">
        <f>Q200*H200</f>
        <v>0</v>
      </c>
      <c r="S200" s="219">
        <v>0</v>
      </c>
      <c r="T200" s="220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1" t="s">
        <v>102</v>
      </c>
      <c r="AT200" s="221" t="s">
        <v>278</v>
      </c>
      <c r="AU200" s="221" t="s">
        <v>82</v>
      </c>
      <c r="AY200" s="20" t="s">
        <v>277</v>
      </c>
      <c r="BE200" s="222">
        <f>IF(N200="základní",J200,0)</f>
        <v>0</v>
      </c>
      <c r="BF200" s="222">
        <f>IF(N200="snížená",J200,0)</f>
        <v>0</v>
      </c>
      <c r="BG200" s="222">
        <f>IF(N200="zákl. přenesená",J200,0)</f>
        <v>0</v>
      </c>
      <c r="BH200" s="222">
        <f>IF(N200="sníž. přenesená",J200,0)</f>
        <v>0</v>
      </c>
      <c r="BI200" s="222">
        <f>IF(N200="nulová",J200,0)</f>
        <v>0</v>
      </c>
      <c r="BJ200" s="20" t="s">
        <v>82</v>
      </c>
      <c r="BK200" s="222">
        <f>ROUND(I200*H200,2)</f>
        <v>0</v>
      </c>
      <c r="BL200" s="20" t="s">
        <v>102</v>
      </c>
      <c r="BM200" s="221" t="s">
        <v>907</v>
      </c>
    </row>
    <row r="201" s="2" customFormat="1">
      <c r="A201" s="41"/>
      <c r="B201" s="42"/>
      <c r="C201" s="43"/>
      <c r="D201" s="223" t="s">
        <v>283</v>
      </c>
      <c r="E201" s="43"/>
      <c r="F201" s="224" t="s">
        <v>908</v>
      </c>
      <c r="G201" s="43"/>
      <c r="H201" s="43"/>
      <c r="I201" s="225"/>
      <c r="J201" s="43"/>
      <c r="K201" s="43"/>
      <c r="L201" s="47"/>
      <c r="M201" s="226"/>
      <c r="N201" s="22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283</v>
      </c>
      <c r="AU201" s="20" t="s">
        <v>82</v>
      </c>
    </row>
    <row r="202" s="12" customFormat="1">
      <c r="A202" s="12"/>
      <c r="B202" s="228"/>
      <c r="C202" s="229"/>
      <c r="D202" s="223" t="s">
        <v>285</v>
      </c>
      <c r="E202" s="230" t="s">
        <v>909</v>
      </c>
      <c r="F202" s="231" t="s">
        <v>910</v>
      </c>
      <c r="G202" s="229"/>
      <c r="H202" s="232">
        <v>5</v>
      </c>
      <c r="I202" s="233"/>
      <c r="J202" s="229"/>
      <c r="K202" s="229"/>
      <c r="L202" s="234"/>
      <c r="M202" s="235"/>
      <c r="N202" s="236"/>
      <c r="O202" s="236"/>
      <c r="P202" s="236"/>
      <c r="Q202" s="236"/>
      <c r="R202" s="236"/>
      <c r="S202" s="236"/>
      <c r="T202" s="237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T202" s="238" t="s">
        <v>285</v>
      </c>
      <c r="AU202" s="238" t="s">
        <v>82</v>
      </c>
      <c r="AV202" s="12" t="s">
        <v>84</v>
      </c>
      <c r="AW202" s="12" t="s">
        <v>37</v>
      </c>
      <c r="AX202" s="12" t="s">
        <v>82</v>
      </c>
      <c r="AY202" s="238" t="s">
        <v>277</v>
      </c>
    </row>
    <row r="203" s="2" customFormat="1" ht="16.5" customHeight="1">
      <c r="A203" s="41"/>
      <c r="B203" s="42"/>
      <c r="C203" s="210" t="s">
        <v>536</v>
      </c>
      <c r="D203" s="210" t="s">
        <v>278</v>
      </c>
      <c r="E203" s="211" t="s">
        <v>911</v>
      </c>
      <c r="F203" s="212" t="s">
        <v>912</v>
      </c>
      <c r="G203" s="213" t="s">
        <v>349</v>
      </c>
      <c r="H203" s="214">
        <v>15</v>
      </c>
      <c r="I203" s="215"/>
      <c r="J203" s="216">
        <f>ROUND(I203*H203,2)</f>
        <v>0</v>
      </c>
      <c r="K203" s="212" t="s">
        <v>19</v>
      </c>
      <c r="L203" s="47"/>
      <c r="M203" s="217" t="s">
        <v>19</v>
      </c>
      <c r="N203" s="218" t="s">
        <v>46</v>
      </c>
      <c r="O203" s="87"/>
      <c r="P203" s="219">
        <f>O203*H203</f>
        <v>0</v>
      </c>
      <c r="Q203" s="219">
        <v>0</v>
      </c>
      <c r="R203" s="219">
        <f>Q203*H203</f>
        <v>0</v>
      </c>
      <c r="S203" s="219">
        <v>0</v>
      </c>
      <c r="T203" s="220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1" t="s">
        <v>102</v>
      </c>
      <c r="AT203" s="221" t="s">
        <v>278</v>
      </c>
      <c r="AU203" s="221" t="s">
        <v>82</v>
      </c>
      <c r="AY203" s="20" t="s">
        <v>277</v>
      </c>
      <c r="BE203" s="222">
        <f>IF(N203="základní",J203,0)</f>
        <v>0</v>
      </c>
      <c r="BF203" s="222">
        <f>IF(N203="snížená",J203,0)</f>
        <v>0</v>
      </c>
      <c r="BG203" s="222">
        <f>IF(N203="zákl. přenesená",J203,0)</f>
        <v>0</v>
      </c>
      <c r="BH203" s="222">
        <f>IF(N203="sníž. přenesená",J203,0)</f>
        <v>0</v>
      </c>
      <c r="BI203" s="222">
        <f>IF(N203="nulová",J203,0)</f>
        <v>0</v>
      </c>
      <c r="BJ203" s="20" t="s">
        <v>82</v>
      </c>
      <c r="BK203" s="222">
        <f>ROUND(I203*H203,2)</f>
        <v>0</v>
      </c>
      <c r="BL203" s="20" t="s">
        <v>102</v>
      </c>
      <c r="BM203" s="221" t="s">
        <v>913</v>
      </c>
    </row>
    <row r="204" s="2" customFormat="1">
      <c r="A204" s="41"/>
      <c r="B204" s="42"/>
      <c r="C204" s="43"/>
      <c r="D204" s="223" t="s">
        <v>283</v>
      </c>
      <c r="E204" s="43"/>
      <c r="F204" s="224" t="s">
        <v>914</v>
      </c>
      <c r="G204" s="43"/>
      <c r="H204" s="43"/>
      <c r="I204" s="225"/>
      <c r="J204" s="43"/>
      <c r="K204" s="43"/>
      <c r="L204" s="47"/>
      <c r="M204" s="226"/>
      <c r="N204" s="22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283</v>
      </c>
      <c r="AU204" s="20" t="s">
        <v>82</v>
      </c>
    </row>
    <row r="205" s="2" customFormat="1" ht="16.5" customHeight="1">
      <c r="A205" s="41"/>
      <c r="B205" s="42"/>
      <c r="C205" s="210" t="s">
        <v>544</v>
      </c>
      <c r="D205" s="210" t="s">
        <v>278</v>
      </c>
      <c r="E205" s="211" t="s">
        <v>915</v>
      </c>
      <c r="F205" s="212" t="s">
        <v>912</v>
      </c>
      <c r="G205" s="213" t="s">
        <v>349</v>
      </c>
      <c r="H205" s="214">
        <v>210</v>
      </c>
      <c r="I205" s="215"/>
      <c r="J205" s="216">
        <f>ROUND(I205*H205,2)</f>
        <v>0</v>
      </c>
      <c r="K205" s="212" t="s">
        <v>19</v>
      </c>
      <c r="L205" s="47"/>
      <c r="M205" s="217" t="s">
        <v>19</v>
      </c>
      <c r="N205" s="218" t="s">
        <v>46</v>
      </c>
      <c r="O205" s="87"/>
      <c r="P205" s="219">
        <f>O205*H205</f>
        <v>0</v>
      </c>
      <c r="Q205" s="219">
        <v>0</v>
      </c>
      <c r="R205" s="219">
        <f>Q205*H205</f>
        <v>0</v>
      </c>
      <c r="S205" s="219">
        <v>0</v>
      </c>
      <c r="T205" s="220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1" t="s">
        <v>102</v>
      </c>
      <c r="AT205" s="221" t="s">
        <v>278</v>
      </c>
      <c r="AU205" s="221" t="s">
        <v>82</v>
      </c>
      <c r="AY205" s="20" t="s">
        <v>277</v>
      </c>
      <c r="BE205" s="222">
        <f>IF(N205="základní",J205,0)</f>
        <v>0</v>
      </c>
      <c r="BF205" s="222">
        <f>IF(N205="snížená",J205,0)</f>
        <v>0</v>
      </c>
      <c r="BG205" s="222">
        <f>IF(N205="zákl. přenesená",J205,0)</f>
        <v>0</v>
      </c>
      <c r="BH205" s="222">
        <f>IF(N205="sníž. přenesená",J205,0)</f>
        <v>0</v>
      </c>
      <c r="BI205" s="222">
        <f>IF(N205="nulová",J205,0)</f>
        <v>0</v>
      </c>
      <c r="BJ205" s="20" t="s">
        <v>82</v>
      </c>
      <c r="BK205" s="222">
        <f>ROUND(I205*H205,2)</f>
        <v>0</v>
      </c>
      <c r="BL205" s="20" t="s">
        <v>102</v>
      </c>
      <c r="BM205" s="221" t="s">
        <v>916</v>
      </c>
    </row>
    <row r="206" s="2" customFormat="1">
      <c r="A206" s="41"/>
      <c r="B206" s="42"/>
      <c r="C206" s="43"/>
      <c r="D206" s="223" t="s">
        <v>283</v>
      </c>
      <c r="E206" s="43"/>
      <c r="F206" s="224" t="s">
        <v>917</v>
      </c>
      <c r="G206" s="43"/>
      <c r="H206" s="43"/>
      <c r="I206" s="225"/>
      <c r="J206" s="43"/>
      <c r="K206" s="43"/>
      <c r="L206" s="47"/>
      <c r="M206" s="226"/>
      <c r="N206" s="22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283</v>
      </c>
      <c r="AU206" s="20" t="s">
        <v>82</v>
      </c>
    </row>
    <row r="207" s="2" customFormat="1" ht="16.5" customHeight="1">
      <c r="A207" s="41"/>
      <c r="B207" s="42"/>
      <c r="C207" s="210" t="s">
        <v>551</v>
      </c>
      <c r="D207" s="210" t="s">
        <v>278</v>
      </c>
      <c r="E207" s="211" t="s">
        <v>918</v>
      </c>
      <c r="F207" s="212" t="s">
        <v>919</v>
      </c>
      <c r="G207" s="213" t="s">
        <v>349</v>
      </c>
      <c r="H207" s="214">
        <v>10</v>
      </c>
      <c r="I207" s="215"/>
      <c r="J207" s="216">
        <f>ROUND(I207*H207,2)</f>
        <v>0</v>
      </c>
      <c r="K207" s="212" t="s">
        <v>19</v>
      </c>
      <c r="L207" s="47"/>
      <c r="M207" s="217" t="s">
        <v>19</v>
      </c>
      <c r="N207" s="218" t="s">
        <v>46</v>
      </c>
      <c r="O207" s="87"/>
      <c r="P207" s="219">
        <f>O207*H207</f>
        <v>0</v>
      </c>
      <c r="Q207" s="219">
        <v>0</v>
      </c>
      <c r="R207" s="219">
        <f>Q207*H207</f>
        <v>0</v>
      </c>
      <c r="S207" s="219">
        <v>0</v>
      </c>
      <c r="T207" s="22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1" t="s">
        <v>102</v>
      </c>
      <c r="AT207" s="221" t="s">
        <v>278</v>
      </c>
      <c r="AU207" s="221" t="s">
        <v>82</v>
      </c>
      <c r="AY207" s="20" t="s">
        <v>277</v>
      </c>
      <c r="BE207" s="222">
        <f>IF(N207="základní",J207,0)</f>
        <v>0</v>
      </c>
      <c r="BF207" s="222">
        <f>IF(N207="snížená",J207,0)</f>
        <v>0</v>
      </c>
      <c r="BG207" s="222">
        <f>IF(N207="zákl. přenesená",J207,0)</f>
        <v>0</v>
      </c>
      <c r="BH207" s="222">
        <f>IF(N207="sníž. přenesená",J207,0)</f>
        <v>0</v>
      </c>
      <c r="BI207" s="222">
        <f>IF(N207="nulová",J207,0)</f>
        <v>0</v>
      </c>
      <c r="BJ207" s="20" t="s">
        <v>82</v>
      </c>
      <c r="BK207" s="222">
        <f>ROUND(I207*H207,2)</f>
        <v>0</v>
      </c>
      <c r="BL207" s="20" t="s">
        <v>102</v>
      </c>
      <c r="BM207" s="221" t="s">
        <v>920</v>
      </c>
    </row>
    <row r="208" s="2" customFormat="1">
      <c r="A208" s="41"/>
      <c r="B208" s="42"/>
      <c r="C208" s="43"/>
      <c r="D208" s="223" t="s">
        <v>283</v>
      </c>
      <c r="E208" s="43"/>
      <c r="F208" s="224" t="s">
        <v>921</v>
      </c>
      <c r="G208" s="43"/>
      <c r="H208" s="43"/>
      <c r="I208" s="225"/>
      <c r="J208" s="43"/>
      <c r="K208" s="43"/>
      <c r="L208" s="47"/>
      <c r="M208" s="226"/>
      <c r="N208" s="22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283</v>
      </c>
      <c r="AU208" s="20" t="s">
        <v>82</v>
      </c>
    </row>
    <row r="209" s="12" customFormat="1">
      <c r="A209" s="12"/>
      <c r="B209" s="228"/>
      <c r="C209" s="229"/>
      <c r="D209" s="223" t="s">
        <v>285</v>
      </c>
      <c r="E209" s="230" t="s">
        <v>922</v>
      </c>
      <c r="F209" s="231" t="s">
        <v>923</v>
      </c>
      <c r="G209" s="229"/>
      <c r="H209" s="232">
        <v>10</v>
      </c>
      <c r="I209" s="233"/>
      <c r="J209" s="229"/>
      <c r="K209" s="229"/>
      <c r="L209" s="234"/>
      <c r="M209" s="235"/>
      <c r="N209" s="236"/>
      <c r="O209" s="236"/>
      <c r="P209" s="236"/>
      <c r="Q209" s="236"/>
      <c r="R209" s="236"/>
      <c r="S209" s="236"/>
      <c r="T209" s="237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T209" s="238" t="s">
        <v>285</v>
      </c>
      <c r="AU209" s="238" t="s">
        <v>82</v>
      </c>
      <c r="AV209" s="12" t="s">
        <v>84</v>
      </c>
      <c r="AW209" s="12" t="s">
        <v>37</v>
      </c>
      <c r="AX209" s="12" t="s">
        <v>82</v>
      </c>
      <c r="AY209" s="238" t="s">
        <v>277</v>
      </c>
    </row>
    <row r="210" s="2" customFormat="1" ht="16.5" customHeight="1">
      <c r="A210" s="41"/>
      <c r="B210" s="42"/>
      <c r="C210" s="210" t="s">
        <v>558</v>
      </c>
      <c r="D210" s="210" t="s">
        <v>278</v>
      </c>
      <c r="E210" s="211" t="s">
        <v>924</v>
      </c>
      <c r="F210" s="212" t="s">
        <v>925</v>
      </c>
      <c r="G210" s="213" t="s">
        <v>482</v>
      </c>
      <c r="H210" s="214">
        <v>14</v>
      </c>
      <c r="I210" s="215"/>
      <c r="J210" s="216">
        <f>ROUND(I210*H210,2)</f>
        <v>0</v>
      </c>
      <c r="K210" s="212" t="s">
        <v>19</v>
      </c>
      <c r="L210" s="47"/>
      <c r="M210" s="217" t="s">
        <v>19</v>
      </c>
      <c r="N210" s="218" t="s">
        <v>46</v>
      </c>
      <c r="O210" s="87"/>
      <c r="P210" s="219">
        <f>O210*H210</f>
        <v>0</v>
      </c>
      <c r="Q210" s="219">
        <v>0</v>
      </c>
      <c r="R210" s="219">
        <f>Q210*H210</f>
        <v>0</v>
      </c>
      <c r="S210" s="219">
        <v>0</v>
      </c>
      <c r="T210" s="220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1" t="s">
        <v>102</v>
      </c>
      <c r="AT210" s="221" t="s">
        <v>278</v>
      </c>
      <c r="AU210" s="221" t="s">
        <v>82</v>
      </c>
      <c r="AY210" s="20" t="s">
        <v>277</v>
      </c>
      <c r="BE210" s="222">
        <f>IF(N210="základní",J210,0)</f>
        <v>0</v>
      </c>
      <c r="BF210" s="222">
        <f>IF(N210="snížená",J210,0)</f>
        <v>0</v>
      </c>
      <c r="BG210" s="222">
        <f>IF(N210="zákl. přenesená",J210,0)</f>
        <v>0</v>
      </c>
      <c r="BH210" s="222">
        <f>IF(N210="sníž. přenesená",J210,0)</f>
        <v>0</v>
      </c>
      <c r="BI210" s="222">
        <f>IF(N210="nulová",J210,0)</f>
        <v>0</v>
      </c>
      <c r="BJ210" s="20" t="s">
        <v>82</v>
      </c>
      <c r="BK210" s="222">
        <f>ROUND(I210*H210,2)</f>
        <v>0</v>
      </c>
      <c r="BL210" s="20" t="s">
        <v>102</v>
      </c>
      <c r="BM210" s="221" t="s">
        <v>926</v>
      </c>
    </row>
    <row r="211" s="2" customFormat="1">
      <c r="A211" s="41"/>
      <c r="B211" s="42"/>
      <c r="C211" s="43"/>
      <c r="D211" s="223" t="s">
        <v>283</v>
      </c>
      <c r="E211" s="43"/>
      <c r="F211" s="224" t="s">
        <v>921</v>
      </c>
      <c r="G211" s="43"/>
      <c r="H211" s="43"/>
      <c r="I211" s="225"/>
      <c r="J211" s="43"/>
      <c r="K211" s="43"/>
      <c r="L211" s="47"/>
      <c r="M211" s="239"/>
      <c r="N211" s="240"/>
      <c r="O211" s="241"/>
      <c r="P211" s="241"/>
      <c r="Q211" s="241"/>
      <c r="R211" s="241"/>
      <c r="S211" s="241"/>
      <c r="T211" s="242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283</v>
      </c>
      <c r="AU211" s="20" t="s">
        <v>82</v>
      </c>
    </row>
    <row r="212" s="2" customFormat="1" ht="6.96" customHeight="1">
      <c r="A212" s="41"/>
      <c r="B212" s="62"/>
      <c r="C212" s="63"/>
      <c r="D212" s="63"/>
      <c r="E212" s="63"/>
      <c r="F212" s="63"/>
      <c r="G212" s="63"/>
      <c r="H212" s="63"/>
      <c r="I212" s="63"/>
      <c r="J212" s="63"/>
      <c r="K212" s="63"/>
      <c r="L212" s="47"/>
      <c r="M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</row>
  </sheetData>
  <sheetProtection sheet="1" autoFilter="0" formatColumns="0" formatRows="0" objects="1" scenarios="1" spinCount="100000" saltValue="+eaemZDDr7rwYa+9moP028+M8Gu2YZE5vnwvBK0BaJdUGy34ON7w6/rG0gtlGDcWY/iBmtV2pPHhX7q/si08wg==" hashValue="ZgvLFQFDs3ijHUAcLK/+Kks09fJ4FfPLoh0xpa+DZnxzk7Y9KCX/qwKq0EA9dMOywE7zTUVO1kHopSC3wFb2+Q==" algorithmName="SHA-512" password="CC35"/>
  <autoFilter ref="C92:K21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2152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2533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2534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2339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2340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2341</v>
      </c>
      <c r="F28" s="41"/>
      <c r="G28" s="41"/>
      <c r="H28" s="41"/>
      <c r="I28" s="147" t="s">
        <v>29</v>
      </c>
      <c r="J28" s="136" t="s">
        <v>2342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ROUND(J93,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ROUND((SUM(BE93:BE101)),  2)</f>
        <v>0</v>
      </c>
      <c r="G37" s="41"/>
      <c r="H37" s="41"/>
      <c r="I37" s="162">
        <v>0.20999999999999999</v>
      </c>
      <c r="J37" s="161">
        <f>ROUND(((SUM(BE93:BE101))*I37),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ROUND((SUM(BF93:BF101)),  2)</f>
        <v>0</v>
      </c>
      <c r="G38" s="41"/>
      <c r="H38" s="41"/>
      <c r="I38" s="162">
        <v>0.14999999999999999</v>
      </c>
      <c r="J38" s="161">
        <f>ROUND(((SUM(BF93:BF101))*I38),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ROUND((SUM(BG93:BG101)),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ROUND((SUM(BH93:BH101)),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ROUND((SUM(BI93:BI101)),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2152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2533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07.1 - SO 113 - Přípravné práce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MgA. Marie Vondráková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5.6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PROPOS Liberec s.r.o.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J93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2343</v>
      </c>
      <c r="E68" s="182"/>
      <c r="F68" s="182"/>
      <c r="G68" s="182"/>
      <c r="H68" s="182"/>
      <c r="I68" s="182"/>
      <c r="J68" s="183">
        <f>J94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2346</v>
      </c>
      <c r="E69" s="246"/>
      <c r="F69" s="246"/>
      <c r="G69" s="246"/>
      <c r="H69" s="246"/>
      <c r="I69" s="246"/>
      <c r="J69" s="247">
        <f>J95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9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263</v>
      </c>
      <c r="D76" s="43"/>
      <c r="E76" s="43"/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4" t="str">
        <f>E7</f>
        <v>Úprava okolí přehrady Harcov II.</v>
      </c>
      <c r="F79" s="35"/>
      <c r="G79" s="35"/>
      <c r="H79" s="35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243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1" customFormat="1" ht="16.5" customHeight="1">
      <c r="B81" s="24"/>
      <c r="C81" s="25"/>
      <c r="D81" s="25"/>
      <c r="E81" s="174" t="s">
        <v>2152</v>
      </c>
      <c r="F81" s="25"/>
      <c r="G81" s="25"/>
      <c r="H81" s="25"/>
      <c r="I81" s="25"/>
      <c r="J81" s="25"/>
      <c r="K81" s="25"/>
      <c r="L81" s="23"/>
    </row>
    <row r="82" s="1" customFormat="1" ht="12" customHeight="1">
      <c r="B82" s="24"/>
      <c r="C82" s="35" t="s">
        <v>245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243" t="s">
        <v>2533</v>
      </c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1677</v>
      </c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E13</f>
        <v>07.1 - SO 113 - Přípravné práce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F16</f>
        <v>Liberec</v>
      </c>
      <c r="G87" s="43"/>
      <c r="H87" s="43"/>
      <c r="I87" s="35" t="s">
        <v>23</v>
      </c>
      <c r="J87" s="75" t="str">
        <f>IF(J16="","",J16)</f>
        <v>10. 12. 2025</v>
      </c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25</v>
      </c>
      <c r="D89" s="43"/>
      <c r="E89" s="43"/>
      <c r="F89" s="30" t="str">
        <f>E19</f>
        <v>Statutární město Liberec</v>
      </c>
      <c r="G89" s="43"/>
      <c r="H89" s="43"/>
      <c r="I89" s="35" t="s">
        <v>33</v>
      </c>
      <c r="J89" s="39" t="str">
        <f>E25</f>
        <v>MgA. Marie Vondráková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35" t="s">
        <v>38</v>
      </c>
      <c r="J90" s="39" t="str">
        <f>E28</f>
        <v>PROPOS Liberec s.r.o.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0" customFormat="1" ht="29.28" customHeight="1">
      <c r="A92" s="185"/>
      <c r="B92" s="186"/>
      <c r="C92" s="187" t="s">
        <v>264</v>
      </c>
      <c r="D92" s="188" t="s">
        <v>60</v>
      </c>
      <c r="E92" s="188" t="s">
        <v>56</v>
      </c>
      <c r="F92" s="188" t="s">
        <v>57</v>
      </c>
      <c r="G92" s="188" t="s">
        <v>265</v>
      </c>
      <c r="H92" s="188" t="s">
        <v>266</v>
      </c>
      <c r="I92" s="188" t="s">
        <v>267</v>
      </c>
      <c r="J92" s="188" t="s">
        <v>252</v>
      </c>
      <c r="K92" s="189" t="s">
        <v>268</v>
      </c>
      <c r="L92" s="190"/>
      <c r="M92" s="95" t="s">
        <v>19</v>
      </c>
      <c r="N92" s="96" t="s">
        <v>45</v>
      </c>
      <c r="O92" s="96" t="s">
        <v>269</v>
      </c>
      <c r="P92" s="96" t="s">
        <v>270</v>
      </c>
      <c r="Q92" s="96" t="s">
        <v>271</v>
      </c>
      <c r="R92" s="96" t="s">
        <v>272</v>
      </c>
      <c r="S92" s="96" t="s">
        <v>273</v>
      </c>
      <c r="T92" s="97" t="s">
        <v>274</v>
      </c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</row>
    <row r="93" s="2" customFormat="1" ht="22.8" customHeight="1">
      <c r="A93" s="41"/>
      <c r="B93" s="42"/>
      <c r="C93" s="102" t="s">
        <v>275</v>
      </c>
      <c r="D93" s="43"/>
      <c r="E93" s="43"/>
      <c r="F93" s="43"/>
      <c r="G93" s="43"/>
      <c r="H93" s="43"/>
      <c r="I93" s="43"/>
      <c r="J93" s="191">
        <f>BK93</f>
        <v>0</v>
      </c>
      <c r="K93" s="43"/>
      <c r="L93" s="47"/>
      <c r="M93" s="98"/>
      <c r="N93" s="192"/>
      <c r="O93" s="99"/>
      <c r="P93" s="193">
        <f>P94</f>
        <v>0</v>
      </c>
      <c r="Q93" s="99"/>
      <c r="R93" s="193">
        <f>R94</f>
        <v>0.00056000000000000006</v>
      </c>
      <c r="S93" s="99"/>
      <c r="T93" s="194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74</v>
      </c>
      <c r="AU93" s="20" t="s">
        <v>253</v>
      </c>
      <c r="BK93" s="195">
        <f>BK94</f>
        <v>0</v>
      </c>
    </row>
    <row r="94" s="11" customFormat="1" ht="25.92" customHeight="1">
      <c r="A94" s="11"/>
      <c r="B94" s="196"/>
      <c r="C94" s="197"/>
      <c r="D94" s="198" t="s">
        <v>74</v>
      </c>
      <c r="E94" s="199" t="s">
        <v>2350</v>
      </c>
      <c r="F94" s="199" t="s">
        <v>2351</v>
      </c>
      <c r="G94" s="197"/>
      <c r="H94" s="197"/>
      <c r="I94" s="200"/>
      <c r="J94" s="201">
        <f>BK94</f>
        <v>0</v>
      </c>
      <c r="K94" s="197"/>
      <c r="L94" s="202"/>
      <c r="M94" s="203"/>
      <c r="N94" s="204"/>
      <c r="O94" s="204"/>
      <c r="P94" s="205">
        <f>P95</f>
        <v>0</v>
      </c>
      <c r="Q94" s="204"/>
      <c r="R94" s="205">
        <f>R95</f>
        <v>0.00056000000000000006</v>
      </c>
      <c r="S94" s="204"/>
      <c r="T94" s="206">
        <f>T95</f>
        <v>0</v>
      </c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R94" s="207" t="s">
        <v>82</v>
      </c>
      <c r="AT94" s="208" t="s">
        <v>74</v>
      </c>
      <c r="AU94" s="208" t="s">
        <v>75</v>
      </c>
      <c r="AY94" s="207" t="s">
        <v>277</v>
      </c>
      <c r="BK94" s="209">
        <f>BK95</f>
        <v>0</v>
      </c>
    </row>
    <row r="95" s="11" customFormat="1" ht="22.8" customHeight="1">
      <c r="A95" s="11"/>
      <c r="B95" s="196"/>
      <c r="C95" s="197"/>
      <c r="D95" s="198" t="s">
        <v>74</v>
      </c>
      <c r="E95" s="249" t="s">
        <v>337</v>
      </c>
      <c r="F95" s="249" t="s">
        <v>2446</v>
      </c>
      <c r="G95" s="197"/>
      <c r="H95" s="197"/>
      <c r="I95" s="200"/>
      <c r="J95" s="250">
        <f>BK95</f>
        <v>0</v>
      </c>
      <c r="K95" s="197"/>
      <c r="L95" s="202"/>
      <c r="M95" s="203"/>
      <c r="N95" s="204"/>
      <c r="O95" s="204"/>
      <c r="P95" s="205">
        <f>SUM(P96:P101)</f>
        <v>0</v>
      </c>
      <c r="Q95" s="204"/>
      <c r="R95" s="205">
        <f>SUM(R96:R101)</f>
        <v>0.00056000000000000006</v>
      </c>
      <c r="S95" s="204"/>
      <c r="T95" s="206">
        <f>SUM(T96:T101)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82</v>
      </c>
      <c r="AT95" s="208" t="s">
        <v>74</v>
      </c>
      <c r="AU95" s="208" t="s">
        <v>82</v>
      </c>
      <c r="AY95" s="207" t="s">
        <v>277</v>
      </c>
      <c r="BK95" s="209">
        <f>SUM(BK96:BK101)</f>
        <v>0</v>
      </c>
    </row>
    <row r="96" s="2" customFormat="1" ht="21.75" customHeight="1">
      <c r="A96" s="41"/>
      <c r="B96" s="42"/>
      <c r="C96" s="210" t="s">
        <v>82</v>
      </c>
      <c r="D96" s="210" t="s">
        <v>278</v>
      </c>
      <c r="E96" s="211" t="s">
        <v>2447</v>
      </c>
      <c r="F96" s="212" t="s">
        <v>2535</v>
      </c>
      <c r="G96" s="213" t="s">
        <v>1194</v>
      </c>
      <c r="H96" s="214">
        <v>1</v>
      </c>
      <c r="I96" s="215"/>
      <c r="J96" s="216">
        <f>ROUND(I96*H96,2)</f>
        <v>0</v>
      </c>
      <c r="K96" s="212" t="s">
        <v>19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4.0000000000000003E-05</v>
      </c>
      <c r="R96" s="219">
        <f>Q96*H96</f>
        <v>4.0000000000000003E-05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102</v>
      </c>
      <c r="AT96" s="221" t="s">
        <v>278</v>
      </c>
      <c r="AU96" s="221" t="s">
        <v>84</v>
      </c>
      <c r="AY96" s="20" t="s">
        <v>277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102</v>
      </c>
      <c r="BM96" s="221" t="s">
        <v>2536</v>
      </c>
    </row>
    <row r="97" s="2" customFormat="1">
      <c r="A97" s="41"/>
      <c r="B97" s="42"/>
      <c r="C97" s="43"/>
      <c r="D97" s="223" t="s">
        <v>283</v>
      </c>
      <c r="E97" s="43"/>
      <c r="F97" s="224" t="s">
        <v>2535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283</v>
      </c>
      <c r="AU97" s="20" t="s">
        <v>84</v>
      </c>
    </row>
    <row r="98" s="2" customFormat="1" ht="16.5" customHeight="1">
      <c r="A98" s="41"/>
      <c r="B98" s="42"/>
      <c r="C98" s="210" t="s">
        <v>84</v>
      </c>
      <c r="D98" s="210" t="s">
        <v>278</v>
      </c>
      <c r="E98" s="211" t="s">
        <v>2537</v>
      </c>
      <c r="F98" s="212" t="s">
        <v>2538</v>
      </c>
      <c r="G98" s="213" t="s">
        <v>1194</v>
      </c>
      <c r="H98" s="214">
        <v>1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4.0000000000000003E-05</v>
      </c>
      <c r="R98" s="219">
        <f>Q98*H98</f>
        <v>4.0000000000000003E-05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278</v>
      </c>
      <c r="AU98" s="221" t="s">
        <v>84</v>
      </c>
      <c r="AY98" s="20" t="s">
        <v>277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2539</v>
      </c>
    </row>
    <row r="99" s="2" customFormat="1">
      <c r="A99" s="41"/>
      <c r="B99" s="42"/>
      <c r="C99" s="43"/>
      <c r="D99" s="223" t="s">
        <v>283</v>
      </c>
      <c r="E99" s="43"/>
      <c r="F99" s="224" t="s">
        <v>2538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283</v>
      </c>
      <c r="AU99" s="20" t="s">
        <v>84</v>
      </c>
    </row>
    <row r="100" s="2" customFormat="1" ht="16.5" customHeight="1">
      <c r="A100" s="41"/>
      <c r="B100" s="42"/>
      <c r="C100" s="210" t="s">
        <v>98</v>
      </c>
      <c r="D100" s="210" t="s">
        <v>278</v>
      </c>
      <c r="E100" s="211" t="s">
        <v>2540</v>
      </c>
      <c r="F100" s="212" t="s">
        <v>2541</v>
      </c>
      <c r="G100" s="213" t="s">
        <v>1194</v>
      </c>
      <c r="H100" s="214">
        <v>12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4.0000000000000003E-05</v>
      </c>
      <c r="R100" s="219">
        <f>Q100*H100</f>
        <v>0.00048000000000000007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278</v>
      </c>
      <c r="AU100" s="221" t="s">
        <v>84</v>
      </c>
      <c r="AY100" s="20" t="s">
        <v>277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2542</v>
      </c>
    </row>
    <row r="101" s="2" customFormat="1">
      <c r="A101" s="41"/>
      <c r="B101" s="42"/>
      <c r="C101" s="43"/>
      <c r="D101" s="223" t="s">
        <v>283</v>
      </c>
      <c r="E101" s="43"/>
      <c r="F101" s="224" t="s">
        <v>2541</v>
      </c>
      <c r="G101" s="43"/>
      <c r="H101" s="43"/>
      <c r="I101" s="225"/>
      <c r="J101" s="43"/>
      <c r="K101" s="43"/>
      <c r="L101" s="47"/>
      <c r="M101" s="239"/>
      <c r="N101" s="240"/>
      <c r="O101" s="241"/>
      <c r="P101" s="241"/>
      <c r="Q101" s="241"/>
      <c r="R101" s="241"/>
      <c r="S101" s="241"/>
      <c r="T101" s="242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283</v>
      </c>
      <c r="AU101" s="20" t="s">
        <v>84</v>
      </c>
    </row>
    <row r="102" s="2" customFormat="1" ht="6.96" customHeight="1">
      <c r="A102" s="41"/>
      <c r="B102" s="62"/>
      <c r="C102" s="63"/>
      <c r="D102" s="63"/>
      <c r="E102" s="63"/>
      <c r="F102" s="63"/>
      <c r="G102" s="63"/>
      <c r="H102" s="63"/>
      <c r="I102" s="63"/>
      <c r="J102" s="63"/>
      <c r="K102" s="63"/>
      <c r="L102" s="47"/>
      <c r="M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</sheetData>
  <sheetProtection sheet="1" autoFilter="0" formatColumns="0" formatRows="0" objects="1" scenarios="1" spinCount="100000" saltValue="ihcGjYMkJsRujOD44j9sYo4UXBZOMdF4gn2fCMUZ2XsJumiRYOkLRu7pNpswfCJmdU52xoeGOrM3sRgWarqxgg==" hashValue="QaDsz3kXohhsDltVFjI7R+Pt2Yxh9r+r7YyJiAPqIQ/UypE2iotreESYT4tLyHkJP25Sholdwynt1TpG1J9ZcQ==" algorithmName="SHA-512" password="CC35"/>
  <autoFilter ref="C92:K10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2152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2533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2543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2339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2340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2341</v>
      </c>
      <c r="F28" s="41"/>
      <c r="G28" s="41"/>
      <c r="H28" s="41"/>
      <c r="I28" s="147" t="s">
        <v>29</v>
      </c>
      <c r="J28" s="136" t="s">
        <v>2342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ROUND((SUM(BE96:BE129)),  2)</f>
        <v>0</v>
      </c>
      <c r="G37" s="41"/>
      <c r="H37" s="41"/>
      <c r="I37" s="162">
        <v>0.20999999999999999</v>
      </c>
      <c r="J37" s="161">
        <f>ROUND(((SUM(BE96:BE129))*I37),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ROUND((SUM(BF96:BF129)),  2)</f>
        <v>0</v>
      </c>
      <c r="G38" s="41"/>
      <c r="H38" s="41"/>
      <c r="I38" s="162">
        <v>0.14999999999999999</v>
      </c>
      <c r="J38" s="161">
        <f>ROUND(((SUM(BF96:BF129))*I38),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ROUND((SUM(BG96:BG129)),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ROUND((SUM(BH96:BH129)),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ROUND((SUM(BI96:BI129)),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2152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2533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07.2 - SO 113 A - Odpočinková lavice s opěrkou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MgA. Marie Vondráková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5.6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PROPOS Liberec s.r.o.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2343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2344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2345</v>
      </c>
      <c r="E70" s="246"/>
      <c r="F70" s="246"/>
      <c r="G70" s="246"/>
      <c r="H70" s="246"/>
      <c r="I70" s="246"/>
      <c r="J70" s="247">
        <f>J111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2346</v>
      </c>
      <c r="E71" s="246"/>
      <c r="F71" s="246"/>
      <c r="G71" s="246"/>
      <c r="H71" s="246"/>
      <c r="I71" s="246"/>
      <c r="J71" s="247">
        <f>J121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2347</v>
      </c>
      <c r="E72" s="246"/>
      <c r="F72" s="246"/>
      <c r="G72" s="246"/>
      <c r="H72" s="246"/>
      <c r="I72" s="246"/>
      <c r="J72" s="247">
        <f>J127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2152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245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2533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1677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07.2 - SO 113 A - Odpočinková lavice s opěrkou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MgA. Marie Vondráková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PROPOS Liberec s.r.o.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264</v>
      </c>
      <c r="D95" s="188" t="s">
        <v>60</v>
      </c>
      <c r="E95" s="188" t="s">
        <v>56</v>
      </c>
      <c r="F95" s="188" t="s">
        <v>57</v>
      </c>
      <c r="G95" s="188" t="s">
        <v>265</v>
      </c>
      <c r="H95" s="188" t="s">
        <v>266</v>
      </c>
      <c r="I95" s="188" t="s">
        <v>267</v>
      </c>
      <c r="J95" s="188" t="s">
        <v>252</v>
      </c>
      <c r="K95" s="189" t="s">
        <v>268</v>
      </c>
      <c r="L95" s="190"/>
      <c r="M95" s="95" t="s">
        <v>19</v>
      </c>
      <c r="N95" s="96" t="s">
        <v>45</v>
      </c>
      <c r="O95" s="96" t="s">
        <v>269</v>
      </c>
      <c r="P95" s="96" t="s">
        <v>270</v>
      </c>
      <c r="Q95" s="96" t="s">
        <v>271</v>
      </c>
      <c r="R95" s="96" t="s">
        <v>272</v>
      </c>
      <c r="S95" s="96" t="s">
        <v>273</v>
      </c>
      <c r="T95" s="97" t="s">
        <v>274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275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6.0848952599999997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253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2350</v>
      </c>
      <c r="F97" s="199" t="s">
        <v>2351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P98+P111+P121+P127</f>
        <v>0</v>
      </c>
      <c r="Q97" s="204"/>
      <c r="R97" s="205">
        <f>R98+R111+R121+R127</f>
        <v>6.0848952599999997</v>
      </c>
      <c r="S97" s="204"/>
      <c r="T97" s="206">
        <f>T98+T111+T121+T127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277</v>
      </c>
      <c r="BK97" s="209">
        <f>BK98+BK111+BK121+BK127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82</v>
      </c>
      <c r="F98" s="249" t="s">
        <v>328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SUM(P99:P110)</f>
        <v>0</v>
      </c>
      <c r="Q98" s="204"/>
      <c r="R98" s="205">
        <f>SUM(R99:R110)</f>
        <v>0</v>
      </c>
      <c r="S98" s="204"/>
      <c r="T98" s="206">
        <f>SUM(T99:T110)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277</v>
      </c>
      <c r="BK98" s="209">
        <f>SUM(BK99:BK110)</f>
        <v>0</v>
      </c>
    </row>
    <row r="99" s="2" customFormat="1" ht="21.75" customHeight="1">
      <c r="A99" s="41"/>
      <c r="B99" s="42"/>
      <c r="C99" s="210" t="s">
        <v>82</v>
      </c>
      <c r="D99" s="210" t="s">
        <v>278</v>
      </c>
      <c r="E99" s="211" t="s">
        <v>2544</v>
      </c>
      <c r="F99" s="212" t="s">
        <v>2545</v>
      </c>
      <c r="G99" s="213" t="s">
        <v>1131</v>
      </c>
      <c r="H99" s="214">
        <v>2.0129999999999999</v>
      </c>
      <c r="I99" s="215"/>
      <c r="J99" s="216">
        <f>ROUND(I99*H99,2)</f>
        <v>0</v>
      </c>
      <c r="K99" s="212" t="s">
        <v>2354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84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2546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2547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84</v>
      </c>
    </row>
    <row r="101" s="2" customFormat="1">
      <c r="A101" s="41"/>
      <c r="B101" s="42"/>
      <c r="C101" s="43"/>
      <c r="D101" s="252" t="s">
        <v>2357</v>
      </c>
      <c r="E101" s="43"/>
      <c r="F101" s="253" t="s">
        <v>2548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2357</v>
      </c>
      <c r="AU101" s="20" t="s">
        <v>84</v>
      </c>
    </row>
    <row r="102" s="12" customFormat="1">
      <c r="A102" s="12"/>
      <c r="B102" s="228"/>
      <c r="C102" s="229"/>
      <c r="D102" s="223" t="s">
        <v>285</v>
      </c>
      <c r="E102" s="230" t="s">
        <v>19</v>
      </c>
      <c r="F102" s="231" t="s">
        <v>2549</v>
      </c>
      <c r="G102" s="229"/>
      <c r="H102" s="232">
        <v>2.0129999999999999</v>
      </c>
      <c r="I102" s="233"/>
      <c r="J102" s="229"/>
      <c r="K102" s="229"/>
      <c r="L102" s="234"/>
      <c r="M102" s="235"/>
      <c r="N102" s="236"/>
      <c r="O102" s="236"/>
      <c r="P102" s="236"/>
      <c r="Q102" s="236"/>
      <c r="R102" s="236"/>
      <c r="S102" s="236"/>
      <c r="T102" s="237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T102" s="238" t="s">
        <v>285</v>
      </c>
      <c r="AU102" s="238" t="s">
        <v>84</v>
      </c>
      <c r="AV102" s="12" t="s">
        <v>84</v>
      </c>
      <c r="AW102" s="12" t="s">
        <v>37</v>
      </c>
      <c r="AX102" s="12" t="s">
        <v>82</v>
      </c>
      <c r="AY102" s="238" t="s">
        <v>277</v>
      </c>
    </row>
    <row r="103" s="2" customFormat="1" ht="21.75" customHeight="1">
      <c r="A103" s="41"/>
      <c r="B103" s="42"/>
      <c r="C103" s="210" t="s">
        <v>84</v>
      </c>
      <c r="D103" s="210" t="s">
        <v>278</v>
      </c>
      <c r="E103" s="211" t="s">
        <v>1158</v>
      </c>
      <c r="F103" s="212" t="s">
        <v>1159</v>
      </c>
      <c r="G103" s="213" t="s">
        <v>1131</v>
      </c>
      <c r="H103" s="214">
        <v>2.0129999999999999</v>
      </c>
      <c r="I103" s="215"/>
      <c r="J103" s="216">
        <f>ROUND(I103*H103,2)</f>
        <v>0</v>
      </c>
      <c r="K103" s="212" t="s">
        <v>2354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2550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2551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>
      <c r="A105" s="41"/>
      <c r="B105" s="42"/>
      <c r="C105" s="43"/>
      <c r="D105" s="252" t="s">
        <v>2357</v>
      </c>
      <c r="E105" s="43"/>
      <c r="F105" s="253" t="s">
        <v>2552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2357</v>
      </c>
      <c r="AU105" s="20" t="s">
        <v>84</v>
      </c>
    </row>
    <row r="106" s="12" customFormat="1">
      <c r="A106" s="12"/>
      <c r="B106" s="228"/>
      <c r="C106" s="229"/>
      <c r="D106" s="223" t="s">
        <v>285</v>
      </c>
      <c r="E106" s="230" t="s">
        <v>19</v>
      </c>
      <c r="F106" s="231" t="s">
        <v>2549</v>
      </c>
      <c r="G106" s="229"/>
      <c r="H106" s="232">
        <v>2.0129999999999999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285</v>
      </c>
      <c r="AU106" s="238" t="s">
        <v>84</v>
      </c>
      <c r="AV106" s="12" t="s">
        <v>84</v>
      </c>
      <c r="AW106" s="12" t="s">
        <v>37</v>
      </c>
      <c r="AX106" s="12" t="s">
        <v>82</v>
      </c>
      <c r="AY106" s="238" t="s">
        <v>277</v>
      </c>
    </row>
    <row r="107" s="2" customFormat="1" ht="16.5" customHeight="1">
      <c r="A107" s="41"/>
      <c r="B107" s="42"/>
      <c r="C107" s="210" t="s">
        <v>98</v>
      </c>
      <c r="D107" s="210" t="s">
        <v>278</v>
      </c>
      <c r="E107" s="211" t="s">
        <v>2553</v>
      </c>
      <c r="F107" s="212" t="s">
        <v>2554</v>
      </c>
      <c r="G107" s="213" t="s">
        <v>1131</v>
      </c>
      <c r="H107" s="214">
        <v>2.0129999999999999</v>
      </c>
      <c r="I107" s="215"/>
      <c r="J107" s="216">
        <f>ROUND(I107*H107,2)</f>
        <v>0</v>
      </c>
      <c r="K107" s="212" t="s">
        <v>2354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2555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2556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>
      <c r="A109" s="41"/>
      <c r="B109" s="42"/>
      <c r="C109" s="43"/>
      <c r="D109" s="252" t="s">
        <v>2357</v>
      </c>
      <c r="E109" s="43"/>
      <c r="F109" s="253" t="s">
        <v>2557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2357</v>
      </c>
      <c r="AU109" s="20" t="s">
        <v>84</v>
      </c>
    </row>
    <row r="110" s="12" customFormat="1">
      <c r="A110" s="12"/>
      <c r="B110" s="228"/>
      <c r="C110" s="229"/>
      <c r="D110" s="223" t="s">
        <v>285</v>
      </c>
      <c r="E110" s="230" t="s">
        <v>19</v>
      </c>
      <c r="F110" s="231" t="s">
        <v>2549</v>
      </c>
      <c r="G110" s="229"/>
      <c r="H110" s="232">
        <v>2.0129999999999999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285</v>
      </c>
      <c r="AU110" s="238" t="s">
        <v>84</v>
      </c>
      <c r="AV110" s="12" t="s">
        <v>84</v>
      </c>
      <c r="AW110" s="12" t="s">
        <v>37</v>
      </c>
      <c r="AX110" s="12" t="s">
        <v>82</v>
      </c>
      <c r="AY110" s="238" t="s">
        <v>277</v>
      </c>
    </row>
    <row r="111" s="11" customFormat="1" ht="22.8" customHeight="1">
      <c r="A111" s="11"/>
      <c r="B111" s="196"/>
      <c r="C111" s="197"/>
      <c r="D111" s="198" t="s">
        <v>74</v>
      </c>
      <c r="E111" s="249" t="s">
        <v>84</v>
      </c>
      <c r="F111" s="249" t="s">
        <v>2419</v>
      </c>
      <c r="G111" s="197"/>
      <c r="H111" s="197"/>
      <c r="I111" s="200"/>
      <c r="J111" s="250">
        <f>BK111</f>
        <v>0</v>
      </c>
      <c r="K111" s="197"/>
      <c r="L111" s="202"/>
      <c r="M111" s="203"/>
      <c r="N111" s="204"/>
      <c r="O111" s="204"/>
      <c r="P111" s="205">
        <f>SUM(P112:P120)</f>
        <v>0</v>
      </c>
      <c r="Q111" s="204"/>
      <c r="R111" s="205">
        <f>SUM(R112:R120)</f>
        <v>6.0802952599999998</v>
      </c>
      <c r="S111" s="204"/>
      <c r="T111" s="206">
        <f>SUM(T112:T120)</f>
        <v>0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R111" s="207" t="s">
        <v>82</v>
      </c>
      <c r="AT111" s="208" t="s">
        <v>74</v>
      </c>
      <c r="AU111" s="208" t="s">
        <v>82</v>
      </c>
      <c r="AY111" s="207" t="s">
        <v>277</v>
      </c>
      <c r="BK111" s="209">
        <f>SUM(BK112:BK120)</f>
        <v>0</v>
      </c>
    </row>
    <row r="112" s="2" customFormat="1" ht="16.5" customHeight="1">
      <c r="A112" s="41"/>
      <c r="B112" s="42"/>
      <c r="C112" s="210" t="s">
        <v>102</v>
      </c>
      <c r="D112" s="210" t="s">
        <v>278</v>
      </c>
      <c r="E112" s="211" t="s">
        <v>2558</v>
      </c>
      <c r="F112" s="212" t="s">
        <v>2559</v>
      </c>
      <c r="G112" s="213" t="s">
        <v>1131</v>
      </c>
      <c r="H112" s="214">
        <v>0.56399999999999995</v>
      </c>
      <c r="I112" s="215"/>
      <c r="J112" s="216">
        <f>ROUND(I112*H112,2)</f>
        <v>0</v>
      </c>
      <c r="K112" s="212" t="s">
        <v>2354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2.1600000000000001</v>
      </c>
      <c r="R112" s="219">
        <f>Q112*H112</f>
        <v>1.21824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278</v>
      </c>
      <c r="AU112" s="221" t="s">
        <v>84</v>
      </c>
      <c r="AY112" s="20" t="s">
        <v>277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2560</v>
      </c>
    </row>
    <row r="113" s="2" customFormat="1">
      <c r="A113" s="41"/>
      <c r="B113" s="42"/>
      <c r="C113" s="43"/>
      <c r="D113" s="223" t="s">
        <v>283</v>
      </c>
      <c r="E113" s="43"/>
      <c r="F113" s="224" t="s">
        <v>2561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283</v>
      </c>
      <c r="AU113" s="20" t="s">
        <v>84</v>
      </c>
    </row>
    <row r="114" s="2" customFormat="1">
      <c r="A114" s="41"/>
      <c r="B114" s="42"/>
      <c r="C114" s="43"/>
      <c r="D114" s="252" t="s">
        <v>2357</v>
      </c>
      <c r="E114" s="43"/>
      <c r="F114" s="253" t="s">
        <v>2562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2357</v>
      </c>
      <c r="AU114" s="20" t="s">
        <v>84</v>
      </c>
    </row>
    <row r="115" s="12" customFormat="1">
      <c r="A115" s="12"/>
      <c r="B115" s="228"/>
      <c r="C115" s="229"/>
      <c r="D115" s="223" t="s">
        <v>285</v>
      </c>
      <c r="E115" s="230" t="s">
        <v>19</v>
      </c>
      <c r="F115" s="231" t="s">
        <v>2563</v>
      </c>
      <c r="G115" s="229"/>
      <c r="H115" s="232">
        <v>0.56399999999999995</v>
      </c>
      <c r="I115" s="233"/>
      <c r="J115" s="229"/>
      <c r="K115" s="229"/>
      <c r="L115" s="234"/>
      <c r="M115" s="235"/>
      <c r="N115" s="236"/>
      <c r="O115" s="236"/>
      <c r="P115" s="236"/>
      <c r="Q115" s="236"/>
      <c r="R115" s="236"/>
      <c r="S115" s="236"/>
      <c r="T115" s="237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T115" s="238" t="s">
        <v>285</v>
      </c>
      <c r="AU115" s="238" t="s">
        <v>84</v>
      </c>
      <c r="AV115" s="12" t="s">
        <v>84</v>
      </c>
      <c r="AW115" s="12" t="s">
        <v>37</v>
      </c>
      <c r="AX115" s="12" t="s">
        <v>82</v>
      </c>
      <c r="AY115" s="238" t="s">
        <v>277</v>
      </c>
    </row>
    <row r="116" s="2" customFormat="1" ht="16.5" customHeight="1">
      <c r="A116" s="41"/>
      <c r="B116" s="42"/>
      <c r="C116" s="210" t="s">
        <v>306</v>
      </c>
      <c r="D116" s="210" t="s">
        <v>278</v>
      </c>
      <c r="E116" s="211" t="s">
        <v>2564</v>
      </c>
      <c r="F116" s="212" t="s">
        <v>2565</v>
      </c>
      <c r="G116" s="213" t="s">
        <v>1131</v>
      </c>
      <c r="H116" s="214">
        <v>2.113</v>
      </c>
      <c r="I116" s="215"/>
      <c r="J116" s="216">
        <f>ROUND(I116*H116,2)</f>
        <v>0</v>
      </c>
      <c r="K116" s="212" t="s">
        <v>2354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2.3010199999999998</v>
      </c>
      <c r="R116" s="219">
        <f>Q116*H116</f>
        <v>4.86205526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278</v>
      </c>
      <c r="AU116" s="221" t="s">
        <v>84</v>
      </c>
      <c r="AY116" s="20" t="s">
        <v>277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2566</v>
      </c>
    </row>
    <row r="117" s="2" customFormat="1">
      <c r="A117" s="41"/>
      <c r="B117" s="42"/>
      <c r="C117" s="43"/>
      <c r="D117" s="223" t="s">
        <v>283</v>
      </c>
      <c r="E117" s="43"/>
      <c r="F117" s="224" t="s">
        <v>2567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283</v>
      </c>
      <c r="AU117" s="20" t="s">
        <v>84</v>
      </c>
    </row>
    <row r="118" s="2" customFormat="1">
      <c r="A118" s="41"/>
      <c r="B118" s="42"/>
      <c r="C118" s="43"/>
      <c r="D118" s="252" t="s">
        <v>2357</v>
      </c>
      <c r="E118" s="43"/>
      <c r="F118" s="253" t="s">
        <v>2568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2357</v>
      </c>
      <c r="AU118" s="20" t="s">
        <v>84</v>
      </c>
    </row>
    <row r="119" s="14" customFormat="1">
      <c r="A119" s="14"/>
      <c r="B119" s="254"/>
      <c r="C119" s="255"/>
      <c r="D119" s="223" t="s">
        <v>285</v>
      </c>
      <c r="E119" s="256" t="s">
        <v>19</v>
      </c>
      <c r="F119" s="257" t="s">
        <v>2569</v>
      </c>
      <c r="G119" s="255"/>
      <c r="H119" s="256" t="s">
        <v>19</v>
      </c>
      <c r="I119" s="258"/>
      <c r="J119" s="255"/>
      <c r="K119" s="255"/>
      <c r="L119" s="259"/>
      <c r="M119" s="260"/>
      <c r="N119" s="261"/>
      <c r="O119" s="261"/>
      <c r="P119" s="261"/>
      <c r="Q119" s="261"/>
      <c r="R119" s="261"/>
      <c r="S119" s="261"/>
      <c r="T119" s="262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63" t="s">
        <v>285</v>
      </c>
      <c r="AU119" s="263" t="s">
        <v>84</v>
      </c>
      <c r="AV119" s="14" t="s">
        <v>82</v>
      </c>
      <c r="AW119" s="14" t="s">
        <v>37</v>
      </c>
      <c r="AX119" s="14" t="s">
        <v>75</v>
      </c>
      <c r="AY119" s="263" t="s">
        <v>277</v>
      </c>
    </row>
    <row r="120" s="12" customFormat="1">
      <c r="A120" s="12"/>
      <c r="B120" s="228"/>
      <c r="C120" s="229"/>
      <c r="D120" s="223" t="s">
        <v>285</v>
      </c>
      <c r="E120" s="230" t="s">
        <v>19</v>
      </c>
      <c r="F120" s="231" t="s">
        <v>2570</v>
      </c>
      <c r="G120" s="229"/>
      <c r="H120" s="232">
        <v>2.113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285</v>
      </c>
      <c r="AU120" s="238" t="s">
        <v>84</v>
      </c>
      <c r="AV120" s="12" t="s">
        <v>84</v>
      </c>
      <c r="AW120" s="12" t="s">
        <v>37</v>
      </c>
      <c r="AX120" s="12" t="s">
        <v>82</v>
      </c>
      <c r="AY120" s="238" t="s">
        <v>277</v>
      </c>
    </row>
    <row r="121" s="11" customFormat="1" ht="22.8" customHeight="1">
      <c r="A121" s="11"/>
      <c r="B121" s="196"/>
      <c r="C121" s="197"/>
      <c r="D121" s="198" t="s">
        <v>74</v>
      </c>
      <c r="E121" s="249" t="s">
        <v>337</v>
      </c>
      <c r="F121" s="249" t="s">
        <v>2446</v>
      </c>
      <c r="G121" s="197"/>
      <c r="H121" s="197"/>
      <c r="I121" s="200"/>
      <c r="J121" s="250">
        <f>BK121</f>
        <v>0</v>
      </c>
      <c r="K121" s="197"/>
      <c r="L121" s="202"/>
      <c r="M121" s="203"/>
      <c r="N121" s="204"/>
      <c r="O121" s="204"/>
      <c r="P121" s="205">
        <f>SUM(P122:P126)</f>
        <v>0</v>
      </c>
      <c r="Q121" s="204"/>
      <c r="R121" s="205">
        <f>SUM(R122:R126)</f>
        <v>0.0045999999999999999</v>
      </c>
      <c r="S121" s="204"/>
      <c r="T121" s="206">
        <f>SUM(T122:T126)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82</v>
      </c>
      <c r="AT121" s="208" t="s">
        <v>74</v>
      </c>
      <c r="AU121" s="208" t="s">
        <v>82</v>
      </c>
      <c r="AY121" s="207" t="s">
        <v>277</v>
      </c>
      <c r="BK121" s="209">
        <f>SUM(BK122:BK126)</f>
        <v>0</v>
      </c>
    </row>
    <row r="122" s="2" customFormat="1" ht="24.15" customHeight="1">
      <c r="A122" s="41"/>
      <c r="B122" s="42"/>
      <c r="C122" s="210" t="s">
        <v>312</v>
      </c>
      <c r="D122" s="210" t="s">
        <v>278</v>
      </c>
      <c r="E122" s="211" t="s">
        <v>2447</v>
      </c>
      <c r="F122" s="212" t="s">
        <v>2571</v>
      </c>
      <c r="G122" s="213" t="s">
        <v>956</v>
      </c>
      <c r="H122" s="214">
        <v>92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4.0000000000000003E-05</v>
      </c>
      <c r="R122" s="219">
        <f>Q122*H122</f>
        <v>0.0036800000000000001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84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2572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2571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84</v>
      </c>
    </row>
    <row r="124" s="2" customFormat="1" ht="21.75" customHeight="1">
      <c r="A124" s="41"/>
      <c r="B124" s="42"/>
      <c r="C124" s="210" t="s">
        <v>318</v>
      </c>
      <c r="D124" s="210" t="s">
        <v>278</v>
      </c>
      <c r="E124" s="211" t="s">
        <v>2450</v>
      </c>
      <c r="F124" s="212" t="s">
        <v>2573</v>
      </c>
      <c r="G124" s="213" t="s">
        <v>956</v>
      </c>
      <c r="H124" s="214">
        <v>23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4.0000000000000003E-05</v>
      </c>
      <c r="R124" s="219">
        <f>Q124*H124</f>
        <v>0.00092000000000000003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278</v>
      </c>
      <c r="AU124" s="221" t="s">
        <v>84</v>
      </c>
      <c r="AY124" s="20" t="s">
        <v>277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2574</v>
      </c>
    </row>
    <row r="125" s="2" customFormat="1">
      <c r="A125" s="41"/>
      <c r="B125" s="42"/>
      <c r="C125" s="43"/>
      <c r="D125" s="223" t="s">
        <v>283</v>
      </c>
      <c r="E125" s="43"/>
      <c r="F125" s="224" t="s">
        <v>2573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283</v>
      </c>
      <c r="AU125" s="20" t="s">
        <v>84</v>
      </c>
    </row>
    <row r="126" s="2" customFormat="1">
      <c r="A126" s="41"/>
      <c r="B126" s="42"/>
      <c r="C126" s="43"/>
      <c r="D126" s="223" t="s">
        <v>1002</v>
      </c>
      <c r="E126" s="43"/>
      <c r="F126" s="251" t="s">
        <v>2575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1002</v>
      </c>
      <c r="AU126" s="20" t="s">
        <v>84</v>
      </c>
    </row>
    <row r="127" s="11" customFormat="1" ht="22.8" customHeight="1">
      <c r="A127" s="11"/>
      <c r="B127" s="196"/>
      <c r="C127" s="197"/>
      <c r="D127" s="198" t="s">
        <v>74</v>
      </c>
      <c r="E127" s="249" t="s">
        <v>2465</v>
      </c>
      <c r="F127" s="249" t="s">
        <v>2466</v>
      </c>
      <c r="G127" s="197"/>
      <c r="H127" s="197"/>
      <c r="I127" s="200"/>
      <c r="J127" s="250">
        <f>BK127</f>
        <v>0</v>
      </c>
      <c r="K127" s="197"/>
      <c r="L127" s="202"/>
      <c r="M127" s="203"/>
      <c r="N127" s="204"/>
      <c r="O127" s="204"/>
      <c r="P127" s="205">
        <f>SUM(P128:P129)</f>
        <v>0</v>
      </c>
      <c r="Q127" s="204"/>
      <c r="R127" s="205">
        <f>SUM(R128:R129)</f>
        <v>0</v>
      </c>
      <c r="S127" s="204"/>
      <c r="T127" s="206">
        <f>SUM(T128:T129)</f>
        <v>0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R127" s="207" t="s">
        <v>82</v>
      </c>
      <c r="AT127" s="208" t="s">
        <v>74</v>
      </c>
      <c r="AU127" s="208" t="s">
        <v>82</v>
      </c>
      <c r="AY127" s="207" t="s">
        <v>277</v>
      </c>
      <c r="BK127" s="209">
        <f>SUM(BK128:BK129)</f>
        <v>0</v>
      </c>
    </row>
    <row r="128" s="2" customFormat="1" ht="16.5" customHeight="1">
      <c r="A128" s="41"/>
      <c r="B128" s="42"/>
      <c r="C128" s="210" t="s">
        <v>329</v>
      </c>
      <c r="D128" s="210" t="s">
        <v>278</v>
      </c>
      <c r="E128" s="211" t="s">
        <v>2467</v>
      </c>
      <c r="F128" s="212" t="s">
        <v>2468</v>
      </c>
      <c r="G128" s="213" t="s">
        <v>940</v>
      </c>
      <c r="H128" s="214">
        <v>6.085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278</v>
      </c>
      <c r="AU128" s="221" t="s">
        <v>84</v>
      </c>
      <c r="AY128" s="20" t="s">
        <v>277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2576</v>
      </c>
    </row>
    <row r="129" s="2" customFormat="1">
      <c r="A129" s="41"/>
      <c r="B129" s="42"/>
      <c r="C129" s="43"/>
      <c r="D129" s="223" t="s">
        <v>283</v>
      </c>
      <c r="E129" s="43"/>
      <c r="F129" s="224" t="s">
        <v>2468</v>
      </c>
      <c r="G129" s="43"/>
      <c r="H129" s="43"/>
      <c r="I129" s="225"/>
      <c r="J129" s="43"/>
      <c r="K129" s="43"/>
      <c r="L129" s="47"/>
      <c r="M129" s="239"/>
      <c r="N129" s="240"/>
      <c r="O129" s="241"/>
      <c r="P129" s="241"/>
      <c r="Q129" s="241"/>
      <c r="R129" s="241"/>
      <c r="S129" s="241"/>
      <c r="T129" s="242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283</v>
      </c>
      <c r="AU129" s="20" t="s">
        <v>84</v>
      </c>
    </row>
    <row r="130" s="2" customFormat="1" ht="6.96" customHeight="1">
      <c r="A130" s="41"/>
      <c r="B130" s="62"/>
      <c r="C130" s="63"/>
      <c r="D130" s="63"/>
      <c r="E130" s="63"/>
      <c r="F130" s="63"/>
      <c r="G130" s="63"/>
      <c r="H130" s="63"/>
      <c r="I130" s="63"/>
      <c r="J130" s="63"/>
      <c r="K130" s="63"/>
      <c r="L130" s="47"/>
      <c r="M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</row>
  </sheetData>
  <sheetProtection sheet="1" autoFilter="0" formatColumns="0" formatRows="0" objects="1" scenarios="1" spinCount="100000" saltValue="x6qn0gJhNULpahRcLuC3x5sWjH62VtM0pL6nw5ykWxnt62sJRLvHxxwBsOzo0RaQARi5HcWTHe7mstBqf1xQfw==" hashValue="3s7tTnxTEL8gtYvn+Vn0Ok66KvMzyUHXsqU/v201loYgED4OVMa0XjpAvxBpazFcu3VlGTDoH+mwSFKKloLzXg==" algorithmName="SHA-512" password="CC35"/>
  <autoFilter ref="C95:K12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1" r:id="rId1" display="https://podminky.urs.cz/item/CS_URS_2025_02/132212131"/>
    <hyperlink ref="F105" r:id="rId2" display="https://podminky.urs.cz/item/CS_URS_2025_02/162251102"/>
    <hyperlink ref="F109" r:id="rId3" display="https://podminky.urs.cz/item/CS_URS_2025_02/167111101"/>
    <hyperlink ref="F114" r:id="rId4" display="https://podminky.urs.cz/item/CS_URS_2025_02/271542211"/>
    <hyperlink ref="F118" r:id="rId5" display="https://podminky.urs.cz/item/CS_URS_2025_02/2743135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2152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2533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2577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2339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2340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2341</v>
      </c>
      <c r="F28" s="41"/>
      <c r="G28" s="41"/>
      <c r="H28" s="41"/>
      <c r="I28" s="147" t="s">
        <v>29</v>
      </c>
      <c r="J28" s="136" t="s">
        <v>2342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ROUND((SUM(BE96:BE127)),  2)</f>
        <v>0</v>
      </c>
      <c r="G37" s="41"/>
      <c r="H37" s="41"/>
      <c r="I37" s="162">
        <v>0.20999999999999999</v>
      </c>
      <c r="J37" s="161">
        <f>ROUND(((SUM(BE96:BE127))*I37),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ROUND((SUM(BF96:BF127)),  2)</f>
        <v>0</v>
      </c>
      <c r="G38" s="41"/>
      <c r="H38" s="41"/>
      <c r="I38" s="162">
        <v>0.14999999999999999</v>
      </c>
      <c r="J38" s="161">
        <f>ROUND(((SUM(BF96:BF127))*I38),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ROUND((SUM(BG96:BG127)),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ROUND((SUM(BH96:BH127)),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ROUND((SUM(BI96:BI127)),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2152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2533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07.3 - SO 113 B - Odpočinková lavice bez opěrky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MgA. Marie Vondráková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5.6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PROPOS Liberec s.r.o.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2343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2344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2345</v>
      </c>
      <c r="E70" s="246"/>
      <c r="F70" s="246"/>
      <c r="G70" s="246"/>
      <c r="H70" s="246"/>
      <c r="I70" s="246"/>
      <c r="J70" s="247">
        <f>J111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2346</v>
      </c>
      <c r="E71" s="246"/>
      <c r="F71" s="246"/>
      <c r="G71" s="246"/>
      <c r="H71" s="246"/>
      <c r="I71" s="246"/>
      <c r="J71" s="247">
        <f>J121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2347</v>
      </c>
      <c r="E72" s="246"/>
      <c r="F72" s="246"/>
      <c r="G72" s="246"/>
      <c r="H72" s="246"/>
      <c r="I72" s="246"/>
      <c r="J72" s="247">
        <f>J125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2152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245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2533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1677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07.3 - SO 113 B - Odpočinková lavice bez opěrky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MgA. Marie Vondráková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PROPOS Liberec s.r.o.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264</v>
      </c>
      <c r="D95" s="188" t="s">
        <v>60</v>
      </c>
      <c r="E95" s="188" t="s">
        <v>56</v>
      </c>
      <c r="F95" s="188" t="s">
        <v>57</v>
      </c>
      <c r="G95" s="188" t="s">
        <v>265</v>
      </c>
      <c r="H95" s="188" t="s">
        <v>266</v>
      </c>
      <c r="I95" s="188" t="s">
        <v>267</v>
      </c>
      <c r="J95" s="188" t="s">
        <v>252</v>
      </c>
      <c r="K95" s="189" t="s">
        <v>268</v>
      </c>
      <c r="L95" s="190"/>
      <c r="M95" s="95" t="s">
        <v>19</v>
      </c>
      <c r="N95" s="96" t="s">
        <v>45</v>
      </c>
      <c r="O95" s="96" t="s">
        <v>269</v>
      </c>
      <c r="P95" s="96" t="s">
        <v>270</v>
      </c>
      <c r="Q95" s="96" t="s">
        <v>271</v>
      </c>
      <c r="R95" s="96" t="s">
        <v>272</v>
      </c>
      <c r="S95" s="96" t="s">
        <v>273</v>
      </c>
      <c r="T95" s="97" t="s">
        <v>274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275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9.2577812599999998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253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2350</v>
      </c>
      <c r="F97" s="199" t="s">
        <v>2351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P98+P111+P121+P125</f>
        <v>0</v>
      </c>
      <c r="Q97" s="204"/>
      <c r="R97" s="205">
        <f>R98+R111+R121+R125</f>
        <v>9.2577812599999998</v>
      </c>
      <c r="S97" s="204"/>
      <c r="T97" s="206">
        <f>T98+T111+T121+T125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277</v>
      </c>
      <c r="BK97" s="209">
        <f>BK98+BK111+BK121+BK125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82</v>
      </c>
      <c r="F98" s="249" t="s">
        <v>328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SUM(P99:P110)</f>
        <v>0</v>
      </c>
      <c r="Q98" s="204"/>
      <c r="R98" s="205">
        <f>SUM(R99:R110)</f>
        <v>0</v>
      </c>
      <c r="S98" s="204"/>
      <c r="T98" s="206">
        <f>SUM(T99:T110)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277</v>
      </c>
      <c r="BK98" s="209">
        <f>SUM(BK99:BK110)</f>
        <v>0</v>
      </c>
    </row>
    <row r="99" s="2" customFormat="1" ht="21.75" customHeight="1">
      <c r="A99" s="41"/>
      <c r="B99" s="42"/>
      <c r="C99" s="210" t="s">
        <v>82</v>
      </c>
      <c r="D99" s="210" t="s">
        <v>278</v>
      </c>
      <c r="E99" s="211" t="s">
        <v>2544</v>
      </c>
      <c r="F99" s="212" t="s">
        <v>2545</v>
      </c>
      <c r="G99" s="213" t="s">
        <v>1131</v>
      </c>
      <c r="H99" s="214">
        <v>3.8999999999999999</v>
      </c>
      <c r="I99" s="215"/>
      <c r="J99" s="216">
        <f>ROUND(I99*H99,2)</f>
        <v>0</v>
      </c>
      <c r="K99" s="212" t="s">
        <v>2354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84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2578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2547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84</v>
      </c>
    </row>
    <row r="101" s="2" customFormat="1">
      <c r="A101" s="41"/>
      <c r="B101" s="42"/>
      <c r="C101" s="43"/>
      <c r="D101" s="252" t="s">
        <v>2357</v>
      </c>
      <c r="E101" s="43"/>
      <c r="F101" s="253" t="s">
        <v>2548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2357</v>
      </c>
      <c r="AU101" s="20" t="s">
        <v>84</v>
      </c>
    </row>
    <row r="102" s="12" customFormat="1">
      <c r="A102" s="12"/>
      <c r="B102" s="228"/>
      <c r="C102" s="229"/>
      <c r="D102" s="223" t="s">
        <v>285</v>
      </c>
      <c r="E102" s="230" t="s">
        <v>19</v>
      </c>
      <c r="F102" s="231" t="s">
        <v>2579</v>
      </c>
      <c r="G102" s="229"/>
      <c r="H102" s="232">
        <v>3.8999999999999999</v>
      </c>
      <c r="I102" s="233"/>
      <c r="J102" s="229"/>
      <c r="K102" s="229"/>
      <c r="L102" s="234"/>
      <c r="M102" s="235"/>
      <c r="N102" s="236"/>
      <c r="O102" s="236"/>
      <c r="P102" s="236"/>
      <c r="Q102" s="236"/>
      <c r="R102" s="236"/>
      <c r="S102" s="236"/>
      <c r="T102" s="237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T102" s="238" t="s">
        <v>285</v>
      </c>
      <c r="AU102" s="238" t="s">
        <v>84</v>
      </c>
      <c r="AV102" s="12" t="s">
        <v>84</v>
      </c>
      <c r="AW102" s="12" t="s">
        <v>37</v>
      </c>
      <c r="AX102" s="12" t="s">
        <v>82</v>
      </c>
      <c r="AY102" s="238" t="s">
        <v>277</v>
      </c>
    </row>
    <row r="103" s="2" customFormat="1" ht="21.75" customHeight="1">
      <c r="A103" s="41"/>
      <c r="B103" s="42"/>
      <c r="C103" s="210" t="s">
        <v>84</v>
      </c>
      <c r="D103" s="210" t="s">
        <v>278</v>
      </c>
      <c r="E103" s="211" t="s">
        <v>1158</v>
      </c>
      <c r="F103" s="212" t="s">
        <v>1159</v>
      </c>
      <c r="G103" s="213" t="s">
        <v>1131</v>
      </c>
      <c r="H103" s="214">
        <v>3.8999999999999999</v>
      </c>
      <c r="I103" s="215"/>
      <c r="J103" s="216">
        <f>ROUND(I103*H103,2)</f>
        <v>0</v>
      </c>
      <c r="K103" s="212" t="s">
        <v>2354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2580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2551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>
      <c r="A105" s="41"/>
      <c r="B105" s="42"/>
      <c r="C105" s="43"/>
      <c r="D105" s="252" t="s">
        <v>2357</v>
      </c>
      <c r="E105" s="43"/>
      <c r="F105" s="253" t="s">
        <v>2552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2357</v>
      </c>
      <c r="AU105" s="20" t="s">
        <v>84</v>
      </c>
    </row>
    <row r="106" s="12" customFormat="1">
      <c r="A106" s="12"/>
      <c r="B106" s="228"/>
      <c r="C106" s="229"/>
      <c r="D106" s="223" t="s">
        <v>285</v>
      </c>
      <c r="E106" s="230" t="s">
        <v>19</v>
      </c>
      <c r="F106" s="231" t="s">
        <v>2579</v>
      </c>
      <c r="G106" s="229"/>
      <c r="H106" s="232">
        <v>3.8999999999999999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285</v>
      </c>
      <c r="AU106" s="238" t="s">
        <v>84</v>
      </c>
      <c r="AV106" s="12" t="s">
        <v>84</v>
      </c>
      <c r="AW106" s="12" t="s">
        <v>37</v>
      </c>
      <c r="AX106" s="12" t="s">
        <v>82</v>
      </c>
      <c r="AY106" s="238" t="s">
        <v>277</v>
      </c>
    </row>
    <row r="107" s="2" customFormat="1" ht="16.5" customHeight="1">
      <c r="A107" s="41"/>
      <c r="B107" s="42"/>
      <c r="C107" s="210" t="s">
        <v>98</v>
      </c>
      <c r="D107" s="210" t="s">
        <v>278</v>
      </c>
      <c r="E107" s="211" t="s">
        <v>2553</v>
      </c>
      <c r="F107" s="212" t="s">
        <v>2554</v>
      </c>
      <c r="G107" s="213" t="s">
        <v>1131</v>
      </c>
      <c r="H107" s="214">
        <v>3.8999999999999999</v>
      </c>
      <c r="I107" s="215"/>
      <c r="J107" s="216">
        <f>ROUND(I107*H107,2)</f>
        <v>0</v>
      </c>
      <c r="K107" s="212" t="s">
        <v>2354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2581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2556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>
      <c r="A109" s="41"/>
      <c r="B109" s="42"/>
      <c r="C109" s="43"/>
      <c r="D109" s="252" t="s">
        <v>2357</v>
      </c>
      <c r="E109" s="43"/>
      <c r="F109" s="253" t="s">
        <v>2557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2357</v>
      </c>
      <c r="AU109" s="20" t="s">
        <v>84</v>
      </c>
    </row>
    <row r="110" s="12" customFormat="1">
      <c r="A110" s="12"/>
      <c r="B110" s="228"/>
      <c r="C110" s="229"/>
      <c r="D110" s="223" t="s">
        <v>285</v>
      </c>
      <c r="E110" s="230" t="s">
        <v>19</v>
      </c>
      <c r="F110" s="231" t="s">
        <v>2579</v>
      </c>
      <c r="G110" s="229"/>
      <c r="H110" s="232">
        <v>3.8999999999999999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285</v>
      </c>
      <c r="AU110" s="238" t="s">
        <v>84</v>
      </c>
      <c r="AV110" s="12" t="s">
        <v>84</v>
      </c>
      <c r="AW110" s="12" t="s">
        <v>37</v>
      </c>
      <c r="AX110" s="12" t="s">
        <v>82</v>
      </c>
      <c r="AY110" s="238" t="s">
        <v>277</v>
      </c>
    </row>
    <row r="111" s="11" customFormat="1" ht="22.8" customHeight="1">
      <c r="A111" s="11"/>
      <c r="B111" s="196"/>
      <c r="C111" s="197"/>
      <c r="D111" s="198" t="s">
        <v>74</v>
      </c>
      <c r="E111" s="249" t="s">
        <v>84</v>
      </c>
      <c r="F111" s="249" t="s">
        <v>2419</v>
      </c>
      <c r="G111" s="197"/>
      <c r="H111" s="197"/>
      <c r="I111" s="200"/>
      <c r="J111" s="250">
        <f>BK111</f>
        <v>0</v>
      </c>
      <c r="K111" s="197"/>
      <c r="L111" s="202"/>
      <c r="M111" s="203"/>
      <c r="N111" s="204"/>
      <c r="O111" s="204"/>
      <c r="P111" s="205">
        <f>SUM(P112:P120)</f>
        <v>0</v>
      </c>
      <c r="Q111" s="204"/>
      <c r="R111" s="205">
        <f>SUM(R112:R120)</f>
        <v>9.2573812599999989</v>
      </c>
      <c r="S111" s="204"/>
      <c r="T111" s="206">
        <f>SUM(T112:T120)</f>
        <v>0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R111" s="207" t="s">
        <v>82</v>
      </c>
      <c r="AT111" s="208" t="s">
        <v>74</v>
      </c>
      <c r="AU111" s="208" t="s">
        <v>82</v>
      </c>
      <c r="AY111" s="207" t="s">
        <v>277</v>
      </c>
      <c r="BK111" s="209">
        <f>SUM(BK112:BK120)</f>
        <v>0</v>
      </c>
    </row>
    <row r="112" s="2" customFormat="1" ht="16.5" customHeight="1">
      <c r="A112" s="41"/>
      <c r="B112" s="42"/>
      <c r="C112" s="210" t="s">
        <v>102</v>
      </c>
      <c r="D112" s="210" t="s">
        <v>278</v>
      </c>
      <c r="E112" s="211" t="s">
        <v>2558</v>
      </c>
      <c r="F112" s="212" t="s">
        <v>2559</v>
      </c>
      <c r="G112" s="213" t="s">
        <v>1131</v>
      </c>
      <c r="H112" s="214">
        <v>0.65000000000000002</v>
      </c>
      <c r="I112" s="215"/>
      <c r="J112" s="216">
        <f>ROUND(I112*H112,2)</f>
        <v>0</v>
      </c>
      <c r="K112" s="212" t="s">
        <v>2354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2.1600000000000001</v>
      </c>
      <c r="R112" s="219">
        <f>Q112*H112</f>
        <v>1.4040000000000001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278</v>
      </c>
      <c r="AU112" s="221" t="s">
        <v>84</v>
      </c>
      <c r="AY112" s="20" t="s">
        <v>277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2582</v>
      </c>
    </row>
    <row r="113" s="2" customFormat="1">
      <c r="A113" s="41"/>
      <c r="B113" s="42"/>
      <c r="C113" s="43"/>
      <c r="D113" s="223" t="s">
        <v>283</v>
      </c>
      <c r="E113" s="43"/>
      <c r="F113" s="224" t="s">
        <v>2561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283</v>
      </c>
      <c r="AU113" s="20" t="s">
        <v>84</v>
      </c>
    </row>
    <row r="114" s="2" customFormat="1">
      <c r="A114" s="41"/>
      <c r="B114" s="42"/>
      <c r="C114" s="43"/>
      <c r="D114" s="252" t="s">
        <v>2357</v>
      </c>
      <c r="E114" s="43"/>
      <c r="F114" s="253" t="s">
        <v>2562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2357</v>
      </c>
      <c r="AU114" s="20" t="s">
        <v>84</v>
      </c>
    </row>
    <row r="115" s="12" customFormat="1">
      <c r="A115" s="12"/>
      <c r="B115" s="228"/>
      <c r="C115" s="229"/>
      <c r="D115" s="223" t="s">
        <v>285</v>
      </c>
      <c r="E115" s="230" t="s">
        <v>19</v>
      </c>
      <c r="F115" s="231" t="s">
        <v>2583</v>
      </c>
      <c r="G115" s="229"/>
      <c r="H115" s="232">
        <v>0.65000000000000002</v>
      </c>
      <c r="I115" s="233"/>
      <c r="J115" s="229"/>
      <c r="K115" s="229"/>
      <c r="L115" s="234"/>
      <c r="M115" s="235"/>
      <c r="N115" s="236"/>
      <c r="O115" s="236"/>
      <c r="P115" s="236"/>
      <c r="Q115" s="236"/>
      <c r="R115" s="236"/>
      <c r="S115" s="236"/>
      <c r="T115" s="237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T115" s="238" t="s">
        <v>285</v>
      </c>
      <c r="AU115" s="238" t="s">
        <v>84</v>
      </c>
      <c r="AV115" s="12" t="s">
        <v>84</v>
      </c>
      <c r="AW115" s="12" t="s">
        <v>37</v>
      </c>
      <c r="AX115" s="12" t="s">
        <v>82</v>
      </c>
      <c r="AY115" s="238" t="s">
        <v>277</v>
      </c>
    </row>
    <row r="116" s="2" customFormat="1" ht="16.5" customHeight="1">
      <c r="A116" s="41"/>
      <c r="B116" s="42"/>
      <c r="C116" s="210" t="s">
        <v>306</v>
      </c>
      <c r="D116" s="210" t="s">
        <v>278</v>
      </c>
      <c r="E116" s="211" t="s">
        <v>2564</v>
      </c>
      <c r="F116" s="212" t="s">
        <v>2565</v>
      </c>
      <c r="G116" s="213" t="s">
        <v>1131</v>
      </c>
      <c r="H116" s="214">
        <v>3.4129999999999998</v>
      </c>
      <c r="I116" s="215"/>
      <c r="J116" s="216">
        <f>ROUND(I116*H116,2)</f>
        <v>0</v>
      </c>
      <c r="K116" s="212" t="s">
        <v>2354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2.3010199999999998</v>
      </c>
      <c r="R116" s="219">
        <f>Q116*H116</f>
        <v>7.853381259999999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278</v>
      </c>
      <c r="AU116" s="221" t="s">
        <v>84</v>
      </c>
      <c r="AY116" s="20" t="s">
        <v>277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2584</v>
      </c>
    </row>
    <row r="117" s="2" customFormat="1">
      <c r="A117" s="41"/>
      <c r="B117" s="42"/>
      <c r="C117" s="43"/>
      <c r="D117" s="223" t="s">
        <v>283</v>
      </c>
      <c r="E117" s="43"/>
      <c r="F117" s="224" t="s">
        <v>2567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283</v>
      </c>
      <c r="AU117" s="20" t="s">
        <v>84</v>
      </c>
    </row>
    <row r="118" s="2" customFormat="1">
      <c r="A118" s="41"/>
      <c r="B118" s="42"/>
      <c r="C118" s="43"/>
      <c r="D118" s="252" t="s">
        <v>2357</v>
      </c>
      <c r="E118" s="43"/>
      <c r="F118" s="253" t="s">
        <v>2568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2357</v>
      </c>
      <c r="AU118" s="20" t="s">
        <v>84</v>
      </c>
    </row>
    <row r="119" s="14" customFormat="1">
      <c r="A119" s="14"/>
      <c r="B119" s="254"/>
      <c r="C119" s="255"/>
      <c r="D119" s="223" t="s">
        <v>285</v>
      </c>
      <c r="E119" s="256" t="s">
        <v>19</v>
      </c>
      <c r="F119" s="257" t="s">
        <v>2569</v>
      </c>
      <c r="G119" s="255"/>
      <c r="H119" s="256" t="s">
        <v>19</v>
      </c>
      <c r="I119" s="258"/>
      <c r="J119" s="255"/>
      <c r="K119" s="255"/>
      <c r="L119" s="259"/>
      <c r="M119" s="260"/>
      <c r="N119" s="261"/>
      <c r="O119" s="261"/>
      <c r="P119" s="261"/>
      <c r="Q119" s="261"/>
      <c r="R119" s="261"/>
      <c r="S119" s="261"/>
      <c r="T119" s="262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63" t="s">
        <v>285</v>
      </c>
      <c r="AU119" s="263" t="s">
        <v>84</v>
      </c>
      <c r="AV119" s="14" t="s">
        <v>82</v>
      </c>
      <c r="AW119" s="14" t="s">
        <v>37</v>
      </c>
      <c r="AX119" s="14" t="s">
        <v>75</v>
      </c>
      <c r="AY119" s="263" t="s">
        <v>277</v>
      </c>
    </row>
    <row r="120" s="12" customFormat="1">
      <c r="A120" s="12"/>
      <c r="B120" s="228"/>
      <c r="C120" s="229"/>
      <c r="D120" s="223" t="s">
        <v>285</v>
      </c>
      <c r="E120" s="230" t="s">
        <v>19</v>
      </c>
      <c r="F120" s="231" t="s">
        <v>2585</v>
      </c>
      <c r="G120" s="229"/>
      <c r="H120" s="232">
        <v>3.4129999999999998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285</v>
      </c>
      <c r="AU120" s="238" t="s">
        <v>84</v>
      </c>
      <c r="AV120" s="12" t="s">
        <v>84</v>
      </c>
      <c r="AW120" s="12" t="s">
        <v>37</v>
      </c>
      <c r="AX120" s="12" t="s">
        <v>82</v>
      </c>
      <c r="AY120" s="238" t="s">
        <v>277</v>
      </c>
    </row>
    <row r="121" s="11" customFormat="1" ht="22.8" customHeight="1">
      <c r="A121" s="11"/>
      <c r="B121" s="196"/>
      <c r="C121" s="197"/>
      <c r="D121" s="198" t="s">
        <v>74</v>
      </c>
      <c r="E121" s="249" t="s">
        <v>337</v>
      </c>
      <c r="F121" s="249" t="s">
        <v>2446</v>
      </c>
      <c r="G121" s="197"/>
      <c r="H121" s="197"/>
      <c r="I121" s="200"/>
      <c r="J121" s="250">
        <f>BK121</f>
        <v>0</v>
      </c>
      <c r="K121" s="197"/>
      <c r="L121" s="202"/>
      <c r="M121" s="203"/>
      <c r="N121" s="204"/>
      <c r="O121" s="204"/>
      <c r="P121" s="205">
        <f>SUM(P122:P124)</f>
        <v>0</v>
      </c>
      <c r="Q121" s="204"/>
      <c r="R121" s="205">
        <f>SUM(R122:R124)</f>
        <v>0.00040000000000000002</v>
      </c>
      <c r="S121" s="204"/>
      <c r="T121" s="206">
        <f>SUM(T122:T124)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82</v>
      </c>
      <c r="AT121" s="208" t="s">
        <v>74</v>
      </c>
      <c r="AU121" s="208" t="s">
        <v>82</v>
      </c>
      <c r="AY121" s="207" t="s">
        <v>277</v>
      </c>
      <c r="BK121" s="209">
        <f>SUM(BK122:BK124)</f>
        <v>0</v>
      </c>
    </row>
    <row r="122" s="2" customFormat="1" ht="24.15" customHeight="1">
      <c r="A122" s="41"/>
      <c r="B122" s="42"/>
      <c r="C122" s="210" t="s">
        <v>312</v>
      </c>
      <c r="D122" s="210" t="s">
        <v>278</v>
      </c>
      <c r="E122" s="211" t="s">
        <v>2447</v>
      </c>
      <c r="F122" s="212" t="s">
        <v>2586</v>
      </c>
      <c r="G122" s="213" t="s">
        <v>956</v>
      </c>
      <c r="H122" s="214">
        <v>10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4.0000000000000003E-05</v>
      </c>
      <c r="R122" s="219">
        <f>Q122*H122</f>
        <v>0.00040000000000000002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84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2587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2586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84</v>
      </c>
    </row>
    <row r="124" s="2" customFormat="1">
      <c r="A124" s="41"/>
      <c r="B124" s="42"/>
      <c r="C124" s="43"/>
      <c r="D124" s="223" t="s">
        <v>1002</v>
      </c>
      <c r="E124" s="43"/>
      <c r="F124" s="251" t="s">
        <v>2588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1002</v>
      </c>
      <c r="AU124" s="20" t="s">
        <v>84</v>
      </c>
    </row>
    <row r="125" s="11" customFormat="1" ht="22.8" customHeight="1">
      <c r="A125" s="11"/>
      <c r="B125" s="196"/>
      <c r="C125" s="197"/>
      <c r="D125" s="198" t="s">
        <v>74</v>
      </c>
      <c r="E125" s="249" t="s">
        <v>2465</v>
      </c>
      <c r="F125" s="249" t="s">
        <v>2466</v>
      </c>
      <c r="G125" s="197"/>
      <c r="H125" s="197"/>
      <c r="I125" s="200"/>
      <c r="J125" s="250">
        <f>BK125</f>
        <v>0</v>
      </c>
      <c r="K125" s="197"/>
      <c r="L125" s="202"/>
      <c r="M125" s="203"/>
      <c r="N125" s="204"/>
      <c r="O125" s="204"/>
      <c r="P125" s="205">
        <f>SUM(P126:P127)</f>
        <v>0</v>
      </c>
      <c r="Q125" s="204"/>
      <c r="R125" s="205">
        <f>SUM(R126:R127)</f>
        <v>0</v>
      </c>
      <c r="S125" s="204"/>
      <c r="T125" s="206">
        <f>SUM(T126:T127)</f>
        <v>0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R125" s="207" t="s">
        <v>82</v>
      </c>
      <c r="AT125" s="208" t="s">
        <v>74</v>
      </c>
      <c r="AU125" s="208" t="s">
        <v>82</v>
      </c>
      <c r="AY125" s="207" t="s">
        <v>277</v>
      </c>
      <c r="BK125" s="209">
        <f>SUM(BK126:BK127)</f>
        <v>0</v>
      </c>
    </row>
    <row r="126" s="2" customFormat="1" ht="16.5" customHeight="1">
      <c r="A126" s="41"/>
      <c r="B126" s="42"/>
      <c r="C126" s="210" t="s">
        <v>318</v>
      </c>
      <c r="D126" s="210" t="s">
        <v>278</v>
      </c>
      <c r="E126" s="211" t="s">
        <v>2467</v>
      </c>
      <c r="F126" s="212" t="s">
        <v>2468</v>
      </c>
      <c r="G126" s="213" t="s">
        <v>940</v>
      </c>
      <c r="H126" s="214">
        <v>9.2579999999999991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278</v>
      </c>
      <c r="AU126" s="221" t="s">
        <v>84</v>
      </c>
      <c r="AY126" s="20" t="s">
        <v>277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2589</v>
      </c>
    </row>
    <row r="127" s="2" customFormat="1">
      <c r="A127" s="41"/>
      <c r="B127" s="42"/>
      <c r="C127" s="43"/>
      <c r="D127" s="223" t="s">
        <v>283</v>
      </c>
      <c r="E127" s="43"/>
      <c r="F127" s="224" t="s">
        <v>2468</v>
      </c>
      <c r="G127" s="43"/>
      <c r="H127" s="43"/>
      <c r="I127" s="225"/>
      <c r="J127" s="43"/>
      <c r="K127" s="43"/>
      <c r="L127" s="47"/>
      <c r="M127" s="239"/>
      <c r="N127" s="240"/>
      <c r="O127" s="241"/>
      <c r="P127" s="241"/>
      <c r="Q127" s="241"/>
      <c r="R127" s="241"/>
      <c r="S127" s="241"/>
      <c r="T127" s="242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283</v>
      </c>
      <c r="AU127" s="20" t="s">
        <v>84</v>
      </c>
    </row>
    <row r="128" s="2" customFormat="1" ht="6.96" customHeight="1">
      <c r="A128" s="41"/>
      <c r="B128" s="62"/>
      <c r="C128" s="63"/>
      <c r="D128" s="63"/>
      <c r="E128" s="63"/>
      <c r="F128" s="63"/>
      <c r="G128" s="63"/>
      <c r="H128" s="63"/>
      <c r="I128" s="63"/>
      <c r="J128" s="63"/>
      <c r="K128" s="63"/>
      <c r="L128" s="47"/>
      <c r="M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</row>
  </sheetData>
  <sheetProtection sheet="1" autoFilter="0" formatColumns="0" formatRows="0" objects="1" scenarios="1" spinCount="100000" saltValue="GXF1KA8MsxY7FoP8DwlHrRNvUnQjVLexK/jTRoKi4dKCOYdotonu6V+EExzCi82gchk68T0ECdQpZ8DuIToW5w==" hashValue="nak7IM2WQJWsjwrSqj5+FghBYtFmmTORO21PVUdAg+qCvf8gBs4CluF5B2T+j24/VHUCO+ql0LZXt2kCpamnfg==" algorithmName="SHA-512" password="CC35"/>
  <autoFilter ref="C95:K12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1" r:id="rId1" display="https://podminky.urs.cz/item/CS_URS_2025_02/132212131"/>
    <hyperlink ref="F105" r:id="rId2" display="https://podminky.urs.cz/item/CS_URS_2025_02/162251102"/>
    <hyperlink ref="F109" r:id="rId3" display="https://podminky.urs.cz/item/CS_URS_2025_02/167111101"/>
    <hyperlink ref="F114" r:id="rId4" display="https://podminky.urs.cz/item/CS_URS_2025_02/271542211"/>
    <hyperlink ref="F118" r:id="rId5" display="https://podminky.urs.cz/item/CS_URS_2025_02/2743135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2152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2533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2590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2339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2340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2341</v>
      </c>
      <c r="F28" s="41"/>
      <c r="G28" s="41"/>
      <c r="H28" s="41"/>
      <c r="I28" s="147" t="s">
        <v>29</v>
      </c>
      <c r="J28" s="136" t="s">
        <v>2342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ROUND((SUM(BE96:BE127)),  2)</f>
        <v>0</v>
      </c>
      <c r="G37" s="41"/>
      <c r="H37" s="41"/>
      <c r="I37" s="162">
        <v>0.20999999999999999</v>
      </c>
      <c r="J37" s="161">
        <f>ROUND(((SUM(BE96:BE127))*I37),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ROUND((SUM(BF96:BF127)),  2)</f>
        <v>0</v>
      </c>
      <c r="G38" s="41"/>
      <c r="H38" s="41"/>
      <c r="I38" s="162">
        <v>0.14999999999999999</v>
      </c>
      <c r="J38" s="161">
        <f>ROUND(((SUM(BF96:BF127))*I38),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ROUND((SUM(BG96:BG127)),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ROUND((SUM(BH96:BH127)),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ROUND((SUM(BI96:BI127)),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2152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2533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07.4 - SO 113 C - Odpadkový koš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MgA. Marie Vondráková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5.6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PROPOS Liberec s.r.o.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2343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2344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2345</v>
      </c>
      <c r="E70" s="246"/>
      <c r="F70" s="246"/>
      <c r="G70" s="246"/>
      <c r="H70" s="246"/>
      <c r="I70" s="246"/>
      <c r="J70" s="247">
        <f>J115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2346</v>
      </c>
      <c r="E71" s="246"/>
      <c r="F71" s="246"/>
      <c r="G71" s="246"/>
      <c r="H71" s="246"/>
      <c r="I71" s="246"/>
      <c r="J71" s="247">
        <f>J121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2347</v>
      </c>
      <c r="E72" s="246"/>
      <c r="F72" s="246"/>
      <c r="G72" s="246"/>
      <c r="H72" s="246"/>
      <c r="I72" s="246"/>
      <c r="J72" s="247">
        <f>J125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2152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245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2533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1677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07.4 - SO 113 C - Odpadkový koš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MgA. Marie Vondráková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PROPOS Liberec s.r.o.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264</v>
      </c>
      <c r="D95" s="188" t="s">
        <v>60</v>
      </c>
      <c r="E95" s="188" t="s">
        <v>56</v>
      </c>
      <c r="F95" s="188" t="s">
        <v>57</v>
      </c>
      <c r="G95" s="188" t="s">
        <v>265</v>
      </c>
      <c r="H95" s="188" t="s">
        <v>266</v>
      </c>
      <c r="I95" s="188" t="s">
        <v>267</v>
      </c>
      <c r="J95" s="188" t="s">
        <v>252</v>
      </c>
      <c r="K95" s="189" t="s">
        <v>268</v>
      </c>
      <c r="L95" s="190"/>
      <c r="M95" s="95" t="s">
        <v>19</v>
      </c>
      <c r="N95" s="96" t="s">
        <v>45</v>
      </c>
      <c r="O95" s="96" t="s">
        <v>269</v>
      </c>
      <c r="P95" s="96" t="s">
        <v>270</v>
      </c>
      <c r="Q95" s="96" t="s">
        <v>271</v>
      </c>
      <c r="R95" s="96" t="s">
        <v>272</v>
      </c>
      <c r="S95" s="96" t="s">
        <v>273</v>
      </c>
      <c r="T95" s="97" t="s">
        <v>274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275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0.98971859999999989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253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2350</v>
      </c>
      <c r="F97" s="199" t="s">
        <v>2351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P98+P115+P121+P125</f>
        <v>0</v>
      </c>
      <c r="Q97" s="204"/>
      <c r="R97" s="205">
        <f>R98+R115+R121+R125</f>
        <v>0.98971859999999989</v>
      </c>
      <c r="S97" s="204"/>
      <c r="T97" s="206">
        <f>T98+T115+T121+T125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277</v>
      </c>
      <c r="BK97" s="209">
        <f>BK98+BK115+BK121+BK125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82</v>
      </c>
      <c r="F98" s="249" t="s">
        <v>328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SUM(P99:P114)</f>
        <v>0</v>
      </c>
      <c r="Q98" s="204"/>
      <c r="R98" s="205">
        <f>SUM(R99:R114)</f>
        <v>0</v>
      </c>
      <c r="S98" s="204"/>
      <c r="T98" s="206">
        <f>SUM(T99:T114)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277</v>
      </c>
      <c r="BK98" s="209">
        <f>SUM(BK99:BK114)</f>
        <v>0</v>
      </c>
    </row>
    <row r="99" s="2" customFormat="1" ht="21.75" customHeight="1">
      <c r="A99" s="41"/>
      <c r="B99" s="42"/>
      <c r="C99" s="210" t="s">
        <v>82</v>
      </c>
      <c r="D99" s="210" t="s">
        <v>278</v>
      </c>
      <c r="E99" s="211" t="s">
        <v>2544</v>
      </c>
      <c r="F99" s="212" t="s">
        <v>2545</v>
      </c>
      <c r="G99" s="213" t="s">
        <v>1131</v>
      </c>
      <c r="H99" s="214">
        <v>0.504</v>
      </c>
      <c r="I99" s="215"/>
      <c r="J99" s="216">
        <f>ROUND(I99*H99,2)</f>
        <v>0</v>
      </c>
      <c r="K99" s="212" t="s">
        <v>2354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84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2591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2547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84</v>
      </c>
    </row>
    <row r="101" s="2" customFormat="1">
      <c r="A101" s="41"/>
      <c r="B101" s="42"/>
      <c r="C101" s="43"/>
      <c r="D101" s="252" t="s">
        <v>2357</v>
      </c>
      <c r="E101" s="43"/>
      <c r="F101" s="253" t="s">
        <v>2548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2357</v>
      </c>
      <c r="AU101" s="20" t="s">
        <v>84</v>
      </c>
    </row>
    <row r="102" s="12" customFormat="1">
      <c r="A102" s="12"/>
      <c r="B102" s="228"/>
      <c r="C102" s="229"/>
      <c r="D102" s="223" t="s">
        <v>285</v>
      </c>
      <c r="E102" s="230" t="s">
        <v>19</v>
      </c>
      <c r="F102" s="231" t="s">
        <v>2592</v>
      </c>
      <c r="G102" s="229"/>
      <c r="H102" s="232">
        <v>0.504</v>
      </c>
      <c r="I102" s="233"/>
      <c r="J102" s="229"/>
      <c r="K102" s="229"/>
      <c r="L102" s="234"/>
      <c r="M102" s="235"/>
      <c r="N102" s="236"/>
      <c r="O102" s="236"/>
      <c r="P102" s="236"/>
      <c r="Q102" s="236"/>
      <c r="R102" s="236"/>
      <c r="S102" s="236"/>
      <c r="T102" s="237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T102" s="238" t="s">
        <v>285</v>
      </c>
      <c r="AU102" s="238" t="s">
        <v>84</v>
      </c>
      <c r="AV102" s="12" t="s">
        <v>84</v>
      </c>
      <c r="AW102" s="12" t="s">
        <v>37</v>
      </c>
      <c r="AX102" s="12" t="s">
        <v>82</v>
      </c>
      <c r="AY102" s="238" t="s">
        <v>277</v>
      </c>
    </row>
    <row r="103" s="2" customFormat="1" ht="21.75" customHeight="1">
      <c r="A103" s="41"/>
      <c r="B103" s="42"/>
      <c r="C103" s="210" t="s">
        <v>84</v>
      </c>
      <c r="D103" s="210" t="s">
        <v>278</v>
      </c>
      <c r="E103" s="211" t="s">
        <v>1158</v>
      </c>
      <c r="F103" s="212" t="s">
        <v>1159</v>
      </c>
      <c r="G103" s="213" t="s">
        <v>1131</v>
      </c>
      <c r="H103" s="214">
        <v>0.40899999999999997</v>
      </c>
      <c r="I103" s="215"/>
      <c r="J103" s="216">
        <f>ROUND(I103*H103,2)</f>
        <v>0</v>
      </c>
      <c r="K103" s="212" t="s">
        <v>2354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2593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2551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>
      <c r="A105" s="41"/>
      <c r="B105" s="42"/>
      <c r="C105" s="43"/>
      <c r="D105" s="252" t="s">
        <v>2357</v>
      </c>
      <c r="E105" s="43"/>
      <c r="F105" s="253" t="s">
        <v>2552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2357</v>
      </c>
      <c r="AU105" s="20" t="s">
        <v>84</v>
      </c>
    </row>
    <row r="106" s="12" customFormat="1">
      <c r="A106" s="12"/>
      <c r="B106" s="228"/>
      <c r="C106" s="229"/>
      <c r="D106" s="223" t="s">
        <v>285</v>
      </c>
      <c r="E106" s="230" t="s">
        <v>19</v>
      </c>
      <c r="F106" s="231" t="s">
        <v>2594</v>
      </c>
      <c r="G106" s="229"/>
      <c r="H106" s="232">
        <v>0.40899999999999997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285</v>
      </c>
      <c r="AU106" s="238" t="s">
        <v>84</v>
      </c>
      <c r="AV106" s="12" t="s">
        <v>84</v>
      </c>
      <c r="AW106" s="12" t="s">
        <v>37</v>
      </c>
      <c r="AX106" s="12" t="s">
        <v>82</v>
      </c>
      <c r="AY106" s="238" t="s">
        <v>277</v>
      </c>
    </row>
    <row r="107" s="2" customFormat="1" ht="16.5" customHeight="1">
      <c r="A107" s="41"/>
      <c r="B107" s="42"/>
      <c r="C107" s="210" t="s">
        <v>98</v>
      </c>
      <c r="D107" s="210" t="s">
        <v>278</v>
      </c>
      <c r="E107" s="211" t="s">
        <v>2553</v>
      </c>
      <c r="F107" s="212" t="s">
        <v>2554</v>
      </c>
      <c r="G107" s="213" t="s">
        <v>1131</v>
      </c>
      <c r="H107" s="214">
        <v>0.40899999999999997</v>
      </c>
      <c r="I107" s="215"/>
      <c r="J107" s="216">
        <f>ROUND(I107*H107,2)</f>
        <v>0</v>
      </c>
      <c r="K107" s="212" t="s">
        <v>2354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2595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2556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>
      <c r="A109" s="41"/>
      <c r="B109" s="42"/>
      <c r="C109" s="43"/>
      <c r="D109" s="252" t="s">
        <v>2357</v>
      </c>
      <c r="E109" s="43"/>
      <c r="F109" s="253" t="s">
        <v>2557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2357</v>
      </c>
      <c r="AU109" s="20" t="s">
        <v>84</v>
      </c>
    </row>
    <row r="110" s="12" customFormat="1">
      <c r="A110" s="12"/>
      <c r="B110" s="228"/>
      <c r="C110" s="229"/>
      <c r="D110" s="223" t="s">
        <v>285</v>
      </c>
      <c r="E110" s="230" t="s">
        <v>19</v>
      </c>
      <c r="F110" s="231" t="s">
        <v>2594</v>
      </c>
      <c r="G110" s="229"/>
      <c r="H110" s="232">
        <v>0.40899999999999997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285</v>
      </c>
      <c r="AU110" s="238" t="s">
        <v>84</v>
      </c>
      <c r="AV110" s="12" t="s">
        <v>84</v>
      </c>
      <c r="AW110" s="12" t="s">
        <v>37</v>
      </c>
      <c r="AX110" s="12" t="s">
        <v>82</v>
      </c>
      <c r="AY110" s="238" t="s">
        <v>277</v>
      </c>
    </row>
    <row r="111" s="2" customFormat="1" ht="16.5" customHeight="1">
      <c r="A111" s="41"/>
      <c r="B111" s="42"/>
      <c r="C111" s="210" t="s">
        <v>102</v>
      </c>
      <c r="D111" s="210" t="s">
        <v>278</v>
      </c>
      <c r="E111" s="211" t="s">
        <v>2596</v>
      </c>
      <c r="F111" s="212" t="s">
        <v>2597</v>
      </c>
      <c r="G111" s="213" t="s">
        <v>1131</v>
      </c>
      <c r="H111" s="214">
        <v>0.095000000000000001</v>
      </c>
      <c r="I111" s="215"/>
      <c r="J111" s="216">
        <f>ROUND(I111*H111,2)</f>
        <v>0</v>
      </c>
      <c r="K111" s="212" t="s">
        <v>2354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84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2598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2599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84</v>
      </c>
    </row>
    <row r="113" s="2" customFormat="1">
      <c r="A113" s="41"/>
      <c r="B113" s="42"/>
      <c r="C113" s="43"/>
      <c r="D113" s="252" t="s">
        <v>2357</v>
      </c>
      <c r="E113" s="43"/>
      <c r="F113" s="253" t="s">
        <v>2600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2357</v>
      </c>
      <c r="AU113" s="20" t="s">
        <v>84</v>
      </c>
    </row>
    <row r="114" s="12" customFormat="1">
      <c r="A114" s="12"/>
      <c r="B114" s="228"/>
      <c r="C114" s="229"/>
      <c r="D114" s="223" t="s">
        <v>285</v>
      </c>
      <c r="E114" s="230" t="s">
        <v>19</v>
      </c>
      <c r="F114" s="231" t="s">
        <v>2601</v>
      </c>
      <c r="G114" s="229"/>
      <c r="H114" s="232">
        <v>0.095000000000000001</v>
      </c>
      <c r="I114" s="233"/>
      <c r="J114" s="229"/>
      <c r="K114" s="229"/>
      <c r="L114" s="234"/>
      <c r="M114" s="235"/>
      <c r="N114" s="236"/>
      <c r="O114" s="236"/>
      <c r="P114" s="236"/>
      <c r="Q114" s="236"/>
      <c r="R114" s="236"/>
      <c r="S114" s="236"/>
      <c r="T114" s="237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T114" s="238" t="s">
        <v>285</v>
      </c>
      <c r="AU114" s="238" t="s">
        <v>84</v>
      </c>
      <c r="AV114" s="12" t="s">
        <v>84</v>
      </c>
      <c r="AW114" s="12" t="s">
        <v>37</v>
      </c>
      <c r="AX114" s="12" t="s">
        <v>82</v>
      </c>
      <c r="AY114" s="238" t="s">
        <v>277</v>
      </c>
    </row>
    <row r="115" s="11" customFormat="1" ht="22.8" customHeight="1">
      <c r="A115" s="11"/>
      <c r="B115" s="196"/>
      <c r="C115" s="197"/>
      <c r="D115" s="198" t="s">
        <v>74</v>
      </c>
      <c r="E115" s="249" t="s">
        <v>84</v>
      </c>
      <c r="F115" s="249" t="s">
        <v>2419</v>
      </c>
      <c r="G115" s="197"/>
      <c r="H115" s="197"/>
      <c r="I115" s="200"/>
      <c r="J115" s="250">
        <f>BK115</f>
        <v>0</v>
      </c>
      <c r="K115" s="197"/>
      <c r="L115" s="202"/>
      <c r="M115" s="203"/>
      <c r="N115" s="204"/>
      <c r="O115" s="204"/>
      <c r="P115" s="205">
        <f>SUM(P116:P120)</f>
        <v>0</v>
      </c>
      <c r="Q115" s="204"/>
      <c r="R115" s="205">
        <f>SUM(R116:R120)</f>
        <v>0.98943859999999995</v>
      </c>
      <c r="S115" s="204"/>
      <c r="T115" s="206">
        <f>SUM(T116:T120)</f>
        <v>0</v>
      </c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R115" s="207" t="s">
        <v>82</v>
      </c>
      <c r="AT115" s="208" t="s">
        <v>74</v>
      </c>
      <c r="AU115" s="208" t="s">
        <v>82</v>
      </c>
      <c r="AY115" s="207" t="s">
        <v>277</v>
      </c>
      <c r="BK115" s="209">
        <f>SUM(BK116:BK120)</f>
        <v>0</v>
      </c>
    </row>
    <row r="116" s="2" customFormat="1" ht="16.5" customHeight="1">
      <c r="A116" s="41"/>
      <c r="B116" s="42"/>
      <c r="C116" s="210" t="s">
        <v>306</v>
      </c>
      <c r="D116" s="210" t="s">
        <v>278</v>
      </c>
      <c r="E116" s="211" t="s">
        <v>2602</v>
      </c>
      <c r="F116" s="212" t="s">
        <v>2603</v>
      </c>
      <c r="G116" s="213" t="s">
        <v>1131</v>
      </c>
      <c r="H116" s="214">
        <v>0.42999999999999999</v>
      </c>
      <c r="I116" s="215"/>
      <c r="J116" s="216">
        <f>ROUND(I116*H116,2)</f>
        <v>0</v>
      </c>
      <c r="K116" s="212" t="s">
        <v>2354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2.3010199999999998</v>
      </c>
      <c r="R116" s="219">
        <f>Q116*H116</f>
        <v>0.98943859999999995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278</v>
      </c>
      <c r="AU116" s="221" t="s">
        <v>84</v>
      </c>
      <c r="AY116" s="20" t="s">
        <v>277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2604</v>
      </c>
    </row>
    <row r="117" s="2" customFormat="1">
      <c r="A117" s="41"/>
      <c r="B117" s="42"/>
      <c r="C117" s="43"/>
      <c r="D117" s="223" t="s">
        <v>283</v>
      </c>
      <c r="E117" s="43"/>
      <c r="F117" s="224" t="s">
        <v>2605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283</v>
      </c>
      <c r="AU117" s="20" t="s">
        <v>84</v>
      </c>
    </row>
    <row r="118" s="2" customFormat="1">
      <c r="A118" s="41"/>
      <c r="B118" s="42"/>
      <c r="C118" s="43"/>
      <c r="D118" s="252" t="s">
        <v>2357</v>
      </c>
      <c r="E118" s="43"/>
      <c r="F118" s="253" t="s">
        <v>2606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2357</v>
      </c>
      <c r="AU118" s="20" t="s">
        <v>84</v>
      </c>
    </row>
    <row r="119" s="14" customFormat="1">
      <c r="A119" s="14"/>
      <c r="B119" s="254"/>
      <c r="C119" s="255"/>
      <c r="D119" s="223" t="s">
        <v>285</v>
      </c>
      <c r="E119" s="256" t="s">
        <v>19</v>
      </c>
      <c r="F119" s="257" t="s">
        <v>2569</v>
      </c>
      <c r="G119" s="255"/>
      <c r="H119" s="256" t="s">
        <v>19</v>
      </c>
      <c r="I119" s="258"/>
      <c r="J119" s="255"/>
      <c r="K119" s="255"/>
      <c r="L119" s="259"/>
      <c r="M119" s="260"/>
      <c r="N119" s="261"/>
      <c r="O119" s="261"/>
      <c r="P119" s="261"/>
      <c r="Q119" s="261"/>
      <c r="R119" s="261"/>
      <c r="S119" s="261"/>
      <c r="T119" s="262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63" t="s">
        <v>285</v>
      </c>
      <c r="AU119" s="263" t="s">
        <v>84</v>
      </c>
      <c r="AV119" s="14" t="s">
        <v>82</v>
      </c>
      <c r="AW119" s="14" t="s">
        <v>37</v>
      </c>
      <c r="AX119" s="14" t="s">
        <v>75</v>
      </c>
      <c r="AY119" s="263" t="s">
        <v>277</v>
      </c>
    </row>
    <row r="120" s="12" customFormat="1">
      <c r="A120" s="12"/>
      <c r="B120" s="228"/>
      <c r="C120" s="229"/>
      <c r="D120" s="223" t="s">
        <v>285</v>
      </c>
      <c r="E120" s="230" t="s">
        <v>19</v>
      </c>
      <c r="F120" s="231" t="s">
        <v>2607</v>
      </c>
      <c r="G120" s="229"/>
      <c r="H120" s="232">
        <v>0.42999999999999999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285</v>
      </c>
      <c r="AU120" s="238" t="s">
        <v>84</v>
      </c>
      <c r="AV120" s="12" t="s">
        <v>84</v>
      </c>
      <c r="AW120" s="12" t="s">
        <v>37</v>
      </c>
      <c r="AX120" s="12" t="s">
        <v>82</v>
      </c>
      <c r="AY120" s="238" t="s">
        <v>277</v>
      </c>
    </row>
    <row r="121" s="11" customFormat="1" ht="22.8" customHeight="1">
      <c r="A121" s="11"/>
      <c r="B121" s="196"/>
      <c r="C121" s="197"/>
      <c r="D121" s="198" t="s">
        <v>74</v>
      </c>
      <c r="E121" s="249" t="s">
        <v>337</v>
      </c>
      <c r="F121" s="249" t="s">
        <v>2446</v>
      </c>
      <c r="G121" s="197"/>
      <c r="H121" s="197"/>
      <c r="I121" s="200"/>
      <c r="J121" s="250">
        <f>BK121</f>
        <v>0</v>
      </c>
      <c r="K121" s="197"/>
      <c r="L121" s="202"/>
      <c r="M121" s="203"/>
      <c r="N121" s="204"/>
      <c r="O121" s="204"/>
      <c r="P121" s="205">
        <f>SUM(P122:P124)</f>
        <v>0</v>
      </c>
      <c r="Q121" s="204"/>
      <c r="R121" s="205">
        <f>SUM(R122:R124)</f>
        <v>0.00028000000000000003</v>
      </c>
      <c r="S121" s="204"/>
      <c r="T121" s="206">
        <f>SUM(T122:T124)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82</v>
      </c>
      <c r="AT121" s="208" t="s">
        <v>74</v>
      </c>
      <c r="AU121" s="208" t="s">
        <v>82</v>
      </c>
      <c r="AY121" s="207" t="s">
        <v>277</v>
      </c>
      <c r="BK121" s="209">
        <f>SUM(BK122:BK124)</f>
        <v>0</v>
      </c>
    </row>
    <row r="122" s="2" customFormat="1" ht="24.15" customHeight="1">
      <c r="A122" s="41"/>
      <c r="B122" s="42"/>
      <c r="C122" s="210" t="s">
        <v>312</v>
      </c>
      <c r="D122" s="210" t="s">
        <v>278</v>
      </c>
      <c r="E122" s="211" t="s">
        <v>2447</v>
      </c>
      <c r="F122" s="212" t="s">
        <v>2608</v>
      </c>
      <c r="G122" s="213" t="s">
        <v>956</v>
      </c>
      <c r="H122" s="214">
        <v>7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4.0000000000000003E-05</v>
      </c>
      <c r="R122" s="219">
        <f>Q122*H122</f>
        <v>0.00028000000000000003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84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2609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2608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84</v>
      </c>
    </row>
    <row r="124" s="2" customFormat="1">
      <c r="A124" s="41"/>
      <c r="B124" s="42"/>
      <c r="C124" s="43"/>
      <c r="D124" s="223" t="s">
        <v>1002</v>
      </c>
      <c r="E124" s="43"/>
      <c r="F124" s="251" t="s">
        <v>2610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1002</v>
      </c>
      <c r="AU124" s="20" t="s">
        <v>84</v>
      </c>
    </row>
    <row r="125" s="11" customFormat="1" ht="22.8" customHeight="1">
      <c r="A125" s="11"/>
      <c r="B125" s="196"/>
      <c r="C125" s="197"/>
      <c r="D125" s="198" t="s">
        <v>74</v>
      </c>
      <c r="E125" s="249" t="s">
        <v>2465</v>
      </c>
      <c r="F125" s="249" t="s">
        <v>2466</v>
      </c>
      <c r="G125" s="197"/>
      <c r="H125" s="197"/>
      <c r="I125" s="200"/>
      <c r="J125" s="250">
        <f>BK125</f>
        <v>0</v>
      </c>
      <c r="K125" s="197"/>
      <c r="L125" s="202"/>
      <c r="M125" s="203"/>
      <c r="N125" s="204"/>
      <c r="O125" s="204"/>
      <c r="P125" s="205">
        <f>SUM(P126:P127)</f>
        <v>0</v>
      </c>
      <c r="Q125" s="204"/>
      <c r="R125" s="205">
        <f>SUM(R126:R127)</f>
        <v>0</v>
      </c>
      <c r="S125" s="204"/>
      <c r="T125" s="206">
        <f>SUM(T126:T127)</f>
        <v>0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R125" s="207" t="s">
        <v>82</v>
      </c>
      <c r="AT125" s="208" t="s">
        <v>74</v>
      </c>
      <c r="AU125" s="208" t="s">
        <v>82</v>
      </c>
      <c r="AY125" s="207" t="s">
        <v>277</v>
      </c>
      <c r="BK125" s="209">
        <f>SUM(BK126:BK127)</f>
        <v>0</v>
      </c>
    </row>
    <row r="126" s="2" customFormat="1" ht="16.5" customHeight="1">
      <c r="A126" s="41"/>
      <c r="B126" s="42"/>
      <c r="C126" s="210" t="s">
        <v>318</v>
      </c>
      <c r="D126" s="210" t="s">
        <v>278</v>
      </c>
      <c r="E126" s="211" t="s">
        <v>2467</v>
      </c>
      <c r="F126" s="212" t="s">
        <v>2468</v>
      </c>
      <c r="G126" s="213" t="s">
        <v>940</v>
      </c>
      <c r="H126" s="214">
        <v>0.98999999999999999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278</v>
      </c>
      <c r="AU126" s="221" t="s">
        <v>84</v>
      </c>
      <c r="AY126" s="20" t="s">
        <v>277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2611</v>
      </c>
    </row>
    <row r="127" s="2" customFormat="1">
      <c r="A127" s="41"/>
      <c r="B127" s="42"/>
      <c r="C127" s="43"/>
      <c r="D127" s="223" t="s">
        <v>283</v>
      </c>
      <c r="E127" s="43"/>
      <c r="F127" s="224" t="s">
        <v>2468</v>
      </c>
      <c r="G127" s="43"/>
      <c r="H127" s="43"/>
      <c r="I127" s="225"/>
      <c r="J127" s="43"/>
      <c r="K127" s="43"/>
      <c r="L127" s="47"/>
      <c r="M127" s="239"/>
      <c r="N127" s="240"/>
      <c r="O127" s="241"/>
      <c r="P127" s="241"/>
      <c r="Q127" s="241"/>
      <c r="R127" s="241"/>
      <c r="S127" s="241"/>
      <c r="T127" s="242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283</v>
      </c>
      <c r="AU127" s="20" t="s">
        <v>84</v>
      </c>
    </row>
    <row r="128" s="2" customFormat="1" ht="6.96" customHeight="1">
      <c r="A128" s="41"/>
      <c r="B128" s="62"/>
      <c r="C128" s="63"/>
      <c r="D128" s="63"/>
      <c r="E128" s="63"/>
      <c r="F128" s="63"/>
      <c r="G128" s="63"/>
      <c r="H128" s="63"/>
      <c r="I128" s="63"/>
      <c r="J128" s="63"/>
      <c r="K128" s="63"/>
      <c r="L128" s="47"/>
      <c r="M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</row>
  </sheetData>
  <sheetProtection sheet="1" autoFilter="0" formatColumns="0" formatRows="0" objects="1" scenarios="1" spinCount="100000" saltValue="B2zuwQhDky1ccI/6+sZaZFDo8ItNQfISNF/PkG727Lv8b8XeaA+MjjmotQlQBMPnKCg+UIbTnKDcxmQfWZ2gPA==" hashValue="leArn2H/VLNPMCsSCLDQ4QQPr28Cjx/yzNBhBwY4ZR7kVyU954xnOH5Of54ZKdJt44UUtnUA8xkyUDWxMTN3EQ==" algorithmName="SHA-512" password="CC35"/>
  <autoFilter ref="C95:K12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1" r:id="rId1" display="https://podminky.urs.cz/item/CS_URS_2025_02/132212131"/>
    <hyperlink ref="F105" r:id="rId2" display="https://podminky.urs.cz/item/CS_URS_2025_02/162251102"/>
    <hyperlink ref="F109" r:id="rId3" display="https://podminky.urs.cz/item/CS_URS_2025_02/167111101"/>
    <hyperlink ref="F113" r:id="rId4" display="https://podminky.urs.cz/item/CS_URS_2025_02/174111101"/>
    <hyperlink ref="F118" r:id="rId5" display="https://podminky.urs.cz/item/CS_URS_2025_02/2753136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202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2152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2533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2612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2339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2340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2341</v>
      </c>
      <c r="F28" s="41"/>
      <c r="G28" s="41"/>
      <c r="H28" s="41"/>
      <c r="I28" s="147" t="s">
        <v>29</v>
      </c>
      <c r="J28" s="136" t="s">
        <v>2342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ROUND((SUM(BE96:BE129)),  2)</f>
        <v>0</v>
      </c>
      <c r="G37" s="41"/>
      <c r="H37" s="41"/>
      <c r="I37" s="162">
        <v>0.20999999999999999</v>
      </c>
      <c r="J37" s="161">
        <f>ROUND(((SUM(BE96:BE129))*I37),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ROUND((SUM(BF96:BF129)),  2)</f>
        <v>0</v>
      </c>
      <c r="G38" s="41"/>
      <c r="H38" s="41"/>
      <c r="I38" s="162">
        <v>0.14999999999999999</v>
      </c>
      <c r="J38" s="161">
        <f>ROUND(((SUM(BF96:BF129))*I38),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ROUND((SUM(BG96:BG129)),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ROUND((SUM(BH96:BH129)),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ROUND((SUM(BI96:BI129)),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2152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2533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07.5 - SO 113 D - Stojan na jízdní kolo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MgA. Marie Vondráková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5.6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PROPOS Liberec s.r.o.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2343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2344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2345</v>
      </c>
      <c r="E70" s="246"/>
      <c r="F70" s="246"/>
      <c r="G70" s="246"/>
      <c r="H70" s="246"/>
      <c r="I70" s="246"/>
      <c r="J70" s="247">
        <f>J115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2346</v>
      </c>
      <c r="E71" s="246"/>
      <c r="F71" s="246"/>
      <c r="G71" s="246"/>
      <c r="H71" s="246"/>
      <c r="I71" s="246"/>
      <c r="J71" s="247">
        <f>J121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2347</v>
      </c>
      <c r="E72" s="246"/>
      <c r="F72" s="246"/>
      <c r="G72" s="246"/>
      <c r="H72" s="246"/>
      <c r="I72" s="246"/>
      <c r="J72" s="247">
        <f>J127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2152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245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2533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1677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07.5 - SO 113 D - Stojan na jízdní kolo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MgA. Marie Vondráková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PROPOS Liberec s.r.o.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264</v>
      </c>
      <c r="D95" s="188" t="s">
        <v>60</v>
      </c>
      <c r="E95" s="188" t="s">
        <v>56</v>
      </c>
      <c r="F95" s="188" t="s">
        <v>57</v>
      </c>
      <c r="G95" s="188" t="s">
        <v>265</v>
      </c>
      <c r="H95" s="188" t="s">
        <v>266</v>
      </c>
      <c r="I95" s="188" t="s">
        <v>267</v>
      </c>
      <c r="J95" s="188" t="s">
        <v>252</v>
      </c>
      <c r="K95" s="189" t="s">
        <v>268</v>
      </c>
      <c r="L95" s="190"/>
      <c r="M95" s="95" t="s">
        <v>19</v>
      </c>
      <c r="N95" s="96" t="s">
        <v>45</v>
      </c>
      <c r="O95" s="96" t="s">
        <v>269</v>
      </c>
      <c r="P95" s="96" t="s">
        <v>270</v>
      </c>
      <c r="Q95" s="96" t="s">
        <v>271</v>
      </c>
      <c r="R95" s="96" t="s">
        <v>272</v>
      </c>
      <c r="S95" s="96" t="s">
        <v>273</v>
      </c>
      <c r="T95" s="97" t="s">
        <v>274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275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3.39314348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253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2350</v>
      </c>
      <c r="F97" s="199" t="s">
        <v>2351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P98+P115+P121+P127</f>
        <v>0</v>
      </c>
      <c r="Q97" s="204"/>
      <c r="R97" s="205">
        <f>R98+R115+R121+R127</f>
        <v>3.39314348</v>
      </c>
      <c r="S97" s="204"/>
      <c r="T97" s="206">
        <f>T98+T115+T121+T127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277</v>
      </c>
      <c r="BK97" s="209">
        <f>BK98+BK115+BK121+BK127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82</v>
      </c>
      <c r="F98" s="249" t="s">
        <v>328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SUM(P99:P114)</f>
        <v>0</v>
      </c>
      <c r="Q98" s="204"/>
      <c r="R98" s="205">
        <f>SUM(R99:R114)</f>
        <v>0</v>
      </c>
      <c r="S98" s="204"/>
      <c r="T98" s="206">
        <f>SUM(T99:T114)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277</v>
      </c>
      <c r="BK98" s="209">
        <f>SUM(BK99:BK114)</f>
        <v>0</v>
      </c>
    </row>
    <row r="99" s="2" customFormat="1" ht="21.75" customHeight="1">
      <c r="A99" s="41"/>
      <c r="B99" s="42"/>
      <c r="C99" s="210" t="s">
        <v>82</v>
      </c>
      <c r="D99" s="210" t="s">
        <v>278</v>
      </c>
      <c r="E99" s="211" t="s">
        <v>2544</v>
      </c>
      <c r="F99" s="212" t="s">
        <v>2545</v>
      </c>
      <c r="G99" s="213" t="s">
        <v>1131</v>
      </c>
      <c r="H99" s="214">
        <v>1.728</v>
      </c>
      <c r="I99" s="215"/>
      <c r="J99" s="216">
        <f>ROUND(I99*H99,2)</f>
        <v>0</v>
      </c>
      <c r="K99" s="212" t="s">
        <v>2354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84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2613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2547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84</v>
      </c>
    </row>
    <row r="101" s="2" customFormat="1">
      <c r="A101" s="41"/>
      <c r="B101" s="42"/>
      <c r="C101" s="43"/>
      <c r="D101" s="252" t="s">
        <v>2357</v>
      </c>
      <c r="E101" s="43"/>
      <c r="F101" s="253" t="s">
        <v>2548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2357</v>
      </c>
      <c r="AU101" s="20" t="s">
        <v>84</v>
      </c>
    </row>
    <row r="102" s="12" customFormat="1">
      <c r="A102" s="12"/>
      <c r="B102" s="228"/>
      <c r="C102" s="229"/>
      <c r="D102" s="223" t="s">
        <v>285</v>
      </c>
      <c r="E102" s="230" t="s">
        <v>19</v>
      </c>
      <c r="F102" s="231" t="s">
        <v>2614</v>
      </c>
      <c r="G102" s="229"/>
      <c r="H102" s="232">
        <v>1.728</v>
      </c>
      <c r="I102" s="233"/>
      <c r="J102" s="229"/>
      <c r="K102" s="229"/>
      <c r="L102" s="234"/>
      <c r="M102" s="235"/>
      <c r="N102" s="236"/>
      <c r="O102" s="236"/>
      <c r="P102" s="236"/>
      <c r="Q102" s="236"/>
      <c r="R102" s="236"/>
      <c r="S102" s="236"/>
      <c r="T102" s="237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T102" s="238" t="s">
        <v>285</v>
      </c>
      <c r="AU102" s="238" t="s">
        <v>84</v>
      </c>
      <c r="AV102" s="12" t="s">
        <v>84</v>
      </c>
      <c r="AW102" s="12" t="s">
        <v>37</v>
      </c>
      <c r="AX102" s="12" t="s">
        <v>82</v>
      </c>
      <c r="AY102" s="238" t="s">
        <v>277</v>
      </c>
    </row>
    <row r="103" s="2" customFormat="1" ht="21.75" customHeight="1">
      <c r="A103" s="41"/>
      <c r="B103" s="42"/>
      <c r="C103" s="210" t="s">
        <v>84</v>
      </c>
      <c r="D103" s="210" t="s">
        <v>278</v>
      </c>
      <c r="E103" s="211" t="s">
        <v>1158</v>
      </c>
      <c r="F103" s="212" t="s">
        <v>1159</v>
      </c>
      <c r="G103" s="213" t="s">
        <v>1131</v>
      </c>
      <c r="H103" s="214">
        <v>1.4039999999999999</v>
      </c>
      <c r="I103" s="215"/>
      <c r="J103" s="216">
        <f>ROUND(I103*H103,2)</f>
        <v>0</v>
      </c>
      <c r="K103" s="212" t="s">
        <v>2354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2615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2551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>
      <c r="A105" s="41"/>
      <c r="B105" s="42"/>
      <c r="C105" s="43"/>
      <c r="D105" s="252" t="s">
        <v>2357</v>
      </c>
      <c r="E105" s="43"/>
      <c r="F105" s="253" t="s">
        <v>2552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2357</v>
      </c>
      <c r="AU105" s="20" t="s">
        <v>84</v>
      </c>
    </row>
    <row r="106" s="12" customFormat="1">
      <c r="A106" s="12"/>
      <c r="B106" s="228"/>
      <c r="C106" s="229"/>
      <c r="D106" s="223" t="s">
        <v>285</v>
      </c>
      <c r="E106" s="230" t="s">
        <v>19</v>
      </c>
      <c r="F106" s="231" t="s">
        <v>2616</v>
      </c>
      <c r="G106" s="229"/>
      <c r="H106" s="232">
        <v>1.4039999999999999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285</v>
      </c>
      <c r="AU106" s="238" t="s">
        <v>84</v>
      </c>
      <c r="AV106" s="12" t="s">
        <v>84</v>
      </c>
      <c r="AW106" s="12" t="s">
        <v>37</v>
      </c>
      <c r="AX106" s="12" t="s">
        <v>82</v>
      </c>
      <c r="AY106" s="238" t="s">
        <v>277</v>
      </c>
    </row>
    <row r="107" s="2" customFormat="1" ht="16.5" customHeight="1">
      <c r="A107" s="41"/>
      <c r="B107" s="42"/>
      <c r="C107" s="210" t="s">
        <v>98</v>
      </c>
      <c r="D107" s="210" t="s">
        <v>278</v>
      </c>
      <c r="E107" s="211" t="s">
        <v>2553</v>
      </c>
      <c r="F107" s="212" t="s">
        <v>2554</v>
      </c>
      <c r="G107" s="213" t="s">
        <v>1131</v>
      </c>
      <c r="H107" s="214">
        <v>1.4039999999999999</v>
      </c>
      <c r="I107" s="215"/>
      <c r="J107" s="216">
        <f>ROUND(I107*H107,2)</f>
        <v>0</v>
      </c>
      <c r="K107" s="212" t="s">
        <v>2354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2617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2556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>
      <c r="A109" s="41"/>
      <c r="B109" s="42"/>
      <c r="C109" s="43"/>
      <c r="D109" s="252" t="s">
        <v>2357</v>
      </c>
      <c r="E109" s="43"/>
      <c r="F109" s="253" t="s">
        <v>2557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2357</v>
      </c>
      <c r="AU109" s="20" t="s">
        <v>84</v>
      </c>
    </row>
    <row r="110" s="12" customFormat="1">
      <c r="A110" s="12"/>
      <c r="B110" s="228"/>
      <c r="C110" s="229"/>
      <c r="D110" s="223" t="s">
        <v>285</v>
      </c>
      <c r="E110" s="230" t="s">
        <v>19</v>
      </c>
      <c r="F110" s="231" t="s">
        <v>2616</v>
      </c>
      <c r="G110" s="229"/>
      <c r="H110" s="232">
        <v>1.4039999999999999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285</v>
      </c>
      <c r="AU110" s="238" t="s">
        <v>84</v>
      </c>
      <c r="AV110" s="12" t="s">
        <v>84</v>
      </c>
      <c r="AW110" s="12" t="s">
        <v>37</v>
      </c>
      <c r="AX110" s="12" t="s">
        <v>82</v>
      </c>
      <c r="AY110" s="238" t="s">
        <v>277</v>
      </c>
    </row>
    <row r="111" s="2" customFormat="1" ht="16.5" customHeight="1">
      <c r="A111" s="41"/>
      <c r="B111" s="42"/>
      <c r="C111" s="210" t="s">
        <v>102</v>
      </c>
      <c r="D111" s="210" t="s">
        <v>278</v>
      </c>
      <c r="E111" s="211" t="s">
        <v>2596</v>
      </c>
      <c r="F111" s="212" t="s">
        <v>2597</v>
      </c>
      <c r="G111" s="213" t="s">
        <v>1131</v>
      </c>
      <c r="H111" s="214">
        <v>0.32400000000000001</v>
      </c>
      <c r="I111" s="215"/>
      <c r="J111" s="216">
        <f>ROUND(I111*H111,2)</f>
        <v>0</v>
      </c>
      <c r="K111" s="212" t="s">
        <v>2354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84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2618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2599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84</v>
      </c>
    </row>
    <row r="113" s="2" customFormat="1">
      <c r="A113" s="41"/>
      <c r="B113" s="42"/>
      <c r="C113" s="43"/>
      <c r="D113" s="252" t="s">
        <v>2357</v>
      </c>
      <c r="E113" s="43"/>
      <c r="F113" s="253" t="s">
        <v>2600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2357</v>
      </c>
      <c r="AU113" s="20" t="s">
        <v>84</v>
      </c>
    </row>
    <row r="114" s="12" customFormat="1">
      <c r="A114" s="12"/>
      <c r="B114" s="228"/>
      <c r="C114" s="229"/>
      <c r="D114" s="223" t="s">
        <v>285</v>
      </c>
      <c r="E114" s="230" t="s">
        <v>19</v>
      </c>
      <c r="F114" s="231" t="s">
        <v>2619</v>
      </c>
      <c r="G114" s="229"/>
      <c r="H114" s="232">
        <v>0.32400000000000001</v>
      </c>
      <c r="I114" s="233"/>
      <c r="J114" s="229"/>
      <c r="K114" s="229"/>
      <c r="L114" s="234"/>
      <c r="M114" s="235"/>
      <c r="N114" s="236"/>
      <c r="O114" s="236"/>
      <c r="P114" s="236"/>
      <c r="Q114" s="236"/>
      <c r="R114" s="236"/>
      <c r="S114" s="236"/>
      <c r="T114" s="237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T114" s="238" t="s">
        <v>285</v>
      </c>
      <c r="AU114" s="238" t="s">
        <v>84</v>
      </c>
      <c r="AV114" s="12" t="s">
        <v>84</v>
      </c>
      <c r="AW114" s="12" t="s">
        <v>37</v>
      </c>
      <c r="AX114" s="12" t="s">
        <v>82</v>
      </c>
      <c r="AY114" s="238" t="s">
        <v>277</v>
      </c>
    </row>
    <row r="115" s="11" customFormat="1" ht="22.8" customHeight="1">
      <c r="A115" s="11"/>
      <c r="B115" s="196"/>
      <c r="C115" s="197"/>
      <c r="D115" s="198" t="s">
        <v>74</v>
      </c>
      <c r="E115" s="249" t="s">
        <v>84</v>
      </c>
      <c r="F115" s="249" t="s">
        <v>2419</v>
      </c>
      <c r="G115" s="197"/>
      <c r="H115" s="197"/>
      <c r="I115" s="200"/>
      <c r="J115" s="250">
        <f>BK115</f>
        <v>0</v>
      </c>
      <c r="K115" s="197"/>
      <c r="L115" s="202"/>
      <c r="M115" s="203"/>
      <c r="N115" s="204"/>
      <c r="O115" s="204"/>
      <c r="P115" s="205">
        <f>SUM(P116:P120)</f>
        <v>0</v>
      </c>
      <c r="Q115" s="204"/>
      <c r="R115" s="205">
        <f>SUM(R116:R120)</f>
        <v>3.3917034799999999</v>
      </c>
      <c r="S115" s="204"/>
      <c r="T115" s="206">
        <f>SUM(T116:T120)</f>
        <v>0</v>
      </c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R115" s="207" t="s">
        <v>82</v>
      </c>
      <c r="AT115" s="208" t="s">
        <v>74</v>
      </c>
      <c r="AU115" s="208" t="s">
        <v>82</v>
      </c>
      <c r="AY115" s="207" t="s">
        <v>277</v>
      </c>
      <c r="BK115" s="209">
        <f>SUM(BK116:BK120)</f>
        <v>0</v>
      </c>
    </row>
    <row r="116" s="2" customFormat="1" ht="16.5" customHeight="1">
      <c r="A116" s="41"/>
      <c r="B116" s="42"/>
      <c r="C116" s="210" t="s">
        <v>306</v>
      </c>
      <c r="D116" s="210" t="s">
        <v>278</v>
      </c>
      <c r="E116" s="211" t="s">
        <v>2602</v>
      </c>
      <c r="F116" s="212" t="s">
        <v>2603</v>
      </c>
      <c r="G116" s="213" t="s">
        <v>1131</v>
      </c>
      <c r="H116" s="214">
        <v>1.474</v>
      </c>
      <c r="I116" s="215"/>
      <c r="J116" s="216">
        <f>ROUND(I116*H116,2)</f>
        <v>0</v>
      </c>
      <c r="K116" s="212" t="s">
        <v>2354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2.3010199999999998</v>
      </c>
      <c r="R116" s="219">
        <f>Q116*H116</f>
        <v>3.3917034799999999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278</v>
      </c>
      <c r="AU116" s="221" t="s">
        <v>84</v>
      </c>
      <c r="AY116" s="20" t="s">
        <v>277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2620</v>
      </c>
    </row>
    <row r="117" s="2" customFormat="1">
      <c r="A117" s="41"/>
      <c r="B117" s="42"/>
      <c r="C117" s="43"/>
      <c r="D117" s="223" t="s">
        <v>283</v>
      </c>
      <c r="E117" s="43"/>
      <c r="F117" s="224" t="s">
        <v>2605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283</v>
      </c>
      <c r="AU117" s="20" t="s">
        <v>84</v>
      </c>
    </row>
    <row r="118" s="2" customFormat="1">
      <c r="A118" s="41"/>
      <c r="B118" s="42"/>
      <c r="C118" s="43"/>
      <c r="D118" s="252" t="s">
        <v>2357</v>
      </c>
      <c r="E118" s="43"/>
      <c r="F118" s="253" t="s">
        <v>2606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2357</v>
      </c>
      <c r="AU118" s="20" t="s">
        <v>84</v>
      </c>
    </row>
    <row r="119" s="14" customFormat="1">
      <c r="A119" s="14"/>
      <c r="B119" s="254"/>
      <c r="C119" s="255"/>
      <c r="D119" s="223" t="s">
        <v>285</v>
      </c>
      <c r="E119" s="256" t="s">
        <v>19</v>
      </c>
      <c r="F119" s="257" t="s">
        <v>2569</v>
      </c>
      <c r="G119" s="255"/>
      <c r="H119" s="256" t="s">
        <v>19</v>
      </c>
      <c r="I119" s="258"/>
      <c r="J119" s="255"/>
      <c r="K119" s="255"/>
      <c r="L119" s="259"/>
      <c r="M119" s="260"/>
      <c r="N119" s="261"/>
      <c r="O119" s="261"/>
      <c r="P119" s="261"/>
      <c r="Q119" s="261"/>
      <c r="R119" s="261"/>
      <c r="S119" s="261"/>
      <c r="T119" s="262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63" t="s">
        <v>285</v>
      </c>
      <c r="AU119" s="263" t="s">
        <v>84</v>
      </c>
      <c r="AV119" s="14" t="s">
        <v>82</v>
      </c>
      <c r="AW119" s="14" t="s">
        <v>37</v>
      </c>
      <c r="AX119" s="14" t="s">
        <v>75</v>
      </c>
      <c r="AY119" s="263" t="s">
        <v>277</v>
      </c>
    </row>
    <row r="120" s="12" customFormat="1">
      <c r="A120" s="12"/>
      <c r="B120" s="228"/>
      <c r="C120" s="229"/>
      <c r="D120" s="223" t="s">
        <v>285</v>
      </c>
      <c r="E120" s="230" t="s">
        <v>19</v>
      </c>
      <c r="F120" s="231" t="s">
        <v>2621</v>
      </c>
      <c r="G120" s="229"/>
      <c r="H120" s="232">
        <v>1.474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285</v>
      </c>
      <c r="AU120" s="238" t="s">
        <v>84</v>
      </c>
      <c r="AV120" s="12" t="s">
        <v>84</v>
      </c>
      <c r="AW120" s="12" t="s">
        <v>37</v>
      </c>
      <c r="AX120" s="12" t="s">
        <v>82</v>
      </c>
      <c r="AY120" s="238" t="s">
        <v>277</v>
      </c>
    </row>
    <row r="121" s="11" customFormat="1" ht="22.8" customHeight="1">
      <c r="A121" s="11"/>
      <c r="B121" s="196"/>
      <c r="C121" s="197"/>
      <c r="D121" s="198" t="s">
        <v>74</v>
      </c>
      <c r="E121" s="249" t="s">
        <v>337</v>
      </c>
      <c r="F121" s="249" t="s">
        <v>2446</v>
      </c>
      <c r="G121" s="197"/>
      <c r="H121" s="197"/>
      <c r="I121" s="200"/>
      <c r="J121" s="250">
        <f>BK121</f>
        <v>0</v>
      </c>
      <c r="K121" s="197"/>
      <c r="L121" s="202"/>
      <c r="M121" s="203"/>
      <c r="N121" s="204"/>
      <c r="O121" s="204"/>
      <c r="P121" s="205">
        <f>SUM(P122:P126)</f>
        <v>0</v>
      </c>
      <c r="Q121" s="204"/>
      <c r="R121" s="205">
        <f>SUM(R122:R126)</f>
        <v>0.0014400000000000003</v>
      </c>
      <c r="S121" s="204"/>
      <c r="T121" s="206">
        <f>SUM(T122:T126)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82</v>
      </c>
      <c r="AT121" s="208" t="s">
        <v>74</v>
      </c>
      <c r="AU121" s="208" t="s">
        <v>82</v>
      </c>
      <c r="AY121" s="207" t="s">
        <v>277</v>
      </c>
      <c r="BK121" s="209">
        <f>SUM(BK122:BK126)</f>
        <v>0</v>
      </c>
    </row>
    <row r="122" s="2" customFormat="1" ht="16.5" customHeight="1">
      <c r="A122" s="41"/>
      <c r="B122" s="42"/>
      <c r="C122" s="210" t="s">
        <v>312</v>
      </c>
      <c r="D122" s="210" t="s">
        <v>278</v>
      </c>
      <c r="E122" s="211" t="s">
        <v>2447</v>
      </c>
      <c r="F122" s="212" t="s">
        <v>2622</v>
      </c>
      <c r="G122" s="213" t="s">
        <v>956</v>
      </c>
      <c r="H122" s="214">
        <v>24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4.0000000000000003E-05</v>
      </c>
      <c r="R122" s="219">
        <f>Q122*H122</f>
        <v>0.00096000000000000013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84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2623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2622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84</v>
      </c>
    </row>
    <row r="124" s="2" customFormat="1" ht="16.5" customHeight="1">
      <c r="A124" s="41"/>
      <c r="B124" s="42"/>
      <c r="C124" s="210" t="s">
        <v>318</v>
      </c>
      <c r="D124" s="210" t="s">
        <v>278</v>
      </c>
      <c r="E124" s="211" t="s">
        <v>2450</v>
      </c>
      <c r="F124" s="212" t="s">
        <v>2624</v>
      </c>
      <c r="G124" s="213" t="s">
        <v>956</v>
      </c>
      <c r="H124" s="214">
        <v>12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4.0000000000000003E-05</v>
      </c>
      <c r="R124" s="219">
        <f>Q124*H124</f>
        <v>0.00048000000000000007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278</v>
      </c>
      <c r="AU124" s="221" t="s">
        <v>84</v>
      </c>
      <c r="AY124" s="20" t="s">
        <v>277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2625</v>
      </c>
    </row>
    <row r="125" s="2" customFormat="1">
      <c r="A125" s="41"/>
      <c r="B125" s="42"/>
      <c r="C125" s="43"/>
      <c r="D125" s="223" t="s">
        <v>283</v>
      </c>
      <c r="E125" s="43"/>
      <c r="F125" s="224" t="s">
        <v>2624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283</v>
      </c>
      <c r="AU125" s="20" t="s">
        <v>84</v>
      </c>
    </row>
    <row r="126" s="2" customFormat="1">
      <c r="A126" s="41"/>
      <c r="B126" s="42"/>
      <c r="C126" s="43"/>
      <c r="D126" s="223" t="s">
        <v>1002</v>
      </c>
      <c r="E126" s="43"/>
      <c r="F126" s="251" t="s">
        <v>2626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1002</v>
      </c>
      <c r="AU126" s="20" t="s">
        <v>84</v>
      </c>
    </row>
    <row r="127" s="11" customFormat="1" ht="22.8" customHeight="1">
      <c r="A127" s="11"/>
      <c r="B127" s="196"/>
      <c r="C127" s="197"/>
      <c r="D127" s="198" t="s">
        <v>74</v>
      </c>
      <c r="E127" s="249" t="s">
        <v>2465</v>
      </c>
      <c r="F127" s="249" t="s">
        <v>2466</v>
      </c>
      <c r="G127" s="197"/>
      <c r="H127" s="197"/>
      <c r="I127" s="200"/>
      <c r="J127" s="250">
        <f>BK127</f>
        <v>0</v>
      </c>
      <c r="K127" s="197"/>
      <c r="L127" s="202"/>
      <c r="M127" s="203"/>
      <c r="N127" s="204"/>
      <c r="O127" s="204"/>
      <c r="P127" s="205">
        <f>SUM(P128:P129)</f>
        <v>0</v>
      </c>
      <c r="Q127" s="204"/>
      <c r="R127" s="205">
        <f>SUM(R128:R129)</f>
        <v>0</v>
      </c>
      <c r="S127" s="204"/>
      <c r="T127" s="206">
        <f>SUM(T128:T129)</f>
        <v>0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R127" s="207" t="s">
        <v>82</v>
      </c>
      <c r="AT127" s="208" t="s">
        <v>74</v>
      </c>
      <c r="AU127" s="208" t="s">
        <v>82</v>
      </c>
      <c r="AY127" s="207" t="s">
        <v>277</v>
      </c>
      <c r="BK127" s="209">
        <f>SUM(BK128:BK129)</f>
        <v>0</v>
      </c>
    </row>
    <row r="128" s="2" customFormat="1" ht="16.5" customHeight="1">
      <c r="A128" s="41"/>
      <c r="B128" s="42"/>
      <c r="C128" s="210" t="s">
        <v>329</v>
      </c>
      <c r="D128" s="210" t="s">
        <v>278</v>
      </c>
      <c r="E128" s="211" t="s">
        <v>2467</v>
      </c>
      <c r="F128" s="212" t="s">
        <v>2468</v>
      </c>
      <c r="G128" s="213" t="s">
        <v>940</v>
      </c>
      <c r="H128" s="214">
        <v>3.3929999999999998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278</v>
      </c>
      <c r="AU128" s="221" t="s">
        <v>84</v>
      </c>
      <c r="AY128" s="20" t="s">
        <v>277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2627</v>
      </c>
    </row>
    <row r="129" s="2" customFormat="1">
      <c r="A129" s="41"/>
      <c r="B129" s="42"/>
      <c r="C129" s="43"/>
      <c r="D129" s="223" t="s">
        <v>283</v>
      </c>
      <c r="E129" s="43"/>
      <c r="F129" s="224" t="s">
        <v>2468</v>
      </c>
      <c r="G129" s="43"/>
      <c r="H129" s="43"/>
      <c r="I129" s="225"/>
      <c r="J129" s="43"/>
      <c r="K129" s="43"/>
      <c r="L129" s="47"/>
      <c r="M129" s="239"/>
      <c r="N129" s="240"/>
      <c r="O129" s="241"/>
      <c r="P129" s="241"/>
      <c r="Q129" s="241"/>
      <c r="R129" s="241"/>
      <c r="S129" s="241"/>
      <c r="T129" s="242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283</v>
      </c>
      <c r="AU129" s="20" t="s">
        <v>84</v>
      </c>
    </row>
    <row r="130" s="2" customFormat="1" ht="6.96" customHeight="1">
      <c r="A130" s="41"/>
      <c r="B130" s="62"/>
      <c r="C130" s="63"/>
      <c r="D130" s="63"/>
      <c r="E130" s="63"/>
      <c r="F130" s="63"/>
      <c r="G130" s="63"/>
      <c r="H130" s="63"/>
      <c r="I130" s="63"/>
      <c r="J130" s="63"/>
      <c r="K130" s="63"/>
      <c r="L130" s="47"/>
      <c r="M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</row>
  </sheetData>
  <sheetProtection sheet="1" autoFilter="0" formatColumns="0" formatRows="0" objects="1" scenarios="1" spinCount="100000" saltValue="8wkj+MMBkJ4QKWZzfOC2r3wCoduLt9xpGiTxFRUV10GQmaIpUSAWM3ubhwUglBsMy0NsYAf3S7Dq8hqPVKhTxg==" hashValue="7eBK3PDmaoWdZ48ZMCAGTMQ8Uc7U/ZoNyVcCzgDtGUdKKsYpUzGLeSsgaTC+S047zhOiB7OX+prvkyhtikKJrA==" algorithmName="SHA-512" password="CC35"/>
  <autoFilter ref="C95:K12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1" r:id="rId1" display="https://podminky.urs.cz/item/CS_URS_2025_02/132212131"/>
    <hyperlink ref="F105" r:id="rId2" display="https://podminky.urs.cz/item/CS_URS_2025_02/162251102"/>
    <hyperlink ref="F109" r:id="rId3" display="https://podminky.urs.cz/item/CS_URS_2025_02/167111101"/>
    <hyperlink ref="F113" r:id="rId4" display="https://podminky.urs.cz/item/CS_URS_2025_02/174111101"/>
    <hyperlink ref="F118" r:id="rId5" display="https://podminky.urs.cz/item/CS_URS_2025_02/2753136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205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2152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2533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1677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2628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2339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2340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2341</v>
      </c>
      <c r="F28" s="41"/>
      <c r="G28" s="41"/>
      <c r="H28" s="41"/>
      <c r="I28" s="147" t="s">
        <v>29</v>
      </c>
      <c r="J28" s="136" t="s">
        <v>2342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ROUND((SUM(BE96:BE129)),  2)</f>
        <v>0</v>
      </c>
      <c r="G37" s="41"/>
      <c r="H37" s="41"/>
      <c r="I37" s="162">
        <v>0.20999999999999999</v>
      </c>
      <c r="J37" s="161">
        <f>ROUND(((SUM(BE96:BE129))*I37),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ROUND((SUM(BF96:BF129)),  2)</f>
        <v>0</v>
      </c>
      <c r="G38" s="41"/>
      <c r="H38" s="41"/>
      <c r="I38" s="162">
        <v>0.14999999999999999</v>
      </c>
      <c r="J38" s="161">
        <f>ROUND(((SUM(BF96:BF129))*I38),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ROUND((SUM(BG96:BG129)),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ROUND((SUM(BH96:BH129)),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ROUND((SUM(BI96:BI129)),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2152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2533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1677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07.6 - SO 113 E - Set stůl a lavice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MgA. Marie Vondráková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5.6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PROPOS Liberec s.r.o.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2343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2344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2345</v>
      </c>
      <c r="E70" s="246"/>
      <c r="F70" s="246"/>
      <c r="G70" s="246"/>
      <c r="H70" s="246"/>
      <c r="I70" s="246"/>
      <c r="J70" s="247">
        <f>J111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2346</v>
      </c>
      <c r="E71" s="246"/>
      <c r="F71" s="246"/>
      <c r="G71" s="246"/>
      <c r="H71" s="246"/>
      <c r="I71" s="246"/>
      <c r="J71" s="247">
        <f>J121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2347</v>
      </c>
      <c r="E72" s="246"/>
      <c r="F72" s="246"/>
      <c r="G72" s="246"/>
      <c r="H72" s="246"/>
      <c r="I72" s="246"/>
      <c r="J72" s="247">
        <f>J127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2152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245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2533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1677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07.6 - SO 113 E - Set stůl a lavice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MgA. Marie Vondráková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PROPOS Liberec s.r.o.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264</v>
      </c>
      <c r="D95" s="188" t="s">
        <v>60</v>
      </c>
      <c r="E95" s="188" t="s">
        <v>56</v>
      </c>
      <c r="F95" s="188" t="s">
        <v>57</v>
      </c>
      <c r="G95" s="188" t="s">
        <v>265</v>
      </c>
      <c r="H95" s="188" t="s">
        <v>266</v>
      </c>
      <c r="I95" s="188" t="s">
        <v>267</v>
      </c>
      <c r="J95" s="188" t="s">
        <v>252</v>
      </c>
      <c r="K95" s="189" t="s">
        <v>268</v>
      </c>
      <c r="L95" s="190"/>
      <c r="M95" s="95" t="s">
        <v>19</v>
      </c>
      <c r="N95" s="96" t="s">
        <v>45</v>
      </c>
      <c r="O95" s="96" t="s">
        <v>269</v>
      </c>
      <c r="P95" s="96" t="s">
        <v>270</v>
      </c>
      <c r="Q95" s="96" t="s">
        <v>271</v>
      </c>
      <c r="R95" s="96" t="s">
        <v>272</v>
      </c>
      <c r="S95" s="96" t="s">
        <v>273</v>
      </c>
      <c r="T95" s="97" t="s">
        <v>274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275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2.04050318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253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2350</v>
      </c>
      <c r="F97" s="199" t="s">
        <v>2351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P98+P111+P121+P127</f>
        <v>0</v>
      </c>
      <c r="Q97" s="204"/>
      <c r="R97" s="205">
        <f>R98+R111+R121+R127</f>
        <v>2.04050318</v>
      </c>
      <c r="S97" s="204"/>
      <c r="T97" s="206">
        <f>T98+T111+T121+T127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277</v>
      </c>
      <c r="BK97" s="209">
        <f>BK98+BK111+BK121+BK127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82</v>
      </c>
      <c r="F98" s="249" t="s">
        <v>328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SUM(P99:P110)</f>
        <v>0</v>
      </c>
      <c r="Q98" s="204"/>
      <c r="R98" s="205">
        <f>SUM(R99:R110)</f>
        <v>0</v>
      </c>
      <c r="S98" s="204"/>
      <c r="T98" s="206">
        <f>SUM(T99:T110)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277</v>
      </c>
      <c r="BK98" s="209">
        <f>SUM(BK99:BK110)</f>
        <v>0</v>
      </c>
    </row>
    <row r="99" s="2" customFormat="1" ht="21.75" customHeight="1">
      <c r="A99" s="41"/>
      <c r="B99" s="42"/>
      <c r="C99" s="210" t="s">
        <v>82</v>
      </c>
      <c r="D99" s="210" t="s">
        <v>278</v>
      </c>
      <c r="E99" s="211" t="s">
        <v>2544</v>
      </c>
      <c r="F99" s="212" t="s">
        <v>2545</v>
      </c>
      <c r="G99" s="213" t="s">
        <v>1131</v>
      </c>
      <c r="H99" s="214">
        <v>0.67500000000000004</v>
      </c>
      <c r="I99" s="215"/>
      <c r="J99" s="216">
        <f>ROUND(I99*H99,2)</f>
        <v>0</v>
      </c>
      <c r="K99" s="212" t="s">
        <v>2354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84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2629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2547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84</v>
      </c>
    </row>
    <row r="101" s="2" customFormat="1">
      <c r="A101" s="41"/>
      <c r="B101" s="42"/>
      <c r="C101" s="43"/>
      <c r="D101" s="252" t="s">
        <v>2357</v>
      </c>
      <c r="E101" s="43"/>
      <c r="F101" s="253" t="s">
        <v>2548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2357</v>
      </c>
      <c r="AU101" s="20" t="s">
        <v>84</v>
      </c>
    </row>
    <row r="102" s="12" customFormat="1">
      <c r="A102" s="12"/>
      <c r="B102" s="228"/>
      <c r="C102" s="229"/>
      <c r="D102" s="223" t="s">
        <v>285</v>
      </c>
      <c r="E102" s="230" t="s">
        <v>19</v>
      </c>
      <c r="F102" s="231" t="s">
        <v>2630</v>
      </c>
      <c r="G102" s="229"/>
      <c r="H102" s="232">
        <v>0.67500000000000004</v>
      </c>
      <c r="I102" s="233"/>
      <c r="J102" s="229"/>
      <c r="K102" s="229"/>
      <c r="L102" s="234"/>
      <c r="M102" s="235"/>
      <c r="N102" s="236"/>
      <c r="O102" s="236"/>
      <c r="P102" s="236"/>
      <c r="Q102" s="236"/>
      <c r="R102" s="236"/>
      <c r="S102" s="236"/>
      <c r="T102" s="237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T102" s="238" t="s">
        <v>285</v>
      </c>
      <c r="AU102" s="238" t="s">
        <v>84</v>
      </c>
      <c r="AV102" s="12" t="s">
        <v>84</v>
      </c>
      <c r="AW102" s="12" t="s">
        <v>37</v>
      </c>
      <c r="AX102" s="12" t="s">
        <v>82</v>
      </c>
      <c r="AY102" s="238" t="s">
        <v>277</v>
      </c>
    </row>
    <row r="103" s="2" customFormat="1" ht="21.75" customHeight="1">
      <c r="A103" s="41"/>
      <c r="B103" s="42"/>
      <c r="C103" s="210" t="s">
        <v>84</v>
      </c>
      <c r="D103" s="210" t="s">
        <v>278</v>
      </c>
      <c r="E103" s="211" t="s">
        <v>1158</v>
      </c>
      <c r="F103" s="212" t="s">
        <v>1159</v>
      </c>
      <c r="G103" s="213" t="s">
        <v>1131</v>
      </c>
      <c r="H103" s="214">
        <v>0.67500000000000004</v>
      </c>
      <c r="I103" s="215"/>
      <c r="J103" s="216">
        <f>ROUND(I103*H103,2)</f>
        <v>0</v>
      </c>
      <c r="K103" s="212" t="s">
        <v>2354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2631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2551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>
      <c r="A105" s="41"/>
      <c r="B105" s="42"/>
      <c r="C105" s="43"/>
      <c r="D105" s="252" t="s">
        <v>2357</v>
      </c>
      <c r="E105" s="43"/>
      <c r="F105" s="253" t="s">
        <v>2552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2357</v>
      </c>
      <c r="AU105" s="20" t="s">
        <v>84</v>
      </c>
    </row>
    <row r="106" s="12" customFormat="1">
      <c r="A106" s="12"/>
      <c r="B106" s="228"/>
      <c r="C106" s="229"/>
      <c r="D106" s="223" t="s">
        <v>285</v>
      </c>
      <c r="E106" s="230" t="s">
        <v>19</v>
      </c>
      <c r="F106" s="231" t="s">
        <v>2630</v>
      </c>
      <c r="G106" s="229"/>
      <c r="H106" s="232">
        <v>0.67500000000000004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285</v>
      </c>
      <c r="AU106" s="238" t="s">
        <v>84</v>
      </c>
      <c r="AV106" s="12" t="s">
        <v>84</v>
      </c>
      <c r="AW106" s="12" t="s">
        <v>37</v>
      </c>
      <c r="AX106" s="12" t="s">
        <v>82</v>
      </c>
      <c r="AY106" s="238" t="s">
        <v>277</v>
      </c>
    </row>
    <row r="107" s="2" customFormat="1" ht="16.5" customHeight="1">
      <c r="A107" s="41"/>
      <c r="B107" s="42"/>
      <c r="C107" s="210" t="s">
        <v>98</v>
      </c>
      <c r="D107" s="210" t="s">
        <v>278</v>
      </c>
      <c r="E107" s="211" t="s">
        <v>2553</v>
      </c>
      <c r="F107" s="212" t="s">
        <v>2554</v>
      </c>
      <c r="G107" s="213" t="s">
        <v>1131</v>
      </c>
      <c r="H107" s="214">
        <v>0.67500000000000004</v>
      </c>
      <c r="I107" s="215"/>
      <c r="J107" s="216">
        <f>ROUND(I107*H107,2)</f>
        <v>0</v>
      </c>
      <c r="K107" s="212" t="s">
        <v>2354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2632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2556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>
      <c r="A109" s="41"/>
      <c r="B109" s="42"/>
      <c r="C109" s="43"/>
      <c r="D109" s="252" t="s">
        <v>2357</v>
      </c>
      <c r="E109" s="43"/>
      <c r="F109" s="253" t="s">
        <v>2557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2357</v>
      </c>
      <c r="AU109" s="20" t="s">
        <v>84</v>
      </c>
    </row>
    <row r="110" s="12" customFormat="1">
      <c r="A110" s="12"/>
      <c r="B110" s="228"/>
      <c r="C110" s="229"/>
      <c r="D110" s="223" t="s">
        <v>285</v>
      </c>
      <c r="E110" s="230" t="s">
        <v>19</v>
      </c>
      <c r="F110" s="231" t="s">
        <v>2630</v>
      </c>
      <c r="G110" s="229"/>
      <c r="H110" s="232">
        <v>0.67500000000000004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285</v>
      </c>
      <c r="AU110" s="238" t="s">
        <v>84</v>
      </c>
      <c r="AV110" s="12" t="s">
        <v>84</v>
      </c>
      <c r="AW110" s="12" t="s">
        <v>37</v>
      </c>
      <c r="AX110" s="12" t="s">
        <v>82</v>
      </c>
      <c r="AY110" s="238" t="s">
        <v>277</v>
      </c>
    </row>
    <row r="111" s="11" customFormat="1" ht="22.8" customHeight="1">
      <c r="A111" s="11"/>
      <c r="B111" s="196"/>
      <c r="C111" s="197"/>
      <c r="D111" s="198" t="s">
        <v>74</v>
      </c>
      <c r="E111" s="249" t="s">
        <v>84</v>
      </c>
      <c r="F111" s="249" t="s">
        <v>2419</v>
      </c>
      <c r="G111" s="197"/>
      <c r="H111" s="197"/>
      <c r="I111" s="200"/>
      <c r="J111" s="250">
        <f>BK111</f>
        <v>0</v>
      </c>
      <c r="K111" s="197"/>
      <c r="L111" s="202"/>
      <c r="M111" s="203"/>
      <c r="N111" s="204"/>
      <c r="O111" s="204"/>
      <c r="P111" s="205">
        <f>SUM(P112:P120)</f>
        <v>0</v>
      </c>
      <c r="Q111" s="204"/>
      <c r="R111" s="205">
        <f>SUM(R112:R120)</f>
        <v>2.0396631799999998</v>
      </c>
      <c r="S111" s="204"/>
      <c r="T111" s="206">
        <f>SUM(T112:T120)</f>
        <v>0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R111" s="207" t="s">
        <v>82</v>
      </c>
      <c r="AT111" s="208" t="s">
        <v>74</v>
      </c>
      <c r="AU111" s="208" t="s">
        <v>82</v>
      </c>
      <c r="AY111" s="207" t="s">
        <v>277</v>
      </c>
      <c r="BK111" s="209">
        <f>SUM(BK112:BK120)</f>
        <v>0</v>
      </c>
    </row>
    <row r="112" s="2" customFormat="1" ht="16.5" customHeight="1">
      <c r="A112" s="41"/>
      <c r="B112" s="42"/>
      <c r="C112" s="210" t="s">
        <v>102</v>
      </c>
      <c r="D112" s="210" t="s">
        <v>278</v>
      </c>
      <c r="E112" s="211" t="s">
        <v>2558</v>
      </c>
      <c r="F112" s="212" t="s">
        <v>2559</v>
      </c>
      <c r="G112" s="213" t="s">
        <v>1131</v>
      </c>
      <c r="H112" s="214">
        <v>0.189</v>
      </c>
      <c r="I112" s="215"/>
      <c r="J112" s="216">
        <f>ROUND(I112*H112,2)</f>
        <v>0</v>
      </c>
      <c r="K112" s="212" t="s">
        <v>2354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2.1600000000000001</v>
      </c>
      <c r="R112" s="219">
        <f>Q112*H112</f>
        <v>0.40824000000000005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278</v>
      </c>
      <c r="AU112" s="221" t="s">
        <v>84</v>
      </c>
      <c r="AY112" s="20" t="s">
        <v>277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2633</v>
      </c>
    </row>
    <row r="113" s="2" customFormat="1">
      <c r="A113" s="41"/>
      <c r="B113" s="42"/>
      <c r="C113" s="43"/>
      <c r="D113" s="223" t="s">
        <v>283</v>
      </c>
      <c r="E113" s="43"/>
      <c r="F113" s="224" t="s">
        <v>2561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283</v>
      </c>
      <c r="AU113" s="20" t="s">
        <v>84</v>
      </c>
    </row>
    <row r="114" s="2" customFormat="1">
      <c r="A114" s="41"/>
      <c r="B114" s="42"/>
      <c r="C114" s="43"/>
      <c r="D114" s="252" t="s">
        <v>2357</v>
      </c>
      <c r="E114" s="43"/>
      <c r="F114" s="253" t="s">
        <v>2562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2357</v>
      </c>
      <c r="AU114" s="20" t="s">
        <v>84</v>
      </c>
    </row>
    <row r="115" s="12" customFormat="1">
      <c r="A115" s="12"/>
      <c r="B115" s="228"/>
      <c r="C115" s="229"/>
      <c r="D115" s="223" t="s">
        <v>285</v>
      </c>
      <c r="E115" s="230" t="s">
        <v>19</v>
      </c>
      <c r="F115" s="231" t="s">
        <v>2634</v>
      </c>
      <c r="G115" s="229"/>
      <c r="H115" s="232">
        <v>0.189</v>
      </c>
      <c r="I115" s="233"/>
      <c r="J115" s="229"/>
      <c r="K115" s="229"/>
      <c r="L115" s="234"/>
      <c r="M115" s="235"/>
      <c r="N115" s="236"/>
      <c r="O115" s="236"/>
      <c r="P115" s="236"/>
      <c r="Q115" s="236"/>
      <c r="R115" s="236"/>
      <c r="S115" s="236"/>
      <c r="T115" s="237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T115" s="238" t="s">
        <v>285</v>
      </c>
      <c r="AU115" s="238" t="s">
        <v>84</v>
      </c>
      <c r="AV115" s="12" t="s">
        <v>84</v>
      </c>
      <c r="AW115" s="12" t="s">
        <v>37</v>
      </c>
      <c r="AX115" s="12" t="s">
        <v>82</v>
      </c>
      <c r="AY115" s="238" t="s">
        <v>277</v>
      </c>
    </row>
    <row r="116" s="2" customFormat="1" ht="16.5" customHeight="1">
      <c r="A116" s="41"/>
      <c r="B116" s="42"/>
      <c r="C116" s="210" t="s">
        <v>306</v>
      </c>
      <c r="D116" s="210" t="s">
        <v>278</v>
      </c>
      <c r="E116" s="211" t="s">
        <v>2564</v>
      </c>
      <c r="F116" s="212" t="s">
        <v>2565</v>
      </c>
      <c r="G116" s="213" t="s">
        <v>1131</v>
      </c>
      <c r="H116" s="214">
        <v>0.70899999999999996</v>
      </c>
      <c r="I116" s="215"/>
      <c r="J116" s="216">
        <f>ROUND(I116*H116,2)</f>
        <v>0</v>
      </c>
      <c r="K116" s="212" t="s">
        <v>2354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2.3010199999999998</v>
      </c>
      <c r="R116" s="219">
        <f>Q116*H116</f>
        <v>1.6314231799999999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278</v>
      </c>
      <c r="AU116" s="221" t="s">
        <v>84</v>
      </c>
      <c r="AY116" s="20" t="s">
        <v>277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2635</v>
      </c>
    </row>
    <row r="117" s="2" customFormat="1">
      <c r="A117" s="41"/>
      <c r="B117" s="42"/>
      <c r="C117" s="43"/>
      <c r="D117" s="223" t="s">
        <v>283</v>
      </c>
      <c r="E117" s="43"/>
      <c r="F117" s="224" t="s">
        <v>2567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283</v>
      </c>
      <c r="AU117" s="20" t="s">
        <v>84</v>
      </c>
    </row>
    <row r="118" s="2" customFormat="1">
      <c r="A118" s="41"/>
      <c r="B118" s="42"/>
      <c r="C118" s="43"/>
      <c r="D118" s="252" t="s">
        <v>2357</v>
      </c>
      <c r="E118" s="43"/>
      <c r="F118" s="253" t="s">
        <v>2568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2357</v>
      </c>
      <c r="AU118" s="20" t="s">
        <v>84</v>
      </c>
    </row>
    <row r="119" s="14" customFormat="1">
      <c r="A119" s="14"/>
      <c r="B119" s="254"/>
      <c r="C119" s="255"/>
      <c r="D119" s="223" t="s">
        <v>285</v>
      </c>
      <c r="E119" s="256" t="s">
        <v>19</v>
      </c>
      <c r="F119" s="257" t="s">
        <v>2569</v>
      </c>
      <c r="G119" s="255"/>
      <c r="H119" s="256" t="s">
        <v>19</v>
      </c>
      <c r="I119" s="258"/>
      <c r="J119" s="255"/>
      <c r="K119" s="255"/>
      <c r="L119" s="259"/>
      <c r="M119" s="260"/>
      <c r="N119" s="261"/>
      <c r="O119" s="261"/>
      <c r="P119" s="261"/>
      <c r="Q119" s="261"/>
      <c r="R119" s="261"/>
      <c r="S119" s="261"/>
      <c r="T119" s="262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63" t="s">
        <v>285</v>
      </c>
      <c r="AU119" s="263" t="s">
        <v>84</v>
      </c>
      <c r="AV119" s="14" t="s">
        <v>82</v>
      </c>
      <c r="AW119" s="14" t="s">
        <v>37</v>
      </c>
      <c r="AX119" s="14" t="s">
        <v>75</v>
      </c>
      <c r="AY119" s="263" t="s">
        <v>277</v>
      </c>
    </row>
    <row r="120" s="12" customFormat="1">
      <c r="A120" s="12"/>
      <c r="B120" s="228"/>
      <c r="C120" s="229"/>
      <c r="D120" s="223" t="s">
        <v>285</v>
      </c>
      <c r="E120" s="230" t="s">
        <v>19</v>
      </c>
      <c r="F120" s="231" t="s">
        <v>2636</v>
      </c>
      <c r="G120" s="229"/>
      <c r="H120" s="232">
        <v>0.70899999999999996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285</v>
      </c>
      <c r="AU120" s="238" t="s">
        <v>84</v>
      </c>
      <c r="AV120" s="12" t="s">
        <v>84</v>
      </c>
      <c r="AW120" s="12" t="s">
        <v>37</v>
      </c>
      <c r="AX120" s="12" t="s">
        <v>82</v>
      </c>
      <c r="AY120" s="238" t="s">
        <v>277</v>
      </c>
    </row>
    <row r="121" s="11" customFormat="1" ht="22.8" customHeight="1">
      <c r="A121" s="11"/>
      <c r="B121" s="196"/>
      <c r="C121" s="197"/>
      <c r="D121" s="198" t="s">
        <v>74</v>
      </c>
      <c r="E121" s="249" t="s">
        <v>337</v>
      </c>
      <c r="F121" s="249" t="s">
        <v>2446</v>
      </c>
      <c r="G121" s="197"/>
      <c r="H121" s="197"/>
      <c r="I121" s="200"/>
      <c r="J121" s="250">
        <f>BK121</f>
        <v>0</v>
      </c>
      <c r="K121" s="197"/>
      <c r="L121" s="202"/>
      <c r="M121" s="203"/>
      <c r="N121" s="204"/>
      <c r="O121" s="204"/>
      <c r="P121" s="205">
        <f>SUM(P122:P126)</f>
        <v>0</v>
      </c>
      <c r="Q121" s="204"/>
      <c r="R121" s="205">
        <f>SUM(R122:R126)</f>
        <v>0.00084000000000000003</v>
      </c>
      <c r="S121" s="204"/>
      <c r="T121" s="206">
        <f>SUM(T122:T126)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82</v>
      </c>
      <c r="AT121" s="208" t="s">
        <v>74</v>
      </c>
      <c r="AU121" s="208" t="s">
        <v>82</v>
      </c>
      <c r="AY121" s="207" t="s">
        <v>277</v>
      </c>
      <c r="BK121" s="209">
        <f>SUM(BK122:BK126)</f>
        <v>0</v>
      </c>
    </row>
    <row r="122" s="2" customFormat="1" ht="24.15" customHeight="1">
      <c r="A122" s="41"/>
      <c r="B122" s="42"/>
      <c r="C122" s="210" t="s">
        <v>312</v>
      </c>
      <c r="D122" s="210" t="s">
        <v>278</v>
      </c>
      <c r="E122" s="211" t="s">
        <v>2447</v>
      </c>
      <c r="F122" s="212" t="s">
        <v>2637</v>
      </c>
      <c r="G122" s="213" t="s">
        <v>956</v>
      </c>
      <c r="H122" s="214">
        <v>18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4.0000000000000003E-05</v>
      </c>
      <c r="R122" s="219">
        <f>Q122*H122</f>
        <v>0.00072000000000000005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84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2638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2637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84</v>
      </c>
    </row>
    <row r="124" s="2" customFormat="1" ht="16.5" customHeight="1">
      <c r="A124" s="41"/>
      <c r="B124" s="42"/>
      <c r="C124" s="210" t="s">
        <v>318</v>
      </c>
      <c r="D124" s="210" t="s">
        <v>278</v>
      </c>
      <c r="E124" s="211" t="s">
        <v>2450</v>
      </c>
      <c r="F124" s="212" t="s">
        <v>2639</v>
      </c>
      <c r="G124" s="213" t="s">
        <v>956</v>
      </c>
      <c r="H124" s="214">
        <v>3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4.0000000000000003E-05</v>
      </c>
      <c r="R124" s="219">
        <f>Q124*H124</f>
        <v>0.00012000000000000002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278</v>
      </c>
      <c r="AU124" s="221" t="s">
        <v>84</v>
      </c>
      <c r="AY124" s="20" t="s">
        <v>277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2640</v>
      </c>
    </row>
    <row r="125" s="2" customFormat="1">
      <c r="A125" s="41"/>
      <c r="B125" s="42"/>
      <c r="C125" s="43"/>
      <c r="D125" s="223" t="s">
        <v>283</v>
      </c>
      <c r="E125" s="43"/>
      <c r="F125" s="224" t="s">
        <v>2639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283</v>
      </c>
      <c r="AU125" s="20" t="s">
        <v>84</v>
      </c>
    </row>
    <row r="126" s="2" customFormat="1">
      <c r="A126" s="41"/>
      <c r="B126" s="42"/>
      <c r="C126" s="43"/>
      <c r="D126" s="223" t="s">
        <v>1002</v>
      </c>
      <c r="E126" s="43"/>
      <c r="F126" s="251" t="s">
        <v>2641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1002</v>
      </c>
      <c r="AU126" s="20" t="s">
        <v>84</v>
      </c>
    </row>
    <row r="127" s="11" customFormat="1" ht="22.8" customHeight="1">
      <c r="A127" s="11"/>
      <c r="B127" s="196"/>
      <c r="C127" s="197"/>
      <c r="D127" s="198" t="s">
        <v>74</v>
      </c>
      <c r="E127" s="249" t="s">
        <v>2465</v>
      </c>
      <c r="F127" s="249" t="s">
        <v>2466</v>
      </c>
      <c r="G127" s="197"/>
      <c r="H127" s="197"/>
      <c r="I127" s="200"/>
      <c r="J127" s="250">
        <f>BK127</f>
        <v>0</v>
      </c>
      <c r="K127" s="197"/>
      <c r="L127" s="202"/>
      <c r="M127" s="203"/>
      <c r="N127" s="204"/>
      <c r="O127" s="204"/>
      <c r="P127" s="205">
        <f>SUM(P128:P129)</f>
        <v>0</v>
      </c>
      <c r="Q127" s="204"/>
      <c r="R127" s="205">
        <f>SUM(R128:R129)</f>
        <v>0</v>
      </c>
      <c r="S127" s="204"/>
      <c r="T127" s="206">
        <f>SUM(T128:T129)</f>
        <v>0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R127" s="207" t="s">
        <v>82</v>
      </c>
      <c r="AT127" s="208" t="s">
        <v>74</v>
      </c>
      <c r="AU127" s="208" t="s">
        <v>82</v>
      </c>
      <c r="AY127" s="207" t="s">
        <v>277</v>
      </c>
      <c r="BK127" s="209">
        <f>SUM(BK128:BK129)</f>
        <v>0</v>
      </c>
    </row>
    <row r="128" s="2" customFormat="1" ht="16.5" customHeight="1">
      <c r="A128" s="41"/>
      <c r="B128" s="42"/>
      <c r="C128" s="210" t="s">
        <v>329</v>
      </c>
      <c r="D128" s="210" t="s">
        <v>278</v>
      </c>
      <c r="E128" s="211" t="s">
        <v>2467</v>
      </c>
      <c r="F128" s="212" t="s">
        <v>2468</v>
      </c>
      <c r="G128" s="213" t="s">
        <v>940</v>
      </c>
      <c r="H128" s="214">
        <v>2.0409999999999999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278</v>
      </c>
      <c r="AU128" s="221" t="s">
        <v>84</v>
      </c>
      <c r="AY128" s="20" t="s">
        <v>277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2642</v>
      </c>
    </row>
    <row r="129" s="2" customFormat="1">
      <c r="A129" s="41"/>
      <c r="B129" s="42"/>
      <c r="C129" s="43"/>
      <c r="D129" s="223" t="s">
        <v>283</v>
      </c>
      <c r="E129" s="43"/>
      <c r="F129" s="224" t="s">
        <v>2468</v>
      </c>
      <c r="G129" s="43"/>
      <c r="H129" s="43"/>
      <c r="I129" s="225"/>
      <c r="J129" s="43"/>
      <c r="K129" s="43"/>
      <c r="L129" s="47"/>
      <c r="M129" s="239"/>
      <c r="N129" s="240"/>
      <c r="O129" s="241"/>
      <c r="P129" s="241"/>
      <c r="Q129" s="241"/>
      <c r="R129" s="241"/>
      <c r="S129" s="241"/>
      <c r="T129" s="242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283</v>
      </c>
      <c r="AU129" s="20" t="s">
        <v>84</v>
      </c>
    </row>
    <row r="130" s="2" customFormat="1" ht="6.96" customHeight="1">
      <c r="A130" s="41"/>
      <c r="B130" s="62"/>
      <c r="C130" s="63"/>
      <c r="D130" s="63"/>
      <c r="E130" s="63"/>
      <c r="F130" s="63"/>
      <c r="G130" s="63"/>
      <c r="H130" s="63"/>
      <c r="I130" s="63"/>
      <c r="J130" s="63"/>
      <c r="K130" s="63"/>
      <c r="L130" s="47"/>
      <c r="M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</row>
  </sheetData>
  <sheetProtection sheet="1" autoFilter="0" formatColumns="0" formatRows="0" objects="1" scenarios="1" spinCount="100000" saltValue="wsk/ha8YmZ07Q/ozVNSbjsLBv17UOkzIEtB3oBnAulflTLdoOYAcal18LSSot7VbDXIY3h0Sexec2EozVMxUpw==" hashValue="3aj64GE/0HlYRgERa3RaYXZo7/sqmq3cAGAopn+NrojEYS+kqqrS9h0y5yWv9MIvokOXwBuUu7k0y9HeVwfuHQ==" algorithmName="SHA-512" password="CC35"/>
  <autoFilter ref="C95:K12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1" r:id="rId1" display="https://podminky.urs.cz/item/CS_URS_2025_02/132212131"/>
    <hyperlink ref="F105" r:id="rId2" display="https://podminky.urs.cz/item/CS_URS_2025_02/162251102"/>
    <hyperlink ref="F109" r:id="rId3" display="https://podminky.urs.cz/item/CS_URS_2025_02/167111101"/>
    <hyperlink ref="F114" r:id="rId4" display="https://podminky.urs.cz/item/CS_URS_2025_02/271542211"/>
    <hyperlink ref="F118" r:id="rId5" display="https://podminky.urs.cz/item/CS_URS_2025_02/2743135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208</v>
      </c>
      <c r="AZ2" s="142" t="s">
        <v>2643</v>
      </c>
      <c r="BA2" s="142" t="s">
        <v>2643</v>
      </c>
      <c r="BB2" s="142" t="s">
        <v>19</v>
      </c>
      <c r="BC2" s="142" t="s">
        <v>2644</v>
      </c>
      <c r="BD2" s="142" t="s">
        <v>84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243</v>
      </c>
      <c r="L8" s="23"/>
    </row>
    <row r="9" s="2" customFormat="1" ht="16.5" customHeight="1">
      <c r="A9" s="41"/>
      <c r="B9" s="47"/>
      <c r="C9" s="41"/>
      <c r="D9" s="41"/>
      <c r="E9" s="148" t="s">
        <v>2152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245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2645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247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248</v>
      </c>
      <c r="F23" s="41"/>
      <c r="G23" s="41"/>
      <c r="H23" s="41"/>
      <c r="I23" s="147" t="s">
        <v>29</v>
      </c>
      <c r="J23" s="136" t="s">
        <v>249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247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248</v>
      </c>
      <c r="F26" s="41"/>
      <c r="G26" s="41"/>
      <c r="H26" s="41"/>
      <c r="I26" s="147" t="s">
        <v>29</v>
      </c>
      <c r="J26" s="136" t="s">
        <v>249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ROUND(J94,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ROUND((SUM(BE94:BE212)),  2)</f>
        <v>0</v>
      </c>
      <c r="G35" s="41"/>
      <c r="H35" s="41"/>
      <c r="I35" s="162">
        <v>0.20999999999999999</v>
      </c>
      <c r="J35" s="161">
        <f>ROUND(((SUM(BE94:BE212))*I35),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ROUND((SUM(BF94:BF212)),  2)</f>
        <v>0</v>
      </c>
      <c r="G36" s="41"/>
      <c r="H36" s="41"/>
      <c r="I36" s="162">
        <v>0.14999999999999999</v>
      </c>
      <c r="J36" s="161">
        <f>ROUND(((SUM(BF94:BF212))*I36),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ROUND((SUM(BG94:BG212)),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ROUND((SUM(BH94:BH212)),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ROUND((SUM(BI94:BI212)),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250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243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2152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245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08 - SO 201 - Most M1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NÝDRLE - projektová kancelář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NÝDRLE - projektová kancelář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251</v>
      </c>
      <c r="D61" s="176"/>
      <c r="E61" s="176"/>
      <c r="F61" s="176"/>
      <c r="G61" s="176"/>
      <c r="H61" s="176"/>
      <c r="I61" s="176"/>
      <c r="J61" s="177" t="s">
        <v>252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253</v>
      </c>
    </row>
    <row r="64" s="9" customFormat="1" ht="24.96" customHeight="1">
      <c r="A64" s="9"/>
      <c r="B64" s="179"/>
      <c r="C64" s="180"/>
      <c r="D64" s="181" t="s">
        <v>254</v>
      </c>
      <c r="E64" s="182"/>
      <c r="F64" s="182"/>
      <c r="G64" s="182"/>
      <c r="H64" s="182"/>
      <c r="I64" s="182"/>
      <c r="J64" s="183">
        <f>J95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255</v>
      </c>
      <c r="E65" s="182"/>
      <c r="F65" s="182"/>
      <c r="G65" s="182"/>
      <c r="H65" s="182"/>
      <c r="I65" s="182"/>
      <c r="J65" s="183">
        <f>J104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256</v>
      </c>
      <c r="E66" s="182"/>
      <c r="F66" s="182"/>
      <c r="G66" s="182"/>
      <c r="H66" s="182"/>
      <c r="I66" s="182"/>
      <c r="J66" s="183">
        <f>J132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257</v>
      </c>
      <c r="E67" s="182"/>
      <c r="F67" s="182"/>
      <c r="G67" s="182"/>
      <c r="H67" s="182"/>
      <c r="I67" s="182"/>
      <c r="J67" s="183">
        <f>J142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258</v>
      </c>
      <c r="E68" s="182"/>
      <c r="F68" s="182"/>
      <c r="G68" s="182"/>
      <c r="H68" s="182"/>
      <c r="I68" s="182"/>
      <c r="J68" s="183">
        <f>J165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9"/>
      <c r="C69" s="180"/>
      <c r="D69" s="181" t="s">
        <v>2154</v>
      </c>
      <c r="E69" s="182"/>
      <c r="F69" s="182"/>
      <c r="G69" s="182"/>
      <c r="H69" s="182"/>
      <c r="I69" s="182"/>
      <c r="J69" s="183">
        <f>J188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9"/>
      <c r="C70" s="180"/>
      <c r="D70" s="181" t="s">
        <v>260</v>
      </c>
      <c r="E70" s="182"/>
      <c r="F70" s="182"/>
      <c r="G70" s="182"/>
      <c r="H70" s="182"/>
      <c r="I70" s="182"/>
      <c r="J70" s="183">
        <f>J192</f>
        <v>0</v>
      </c>
      <c r="K70" s="180"/>
      <c r="L70" s="184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9"/>
      <c r="C71" s="180"/>
      <c r="D71" s="181" t="s">
        <v>261</v>
      </c>
      <c r="E71" s="182"/>
      <c r="F71" s="182"/>
      <c r="G71" s="182"/>
      <c r="H71" s="182"/>
      <c r="I71" s="182"/>
      <c r="J71" s="183">
        <f>J200</f>
        <v>0</v>
      </c>
      <c r="K71" s="180"/>
      <c r="L71" s="184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9"/>
      <c r="C72" s="180"/>
      <c r="D72" s="181" t="s">
        <v>262</v>
      </c>
      <c r="E72" s="182"/>
      <c r="F72" s="182"/>
      <c r="G72" s="182"/>
      <c r="H72" s="182"/>
      <c r="I72" s="182"/>
      <c r="J72" s="183">
        <f>J206</f>
        <v>0</v>
      </c>
      <c r="K72" s="180"/>
      <c r="L72" s="184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4" t="s">
        <v>2152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245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08 - SO 201 - Most M1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>Liberec</v>
      </c>
      <c r="G88" s="43"/>
      <c r="H88" s="43"/>
      <c r="I88" s="35" t="s">
        <v>23</v>
      </c>
      <c r="J88" s="75" t="str">
        <f>IF(J14="","",J14)</f>
        <v>10. 12. 2025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25</v>
      </c>
      <c r="D90" s="43"/>
      <c r="E90" s="43"/>
      <c r="F90" s="30" t="str">
        <f>E17</f>
        <v>Statutární město Liberec</v>
      </c>
      <c r="G90" s="43"/>
      <c r="H90" s="43"/>
      <c r="I90" s="35" t="s">
        <v>33</v>
      </c>
      <c r="J90" s="39" t="str">
        <f>E23</f>
        <v>NÝDRLE - projektová kancelář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5.65" customHeight="1">
      <c r="A91" s="41"/>
      <c r="B91" s="42"/>
      <c r="C91" s="35" t="s">
        <v>31</v>
      </c>
      <c r="D91" s="43"/>
      <c r="E91" s="43"/>
      <c r="F91" s="30" t="str">
        <f>IF(E20="","",E20)</f>
        <v>Vyplň údaj</v>
      </c>
      <c r="G91" s="43"/>
      <c r="H91" s="43"/>
      <c r="I91" s="35" t="s">
        <v>38</v>
      </c>
      <c r="J91" s="39" t="str">
        <f>E26</f>
        <v>NÝDRLE - projektová kancelář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0" customFormat="1" ht="29.28" customHeight="1">
      <c r="A93" s="185"/>
      <c r="B93" s="186"/>
      <c r="C93" s="187" t="s">
        <v>264</v>
      </c>
      <c r="D93" s="188" t="s">
        <v>60</v>
      </c>
      <c r="E93" s="188" t="s">
        <v>56</v>
      </c>
      <c r="F93" s="188" t="s">
        <v>57</v>
      </c>
      <c r="G93" s="188" t="s">
        <v>265</v>
      </c>
      <c r="H93" s="188" t="s">
        <v>266</v>
      </c>
      <c r="I93" s="188" t="s">
        <v>267</v>
      </c>
      <c r="J93" s="188" t="s">
        <v>252</v>
      </c>
      <c r="K93" s="189" t="s">
        <v>268</v>
      </c>
      <c r="L93" s="190"/>
      <c r="M93" s="95" t="s">
        <v>19</v>
      </c>
      <c r="N93" s="96" t="s">
        <v>45</v>
      </c>
      <c r="O93" s="96" t="s">
        <v>269</v>
      </c>
      <c r="P93" s="96" t="s">
        <v>270</v>
      </c>
      <c r="Q93" s="96" t="s">
        <v>271</v>
      </c>
      <c r="R93" s="96" t="s">
        <v>272</v>
      </c>
      <c r="S93" s="96" t="s">
        <v>273</v>
      </c>
      <c r="T93" s="97" t="s">
        <v>274</v>
      </c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</row>
    <row r="94" s="2" customFormat="1" ht="22.8" customHeight="1">
      <c r="A94" s="41"/>
      <c r="B94" s="42"/>
      <c r="C94" s="102" t="s">
        <v>275</v>
      </c>
      <c r="D94" s="43"/>
      <c r="E94" s="43"/>
      <c r="F94" s="43"/>
      <c r="G94" s="43"/>
      <c r="H94" s="43"/>
      <c r="I94" s="43"/>
      <c r="J94" s="191">
        <f>BK94</f>
        <v>0</v>
      </c>
      <c r="K94" s="43"/>
      <c r="L94" s="47"/>
      <c r="M94" s="98"/>
      <c r="N94" s="192"/>
      <c r="O94" s="99"/>
      <c r="P94" s="193">
        <f>P95+P104+P132+P142+P165+P188+P192+P200+P206</f>
        <v>0</v>
      </c>
      <c r="Q94" s="99"/>
      <c r="R94" s="193">
        <f>R95+R104+R132+R142+R165+R188+R192+R200+R206</f>
        <v>0</v>
      </c>
      <c r="S94" s="99"/>
      <c r="T94" s="194">
        <f>T95+T104+T132+T142+T165+T188+T192+T200+T206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74</v>
      </c>
      <c r="AU94" s="20" t="s">
        <v>253</v>
      </c>
      <c r="BK94" s="195">
        <f>BK95+BK104+BK132+BK142+BK165+BK188+BK192+BK200+BK206</f>
        <v>0</v>
      </c>
    </row>
    <row r="95" s="11" customFormat="1" ht="25.92" customHeight="1">
      <c r="A95" s="11"/>
      <c r="B95" s="196"/>
      <c r="C95" s="197"/>
      <c r="D95" s="198" t="s">
        <v>74</v>
      </c>
      <c r="E95" s="199" t="s">
        <v>75</v>
      </c>
      <c r="F95" s="199" t="s">
        <v>276</v>
      </c>
      <c r="G95" s="197"/>
      <c r="H95" s="197"/>
      <c r="I95" s="200"/>
      <c r="J95" s="201">
        <f>BK95</f>
        <v>0</v>
      </c>
      <c r="K95" s="197"/>
      <c r="L95" s="202"/>
      <c r="M95" s="203"/>
      <c r="N95" s="204"/>
      <c r="O95" s="204"/>
      <c r="P95" s="205">
        <f>SUM(P96:P103)</f>
        <v>0</v>
      </c>
      <c r="Q95" s="204"/>
      <c r="R95" s="205">
        <f>SUM(R96:R103)</f>
        <v>0</v>
      </c>
      <c r="S95" s="204"/>
      <c r="T95" s="206">
        <f>SUM(T96:T103)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102</v>
      </c>
      <c r="AT95" s="208" t="s">
        <v>74</v>
      </c>
      <c r="AU95" s="208" t="s">
        <v>75</v>
      </c>
      <c r="AY95" s="207" t="s">
        <v>277</v>
      </c>
      <c r="BK95" s="209">
        <f>SUM(BK96:BK103)</f>
        <v>0</v>
      </c>
    </row>
    <row r="96" s="2" customFormat="1" ht="16.5" customHeight="1">
      <c r="A96" s="41"/>
      <c r="B96" s="42"/>
      <c r="C96" s="210" t="s">
        <v>82</v>
      </c>
      <c r="D96" s="210" t="s">
        <v>278</v>
      </c>
      <c r="E96" s="211" t="s">
        <v>279</v>
      </c>
      <c r="F96" s="212" t="s">
        <v>280</v>
      </c>
      <c r="G96" s="213" t="s">
        <v>281</v>
      </c>
      <c r="H96" s="214">
        <v>60.375</v>
      </c>
      <c r="I96" s="215"/>
      <c r="J96" s="216">
        <f>ROUND(I96*H96,2)</f>
        <v>0</v>
      </c>
      <c r="K96" s="212" t="s">
        <v>19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0</v>
      </c>
      <c r="R96" s="219">
        <f>Q96*H96</f>
        <v>0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102</v>
      </c>
      <c r="AT96" s="221" t="s">
        <v>278</v>
      </c>
      <c r="AU96" s="221" t="s">
        <v>82</v>
      </c>
      <c r="AY96" s="20" t="s">
        <v>277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102</v>
      </c>
      <c r="BM96" s="221" t="s">
        <v>2646</v>
      </c>
    </row>
    <row r="97" s="2" customFormat="1">
      <c r="A97" s="41"/>
      <c r="B97" s="42"/>
      <c r="C97" s="43"/>
      <c r="D97" s="223" t="s">
        <v>283</v>
      </c>
      <c r="E97" s="43"/>
      <c r="F97" s="224" t="s">
        <v>284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283</v>
      </c>
      <c r="AU97" s="20" t="s">
        <v>82</v>
      </c>
    </row>
    <row r="98" s="12" customFormat="1">
      <c r="A98" s="12"/>
      <c r="B98" s="228"/>
      <c r="C98" s="229"/>
      <c r="D98" s="223" t="s">
        <v>285</v>
      </c>
      <c r="E98" s="230" t="s">
        <v>2647</v>
      </c>
      <c r="F98" s="231" t="s">
        <v>2648</v>
      </c>
      <c r="G98" s="229"/>
      <c r="H98" s="232">
        <v>5</v>
      </c>
      <c r="I98" s="233"/>
      <c r="J98" s="229"/>
      <c r="K98" s="229"/>
      <c r="L98" s="234"/>
      <c r="M98" s="235"/>
      <c r="N98" s="236"/>
      <c r="O98" s="236"/>
      <c r="P98" s="236"/>
      <c r="Q98" s="236"/>
      <c r="R98" s="236"/>
      <c r="S98" s="236"/>
      <c r="T98" s="237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T98" s="238" t="s">
        <v>285</v>
      </c>
      <c r="AU98" s="238" t="s">
        <v>82</v>
      </c>
      <c r="AV98" s="12" t="s">
        <v>84</v>
      </c>
      <c r="AW98" s="12" t="s">
        <v>37</v>
      </c>
      <c r="AX98" s="12" t="s">
        <v>75</v>
      </c>
      <c r="AY98" s="238" t="s">
        <v>277</v>
      </c>
    </row>
    <row r="99" s="12" customFormat="1">
      <c r="A99" s="12"/>
      <c r="B99" s="228"/>
      <c r="C99" s="229"/>
      <c r="D99" s="223" t="s">
        <v>285</v>
      </c>
      <c r="E99" s="230" t="s">
        <v>2649</v>
      </c>
      <c r="F99" s="231" t="s">
        <v>2650</v>
      </c>
      <c r="G99" s="229"/>
      <c r="H99" s="232">
        <v>8.5</v>
      </c>
      <c r="I99" s="233"/>
      <c r="J99" s="229"/>
      <c r="K99" s="229"/>
      <c r="L99" s="234"/>
      <c r="M99" s="235"/>
      <c r="N99" s="236"/>
      <c r="O99" s="236"/>
      <c r="P99" s="236"/>
      <c r="Q99" s="236"/>
      <c r="R99" s="236"/>
      <c r="S99" s="236"/>
      <c r="T99" s="237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T99" s="238" t="s">
        <v>285</v>
      </c>
      <c r="AU99" s="238" t="s">
        <v>82</v>
      </c>
      <c r="AV99" s="12" t="s">
        <v>84</v>
      </c>
      <c r="AW99" s="12" t="s">
        <v>37</v>
      </c>
      <c r="AX99" s="12" t="s">
        <v>75</v>
      </c>
      <c r="AY99" s="238" t="s">
        <v>277</v>
      </c>
    </row>
    <row r="100" s="12" customFormat="1">
      <c r="A100" s="12"/>
      <c r="B100" s="228"/>
      <c r="C100" s="229"/>
      <c r="D100" s="223" t="s">
        <v>285</v>
      </c>
      <c r="E100" s="230" t="s">
        <v>2651</v>
      </c>
      <c r="F100" s="231" t="s">
        <v>2652</v>
      </c>
      <c r="G100" s="229"/>
      <c r="H100" s="232">
        <v>46.875</v>
      </c>
      <c r="I100" s="233"/>
      <c r="J100" s="229"/>
      <c r="K100" s="229"/>
      <c r="L100" s="234"/>
      <c r="M100" s="235"/>
      <c r="N100" s="236"/>
      <c r="O100" s="236"/>
      <c r="P100" s="236"/>
      <c r="Q100" s="236"/>
      <c r="R100" s="236"/>
      <c r="S100" s="236"/>
      <c r="T100" s="237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T100" s="238" t="s">
        <v>285</v>
      </c>
      <c r="AU100" s="238" t="s">
        <v>82</v>
      </c>
      <c r="AV100" s="12" t="s">
        <v>84</v>
      </c>
      <c r="AW100" s="12" t="s">
        <v>37</v>
      </c>
      <c r="AX100" s="12" t="s">
        <v>75</v>
      </c>
      <c r="AY100" s="238" t="s">
        <v>277</v>
      </c>
    </row>
    <row r="101" s="12" customFormat="1">
      <c r="A101" s="12"/>
      <c r="B101" s="228"/>
      <c r="C101" s="229"/>
      <c r="D101" s="223" t="s">
        <v>285</v>
      </c>
      <c r="E101" s="230" t="s">
        <v>19</v>
      </c>
      <c r="F101" s="231" t="s">
        <v>2653</v>
      </c>
      <c r="G101" s="229"/>
      <c r="H101" s="232">
        <v>60.375</v>
      </c>
      <c r="I101" s="233"/>
      <c r="J101" s="229"/>
      <c r="K101" s="229"/>
      <c r="L101" s="234"/>
      <c r="M101" s="235"/>
      <c r="N101" s="236"/>
      <c r="O101" s="236"/>
      <c r="P101" s="236"/>
      <c r="Q101" s="236"/>
      <c r="R101" s="236"/>
      <c r="S101" s="236"/>
      <c r="T101" s="237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T101" s="238" t="s">
        <v>285</v>
      </c>
      <c r="AU101" s="238" t="s">
        <v>82</v>
      </c>
      <c r="AV101" s="12" t="s">
        <v>84</v>
      </c>
      <c r="AW101" s="12" t="s">
        <v>37</v>
      </c>
      <c r="AX101" s="12" t="s">
        <v>82</v>
      </c>
      <c r="AY101" s="238" t="s">
        <v>277</v>
      </c>
    </row>
    <row r="102" s="2" customFormat="1" ht="16.5" customHeight="1">
      <c r="A102" s="41"/>
      <c r="B102" s="42"/>
      <c r="C102" s="210" t="s">
        <v>84</v>
      </c>
      <c r="D102" s="210" t="s">
        <v>278</v>
      </c>
      <c r="E102" s="211" t="s">
        <v>307</v>
      </c>
      <c r="F102" s="212" t="s">
        <v>308</v>
      </c>
      <c r="G102" s="213" t="s">
        <v>309</v>
      </c>
      <c r="H102" s="214">
        <v>1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278</v>
      </c>
      <c r="AU102" s="221" t="s">
        <v>82</v>
      </c>
      <c r="AY102" s="20" t="s">
        <v>277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2654</v>
      </c>
    </row>
    <row r="103" s="2" customFormat="1">
      <c r="A103" s="41"/>
      <c r="B103" s="42"/>
      <c r="C103" s="43"/>
      <c r="D103" s="223" t="s">
        <v>283</v>
      </c>
      <c r="E103" s="43"/>
      <c r="F103" s="224" t="s">
        <v>311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283</v>
      </c>
      <c r="AU103" s="20" t="s">
        <v>82</v>
      </c>
    </row>
    <row r="104" s="11" customFormat="1" ht="25.92" customHeight="1">
      <c r="A104" s="11"/>
      <c r="B104" s="196"/>
      <c r="C104" s="197"/>
      <c r="D104" s="198" t="s">
        <v>74</v>
      </c>
      <c r="E104" s="199" t="s">
        <v>82</v>
      </c>
      <c r="F104" s="199" t="s">
        <v>328</v>
      </c>
      <c r="G104" s="197"/>
      <c r="H104" s="197"/>
      <c r="I104" s="200"/>
      <c r="J104" s="201">
        <f>BK104</f>
        <v>0</v>
      </c>
      <c r="K104" s="197"/>
      <c r="L104" s="202"/>
      <c r="M104" s="203"/>
      <c r="N104" s="204"/>
      <c r="O104" s="204"/>
      <c r="P104" s="205">
        <f>SUM(P105:P131)</f>
        <v>0</v>
      </c>
      <c r="Q104" s="204"/>
      <c r="R104" s="205">
        <f>SUM(R105:R131)</f>
        <v>0</v>
      </c>
      <c r="S104" s="204"/>
      <c r="T104" s="206">
        <f>SUM(T105:T131)</f>
        <v>0</v>
      </c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R104" s="207" t="s">
        <v>102</v>
      </c>
      <c r="AT104" s="208" t="s">
        <v>74</v>
      </c>
      <c r="AU104" s="208" t="s">
        <v>75</v>
      </c>
      <c r="AY104" s="207" t="s">
        <v>277</v>
      </c>
      <c r="BK104" s="209">
        <f>SUM(BK105:BK131)</f>
        <v>0</v>
      </c>
    </row>
    <row r="105" s="2" customFormat="1" ht="16.5" customHeight="1">
      <c r="A105" s="41"/>
      <c r="B105" s="42"/>
      <c r="C105" s="210" t="s">
        <v>98</v>
      </c>
      <c r="D105" s="210" t="s">
        <v>278</v>
      </c>
      <c r="E105" s="211" t="s">
        <v>2655</v>
      </c>
      <c r="F105" s="212" t="s">
        <v>2656</v>
      </c>
      <c r="G105" s="213" t="s">
        <v>332</v>
      </c>
      <c r="H105" s="214">
        <v>18.75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82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2657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341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82</v>
      </c>
    </row>
    <row r="107" s="12" customFormat="1">
      <c r="A107" s="12"/>
      <c r="B107" s="228"/>
      <c r="C107" s="229"/>
      <c r="D107" s="223" t="s">
        <v>285</v>
      </c>
      <c r="E107" s="230" t="s">
        <v>2658</v>
      </c>
      <c r="F107" s="231" t="s">
        <v>2659</v>
      </c>
      <c r="G107" s="229"/>
      <c r="H107" s="232">
        <v>18.75</v>
      </c>
      <c r="I107" s="233"/>
      <c r="J107" s="229"/>
      <c r="K107" s="229"/>
      <c r="L107" s="234"/>
      <c r="M107" s="235"/>
      <c r="N107" s="236"/>
      <c r="O107" s="236"/>
      <c r="P107" s="236"/>
      <c r="Q107" s="236"/>
      <c r="R107" s="236"/>
      <c r="S107" s="236"/>
      <c r="T107" s="237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T107" s="238" t="s">
        <v>285</v>
      </c>
      <c r="AU107" s="238" t="s">
        <v>82</v>
      </c>
      <c r="AV107" s="12" t="s">
        <v>84</v>
      </c>
      <c r="AW107" s="12" t="s">
        <v>37</v>
      </c>
      <c r="AX107" s="12" t="s">
        <v>82</v>
      </c>
      <c r="AY107" s="238" t="s">
        <v>277</v>
      </c>
    </row>
    <row r="108" s="2" customFormat="1" ht="16.5" customHeight="1">
      <c r="A108" s="41"/>
      <c r="B108" s="42"/>
      <c r="C108" s="210" t="s">
        <v>102</v>
      </c>
      <c r="D108" s="210" t="s">
        <v>278</v>
      </c>
      <c r="E108" s="211" t="s">
        <v>2660</v>
      </c>
      <c r="F108" s="212" t="s">
        <v>363</v>
      </c>
      <c r="G108" s="213" t="s">
        <v>332</v>
      </c>
      <c r="H108" s="214">
        <v>190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278</v>
      </c>
      <c r="AU108" s="221" t="s">
        <v>82</v>
      </c>
      <c r="AY108" s="20" t="s">
        <v>277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2661</v>
      </c>
    </row>
    <row r="109" s="2" customFormat="1">
      <c r="A109" s="41"/>
      <c r="B109" s="42"/>
      <c r="C109" s="43"/>
      <c r="D109" s="223" t="s">
        <v>283</v>
      </c>
      <c r="E109" s="43"/>
      <c r="F109" s="224" t="s">
        <v>341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283</v>
      </c>
      <c r="AU109" s="20" t="s">
        <v>82</v>
      </c>
    </row>
    <row r="110" s="12" customFormat="1">
      <c r="A110" s="12"/>
      <c r="B110" s="228"/>
      <c r="C110" s="229"/>
      <c r="D110" s="223" t="s">
        <v>285</v>
      </c>
      <c r="E110" s="230" t="s">
        <v>2662</v>
      </c>
      <c r="F110" s="231" t="s">
        <v>2663</v>
      </c>
      <c r="G110" s="229"/>
      <c r="H110" s="232">
        <v>190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285</v>
      </c>
      <c r="AU110" s="238" t="s">
        <v>82</v>
      </c>
      <c r="AV110" s="12" t="s">
        <v>84</v>
      </c>
      <c r="AW110" s="12" t="s">
        <v>37</v>
      </c>
      <c r="AX110" s="12" t="s">
        <v>82</v>
      </c>
      <c r="AY110" s="238" t="s">
        <v>277</v>
      </c>
    </row>
    <row r="111" s="2" customFormat="1" ht="16.5" customHeight="1">
      <c r="A111" s="41"/>
      <c r="B111" s="42"/>
      <c r="C111" s="210" t="s">
        <v>306</v>
      </c>
      <c r="D111" s="210" t="s">
        <v>278</v>
      </c>
      <c r="E111" s="211" t="s">
        <v>2664</v>
      </c>
      <c r="F111" s="212" t="s">
        <v>363</v>
      </c>
      <c r="G111" s="213" t="s">
        <v>332</v>
      </c>
      <c r="H111" s="214">
        <v>33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82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2665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2666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82</v>
      </c>
    </row>
    <row r="113" s="12" customFormat="1">
      <c r="A113" s="12"/>
      <c r="B113" s="228"/>
      <c r="C113" s="229"/>
      <c r="D113" s="223" t="s">
        <v>285</v>
      </c>
      <c r="E113" s="230" t="s">
        <v>2667</v>
      </c>
      <c r="F113" s="231" t="s">
        <v>2668</v>
      </c>
      <c r="G113" s="229"/>
      <c r="H113" s="232">
        <v>33</v>
      </c>
      <c r="I113" s="233"/>
      <c r="J113" s="229"/>
      <c r="K113" s="229"/>
      <c r="L113" s="234"/>
      <c r="M113" s="235"/>
      <c r="N113" s="236"/>
      <c r="O113" s="236"/>
      <c r="P113" s="236"/>
      <c r="Q113" s="236"/>
      <c r="R113" s="236"/>
      <c r="S113" s="236"/>
      <c r="T113" s="237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T113" s="238" t="s">
        <v>285</v>
      </c>
      <c r="AU113" s="238" t="s">
        <v>82</v>
      </c>
      <c r="AV113" s="12" t="s">
        <v>84</v>
      </c>
      <c r="AW113" s="12" t="s">
        <v>37</v>
      </c>
      <c r="AX113" s="12" t="s">
        <v>82</v>
      </c>
      <c r="AY113" s="238" t="s">
        <v>277</v>
      </c>
    </row>
    <row r="114" s="2" customFormat="1" ht="16.5" customHeight="1">
      <c r="A114" s="41"/>
      <c r="B114" s="42"/>
      <c r="C114" s="210" t="s">
        <v>312</v>
      </c>
      <c r="D114" s="210" t="s">
        <v>278</v>
      </c>
      <c r="E114" s="211" t="s">
        <v>383</v>
      </c>
      <c r="F114" s="212" t="s">
        <v>384</v>
      </c>
      <c r="G114" s="213" t="s">
        <v>332</v>
      </c>
      <c r="H114" s="214">
        <v>225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278</v>
      </c>
      <c r="AU114" s="221" t="s">
        <v>82</v>
      </c>
      <c r="AY114" s="20" t="s">
        <v>277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2669</v>
      </c>
    </row>
    <row r="115" s="2" customFormat="1">
      <c r="A115" s="41"/>
      <c r="B115" s="42"/>
      <c r="C115" s="43"/>
      <c r="D115" s="223" t="s">
        <v>283</v>
      </c>
      <c r="E115" s="43"/>
      <c r="F115" s="224" t="s">
        <v>384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283</v>
      </c>
      <c r="AU115" s="20" t="s">
        <v>82</v>
      </c>
    </row>
    <row r="116" s="12" customFormat="1">
      <c r="A116" s="12"/>
      <c r="B116" s="228"/>
      <c r="C116" s="229"/>
      <c r="D116" s="223" t="s">
        <v>285</v>
      </c>
      <c r="E116" s="230" t="s">
        <v>2670</v>
      </c>
      <c r="F116" s="231" t="s">
        <v>2671</v>
      </c>
      <c r="G116" s="229"/>
      <c r="H116" s="232">
        <v>145</v>
      </c>
      <c r="I116" s="233"/>
      <c r="J116" s="229"/>
      <c r="K116" s="229"/>
      <c r="L116" s="234"/>
      <c r="M116" s="235"/>
      <c r="N116" s="236"/>
      <c r="O116" s="236"/>
      <c r="P116" s="236"/>
      <c r="Q116" s="236"/>
      <c r="R116" s="236"/>
      <c r="S116" s="236"/>
      <c r="T116" s="237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T116" s="238" t="s">
        <v>285</v>
      </c>
      <c r="AU116" s="238" t="s">
        <v>82</v>
      </c>
      <c r="AV116" s="12" t="s">
        <v>84</v>
      </c>
      <c r="AW116" s="12" t="s">
        <v>37</v>
      </c>
      <c r="AX116" s="12" t="s">
        <v>75</v>
      </c>
      <c r="AY116" s="238" t="s">
        <v>277</v>
      </c>
    </row>
    <row r="117" s="12" customFormat="1">
      <c r="A117" s="12"/>
      <c r="B117" s="228"/>
      <c r="C117" s="229"/>
      <c r="D117" s="223" t="s">
        <v>285</v>
      </c>
      <c r="E117" s="230" t="s">
        <v>2672</v>
      </c>
      <c r="F117" s="231" t="s">
        <v>2673</v>
      </c>
      <c r="G117" s="229"/>
      <c r="H117" s="232">
        <v>80</v>
      </c>
      <c r="I117" s="233"/>
      <c r="J117" s="229"/>
      <c r="K117" s="229"/>
      <c r="L117" s="234"/>
      <c r="M117" s="235"/>
      <c r="N117" s="236"/>
      <c r="O117" s="236"/>
      <c r="P117" s="236"/>
      <c r="Q117" s="236"/>
      <c r="R117" s="236"/>
      <c r="S117" s="236"/>
      <c r="T117" s="237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T117" s="238" t="s">
        <v>285</v>
      </c>
      <c r="AU117" s="238" t="s">
        <v>82</v>
      </c>
      <c r="AV117" s="12" t="s">
        <v>84</v>
      </c>
      <c r="AW117" s="12" t="s">
        <v>37</v>
      </c>
      <c r="AX117" s="12" t="s">
        <v>75</v>
      </c>
      <c r="AY117" s="238" t="s">
        <v>277</v>
      </c>
    </row>
    <row r="118" s="12" customFormat="1">
      <c r="A118" s="12"/>
      <c r="B118" s="228"/>
      <c r="C118" s="229"/>
      <c r="D118" s="223" t="s">
        <v>285</v>
      </c>
      <c r="E118" s="230" t="s">
        <v>19</v>
      </c>
      <c r="F118" s="231" t="s">
        <v>2674</v>
      </c>
      <c r="G118" s="229"/>
      <c r="H118" s="232">
        <v>225</v>
      </c>
      <c r="I118" s="233"/>
      <c r="J118" s="229"/>
      <c r="K118" s="229"/>
      <c r="L118" s="234"/>
      <c r="M118" s="235"/>
      <c r="N118" s="236"/>
      <c r="O118" s="236"/>
      <c r="P118" s="236"/>
      <c r="Q118" s="236"/>
      <c r="R118" s="236"/>
      <c r="S118" s="236"/>
      <c r="T118" s="237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T118" s="238" t="s">
        <v>285</v>
      </c>
      <c r="AU118" s="238" t="s">
        <v>82</v>
      </c>
      <c r="AV118" s="12" t="s">
        <v>84</v>
      </c>
      <c r="AW118" s="12" t="s">
        <v>37</v>
      </c>
      <c r="AX118" s="12" t="s">
        <v>82</v>
      </c>
      <c r="AY118" s="238" t="s">
        <v>277</v>
      </c>
    </row>
    <row r="119" s="2" customFormat="1" ht="16.5" customHeight="1">
      <c r="A119" s="41"/>
      <c r="B119" s="42"/>
      <c r="C119" s="210" t="s">
        <v>318</v>
      </c>
      <c r="D119" s="210" t="s">
        <v>278</v>
      </c>
      <c r="E119" s="211" t="s">
        <v>2675</v>
      </c>
      <c r="F119" s="212" t="s">
        <v>2676</v>
      </c>
      <c r="G119" s="213" t="s">
        <v>332</v>
      </c>
      <c r="H119" s="214">
        <v>80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278</v>
      </c>
      <c r="AU119" s="221" t="s">
        <v>82</v>
      </c>
      <c r="AY119" s="20" t="s">
        <v>277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2677</v>
      </c>
    </row>
    <row r="120" s="2" customFormat="1">
      <c r="A120" s="41"/>
      <c r="B120" s="42"/>
      <c r="C120" s="43"/>
      <c r="D120" s="223" t="s">
        <v>283</v>
      </c>
      <c r="E120" s="43"/>
      <c r="F120" s="224" t="s">
        <v>2676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283</v>
      </c>
      <c r="AU120" s="20" t="s">
        <v>82</v>
      </c>
    </row>
    <row r="121" s="2" customFormat="1" ht="16.5" customHeight="1">
      <c r="A121" s="41"/>
      <c r="B121" s="42"/>
      <c r="C121" s="210" t="s">
        <v>329</v>
      </c>
      <c r="D121" s="210" t="s">
        <v>278</v>
      </c>
      <c r="E121" s="211" t="s">
        <v>434</v>
      </c>
      <c r="F121" s="212" t="s">
        <v>435</v>
      </c>
      <c r="G121" s="213" t="s">
        <v>332</v>
      </c>
      <c r="H121" s="214">
        <v>190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278</v>
      </c>
      <c r="AU121" s="221" t="s">
        <v>82</v>
      </c>
      <c r="AY121" s="20" t="s">
        <v>277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2678</v>
      </c>
    </row>
    <row r="122" s="2" customFormat="1">
      <c r="A122" s="41"/>
      <c r="B122" s="42"/>
      <c r="C122" s="43"/>
      <c r="D122" s="223" t="s">
        <v>283</v>
      </c>
      <c r="E122" s="43"/>
      <c r="F122" s="224" t="s">
        <v>435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283</v>
      </c>
      <c r="AU122" s="20" t="s">
        <v>82</v>
      </c>
    </row>
    <row r="123" s="12" customFormat="1">
      <c r="A123" s="12"/>
      <c r="B123" s="228"/>
      <c r="C123" s="229"/>
      <c r="D123" s="223" t="s">
        <v>285</v>
      </c>
      <c r="E123" s="230" t="s">
        <v>2679</v>
      </c>
      <c r="F123" s="231" t="s">
        <v>2680</v>
      </c>
      <c r="G123" s="229"/>
      <c r="H123" s="232">
        <v>190</v>
      </c>
      <c r="I123" s="233"/>
      <c r="J123" s="229"/>
      <c r="K123" s="229"/>
      <c r="L123" s="234"/>
      <c r="M123" s="235"/>
      <c r="N123" s="236"/>
      <c r="O123" s="236"/>
      <c r="P123" s="236"/>
      <c r="Q123" s="236"/>
      <c r="R123" s="236"/>
      <c r="S123" s="236"/>
      <c r="T123" s="237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T123" s="238" t="s">
        <v>285</v>
      </c>
      <c r="AU123" s="238" t="s">
        <v>82</v>
      </c>
      <c r="AV123" s="12" t="s">
        <v>84</v>
      </c>
      <c r="AW123" s="12" t="s">
        <v>37</v>
      </c>
      <c r="AX123" s="12" t="s">
        <v>82</v>
      </c>
      <c r="AY123" s="238" t="s">
        <v>277</v>
      </c>
    </row>
    <row r="124" s="2" customFormat="1" ht="16.5" customHeight="1">
      <c r="A124" s="41"/>
      <c r="B124" s="42"/>
      <c r="C124" s="210" t="s">
        <v>337</v>
      </c>
      <c r="D124" s="210" t="s">
        <v>278</v>
      </c>
      <c r="E124" s="211" t="s">
        <v>2681</v>
      </c>
      <c r="F124" s="212" t="s">
        <v>435</v>
      </c>
      <c r="G124" s="213" t="s">
        <v>332</v>
      </c>
      <c r="H124" s="214">
        <v>33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278</v>
      </c>
      <c r="AU124" s="221" t="s">
        <v>82</v>
      </c>
      <c r="AY124" s="20" t="s">
        <v>277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2682</v>
      </c>
    </row>
    <row r="125" s="2" customFormat="1">
      <c r="A125" s="41"/>
      <c r="B125" s="42"/>
      <c r="C125" s="43"/>
      <c r="D125" s="223" t="s">
        <v>283</v>
      </c>
      <c r="E125" s="43"/>
      <c r="F125" s="224" t="s">
        <v>2683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283</v>
      </c>
      <c r="AU125" s="20" t="s">
        <v>82</v>
      </c>
    </row>
    <row r="126" s="12" customFormat="1">
      <c r="A126" s="12"/>
      <c r="B126" s="228"/>
      <c r="C126" s="229"/>
      <c r="D126" s="223" t="s">
        <v>285</v>
      </c>
      <c r="E126" s="230" t="s">
        <v>2684</v>
      </c>
      <c r="F126" s="231" t="s">
        <v>2685</v>
      </c>
      <c r="G126" s="229"/>
      <c r="H126" s="232">
        <v>33</v>
      </c>
      <c r="I126" s="233"/>
      <c r="J126" s="229"/>
      <c r="K126" s="229"/>
      <c r="L126" s="234"/>
      <c r="M126" s="235"/>
      <c r="N126" s="236"/>
      <c r="O126" s="236"/>
      <c r="P126" s="236"/>
      <c r="Q126" s="236"/>
      <c r="R126" s="236"/>
      <c r="S126" s="236"/>
      <c r="T126" s="237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T126" s="238" t="s">
        <v>285</v>
      </c>
      <c r="AU126" s="238" t="s">
        <v>82</v>
      </c>
      <c r="AV126" s="12" t="s">
        <v>84</v>
      </c>
      <c r="AW126" s="12" t="s">
        <v>37</v>
      </c>
      <c r="AX126" s="12" t="s">
        <v>82</v>
      </c>
      <c r="AY126" s="238" t="s">
        <v>277</v>
      </c>
    </row>
    <row r="127" s="2" customFormat="1" ht="16.5" customHeight="1">
      <c r="A127" s="41"/>
      <c r="B127" s="42"/>
      <c r="C127" s="210" t="s">
        <v>214</v>
      </c>
      <c r="D127" s="210" t="s">
        <v>278</v>
      </c>
      <c r="E127" s="211" t="s">
        <v>457</v>
      </c>
      <c r="F127" s="212" t="s">
        <v>458</v>
      </c>
      <c r="G127" s="213" t="s">
        <v>332</v>
      </c>
      <c r="H127" s="214">
        <v>145</v>
      </c>
      <c r="I127" s="215"/>
      <c r="J127" s="216">
        <f>ROUND(I127*H127,2)</f>
        <v>0</v>
      </c>
      <c r="K127" s="212" t="s">
        <v>19</v>
      </c>
      <c r="L127" s="47"/>
      <c r="M127" s="217" t="s">
        <v>19</v>
      </c>
      <c r="N127" s="218" t="s">
        <v>46</v>
      </c>
      <c r="O127" s="87"/>
      <c r="P127" s="219">
        <f>O127*H127</f>
        <v>0</v>
      </c>
      <c r="Q127" s="219">
        <v>0</v>
      </c>
      <c r="R127" s="219">
        <f>Q127*H127</f>
        <v>0</v>
      </c>
      <c r="S127" s="219">
        <v>0</v>
      </c>
      <c r="T127" s="22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1" t="s">
        <v>102</v>
      </c>
      <c r="AT127" s="221" t="s">
        <v>278</v>
      </c>
      <c r="AU127" s="221" t="s">
        <v>82</v>
      </c>
      <c r="AY127" s="20" t="s">
        <v>277</v>
      </c>
      <c r="BE127" s="222">
        <f>IF(N127="základní",J127,0)</f>
        <v>0</v>
      </c>
      <c r="BF127" s="222">
        <f>IF(N127="snížená",J127,0)</f>
        <v>0</v>
      </c>
      <c r="BG127" s="222">
        <f>IF(N127="zákl. přenesená",J127,0)</f>
        <v>0</v>
      </c>
      <c r="BH127" s="222">
        <f>IF(N127="sníž. přenesená",J127,0)</f>
        <v>0</v>
      </c>
      <c r="BI127" s="222">
        <f>IF(N127="nulová",J127,0)</f>
        <v>0</v>
      </c>
      <c r="BJ127" s="20" t="s">
        <v>82</v>
      </c>
      <c r="BK127" s="222">
        <f>ROUND(I127*H127,2)</f>
        <v>0</v>
      </c>
      <c r="BL127" s="20" t="s">
        <v>102</v>
      </c>
      <c r="BM127" s="221" t="s">
        <v>2686</v>
      </c>
    </row>
    <row r="128" s="2" customFormat="1">
      <c r="A128" s="41"/>
      <c r="B128" s="42"/>
      <c r="C128" s="43"/>
      <c r="D128" s="223" t="s">
        <v>283</v>
      </c>
      <c r="E128" s="43"/>
      <c r="F128" s="224" t="s">
        <v>458</v>
      </c>
      <c r="G128" s="43"/>
      <c r="H128" s="43"/>
      <c r="I128" s="225"/>
      <c r="J128" s="43"/>
      <c r="K128" s="43"/>
      <c r="L128" s="47"/>
      <c r="M128" s="226"/>
      <c r="N128" s="22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283</v>
      </c>
      <c r="AU128" s="20" t="s">
        <v>82</v>
      </c>
    </row>
    <row r="129" s="12" customFormat="1">
      <c r="A129" s="12"/>
      <c r="B129" s="228"/>
      <c r="C129" s="229"/>
      <c r="D129" s="223" t="s">
        <v>285</v>
      </c>
      <c r="E129" s="230" t="s">
        <v>2643</v>
      </c>
      <c r="F129" s="231" t="s">
        <v>2687</v>
      </c>
      <c r="G129" s="229"/>
      <c r="H129" s="232">
        <v>145</v>
      </c>
      <c r="I129" s="233"/>
      <c r="J129" s="229"/>
      <c r="K129" s="229"/>
      <c r="L129" s="234"/>
      <c r="M129" s="235"/>
      <c r="N129" s="236"/>
      <c r="O129" s="236"/>
      <c r="P129" s="236"/>
      <c r="Q129" s="236"/>
      <c r="R129" s="236"/>
      <c r="S129" s="236"/>
      <c r="T129" s="237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T129" s="238" t="s">
        <v>285</v>
      </c>
      <c r="AU129" s="238" t="s">
        <v>82</v>
      </c>
      <c r="AV129" s="12" t="s">
        <v>84</v>
      </c>
      <c r="AW129" s="12" t="s">
        <v>37</v>
      </c>
      <c r="AX129" s="12" t="s">
        <v>82</v>
      </c>
      <c r="AY129" s="238" t="s">
        <v>277</v>
      </c>
    </row>
    <row r="130" s="2" customFormat="1" ht="16.5" customHeight="1">
      <c r="A130" s="41"/>
      <c r="B130" s="42"/>
      <c r="C130" s="210" t="s">
        <v>217</v>
      </c>
      <c r="D130" s="210" t="s">
        <v>278</v>
      </c>
      <c r="E130" s="211" t="s">
        <v>466</v>
      </c>
      <c r="F130" s="212" t="s">
        <v>467</v>
      </c>
      <c r="G130" s="213" t="s">
        <v>332</v>
      </c>
      <c r="H130" s="214">
        <v>40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278</v>
      </c>
      <c r="AU130" s="221" t="s">
        <v>82</v>
      </c>
      <c r="AY130" s="20" t="s">
        <v>277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2688</v>
      </c>
    </row>
    <row r="131" s="2" customFormat="1">
      <c r="A131" s="41"/>
      <c r="B131" s="42"/>
      <c r="C131" s="43"/>
      <c r="D131" s="223" t="s">
        <v>283</v>
      </c>
      <c r="E131" s="43"/>
      <c r="F131" s="224" t="s">
        <v>2689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283</v>
      </c>
      <c r="AU131" s="20" t="s">
        <v>82</v>
      </c>
    </row>
    <row r="132" s="11" customFormat="1" ht="25.92" customHeight="1">
      <c r="A132" s="11"/>
      <c r="B132" s="196"/>
      <c r="C132" s="197"/>
      <c r="D132" s="198" t="s">
        <v>74</v>
      </c>
      <c r="E132" s="199" t="s">
        <v>84</v>
      </c>
      <c r="F132" s="199" t="s">
        <v>535</v>
      </c>
      <c r="G132" s="197"/>
      <c r="H132" s="197"/>
      <c r="I132" s="200"/>
      <c r="J132" s="201">
        <f>BK132</f>
        <v>0</v>
      </c>
      <c r="K132" s="197"/>
      <c r="L132" s="202"/>
      <c r="M132" s="203"/>
      <c r="N132" s="204"/>
      <c r="O132" s="204"/>
      <c r="P132" s="205">
        <f>SUM(P133:P141)</f>
        <v>0</v>
      </c>
      <c r="Q132" s="204"/>
      <c r="R132" s="205">
        <f>SUM(R133:R141)</f>
        <v>0</v>
      </c>
      <c r="S132" s="204"/>
      <c r="T132" s="206">
        <f>SUM(T133:T141)</f>
        <v>0</v>
      </c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R132" s="207" t="s">
        <v>102</v>
      </c>
      <c r="AT132" s="208" t="s">
        <v>74</v>
      </c>
      <c r="AU132" s="208" t="s">
        <v>75</v>
      </c>
      <c r="AY132" s="207" t="s">
        <v>277</v>
      </c>
      <c r="BK132" s="209">
        <f>SUM(BK133:BK141)</f>
        <v>0</v>
      </c>
    </row>
    <row r="133" s="2" customFormat="1" ht="16.5" customHeight="1">
      <c r="A133" s="41"/>
      <c r="B133" s="42"/>
      <c r="C133" s="210" t="s">
        <v>220</v>
      </c>
      <c r="D133" s="210" t="s">
        <v>278</v>
      </c>
      <c r="E133" s="211" t="s">
        <v>2690</v>
      </c>
      <c r="F133" s="212" t="s">
        <v>2691</v>
      </c>
      <c r="G133" s="213" t="s">
        <v>332</v>
      </c>
      <c r="H133" s="214">
        <v>6.2999999999999998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278</v>
      </c>
      <c r="AU133" s="221" t="s">
        <v>82</v>
      </c>
      <c r="AY133" s="20" t="s">
        <v>277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2692</v>
      </c>
    </row>
    <row r="134" s="2" customFormat="1">
      <c r="A134" s="41"/>
      <c r="B134" s="42"/>
      <c r="C134" s="43"/>
      <c r="D134" s="223" t="s">
        <v>283</v>
      </c>
      <c r="E134" s="43"/>
      <c r="F134" s="224" t="s">
        <v>2691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283</v>
      </c>
      <c r="AU134" s="20" t="s">
        <v>82</v>
      </c>
    </row>
    <row r="135" s="12" customFormat="1">
      <c r="A135" s="12"/>
      <c r="B135" s="228"/>
      <c r="C135" s="229"/>
      <c r="D135" s="223" t="s">
        <v>285</v>
      </c>
      <c r="E135" s="230" t="s">
        <v>2693</v>
      </c>
      <c r="F135" s="231" t="s">
        <v>2694</v>
      </c>
      <c r="G135" s="229"/>
      <c r="H135" s="232">
        <v>6.2999999999999998</v>
      </c>
      <c r="I135" s="233"/>
      <c r="J135" s="229"/>
      <c r="K135" s="229"/>
      <c r="L135" s="234"/>
      <c r="M135" s="235"/>
      <c r="N135" s="236"/>
      <c r="O135" s="236"/>
      <c r="P135" s="236"/>
      <c r="Q135" s="236"/>
      <c r="R135" s="236"/>
      <c r="S135" s="236"/>
      <c r="T135" s="237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T135" s="238" t="s">
        <v>285</v>
      </c>
      <c r="AU135" s="238" t="s">
        <v>82</v>
      </c>
      <c r="AV135" s="12" t="s">
        <v>84</v>
      </c>
      <c r="AW135" s="12" t="s">
        <v>37</v>
      </c>
      <c r="AX135" s="12" t="s">
        <v>82</v>
      </c>
      <c r="AY135" s="238" t="s">
        <v>277</v>
      </c>
    </row>
    <row r="136" s="2" customFormat="1" ht="16.5" customHeight="1">
      <c r="A136" s="41"/>
      <c r="B136" s="42"/>
      <c r="C136" s="210" t="s">
        <v>223</v>
      </c>
      <c r="D136" s="210" t="s">
        <v>278</v>
      </c>
      <c r="E136" s="211" t="s">
        <v>2695</v>
      </c>
      <c r="F136" s="212" t="s">
        <v>2696</v>
      </c>
      <c r="G136" s="213" t="s">
        <v>332</v>
      </c>
      <c r="H136" s="214">
        <v>33</v>
      </c>
      <c r="I136" s="215"/>
      <c r="J136" s="216">
        <f>ROUND(I136*H136,2)</f>
        <v>0</v>
      </c>
      <c r="K136" s="212" t="s">
        <v>19</v>
      </c>
      <c r="L136" s="47"/>
      <c r="M136" s="217" t="s">
        <v>19</v>
      </c>
      <c r="N136" s="218" t="s">
        <v>46</v>
      </c>
      <c r="O136" s="87"/>
      <c r="P136" s="219">
        <f>O136*H136</f>
        <v>0</v>
      </c>
      <c r="Q136" s="219">
        <v>0</v>
      </c>
      <c r="R136" s="219">
        <f>Q136*H136</f>
        <v>0</v>
      </c>
      <c r="S136" s="219">
        <v>0</v>
      </c>
      <c r="T136" s="22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1" t="s">
        <v>102</v>
      </c>
      <c r="AT136" s="221" t="s">
        <v>278</v>
      </c>
      <c r="AU136" s="221" t="s">
        <v>82</v>
      </c>
      <c r="AY136" s="20" t="s">
        <v>277</v>
      </c>
      <c r="BE136" s="222">
        <f>IF(N136="základní",J136,0)</f>
        <v>0</v>
      </c>
      <c r="BF136" s="222">
        <f>IF(N136="snížená",J136,0)</f>
        <v>0</v>
      </c>
      <c r="BG136" s="222">
        <f>IF(N136="zákl. přenesená",J136,0)</f>
        <v>0</v>
      </c>
      <c r="BH136" s="222">
        <f>IF(N136="sníž. přenesená",J136,0)</f>
        <v>0</v>
      </c>
      <c r="BI136" s="222">
        <f>IF(N136="nulová",J136,0)</f>
        <v>0</v>
      </c>
      <c r="BJ136" s="20" t="s">
        <v>82</v>
      </c>
      <c r="BK136" s="222">
        <f>ROUND(I136*H136,2)</f>
        <v>0</v>
      </c>
      <c r="BL136" s="20" t="s">
        <v>102</v>
      </c>
      <c r="BM136" s="221" t="s">
        <v>2697</v>
      </c>
    </row>
    <row r="137" s="2" customFormat="1">
      <c r="A137" s="41"/>
      <c r="B137" s="42"/>
      <c r="C137" s="43"/>
      <c r="D137" s="223" t="s">
        <v>283</v>
      </c>
      <c r="E137" s="43"/>
      <c r="F137" s="224" t="s">
        <v>2683</v>
      </c>
      <c r="G137" s="43"/>
      <c r="H137" s="43"/>
      <c r="I137" s="225"/>
      <c r="J137" s="43"/>
      <c r="K137" s="43"/>
      <c r="L137" s="47"/>
      <c r="M137" s="226"/>
      <c r="N137" s="22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283</v>
      </c>
      <c r="AU137" s="20" t="s">
        <v>82</v>
      </c>
    </row>
    <row r="138" s="12" customFormat="1">
      <c r="A138" s="12"/>
      <c r="B138" s="228"/>
      <c r="C138" s="229"/>
      <c r="D138" s="223" t="s">
        <v>285</v>
      </c>
      <c r="E138" s="230" t="s">
        <v>2698</v>
      </c>
      <c r="F138" s="231" t="s">
        <v>2668</v>
      </c>
      <c r="G138" s="229"/>
      <c r="H138" s="232">
        <v>33</v>
      </c>
      <c r="I138" s="233"/>
      <c r="J138" s="229"/>
      <c r="K138" s="229"/>
      <c r="L138" s="234"/>
      <c r="M138" s="235"/>
      <c r="N138" s="236"/>
      <c r="O138" s="236"/>
      <c r="P138" s="236"/>
      <c r="Q138" s="236"/>
      <c r="R138" s="236"/>
      <c r="S138" s="236"/>
      <c r="T138" s="237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T138" s="238" t="s">
        <v>285</v>
      </c>
      <c r="AU138" s="238" t="s">
        <v>82</v>
      </c>
      <c r="AV138" s="12" t="s">
        <v>84</v>
      </c>
      <c r="AW138" s="12" t="s">
        <v>37</v>
      </c>
      <c r="AX138" s="12" t="s">
        <v>82</v>
      </c>
      <c r="AY138" s="238" t="s">
        <v>277</v>
      </c>
    </row>
    <row r="139" s="2" customFormat="1" ht="16.5" customHeight="1">
      <c r="A139" s="41"/>
      <c r="B139" s="42"/>
      <c r="C139" s="210" t="s">
        <v>226</v>
      </c>
      <c r="D139" s="210" t="s">
        <v>278</v>
      </c>
      <c r="E139" s="211" t="s">
        <v>2699</v>
      </c>
      <c r="F139" s="212" t="s">
        <v>2700</v>
      </c>
      <c r="G139" s="213" t="s">
        <v>332</v>
      </c>
      <c r="H139" s="214">
        <v>22</v>
      </c>
      <c r="I139" s="215"/>
      <c r="J139" s="216">
        <f>ROUND(I139*H139,2)</f>
        <v>0</v>
      </c>
      <c r="K139" s="212" t="s">
        <v>19</v>
      </c>
      <c r="L139" s="47"/>
      <c r="M139" s="217" t="s">
        <v>19</v>
      </c>
      <c r="N139" s="218" t="s">
        <v>46</v>
      </c>
      <c r="O139" s="87"/>
      <c r="P139" s="219">
        <f>O139*H139</f>
        <v>0</v>
      </c>
      <c r="Q139" s="219">
        <v>0</v>
      </c>
      <c r="R139" s="219">
        <f>Q139*H139</f>
        <v>0</v>
      </c>
      <c r="S139" s="219">
        <v>0</v>
      </c>
      <c r="T139" s="22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1" t="s">
        <v>102</v>
      </c>
      <c r="AT139" s="221" t="s">
        <v>278</v>
      </c>
      <c r="AU139" s="221" t="s">
        <v>82</v>
      </c>
      <c r="AY139" s="20" t="s">
        <v>277</v>
      </c>
      <c r="BE139" s="222">
        <f>IF(N139="základní",J139,0)</f>
        <v>0</v>
      </c>
      <c r="BF139" s="222">
        <f>IF(N139="snížená",J139,0)</f>
        <v>0</v>
      </c>
      <c r="BG139" s="222">
        <f>IF(N139="zákl. přenesená",J139,0)</f>
        <v>0</v>
      </c>
      <c r="BH139" s="222">
        <f>IF(N139="sníž. přenesená",J139,0)</f>
        <v>0</v>
      </c>
      <c r="BI139" s="222">
        <f>IF(N139="nulová",J139,0)</f>
        <v>0</v>
      </c>
      <c r="BJ139" s="20" t="s">
        <v>82</v>
      </c>
      <c r="BK139" s="222">
        <f>ROUND(I139*H139,2)</f>
        <v>0</v>
      </c>
      <c r="BL139" s="20" t="s">
        <v>102</v>
      </c>
      <c r="BM139" s="221" t="s">
        <v>2701</v>
      </c>
    </row>
    <row r="140" s="2" customFormat="1">
      <c r="A140" s="41"/>
      <c r="B140" s="42"/>
      <c r="C140" s="43"/>
      <c r="D140" s="223" t="s">
        <v>283</v>
      </c>
      <c r="E140" s="43"/>
      <c r="F140" s="224" t="s">
        <v>2700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283</v>
      </c>
      <c r="AU140" s="20" t="s">
        <v>82</v>
      </c>
    </row>
    <row r="141" s="12" customFormat="1">
      <c r="A141" s="12"/>
      <c r="B141" s="228"/>
      <c r="C141" s="229"/>
      <c r="D141" s="223" t="s">
        <v>285</v>
      </c>
      <c r="E141" s="230" t="s">
        <v>2702</v>
      </c>
      <c r="F141" s="231" t="s">
        <v>2703</v>
      </c>
      <c r="G141" s="229"/>
      <c r="H141" s="232">
        <v>22</v>
      </c>
      <c r="I141" s="233"/>
      <c r="J141" s="229"/>
      <c r="K141" s="229"/>
      <c r="L141" s="234"/>
      <c r="M141" s="235"/>
      <c r="N141" s="236"/>
      <c r="O141" s="236"/>
      <c r="P141" s="236"/>
      <c r="Q141" s="236"/>
      <c r="R141" s="236"/>
      <c r="S141" s="236"/>
      <c r="T141" s="237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T141" s="238" t="s">
        <v>285</v>
      </c>
      <c r="AU141" s="238" t="s">
        <v>82</v>
      </c>
      <c r="AV141" s="12" t="s">
        <v>84</v>
      </c>
      <c r="AW141" s="12" t="s">
        <v>37</v>
      </c>
      <c r="AX141" s="12" t="s">
        <v>82</v>
      </c>
      <c r="AY141" s="238" t="s">
        <v>277</v>
      </c>
    </row>
    <row r="142" s="11" customFormat="1" ht="25.92" customHeight="1">
      <c r="A142" s="11"/>
      <c r="B142" s="196"/>
      <c r="C142" s="197"/>
      <c r="D142" s="198" t="s">
        <v>74</v>
      </c>
      <c r="E142" s="199" t="s">
        <v>98</v>
      </c>
      <c r="F142" s="199" t="s">
        <v>543</v>
      </c>
      <c r="G142" s="197"/>
      <c r="H142" s="197"/>
      <c r="I142" s="200"/>
      <c r="J142" s="201">
        <f>BK142</f>
        <v>0</v>
      </c>
      <c r="K142" s="197"/>
      <c r="L142" s="202"/>
      <c r="M142" s="203"/>
      <c r="N142" s="204"/>
      <c r="O142" s="204"/>
      <c r="P142" s="205">
        <f>SUM(P143:P164)</f>
        <v>0</v>
      </c>
      <c r="Q142" s="204"/>
      <c r="R142" s="205">
        <f>SUM(R143:R164)</f>
        <v>0</v>
      </c>
      <c r="S142" s="204"/>
      <c r="T142" s="206">
        <f>SUM(T143:T164)</f>
        <v>0</v>
      </c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R142" s="207" t="s">
        <v>102</v>
      </c>
      <c r="AT142" s="208" t="s">
        <v>74</v>
      </c>
      <c r="AU142" s="208" t="s">
        <v>75</v>
      </c>
      <c r="AY142" s="207" t="s">
        <v>277</v>
      </c>
      <c r="BK142" s="209">
        <f>SUM(BK143:BK164)</f>
        <v>0</v>
      </c>
    </row>
    <row r="143" s="2" customFormat="1" ht="16.5" customHeight="1">
      <c r="A143" s="41"/>
      <c r="B143" s="42"/>
      <c r="C143" s="210" t="s">
        <v>8</v>
      </c>
      <c r="D143" s="210" t="s">
        <v>278</v>
      </c>
      <c r="E143" s="211" t="s">
        <v>545</v>
      </c>
      <c r="F143" s="212" t="s">
        <v>546</v>
      </c>
      <c r="G143" s="213" t="s">
        <v>332</v>
      </c>
      <c r="H143" s="214">
        <v>4.2519999999999998</v>
      </c>
      <c r="I143" s="215"/>
      <c r="J143" s="216">
        <f>ROUND(I143*H143,2)</f>
        <v>0</v>
      </c>
      <c r="K143" s="212" t="s">
        <v>19</v>
      </c>
      <c r="L143" s="47"/>
      <c r="M143" s="217" t="s">
        <v>19</v>
      </c>
      <c r="N143" s="218" t="s">
        <v>46</v>
      </c>
      <c r="O143" s="87"/>
      <c r="P143" s="219">
        <f>O143*H143</f>
        <v>0</v>
      </c>
      <c r="Q143" s="219">
        <v>0</v>
      </c>
      <c r="R143" s="219">
        <f>Q143*H143</f>
        <v>0</v>
      </c>
      <c r="S143" s="219">
        <v>0</v>
      </c>
      <c r="T143" s="22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1" t="s">
        <v>102</v>
      </c>
      <c r="AT143" s="221" t="s">
        <v>278</v>
      </c>
      <c r="AU143" s="221" t="s">
        <v>82</v>
      </c>
      <c r="AY143" s="20" t="s">
        <v>277</v>
      </c>
      <c r="BE143" s="222">
        <f>IF(N143="základní",J143,0)</f>
        <v>0</v>
      </c>
      <c r="BF143" s="222">
        <f>IF(N143="snížená",J143,0)</f>
        <v>0</v>
      </c>
      <c r="BG143" s="222">
        <f>IF(N143="zákl. přenesená",J143,0)</f>
        <v>0</v>
      </c>
      <c r="BH143" s="222">
        <f>IF(N143="sníž. přenesená",J143,0)</f>
        <v>0</v>
      </c>
      <c r="BI143" s="222">
        <f>IF(N143="nulová",J143,0)</f>
        <v>0</v>
      </c>
      <c r="BJ143" s="20" t="s">
        <v>82</v>
      </c>
      <c r="BK143" s="222">
        <f>ROUND(I143*H143,2)</f>
        <v>0</v>
      </c>
      <c r="BL143" s="20" t="s">
        <v>102</v>
      </c>
      <c r="BM143" s="221" t="s">
        <v>2704</v>
      </c>
    </row>
    <row r="144" s="2" customFormat="1">
      <c r="A144" s="41"/>
      <c r="B144" s="42"/>
      <c r="C144" s="43"/>
      <c r="D144" s="223" t="s">
        <v>283</v>
      </c>
      <c r="E144" s="43"/>
      <c r="F144" s="224" t="s">
        <v>2705</v>
      </c>
      <c r="G144" s="43"/>
      <c r="H144" s="43"/>
      <c r="I144" s="225"/>
      <c r="J144" s="43"/>
      <c r="K144" s="43"/>
      <c r="L144" s="47"/>
      <c r="M144" s="226"/>
      <c r="N144" s="22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283</v>
      </c>
      <c r="AU144" s="20" t="s">
        <v>82</v>
      </c>
    </row>
    <row r="145" s="12" customFormat="1">
      <c r="A145" s="12"/>
      <c r="B145" s="228"/>
      <c r="C145" s="229"/>
      <c r="D145" s="223" t="s">
        <v>285</v>
      </c>
      <c r="E145" s="230" t="s">
        <v>2706</v>
      </c>
      <c r="F145" s="231" t="s">
        <v>2707</v>
      </c>
      <c r="G145" s="229"/>
      <c r="H145" s="232">
        <v>2.3519999999999999</v>
      </c>
      <c r="I145" s="233"/>
      <c r="J145" s="229"/>
      <c r="K145" s="229"/>
      <c r="L145" s="234"/>
      <c r="M145" s="235"/>
      <c r="N145" s="236"/>
      <c r="O145" s="236"/>
      <c r="P145" s="236"/>
      <c r="Q145" s="236"/>
      <c r="R145" s="236"/>
      <c r="S145" s="236"/>
      <c r="T145" s="237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T145" s="238" t="s">
        <v>285</v>
      </c>
      <c r="AU145" s="238" t="s">
        <v>82</v>
      </c>
      <c r="AV145" s="12" t="s">
        <v>84</v>
      </c>
      <c r="AW145" s="12" t="s">
        <v>37</v>
      </c>
      <c r="AX145" s="12" t="s">
        <v>75</v>
      </c>
      <c r="AY145" s="238" t="s">
        <v>277</v>
      </c>
    </row>
    <row r="146" s="12" customFormat="1">
      <c r="A146" s="12"/>
      <c r="B146" s="228"/>
      <c r="C146" s="229"/>
      <c r="D146" s="223" t="s">
        <v>285</v>
      </c>
      <c r="E146" s="230" t="s">
        <v>2708</v>
      </c>
      <c r="F146" s="231" t="s">
        <v>2709</v>
      </c>
      <c r="G146" s="229"/>
      <c r="H146" s="232">
        <v>1.8999999999999999</v>
      </c>
      <c r="I146" s="233"/>
      <c r="J146" s="229"/>
      <c r="K146" s="229"/>
      <c r="L146" s="234"/>
      <c r="M146" s="235"/>
      <c r="N146" s="236"/>
      <c r="O146" s="236"/>
      <c r="P146" s="236"/>
      <c r="Q146" s="236"/>
      <c r="R146" s="236"/>
      <c r="S146" s="236"/>
      <c r="T146" s="237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T146" s="238" t="s">
        <v>285</v>
      </c>
      <c r="AU146" s="238" t="s">
        <v>82</v>
      </c>
      <c r="AV146" s="12" t="s">
        <v>84</v>
      </c>
      <c r="AW146" s="12" t="s">
        <v>37</v>
      </c>
      <c r="AX146" s="12" t="s">
        <v>75</v>
      </c>
      <c r="AY146" s="238" t="s">
        <v>277</v>
      </c>
    </row>
    <row r="147" s="12" customFormat="1">
      <c r="A147" s="12"/>
      <c r="B147" s="228"/>
      <c r="C147" s="229"/>
      <c r="D147" s="223" t="s">
        <v>285</v>
      </c>
      <c r="E147" s="230" t="s">
        <v>19</v>
      </c>
      <c r="F147" s="231" t="s">
        <v>2710</v>
      </c>
      <c r="G147" s="229"/>
      <c r="H147" s="232">
        <v>4.2519999999999998</v>
      </c>
      <c r="I147" s="233"/>
      <c r="J147" s="229"/>
      <c r="K147" s="229"/>
      <c r="L147" s="234"/>
      <c r="M147" s="235"/>
      <c r="N147" s="236"/>
      <c r="O147" s="236"/>
      <c r="P147" s="236"/>
      <c r="Q147" s="236"/>
      <c r="R147" s="236"/>
      <c r="S147" s="236"/>
      <c r="T147" s="237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T147" s="238" t="s">
        <v>285</v>
      </c>
      <c r="AU147" s="238" t="s">
        <v>82</v>
      </c>
      <c r="AV147" s="12" t="s">
        <v>84</v>
      </c>
      <c r="AW147" s="12" t="s">
        <v>37</v>
      </c>
      <c r="AX147" s="12" t="s">
        <v>82</v>
      </c>
      <c r="AY147" s="238" t="s">
        <v>277</v>
      </c>
    </row>
    <row r="148" s="2" customFormat="1" ht="16.5" customHeight="1">
      <c r="A148" s="41"/>
      <c r="B148" s="42"/>
      <c r="C148" s="210" t="s">
        <v>231</v>
      </c>
      <c r="D148" s="210" t="s">
        <v>278</v>
      </c>
      <c r="E148" s="211" t="s">
        <v>2711</v>
      </c>
      <c r="F148" s="212" t="s">
        <v>2712</v>
      </c>
      <c r="G148" s="213" t="s">
        <v>332</v>
      </c>
      <c r="H148" s="214">
        <v>40.700000000000003</v>
      </c>
      <c r="I148" s="215"/>
      <c r="J148" s="216">
        <f>ROUND(I148*H148,2)</f>
        <v>0</v>
      </c>
      <c r="K148" s="212" t="s">
        <v>19</v>
      </c>
      <c r="L148" s="47"/>
      <c r="M148" s="217" t="s">
        <v>19</v>
      </c>
      <c r="N148" s="218" t="s">
        <v>46</v>
      </c>
      <c r="O148" s="87"/>
      <c r="P148" s="219">
        <f>O148*H148</f>
        <v>0</v>
      </c>
      <c r="Q148" s="219">
        <v>0</v>
      </c>
      <c r="R148" s="219">
        <f>Q148*H148</f>
        <v>0</v>
      </c>
      <c r="S148" s="219">
        <v>0</v>
      </c>
      <c r="T148" s="22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1" t="s">
        <v>102</v>
      </c>
      <c r="AT148" s="221" t="s">
        <v>278</v>
      </c>
      <c r="AU148" s="221" t="s">
        <v>82</v>
      </c>
      <c r="AY148" s="20" t="s">
        <v>277</v>
      </c>
      <c r="BE148" s="222">
        <f>IF(N148="základní",J148,0)</f>
        <v>0</v>
      </c>
      <c r="BF148" s="222">
        <f>IF(N148="snížená",J148,0)</f>
        <v>0</v>
      </c>
      <c r="BG148" s="222">
        <f>IF(N148="zákl. přenesená",J148,0)</f>
        <v>0</v>
      </c>
      <c r="BH148" s="222">
        <f>IF(N148="sníž. přenesená",J148,0)</f>
        <v>0</v>
      </c>
      <c r="BI148" s="222">
        <f>IF(N148="nulová",J148,0)</f>
        <v>0</v>
      </c>
      <c r="BJ148" s="20" t="s">
        <v>82</v>
      </c>
      <c r="BK148" s="222">
        <f>ROUND(I148*H148,2)</f>
        <v>0</v>
      </c>
      <c r="BL148" s="20" t="s">
        <v>102</v>
      </c>
      <c r="BM148" s="221" t="s">
        <v>2713</v>
      </c>
    </row>
    <row r="149" s="2" customFormat="1">
      <c r="A149" s="41"/>
      <c r="B149" s="42"/>
      <c r="C149" s="43"/>
      <c r="D149" s="223" t="s">
        <v>283</v>
      </c>
      <c r="E149" s="43"/>
      <c r="F149" s="224" t="s">
        <v>2712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283</v>
      </c>
      <c r="AU149" s="20" t="s">
        <v>82</v>
      </c>
    </row>
    <row r="150" s="12" customFormat="1">
      <c r="A150" s="12"/>
      <c r="B150" s="228"/>
      <c r="C150" s="229"/>
      <c r="D150" s="223" t="s">
        <v>285</v>
      </c>
      <c r="E150" s="230" t="s">
        <v>2714</v>
      </c>
      <c r="F150" s="231" t="s">
        <v>2715</v>
      </c>
      <c r="G150" s="229"/>
      <c r="H150" s="232">
        <v>64.5</v>
      </c>
      <c r="I150" s="233"/>
      <c r="J150" s="229"/>
      <c r="K150" s="229"/>
      <c r="L150" s="234"/>
      <c r="M150" s="235"/>
      <c r="N150" s="236"/>
      <c r="O150" s="236"/>
      <c r="P150" s="236"/>
      <c r="Q150" s="236"/>
      <c r="R150" s="236"/>
      <c r="S150" s="236"/>
      <c r="T150" s="237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T150" s="238" t="s">
        <v>285</v>
      </c>
      <c r="AU150" s="238" t="s">
        <v>82</v>
      </c>
      <c r="AV150" s="12" t="s">
        <v>84</v>
      </c>
      <c r="AW150" s="12" t="s">
        <v>37</v>
      </c>
      <c r="AX150" s="12" t="s">
        <v>75</v>
      </c>
      <c r="AY150" s="238" t="s">
        <v>277</v>
      </c>
    </row>
    <row r="151" s="12" customFormat="1">
      <c r="A151" s="12"/>
      <c r="B151" s="228"/>
      <c r="C151" s="229"/>
      <c r="D151" s="223" t="s">
        <v>285</v>
      </c>
      <c r="E151" s="230" t="s">
        <v>2716</v>
      </c>
      <c r="F151" s="231" t="s">
        <v>2717</v>
      </c>
      <c r="G151" s="229"/>
      <c r="H151" s="232">
        <v>-23.800000000000001</v>
      </c>
      <c r="I151" s="233"/>
      <c r="J151" s="229"/>
      <c r="K151" s="229"/>
      <c r="L151" s="234"/>
      <c r="M151" s="235"/>
      <c r="N151" s="236"/>
      <c r="O151" s="236"/>
      <c r="P151" s="236"/>
      <c r="Q151" s="236"/>
      <c r="R151" s="236"/>
      <c r="S151" s="236"/>
      <c r="T151" s="237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T151" s="238" t="s">
        <v>285</v>
      </c>
      <c r="AU151" s="238" t="s">
        <v>82</v>
      </c>
      <c r="AV151" s="12" t="s">
        <v>84</v>
      </c>
      <c r="AW151" s="12" t="s">
        <v>37</v>
      </c>
      <c r="AX151" s="12" t="s">
        <v>75</v>
      </c>
      <c r="AY151" s="238" t="s">
        <v>277</v>
      </c>
    </row>
    <row r="152" s="12" customFormat="1">
      <c r="A152" s="12"/>
      <c r="B152" s="228"/>
      <c r="C152" s="229"/>
      <c r="D152" s="223" t="s">
        <v>285</v>
      </c>
      <c r="E152" s="230" t="s">
        <v>19</v>
      </c>
      <c r="F152" s="231" t="s">
        <v>2718</v>
      </c>
      <c r="G152" s="229"/>
      <c r="H152" s="232">
        <v>40.700000000000003</v>
      </c>
      <c r="I152" s="233"/>
      <c r="J152" s="229"/>
      <c r="K152" s="229"/>
      <c r="L152" s="234"/>
      <c r="M152" s="235"/>
      <c r="N152" s="236"/>
      <c r="O152" s="236"/>
      <c r="P152" s="236"/>
      <c r="Q152" s="236"/>
      <c r="R152" s="236"/>
      <c r="S152" s="236"/>
      <c r="T152" s="237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T152" s="238" t="s">
        <v>285</v>
      </c>
      <c r="AU152" s="238" t="s">
        <v>82</v>
      </c>
      <c r="AV152" s="12" t="s">
        <v>84</v>
      </c>
      <c r="AW152" s="12" t="s">
        <v>37</v>
      </c>
      <c r="AX152" s="12" t="s">
        <v>82</v>
      </c>
      <c r="AY152" s="238" t="s">
        <v>277</v>
      </c>
    </row>
    <row r="153" s="2" customFormat="1" ht="16.5" customHeight="1">
      <c r="A153" s="41"/>
      <c r="B153" s="42"/>
      <c r="C153" s="210" t="s">
        <v>234</v>
      </c>
      <c r="D153" s="210" t="s">
        <v>278</v>
      </c>
      <c r="E153" s="211" t="s">
        <v>2719</v>
      </c>
      <c r="F153" s="212" t="s">
        <v>2720</v>
      </c>
      <c r="G153" s="213" t="s">
        <v>332</v>
      </c>
      <c r="H153" s="214">
        <v>23.800000000000001</v>
      </c>
      <c r="I153" s="215"/>
      <c r="J153" s="216">
        <f>ROUND(I153*H153,2)</f>
        <v>0</v>
      </c>
      <c r="K153" s="212" t="s">
        <v>19</v>
      </c>
      <c r="L153" s="47"/>
      <c r="M153" s="217" t="s">
        <v>19</v>
      </c>
      <c r="N153" s="218" t="s">
        <v>46</v>
      </c>
      <c r="O153" s="87"/>
      <c r="P153" s="219">
        <f>O153*H153</f>
        <v>0</v>
      </c>
      <c r="Q153" s="219">
        <v>0</v>
      </c>
      <c r="R153" s="219">
        <f>Q153*H153</f>
        <v>0</v>
      </c>
      <c r="S153" s="219">
        <v>0</v>
      </c>
      <c r="T153" s="22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1" t="s">
        <v>102</v>
      </c>
      <c r="AT153" s="221" t="s">
        <v>278</v>
      </c>
      <c r="AU153" s="221" t="s">
        <v>82</v>
      </c>
      <c r="AY153" s="20" t="s">
        <v>277</v>
      </c>
      <c r="BE153" s="222">
        <f>IF(N153="základní",J153,0)</f>
        <v>0</v>
      </c>
      <c r="BF153" s="222">
        <f>IF(N153="snížená",J153,0)</f>
        <v>0</v>
      </c>
      <c r="BG153" s="222">
        <f>IF(N153="zákl. přenesená",J153,0)</f>
        <v>0</v>
      </c>
      <c r="BH153" s="222">
        <f>IF(N153="sníž. přenesená",J153,0)</f>
        <v>0</v>
      </c>
      <c r="BI153" s="222">
        <f>IF(N153="nulová",J153,0)</f>
        <v>0</v>
      </c>
      <c r="BJ153" s="20" t="s">
        <v>82</v>
      </c>
      <c r="BK153" s="222">
        <f>ROUND(I153*H153,2)</f>
        <v>0</v>
      </c>
      <c r="BL153" s="20" t="s">
        <v>102</v>
      </c>
      <c r="BM153" s="221" t="s">
        <v>2721</v>
      </c>
    </row>
    <row r="154" s="2" customFormat="1">
      <c r="A154" s="41"/>
      <c r="B154" s="42"/>
      <c r="C154" s="43"/>
      <c r="D154" s="223" t="s">
        <v>283</v>
      </c>
      <c r="E154" s="43"/>
      <c r="F154" s="224" t="s">
        <v>2722</v>
      </c>
      <c r="G154" s="43"/>
      <c r="H154" s="43"/>
      <c r="I154" s="225"/>
      <c r="J154" s="43"/>
      <c r="K154" s="43"/>
      <c r="L154" s="47"/>
      <c r="M154" s="226"/>
      <c r="N154" s="22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283</v>
      </c>
      <c r="AU154" s="20" t="s">
        <v>82</v>
      </c>
    </row>
    <row r="155" s="12" customFormat="1">
      <c r="A155" s="12"/>
      <c r="B155" s="228"/>
      <c r="C155" s="229"/>
      <c r="D155" s="223" t="s">
        <v>285</v>
      </c>
      <c r="E155" s="230" t="s">
        <v>2723</v>
      </c>
      <c r="F155" s="231" t="s">
        <v>2724</v>
      </c>
      <c r="G155" s="229"/>
      <c r="H155" s="232">
        <v>23.800000000000001</v>
      </c>
      <c r="I155" s="233"/>
      <c r="J155" s="229"/>
      <c r="K155" s="229"/>
      <c r="L155" s="234"/>
      <c r="M155" s="235"/>
      <c r="N155" s="236"/>
      <c r="O155" s="236"/>
      <c r="P155" s="236"/>
      <c r="Q155" s="236"/>
      <c r="R155" s="236"/>
      <c r="S155" s="236"/>
      <c r="T155" s="237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T155" s="238" t="s">
        <v>285</v>
      </c>
      <c r="AU155" s="238" t="s">
        <v>82</v>
      </c>
      <c r="AV155" s="12" t="s">
        <v>84</v>
      </c>
      <c r="AW155" s="12" t="s">
        <v>37</v>
      </c>
      <c r="AX155" s="12" t="s">
        <v>82</v>
      </c>
      <c r="AY155" s="238" t="s">
        <v>277</v>
      </c>
    </row>
    <row r="156" s="2" customFormat="1" ht="16.5" customHeight="1">
      <c r="A156" s="41"/>
      <c r="B156" s="42"/>
      <c r="C156" s="210" t="s">
        <v>237</v>
      </c>
      <c r="D156" s="210" t="s">
        <v>278</v>
      </c>
      <c r="E156" s="211" t="s">
        <v>2725</v>
      </c>
      <c r="F156" s="212" t="s">
        <v>2726</v>
      </c>
      <c r="G156" s="213" t="s">
        <v>332</v>
      </c>
      <c r="H156" s="214">
        <v>46</v>
      </c>
      <c r="I156" s="215"/>
      <c r="J156" s="216">
        <f>ROUND(I156*H156,2)</f>
        <v>0</v>
      </c>
      <c r="K156" s="212" t="s">
        <v>19</v>
      </c>
      <c r="L156" s="47"/>
      <c r="M156" s="217" t="s">
        <v>19</v>
      </c>
      <c r="N156" s="218" t="s">
        <v>46</v>
      </c>
      <c r="O156" s="87"/>
      <c r="P156" s="219">
        <f>O156*H156</f>
        <v>0</v>
      </c>
      <c r="Q156" s="219">
        <v>0</v>
      </c>
      <c r="R156" s="219">
        <f>Q156*H156</f>
        <v>0</v>
      </c>
      <c r="S156" s="219">
        <v>0</v>
      </c>
      <c r="T156" s="220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1" t="s">
        <v>102</v>
      </c>
      <c r="AT156" s="221" t="s">
        <v>278</v>
      </c>
      <c r="AU156" s="221" t="s">
        <v>82</v>
      </c>
      <c r="AY156" s="20" t="s">
        <v>277</v>
      </c>
      <c r="BE156" s="222">
        <f>IF(N156="základní",J156,0)</f>
        <v>0</v>
      </c>
      <c r="BF156" s="222">
        <f>IF(N156="snížená",J156,0)</f>
        <v>0</v>
      </c>
      <c r="BG156" s="222">
        <f>IF(N156="zákl. přenesená",J156,0)</f>
        <v>0</v>
      </c>
      <c r="BH156" s="222">
        <f>IF(N156="sníž. přenesená",J156,0)</f>
        <v>0</v>
      </c>
      <c r="BI156" s="222">
        <f>IF(N156="nulová",J156,0)</f>
        <v>0</v>
      </c>
      <c r="BJ156" s="20" t="s">
        <v>82</v>
      </c>
      <c r="BK156" s="222">
        <f>ROUND(I156*H156,2)</f>
        <v>0</v>
      </c>
      <c r="BL156" s="20" t="s">
        <v>102</v>
      </c>
      <c r="BM156" s="221" t="s">
        <v>2727</v>
      </c>
    </row>
    <row r="157" s="2" customFormat="1">
      <c r="A157" s="41"/>
      <c r="B157" s="42"/>
      <c r="C157" s="43"/>
      <c r="D157" s="223" t="s">
        <v>283</v>
      </c>
      <c r="E157" s="43"/>
      <c r="F157" s="224" t="s">
        <v>2726</v>
      </c>
      <c r="G157" s="43"/>
      <c r="H157" s="43"/>
      <c r="I157" s="225"/>
      <c r="J157" s="43"/>
      <c r="K157" s="43"/>
      <c r="L157" s="47"/>
      <c r="M157" s="226"/>
      <c r="N157" s="22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283</v>
      </c>
      <c r="AU157" s="20" t="s">
        <v>82</v>
      </c>
    </row>
    <row r="158" s="12" customFormat="1">
      <c r="A158" s="12"/>
      <c r="B158" s="228"/>
      <c r="C158" s="229"/>
      <c r="D158" s="223" t="s">
        <v>285</v>
      </c>
      <c r="E158" s="230" t="s">
        <v>2728</v>
      </c>
      <c r="F158" s="231" t="s">
        <v>2729</v>
      </c>
      <c r="G158" s="229"/>
      <c r="H158" s="232">
        <v>46</v>
      </c>
      <c r="I158" s="233"/>
      <c r="J158" s="229"/>
      <c r="K158" s="229"/>
      <c r="L158" s="234"/>
      <c r="M158" s="235"/>
      <c r="N158" s="236"/>
      <c r="O158" s="236"/>
      <c r="P158" s="236"/>
      <c r="Q158" s="236"/>
      <c r="R158" s="236"/>
      <c r="S158" s="236"/>
      <c r="T158" s="237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T158" s="238" t="s">
        <v>285</v>
      </c>
      <c r="AU158" s="238" t="s">
        <v>82</v>
      </c>
      <c r="AV158" s="12" t="s">
        <v>84</v>
      </c>
      <c r="AW158" s="12" t="s">
        <v>37</v>
      </c>
      <c r="AX158" s="12" t="s">
        <v>82</v>
      </c>
      <c r="AY158" s="238" t="s">
        <v>277</v>
      </c>
    </row>
    <row r="159" s="2" customFormat="1" ht="16.5" customHeight="1">
      <c r="A159" s="41"/>
      <c r="B159" s="42"/>
      <c r="C159" s="210" t="s">
        <v>418</v>
      </c>
      <c r="D159" s="210" t="s">
        <v>278</v>
      </c>
      <c r="E159" s="211" t="s">
        <v>2730</v>
      </c>
      <c r="F159" s="212" t="s">
        <v>2731</v>
      </c>
      <c r="G159" s="213" t="s">
        <v>332</v>
      </c>
      <c r="H159" s="214">
        <v>4</v>
      </c>
      <c r="I159" s="215"/>
      <c r="J159" s="216">
        <f>ROUND(I159*H159,2)</f>
        <v>0</v>
      </c>
      <c r="K159" s="212" t="s">
        <v>19</v>
      </c>
      <c r="L159" s="47"/>
      <c r="M159" s="217" t="s">
        <v>19</v>
      </c>
      <c r="N159" s="218" t="s">
        <v>46</v>
      </c>
      <c r="O159" s="87"/>
      <c r="P159" s="219">
        <f>O159*H159</f>
        <v>0</v>
      </c>
      <c r="Q159" s="219">
        <v>0</v>
      </c>
      <c r="R159" s="219">
        <f>Q159*H159</f>
        <v>0</v>
      </c>
      <c r="S159" s="219">
        <v>0</v>
      </c>
      <c r="T159" s="220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1" t="s">
        <v>102</v>
      </c>
      <c r="AT159" s="221" t="s">
        <v>278</v>
      </c>
      <c r="AU159" s="221" t="s">
        <v>82</v>
      </c>
      <c r="AY159" s="20" t="s">
        <v>277</v>
      </c>
      <c r="BE159" s="222">
        <f>IF(N159="základní",J159,0)</f>
        <v>0</v>
      </c>
      <c r="BF159" s="222">
        <f>IF(N159="snížená",J159,0)</f>
        <v>0</v>
      </c>
      <c r="BG159" s="222">
        <f>IF(N159="zákl. přenesená",J159,0)</f>
        <v>0</v>
      </c>
      <c r="BH159" s="222">
        <f>IF(N159="sníž. přenesená",J159,0)</f>
        <v>0</v>
      </c>
      <c r="BI159" s="222">
        <f>IF(N159="nulová",J159,0)</f>
        <v>0</v>
      </c>
      <c r="BJ159" s="20" t="s">
        <v>82</v>
      </c>
      <c r="BK159" s="222">
        <f>ROUND(I159*H159,2)</f>
        <v>0</v>
      </c>
      <c r="BL159" s="20" t="s">
        <v>102</v>
      </c>
      <c r="BM159" s="221" t="s">
        <v>2732</v>
      </c>
    </row>
    <row r="160" s="2" customFormat="1">
      <c r="A160" s="41"/>
      <c r="B160" s="42"/>
      <c r="C160" s="43"/>
      <c r="D160" s="223" t="s">
        <v>283</v>
      </c>
      <c r="E160" s="43"/>
      <c r="F160" s="224" t="s">
        <v>2733</v>
      </c>
      <c r="G160" s="43"/>
      <c r="H160" s="43"/>
      <c r="I160" s="225"/>
      <c r="J160" s="43"/>
      <c r="K160" s="43"/>
      <c r="L160" s="47"/>
      <c r="M160" s="226"/>
      <c r="N160" s="22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283</v>
      </c>
      <c r="AU160" s="20" t="s">
        <v>82</v>
      </c>
    </row>
    <row r="161" s="12" customFormat="1">
      <c r="A161" s="12"/>
      <c r="B161" s="228"/>
      <c r="C161" s="229"/>
      <c r="D161" s="223" t="s">
        <v>285</v>
      </c>
      <c r="E161" s="230" t="s">
        <v>2734</v>
      </c>
      <c r="F161" s="231" t="s">
        <v>2735</v>
      </c>
      <c r="G161" s="229"/>
      <c r="H161" s="232">
        <v>4</v>
      </c>
      <c r="I161" s="233"/>
      <c r="J161" s="229"/>
      <c r="K161" s="229"/>
      <c r="L161" s="234"/>
      <c r="M161" s="235"/>
      <c r="N161" s="236"/>
      <c r="O161" s="236"/>
      <c r="P161" s="236"/>
      <c r="Q161" s="236"/>
      <c r="R161" s="236"/>
      <c r="S161" s="236"/>
      <c r="T161" s="237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T161" s="238" t="s">
        <v>285</v>
      </c>
      <c r="AU161" s="238" t="s">
        <v>82</v>
      </c>
      <c r="AV161" s="12" t="s">
        <v>84</v>
      </c>
      <c r="AW161" s="12" t="s">
        <v>37</v>
      </c>
      <c r="AX161" s="12" t="s">
        <v>82</v>
      </c>
      <c r="AY161" s="238" t="s">
        <v>277</v>
      </c>
    </row>
    <row r="162" s="2" customFormat="1" ht="16.5" customHeight="1">
      <c r="A162" s="41"/>
      <c r="B162" s="42"/>
      <c r="C162" s="210" t="s">
        <v>429</v>
      </c>
      <c r="D162" s="210" t="s">
        <v>278</v>
      </c>
      <c r="E162" s="211" t="s">
        <v>2736</v>
      </c>
      <c r="F162" s="212" t="s">
        <v>2737</v>
      </c>
      <c r="G162" s="213" t="s">
        <v>332</v>
      </c>
      <c r="H162" s="214">
        <v>16</v>
      </c>
      <c r="I162" s="215"/>
      <c r="J162" s="216">
        <f>ROUND(I162*H162,2)</f>
        <v>0</v>
      </c>
      <c r="K162" s="212" t="s">
        <v>19</v>
      </c>
      <c r="L162" s="47"/>
      <c r="M162" s="217" t="s">
        <v>19</v>
      </c>
      <c r="N162" s="218" t="s">
        <v>46</v>
      </c>
      <c r="O162" s="87"/>
      <c r="P162" s="219">
        <f>O162*H162</f>
        <v>0</v>
      </c>
      <c r="Q162" s="219">
        <v>0</v>
      </c>
      <c r="R162" s="219">
        <f>Q162*H162</f>
        <v>0</v>
      </c>
      <c r="S162" s="219">
        <v>0</v>
      </c>
      <c r="T162" s="220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1" t="s">
        <v>102</v>
      </c>
      <c r="AT162" s="221" t="s">
        <v>278</v>
      </c>
      <c r="AU162" s="221" t="s">
        <v>82</v>
      </c>
      <c r="AY162" s="20" t="s">
        <v>277</v>
      </c>
      <c r="BE162" s="222">
        <f>IF(N162="základní",J162,0)</f>
        <v>0</v>
      </c>
      <c r="BF162" s="222">
        <f>IF(N162="snížená",J162,0)</f>
        <v>0</v>
      </c>
      <c r="BG162" s="222">
        <f>IF(N162="zákl. přenesená",J162,0)</f>
        <v>0</v>
      </c>
      <c r="BH162" s="222">
        <f>IF(N162="sníž. přenesená",J162,0)</f>
        <v>0</v>
      </c>
      <c r="BI162" s="222">
        <f>IF(N162="nulová",J162,0)</f>
        <v>0</v>
      </c>
      <c r="BJ162" s="20" t="s">
        <v>82</v>
      </c>
      <c r="BK162" s="222">
        <f>ROUND(I162*H162,2)</f>
        <v>0</v>
      </c>
      <c r="BL162" s="20" t="s">
        <v>102</v>
      </c>
      <c r="BM162" s="221" t="s">
        <v>2738</v>
      </c>
    </row>
    <row r="163" s="2" customFormat="1">
      <c r="A163" s="41"/>
      <c r="B163" s="42"/>
      <c r="C163" s="43"/>
      <c r="D163" s="223" t="s">
        <v>283</v>
      </c>
      <c r="E163" s="43"/>
      <c r="F163" s="224" t="s">
        <v>2739</v>
      </c>
      <c r="G163" s="43"/>
      <c r="H163" s="43"/>
      <c r="I163" s="225"/>
      <c r="J163" s="43"/>
      <c r="K163" s="43"/>
      <c r="L163" s="47"/>
      <c r="M163" s="226"/>
      <c r="N163" s="22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283</v>
      </c>
      <c r="AU163" s="20" t="s">
        <v>82</v>
      </c>
    </row>
    <row r="164" s="12" customFormat="1">
      <c r="A164" s="12"/>
      <c r="B164" s="228"/>
      <c r="C164" s="229"/>
      <c r="D164" s="223" t="s">
        <v>285</v>
      </c>
      <c r="E164" s="230" t="s">
        <v>2740</v>
      </c>
      <c r="F164" s="231" t="s">
        <v>2741</v>
      </c>
      <c r="G164" s="229"/>
      <c r="H164" s="232">
        <v>16</v>
      </c>
      <c r="I164" s="233"/>
      <c r="J164" s="229"/>
      <c r="K164" s="229"/>
      <c r="L164" s="234"/>
      <c r="M164" s="235"/>
      <c r="N164" s="236"/>
      <c r="O164" s="236"/>
      <c r="P164" s="236"/>
      <c r="Q164" s="236"/>
      <c r="R164" s="236"/>
      <c r="S164" s="236"/>
      <c r="T164" s="237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T164" s="238" t="s">
        <v>285</v>
      </c>
      <c r="AU164" s="238" t="s">
        <v>82</v>
      </c>
      <c r="AV164" s="12" t="s">
        <v>84</v>
      </c>
      <c r="AW164" s="12" t="s">
        <v>37</v>
      </c>
      <c r="AX164" s="12" t="s">
        <v>82</v>
      </c>
      <c r="AY164" s="238" t="s">
        <v>277</v>
      </c>
    </row>
    <row r="165" s="11" customFormat="1" ht="25.92" customHeight="1">
      <c r="A165" s="11"/>
      <c r="B165" s="196"/>
      <c r="C165" s="197"/>
      <c r="D165" s="198" t="s">
        <v>74</v>
      </c>
      <c r="E165" s="199" t="s">
        <v>102</v>
      </c>
      <c r="F165" s="199" t="s">
        <v>567</v>
      </c>
      <c r="G165" s="197"/>
      <c r="H165" s="197"/>
      <c r="I165" s="200"/>
      <c r="J165" s="201">
        <f>BK165</f>
        <v>0</v>
      </c>
      <c r="K165" s="197"/>
      <c r="L165" s="202"/>
      <c r="M165" s="203"/>
      <c r="N165" s="204"/>
      <c r="O165" s="204"/>
      <c r="P165" s="205">
        <f>SUM(P166:P187)</f>
        <v>0</v>
      </c>
      <c r="Q165" s="204"/>
      <c r="R165" s="205">
        <f>SUM(R166:R187)</f>
        <v>0</v>
      </c>
      <c r="S165" s="204"/>
      <c r="T165" s="206">
        <f>SUM(T166:T187)</f>
        <v>0</v>
      </c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R165" s="207" t="s">
        <v>102</v>
      </c>
      <c r="AT165" s="208" t="s">
        <v>74</v>
      </c>
      <c r="AU165" s="208" t="s">
        <v>75</v>
      </c>
      <c r="AY165" s="207" t="s">
        <v>277</v>
      </c>
      <c r="BK165" s="209">
        <f>SUM(BK166:BK187)</f>
        <v>0</v>
      </c>
    </row>
    <row r="166" s="2" customFormat="1" ht="16.5" customHeight="1">
      <c r="A166" s="41"/>
      <c r="B166" s="42"/>
      <c r="C166" s="210" t="s">
        <v>7</v>
      </c>
      <c r="D166" s="210" t="s">
        <v>278</v>
      </c>
      <c r="E166" s="211" t="s">
        <v>581</v>
      </c>
      <c r="F166" s="212" t="s">
        <v>582</v>
      </c>
      <c r="G166" s="213" t="s">
        <v>332</v>
      </c>
      <c r="H166" s="214">
        <v>11.9</v>
      </c>
      <c r="I166" s="215"/>
      <c r="J166" s="216">
        <f>ROUND(I166*H166,2)</f>
        <v>0</v>
      </c>
      <c r="K166" s="212" t="s">
        <v>19</v>
      </c>
      <c r="L166" s="47"/>
      <c r="M166" s="217" t="s">
        <v>19</v>
      </c>
      <c r="N166" s="218" t="s">
        <v>46</v>
      </c>
      <c r="O166" s="87"/>
      <c r="P166" s="219">
        <f>O166*H166</f>
        <v>0</v>
      </c>
      <c r="Q166" s="219">
        <v>0</v>
      </c>
      <c r="R166" s="219">
        <f>Q166*H166</f>
        <v>0</v>
      </c>
      <c r="S166" s="219">
        <v>0</v>
      </c>
      <c r="T166" s="220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1" t="s">
        <v>102</v>
      </c>
      <c r="AT166" s="221" t="s">
        <v>278</v>
      </c>
      <c r="AU166" s="221" t="s">
        <v>82</v>
      </c>
      <c r="AY166" s="20" t="s">
        <v>277</v>
      </c>
      <c r="BE166" s="222">
        <f>IF(N166="základní",J166,0)</f>
        <v>0</v>
      </c>
      <c r="BF166" s="222">
        <f>IF(N166="snížená",J166,0)</f>
        <v>0</v>
      </c>
      <c r="BG166" s="222">
        <f>IF(N166="zákl. přenesená",J166,0)</f>
        <v>0</v>
      </c>
      <c r="BH166" s="222">
        <f>IF(N166="sníž. přenesená",J166,0)</f>
        <v>0</v>
      </c>
      <c r="BI166" s="222">
        <f>IF(N166="nulová",J166,0)</f>
        <v>0</v>
      </c>
      <c r="BJ166" s="20" t="s">
        <v>82</v>
      </c>
      <c r="BK166" s="222">
        <f>ROUND(I166*H166,2)</f>
        <v>0</v>
      </c>
      <c r="BL166" s="20" t="s">
        <v>102</v>
      </c>
      <c r="BM166" s="221" t="s">
        <v>2742</v>
      </c>
    </row>
    <row r="167" s="2" customFormat="1">
      <c r="A167" s="41"/>
      <c r="B167" s="42"/>
      <c r="C167" s="43"/>
      <c r="D167" s="223" t="s">
        <v>283</v>
      </c>
      <c r="E167" s="43"/>
      <c r="F167" s="224" t="s">
        <v>582</v>
      </c>
      <c r="G167" s="43"/>
      <c r="H167" s="43"/>
      <c r="I167" s="225"/>
      <c r="J167" s="43"/>
      <c r="K167" s="43"/>
      <c r="L167" s="47"/>
      <c r="M167" s="226"/>
      <c r="N167" s="22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283</v>
      </c>
      <c r="AU167" s="20" t="s">
        <v>82</v>
      </c>
    </row>
    <row r="168" s="12" customFormat="1">
      <c r="A168" s="12"/>
      <c r="B168" s="228"/>
      <c r="C168" s="229"/>
      <c r="D168" s="223" t="s">
        <v>285</v>
      </c>
      <c r="E168" s="230" t="s">
        <v>2743</v>
      </c>
      <c r="F168" s="231" t="s">
        <v>2744</v>
      </c>
      <c r="G168" s="229"/>
      <c r="H168" s="232">
        <v>11.9</v>
      </c>
      <c r="I168" s="233"/>
      <c r="J168" s="229"/>
      <c r="K168" s="229"/>
      <c r="L168" s="234"/>
      <c r="M168" s="235"/>
      <c r="N168" s="236"/>
      <c r="O168" s="236"/>
      <c r="P168" s="236"/>
      <c r="Q168" s="236"/>
      <c r="R168" s="236"/>
      <c r="S168" s="236"/>
      <c r="T168" s="237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T168" s="238" t="s">
        <v>285</v>
      </c>
      <c r="AU168" s="238" t="s">
        <v>82</v>
      </c>
      <c r="AV168" s="12" t="s">
        <v>84</v>
      </c>
      <c r="AW168" s="12" t="s">
        <v>37</v>
      </c>
      <c r="AX168" s="12" t="s">
        <v>82</v>
      </c>
      <c r="AY168" s="238" t="s">
        <v>277</v>
      </c>
    </row>
    <row r="169" s="2" customFormat="1" ht="16.5" customHeight="1">
      <c r="A169" s="41"/>
      <c r="B169" s="42"/>
      <c r="C169" s="210" t="s">
        <v>446</v>
      </c>
      <c r="D169" s="210" t="s">
        <v>278</v>
      </c>
      <c r="E169" s="211" t="s">
        <v>2745</v>
      </c>
      <c r="F169" s="212" t="s">
        <v>2746</v>
      </c>
      <c r="G169" s="213" t="s">
        <v>332</v>
      </c>
      <c r="H169" s="214">
        <v>16.199999999999999</v>
      </c>
      <c r="I169" s="215"/>
      <c r="J169" s="216">
        <f>ROUND(I169*H169,2)</f>
        <v>0</v>
      </c>
      <c r="K169" s="212" t="s">
        <v>19</v>
      </c>
      <c r="L169" s="47"/>
      <c r="M169" s="217" t="s">
        <v>19</v>
      </c>
      <c r="N169" s="218" t="s">
        <v>46</v>
      </c>
      <c r="O169" s="87"/>
      <c r="P169" s="219">
        <f>O169*H169</f>
        <v>0</v>
      </c>
      <c r="Q169" s="219">
        <v>0</v>
      </c>
      <c r="R169" s="219">
        <f>Q169*H169</f>
        <v>0</v>
      </c>
      <c r="S169" s="219">
        <v>0</v>
      </c>
      <c r="T169" s="220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1" t="s">
        <v>102</v>
      </c>
      <c r="AT169" s="221" t="s">
        <v>278</v>
      </c>
      <c r="AU169" s="221" t="s">
        <v>82</v>
      </c>
      <c r="AY169" s="20" t="s">
        <v>277</v>
      </c>
      <c r="BE169" s="222">
        <f>IF(N169="základní",J169,0)</f>
        <v>0</v>
      </c>
      <c r="BF169" s="222">
        <f>IF(N169="snížená",J169,0)</f>
        <v>0</v>
      </c>
      <c r="BG169" s="222">
        <f>IF(N169="zákl. přenesená",J169,0)</f>
        <v>0</v>
      </c>
      <c r="BH169" s="222">
        <f>IF(N169="sníž. přenesená",J169,0)</f>
        <v>0</v>
      </c>
      <c r="BI169" s="222">
        <f>IF(N169="nulová",J169,0)</f>
        <v>0</v>
      </c>
      <c r="BJ169" s="20" t="s">
        <v>82</v>
      </c>
      <c r="BK169" s="222">
        <f>ROUND(I169*H169,2)</f>
        <v>0</v>
      </c>
      <c r="BL169" s="20" t="s">
        <v>102</v>
      </c>
      <c r="BM169" s="221" t="s">
        <v>2747</v>
      </c>
    </row>
    <row r="170" s="2" customFormat="1">
      <c r="A170" s="41"/>
      <c r="B170" s="42"/>
      <c r="C170" s="43"/>
      <c r="D170" s="223" t="s">
        <v>283</v>
      </c>
      <c r="E170" s="43"/>
      <c r="F170" s="224" t="s">
        <v>2746</v>
      </c>
      <c r="G170" s="43"/>
      <c r="H170" s="43"/>
      <c r="I170" s="225"/>
      <c r="J170" s="43"/>
      <c r="K170" s="43"/>
      <c r="L170" s="47"/>
      <c r="M170" s="226"/>
      <c r="N170" s="22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283</v>
      </c>
      <c r="AU170" s="20" t="s">
        <v>82</v>
      </c>
    </row>
    <row r="171" s="12" customFormat="1">
      <c r="A171" s="12"/>
      <c r="B171" s="228"/>
      <c r="C171" s="229"/>
      <c r="D171" s="223" t="s">
        <v>285</v>
      </c>
      <c r="E171" s="230" t="s">
        <v>2748</v>
      </c>
      <c r="F171" s="231" t="s">
        <v>2749</v>
      </c>
      <c r="G171" s="229"/>
      <c r="H171" s="232">
        <v>14.4</v>
      </c>
      <c r="I171" s="233"/>
      <c r="J171" s="229"/>
      <c r="K171" s="229"/>
      <c r="L171" s="234"/>
      <c r="M171" s="235"/>
      <c r="N171" s="236"/>
      <c r="O171" s="236"/>
      <c r="P171" s="236"/>
      <c r="Q171" s="236"/>
      <c r="R171" s="236"/>
      <c r="S171" s="236"/>
      <c r="T171" s="237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T171" s="238" t="s">
        <v>285</v>
      </c>
      <c r="AU171" s="238" t="s">
        <v>82</v>
      </c>
      <c r="AV171" s="12" t="s">
        <v>84</v>
      </c>
      <c r="AW171" s="12" t="s">
        <v>37</v>
      </c>
      <c r="AX171" s="12" t="s">
        <v>75</v>
      </c>
      <c r="AY171" s="238" t="s">
        <v>277</v>
      </c>
    </row>
    <row r="172" s="12" customFormat="1">
      <c r="A172" s="12"/>
      <c r="B172" s="228"/>
      <c r="C172" s="229"/>
      <c r="D172" s="223" t="s">
        <v>285</v>
      </c>
      <c r="E172" s="230" t="s">
        <v>2750</v>
      </c>
      <c r="F172" s="231" t="s">
        <v>2751</v>
      </c>
      <c r="G172" s="229"/>
      <c r="H172" s="232">
        <v>1.8</v>
      </c>
      <c r="I172" s="233"/>
      <c r="J172" s="229"/>
      <c r="K172" s="229"/>
      <c r="L172" s="234"/>
      <c r="M172" s="235"/>
      <c r="N172" s="236"/>
      <c r="O172" s="236"/>
      <c r="P172" s="236"/>
      <c r="Q172" s="236"/>
      <c r="R172" s="236"/>
      <c r="S172" s="236"/>
      <c r="T172" s="237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T172" s="238" t="s">
        <v>285</v>
      </c>
      <c r="AU172" s="238" t="s">
        <v>82</v>
      </c>
      <c r="AV172" s="12" t="s">
        <v>84</v>
      </c>
      <c r="AW172" s="12" t="s">
        <v>37</v>
      </c>
      <c r="AX172" s="12" t="s">
        <v>75</v>
      </c>
      <c r="AY172" s="238" t="s">
        <v>277</v>
      </c>
    </row>
    <row r="173" s="12" customFormat="1">
      <c r="A173" s="12"/>
      <c r="B173" s="228"/>
      <c r="C173" s="229"/>
      <c r="D173" s="223" t="s">
        <v>285</v>
      </c>
      <c r="E173" s="230" t="s">
        <v>19</v>
      </c>
      <c r="F173" s="231" t="s">
        <v>2752</v>
      </c>
      <c r="G173" s="229"/>
      <c r="H173" s="232">
        <v>16.199999999999999</v>
      </c>
      <c r="I173" s="233"/>
      <c r="J173" s="229"/>
      <c r="K173" s="229"/>
      <c r="L173" s="234"/>
      <c r="M173" s="235"/>
      <c r="N173" s="236"/>
      <c r="O173" s="236"/>
      <c r="P173" s="236"/>
      <c r="Q173" s="236"/>
      <c r="R173" s="236"/>
      <c r="S173" s="236"/>
      <c r="T173" s="237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T173" s="238" t="s">
        <v>285</v>
      </c>
      <c r="AU173" s="238" t="s">
        <v>82</v>
      </c>
      <c r="AV173" s="12" t="s">
        <v>84</v>
      </c>
      <c r="AW173" s="12" t="s">
        <v>37</v>
      </c>
      <c r="AX173" s="12" t="s">
        <v>82</v>
      </c>
      <c r="AY173" s="238" t="s">
        <v>277</v>
      </c>
    </row>
    <row r="174" s="2" customFormat="1" ht="16.5" customHeight="1">
      <c r="A174" s="41"/>
      <c r="B174" s="42"/>
      <c r="C174" s="210" t="s">
        <v>452</v>
      </c>
      <c r="D174" s="210" t="s">
        <v>278</v>
      </c>
      <c r="E174" s="211" t="s">
        <v>2753</v>
      </c>
      <c r="F174" s="212" t="s">
        <v>608</v>
      </c>
      <c r="G174" s="213" t="s">
        <v>332</v>
      </c>
      <c r="H174" s="214">
        <v>3.3999999999999999</v>
      </c>
      <c r="I174" s="215"/>
      <c r="J174" s="216">
        <f>ROUND(I174*H174,2)</f>
        <v>0</v>
      </c>
      <c r="K174" s="212" t="s">
        <v>19</v>
      </c>
      <c r="L174" s="47"/>
      <c r="M174" s="217" t="s">
        <v>19</v>
      </c>
      <c r="N174" s="218" t="s">
        <v>46</v>
      </c>
      <c r="O174" s="87"/>
      <c r="P174" s="219">
        <f>O174*H174</f>
        <v>0</v>
      </c>
      <c r="Q174" s="219">
        <v>0</v>
      </c>
      <c r="R174" s="219">
        <f>Q174*H174</f>
        <v>0</v>
      </c>
      <c r="S174" s="219">
        <v>0</v>
      </c>
      <c r="T174" s="220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1" t="s">
        <v>102</v>
      </c>
      <c r="AT174" s="221" t="s">
        <v>278</v>
      </c>
      <c r="AU174" s="221" t="s">
        <v>82</v>
      </c>
      <c r="AY174" s="20" t="s">
        <v>277</v>
      </c>
      <c r="BE174" s="222">
        <f>IF(N174="základní",J174,0)</f>
        <v>0</v>
      </c>
      <c r="BF174" s="222">
        <f>IF(N174="snížená",J174,0)</f>
        <v>0</v>
      </c>
      <c r="BG174" s="222">
        <f>IF(N174="zákl. přenesená",J174,0)</f>
        <v>0</v>
      </c>
      <c r="BH174" s="222">
        <f>IF(N174="sníž. přenesená",J174,0)</f>
        <v>0</v>
      </c>
      <c r="BI174" s="222">
        <f>IF(N174="nulová",J174,0)</f>
        <v>0</v>
      </c>
      <c r="BJ174" s="20" t="s">
        <v>82</v>
      </c>
      <c r="BK174" s="222">
        <f>ROUND(I174*H174,2)</f>
        <v>0</v>
      </c>
      <c r="BL174" s="20" t="s">
        <v>102</v>
      </c>
      <c r="BM174" s="221" t="s">
        <v>2754</v>
      </c>
    </row>
    <row r="175" s="2" customFormat="1">
      <c r="A175" s="41"/>
      <c r="B175" s="42"/>
      <c r="C175" s="43"/>
      <c r="D175" s="223" t="s">
        <v>283</v>
      </c>
      <c r="E175" s="43"/>
      <c r="F175" s="224" t="s">
        <v>2755</v>
      </c>
      <c r="G175" s="43"/>
      <c r="H175" s="43"/>
      <c r="I175" s="225"/>
      <c r="J175" s="43"/>
      <c r="K175" s="43"/>
      <c r="L175" s="47"/>
      <c r="M175" s="226"/>
      <c r="N175" s="22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283</v>
      </c>
      <c r="AU175" s="20" t="s">
        <v>82</v>
      </c>
    </row>
    <row r="176" s="2" customFormat="1" ht="16.5" customHeight="1">
      <c r="A176" s="41"/>
      <c r="B176" s="42"/>
      <c r="C176" s="210" t="s">
        <v>456</v>
      </c>
      <c r="D176" s="210" t="s">
        <v>278</v>
      </c>
      <c r="E176" s="211" t="s">
        <v>2756</v>
      </c>
      <c r="F176" s="212" t="s">
        <v>608</v>
      </c>
      <c r="G176" s="213" t="s">
        <v>332</v>
      </c>
      <c r="H176" s="214">
        <v>10</v>
      </c>
      <c r="I176" s="215"/>
      <c r="J176" s="216">
        <f>ROUND(I176*H176,2)</f>
        <v>0</v>
      </c>
      <c r="K176" s="212" t="s">
        <v>19</v>
      </c>
      <c r="L176" s="47"/>
      <c r="M176" s="217" t="s">
        <v>19</v>
      </c>
      <c r="N176" s="218" t="s">
        <v>46</v>
      </c>
      <c r="O176" s="87"/>
      <c r="P176" s="219">
        <f>O176*H176</f>
        <v>0</v>
      </c>
      <c r="Q176" s="219">
        <v>0</v>
      </c>
      <c r="R176" s="219">
        <f>Q176*H176</f>
        <v>0</v>
      </c>
      <c r="S176" s="219">
        <v>0</v>
      </c>
      <c r="T176" s="220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1" t="s">
        <v>102</v>
      </c>
      <c r="AT176" s="221" t="s">
        <v>278</v>
      </c>
      <c r="AU176" s="221" t="s">
        <v>82</v>
      </c>
      <c r="AY176" s="20" t="s">
        <v>277</v>
      </c>
      <c r="BE176" s="222">
        <f>IF(N176="základní",J176,0)</f>
        <v>0</v>
      </c>
      <c r="BF176" s="222">
        <f>IF(N176="snížená",J176,0)</f>
        <v>0</v>
      </c>
      <c r="BG176" s="222">
        <f>IF(N176="zákl. přenesená",J176,0)</f>
        <v>0</v>
      </c>
      <c r="BH176" s="222">
        <f>IF(N176="sníž. přenesená",J176,0)</f>
        <v>0</v>
      </c>
      <c r="BI176" s="222">
        <f>IF(N176="nulová",J176,0)</f>
        <v>0</v>
      </c>
      <c r="BJ176" s="20" t="s">
        <v>82</v>
      </c>
      <c r="BK176" s="222">
        <f>ROUND(I176*H176,2)</f>
        <v>0</v>
      </c>
      <c r="BL176" s="20" t="s">
        <v>102</v>
      </c>
      <c r="BM176" s="221" t="s">
        <v>2757</v>
      </c>
    </row>
    <row r="177" s="2" customFormat="1">
      <c r="A177" s="41"/>
      <c r="B177" s="42"/>
      <c r="C177" s="43"/>
      <c r="D177" s="223" t="s">
        <v>283</v>
      </c>
      <c r="E177" s="43"/>
      <c r="F177" s="224" t="s">
        <v>2758</v>
      </c>
      <c r="G177" s="43"/>
      <c r="H177" s="43"/>
      <c r="I177" s="225"/>
      <c r="J177" s="43"/>
      <c r="K177" s="43"/>
      <c r="L177" s="47"/>
      <c r="M177" s="226"/>
      <c r="N177" s="22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283</v>
      </c>
      <c r="AU177" s="20" t="s">
        <v>82</v>
      </c>
    </row>
    <row r="178" s="2" customFormat="1" ht="16.5" customHeight="1">
      <c r="A178" s="41"/>
      <c r="B178" s="42"/>
      <c r="C178" s="210" t="s">
        <v>465</v>
      </c>
      <c r="D178" s="210" t="s">
        <v>278</v>
      </c>
      <c r="E178" s="211" t="s">
        <v>2759</v>
      </c>
      <c r="F178" s="212" t="s">
        <v>2760</v>
      </c>
      <c r="G178" s="213" t="s">
        <v>332</v>
      </c>
      <c r="H178" s="214">
        <v>2.3999999999999999</v>
      </c>
      <c r="I178" s="215"/>
      <c r="J178" s="216">
        <f>ROUND(I178*H178,2)</f>
        <v>0</v>
      </c>
      <c r="K178" s="212" t="s">
        <v>19</v>
      </c>
      <c r="L178" s="47"/>
      <c r="M178" s="217" t="s">
        <v>19</v>
      </c>
      <c r="N178" s="218" t="s">
        <v>46</v>
      </c>
      <c r="O178" s="87"/>
      <c r="P178" s="219">
        <f>O178*H178</f>
        <v>0</v>
      </c>
      <c r="Q178" s="219">
        <v>0</v>
      </c>
      <c r="R178" s="219">
        <f>Q178*H178</f>
        <v>0</v>
      </c>
      <c r="S178" s="219">
        <v>0</v>
      </c>
      <c r="T178" s="220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1" t="s">
        <v>102</v>
      </c>
      <c r="AT178" s="221" t="s">
        <v>278</v>
      </c>
      <c r="AU178" s="221" t="s">
        <v>82</v>
      </c>
      <c r="AY178" s="20" t="s">
        <v>277</v>
      </c>
      <c r="BE178" s="222">
        <f>IF(N178="základní",J178,0)</f>
        <v>0</v>
      </c>
      <c r="BF178" s="222">
        <f>IF(N178="snížená",J178,0)</f>
        <v>0</v>
      </c>
      <c r="BG178" s="222">
        <f>IF(N178="zákl. přenesená",J178,0)</f>
        <v>0</v>
      </c>
      <c r="BH178" s="222">
        <f>IF(N178="sníž. přenesená",J178,0)</f>
        <v>0</v>
      </c>
      <c r="BI178" s="222">
        <f>IF(N178="nulová",J178,0)</f>
        <v>0</v>
      </c>
      <c r="BJ178" s="20" t="s">
        <v>82</v>
      </c>
      <c r="BK178" s="222">
        <f>ROUND(I178*H178,2)</f>
        <v>0</v>
      </c>
      <c r="BL178" s="20" t="s">
        <v>102</v>
      </c>
      <c r="BM178" s="221" t="s">
        <v>2761</v>
      </c>
    </row>
    <row r="179" s="2" customFormat="1">
      <c r="A179" s="41"/>
      <c r="B179" s="42"/>
      <c r="C179" s="43"/>
      <c r="D179" s="223" t="s">
        <v>283</v>
      </c>
      <c r="E179" s="43"/>
      <c r="F179" s="224" t="s">
        <v>2762</v>
      </c>
      <c r="G179" s="43"/>
      <c r="H179" s="43"/>
      <c r="I179" s="225"/>
      <c r="J179" s="43"/>
      <c r="K179" s="43"/>
      <c r="L179" s="47"/>
      <c r="M179" s="226"/>
      <c r="N179" s="22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283</v>
      </c>
      <c r="AU179" s="20" t="s">
        <v>82</v>
      </c>
    </row>
    <row r="180" s="2" customFormat="1" ht="16.5" customHeight="1">
      <c r="A180" s="41"/>
      <c r="B180" s="42"/>
      <c r="C180" s="210" t="s">
        <v>472</v>
      </c>
      <c r="D180" s="210" t="s">
        <v>278</v>
      </c>
      <c r="E180" s="211" t="s">
        <v>2763</v>
      </c>
      <c r="F180" s="212" t="s">
        <v>2764</v>
      </c>
      <c r="G180" s="213" t="s">
        <v>281</v>
      </c>
      <c r="H180" s="214">
        <v>0.14199999999999999</v>
      </c>
      <c r="I180" s="215"/>
      <c r="J180" s="216">
        <f>ROUND(I180*H180,2)</f>
        <v>0</v>
      </c>
      <c r="K180" s="212" t="s">
        <v>19</v>
      </c>
      <c r="L180" s="47"/>
      <c r="M180" s="217" t="s">
        <v>19</v>
      </c>
      <c r="N180" s="218" t="s">
        <v>46</v>
      </c>
      <c r="O180" s="87"/>
      <c r="P180" s="219">
        <f>O180*H180</f>
        <v>0</v>
      </c>
      <c r="Q180" s="219">
        <v>0</v>
      </c>
      <c r="R180" s="219">
        <f>Q180*H180</f>
        <v>0</v>
      </c>
      <c r="S180" s="219">
        <v>0</v>
      </c>
      <c r="T180" s="220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1" t="s">
        <v>102</v>
      </c>
      <c r="AT180" s="221" t="s">
        <v>278</v>
      </c>
      <c r="AU180" s="221" t="s">
        <v>82</v>
      </c>
      <c r="AY180" s="20" t="s">
        <v>277</v>
      </c>
      <c r="BE180" s="222">
        <f>IF(N180="základní",J180,0)</f>
        <v>0</v>
      </c>
      <c r="BF180" s="222">
        <f>IF(N180="snížená",J180,0)</f>
        <v>0</v>
      </c>
      <c r="BG180" s="222">
        <f>IF(N180="zákl. přenesená",J180,0)</f>
        <v>0</v>
      </c>
      <c r="BH180" s="222">
        <f>IF(N180="sníž. přenesená",J180,0)</f>
        <v>0</v>
      </c>
      <c r="BI180" s="222">
        <f>IF(N180="nulová",J180,0)</f>
        <v>0</v>
      </c>
      <c r="BJ180" s="20" t="s">
        <v>82</v>
      </c>
      <c r="BK180" s="222">
        <f>ROUND(I180*H180,2)</f>
        <v>0</v>
      </c>
      <c r="BL180" s="20" t="s">
        <v>102</v>
      </c>
      <c r="BM180" s="221" t="s">
        <v>2765</v>
      </c>
    </row>
    <row r="181" s="2" customFormat="1">
      <c r="A181" s="41"/>
      <c r="B181" s="42"/>
      <c r="C181" s="43"/>
      <c r="D181" s="223" t="s">
        <v>283</v>
      </c>
      <c r="E181" s="43"/>
      <c r="F181" s="224" t="s">
        <v>596</v>
      </c>
      <c r="G181" s="43"/>
      <c r="H181" s="43"/>
      <c r="I181" s="225"/>
      <c r="J181" s="43"/>
      <c r="K181" s="43"/>
      <c r="L181" s="47"/>
      <c r="M181" s="226"/>
      <c r="N181" s="22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283</v>
      </c>
      <c r="AU181" s="20" t="s">
        <v>82</v>
      </c>
    </row>
    <row r="182" s="12" customFormat="1">
      <c r="A182" s="12"/>
      <c r="B182" s="228"/>
      <c r="C182" s="229"/>
      <c r="D182" s="223" t="s">
        <v>285</v>
      </c>
      <c r="E182" s="230" t="s">
        <v>2766</v>
      </c>
      <c r="F182" s="231" t="s">
        <v>2767</v>
      </c>
      <c r="G182" s="229"/>
      <c r="H182" s="232">
        <v>0.14199999999999999</v>
      </c>
      <c r="I182" s="233"/>
      <c r="J182" s="229"/>
      <c r="K182" s="229"/>
      <c r="L182" s="234"/>
      <c r="M182" s="235"/>
      <c r="N182" s="236"/>
      <c r="O182" s="236"/>
      <c r="P182" s="236"/>
      <c r="Q182" s="236"/>
      <c r="R182" s="236"/>
      <c r="S182" s="236"/>
      <c r="T182" s="237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T182" s="238" t="s">
        <v>285</v>
      </c>
      <c r="AU182" s="238" t="s">
        <v>82</v>
      </c>
      <c r="AV182" s="12" t="s">
        <v>84</v>
      </c>
      <c r="AW182" s="12" t="s">
        <v>37</v>
      </c>
      <c r="AX182" s="12" t="s">
        <v>82</v>
      </c>
      <c r="AY182" s="238" t="s">
        <v>277</v>
      </c>
    </row>
    <row r="183" s="2" customFormat="1" ht="16.5" customHeight="1">
      <c r="A183" s="41"/>
      <c r="B183" s="42"/>
      <c r="C183" s="210" t="s">
        <v>479</v>
      </c>
      <c r="D183" s="210" t="s">
        <v>278</v>
      </c>
      <c r="E183" s="211" t="s">
        <v>2768</v>
      </c>
      <c r="F183" s="212" t="s">
        <v>2769</v>
      </c>
      <c r="G183" s="213" t="s">
        <v>332</v>
      </c>
      <c r="H183" s="214">
        <v>18</v>
      </c>
      <c r="I183" s="215"/>
      <c r="J183" s="216">
        <f>ROUND(I183*H183,2)</f>
        <v>0</v>
      </c>
      <c r="K183" s="212" t="s">
        <v>19</v>
      </c>
      <c r="L183" s="47"/>
      <c r="M183" s="217" t="s">
        <v>19</v>
      </c>
      <c r="N183" s="218" t="s">
        <v>46</v>
      </c>
      <c r="O183" s="87"/>
      <c r="P183" s="219">
        <f>O183*H183</f>
        <v>0</v>
      </c>
      <c r="Q183" s="219">
        <v>0</v>
      </c>
      <c r="R183" s="219">
        <f>Q183*H183</f>
        <v>0</v>
      </c>
      <c r="S183" s="219">
        <v>0</v>
      </c>
      <c r="T183" s="220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1" t="s">
        <v>102</v>
      </c>
      <c r="AT183" s="221" t="s">
        <v>278</v>
      </c>
      <c r="AU183" s="221" t="s">
        <v>82</v>
      </c>
      <c r="AY183" s="20" t="s">
        <v>277</v>
      </c>
      <c r="BE183" s="222">
        <f>IF(N183="základní",J183,0)</f>
        <v>0</v>
      </c>
      <c r="BF183" s="222">
        <f>IF(N183="snížená",J183,0)</f>
        <v>0</v>
      </c>
      <c r="BG183" s="222">
        <f>IF(N183="zákl. přenesená",J183,0)</f>
        <v>0</v>
      </c>
      <c r="BH183" s="222">
        <f>IF(N183="sníž. přenesená",J183,0)</f>
        <v>0</v>
      </c>
      <c r="BI183" s="222">
        <f>IF(N183="nulová",J183,0)</f>
        <v>0</v>
      </c>
      <c r="BJ183" s="20" t="s">
        <v>82</v>
      </c>
      <c r="BK183" s="222">
        <f>ROUND(I183*H183,2)</f>
        <v>0</v>
      </c>
      <c r="BL183" s="20" t="s">
        <v>102</v>
      </c>
      <c r="BM183" s="221" t="s">
        <v>2770</v>
      </c>
    </row>
    <row r="184" s="2" customFormat="1">
      <c r="A184" s="41"/>
      <c r="B184" s="42"/>
      <c r="C184" s="43"/>
      <c r="D184" s="223" t="s">
        <v>283</v>
      </c>
      <c r="E184" s="43"/>
      <c r="F184" s="224" t="s">
        <v>2771</v>
      </c>
      <c r="G184" s="43"/>
      <c r="H184" s="43"/>
      <c r="I184" s="225"/>
      <c r="J184" s="43"/>
      <c r="K184" s="43"/>
      <c r="L184" s="47"/>
      <c r="M184" s="226"/>
      <c r="N184" s="22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283</v>
      </c>
      <c r="AU184" s="20" t="s">
        <v>82</v>
      </c>
    </row>
    <row r="185" s="12" customFormat="1">
      <c r="A185" s="12"/>
      <c r="B185" s="228"/>
      <c r="C185" s="229"/>
      <c r="D185" s="223" t="s">
        <v>285</v>
      </c>
      <c r="E185" s="230" t="s">
        <v>2772</v>
      </c>
      <c r="F185" s="231" t="s">
        <v>2773</v>
      </c>
      <c r="G185" s="229"/>
      <c r="H185" s="232">
        <v>18</v>
      </c>
      <c r="I185" s="233"/>
      <c r="J185" s="229"/>
      <c r="K185" s="229"/>
      <c r="L185" s="234"/>
      <c r="M185" s="235"/>
      <c r="N185" s="236"/>
      <c r="O185" s="236"/>
      <c r="P185" s="236"/>
      <c r="Q185" s="236"/>
      <c r="R185" s="236"/>
      <c r="S185" s="236"/>
      <c r="T185" s="237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T185" s="238" t="s">
        <v>285</v>
      </c>
      <c r="AU185" s="238" t="s">
        <v>82</v>
      </c>
      <c r="AV185" s="12" t="s">
        <v>84</v>
      </c>
      <c r="AW185" s="12" t="s">
        <v>37</v>
      </c>
      <c r="AX185" s="12" t="s">
        <v>82</v>
      </c>
      <c r="AY185" s="238" t="s">
        <v>277</v>
      </c>
    </row>
    <row r="186" s="2" customFormat="1" ht="16.5" customHeight="1">
      <c r="A186" s="41"/>
      <c r="B186" s="42"/>
      <c r="C186" s="210" t="s">
        <v>484</v>
      </c>
      <c r="D186" s="210" t="s">
        <v>278</v>
      </c>
      <c r="E186" s="211" t="s">
        <v>2774</v>
      </c>
      <c r="F186" s="212" t="s">
        <v>2775</v>
      </c>
      <c r="G186" s="213" t="s">
        <v>332</v>
      </c>
      <c r="H186" s="214">
        <v>5</v>
      </c>
      <c r="I186" s="215"/>
      <c r="J186" s="216">
        <f>ROUND(I186*H186,2)</f>
        <v>0</v>
      </c>
      <c r="K186" s="212" t="s">
        <v>19</v>
      </c>
      <c r="L186" s="47"/>
      <c r="M186" s="217" t="s">
        <v>19</v>
      </c>
      <c r="N186" s="218" t="s">
        <v>46</v>
      </c>
      <c r="O186" s="87"/>
      <c r="P186" s="219">
        <f>O186*H186</f>
        <v>0</v>
      </c>
      <c r="Q186" s="219">
        <v>0</v>
      </c>
      <c r="R186" s="219">
        <f>Q186*H186</f>
        <v>0</v>
      </c>
      <c r="S186" s="219">
        <v>0</v>
      </c>
      <c r="T186" s="220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1" t="s">
        <v>102</v>
      </c>
      <c r="AT186" s="221" t="s">
        <v>278</v>
      </c>
      <c r="AU186" s="221" t="s">
        <v>82</v>
      </c>
      <c r="AY186" s="20" t="s">
        <v>277</v>
      </c>
      <c r="BE186" s="222">
        <f>IF(N186="základní",J186,0)</f>
        <v>0</v>
      </c>
      <c r="BF186" s="222">
        <f>IF(N186="snížená",J186,0)</f>
        <v>0</v>
      </c>
      <c r="BG186" s="222">
        <f>IF(N186="zákl. přenesená",J186,0)</f>
        <v>0</v>
      </c>
      <c r="BH186" s="222">
        <f>IF(N186="sníž. přenesená",J186,0)</f>
        <v>0</v>
      </c>
      <c r="BI186" s="222">
        <f>IF(N186="nulová",J186,0)</f>
        <v>0</v>
      </c>
      <c r="BJ186" s="20" t="s">
        <v>82</v>
      </c>
      <c r="BK186" s="222">
        <f>ROUND(I186*H186,2)</f>
        <v>0</v>
      </c>
      <c r="BL186" s="20" t="s">
        <v>102</v>
      </c>
      <c r="BM186" s="221" t="s">
        <v>2776</v>
      </c>
    </row>
    <row r="187" s="2" customFormat="1">
      <c r="A187" s="41"/>
      <c r="B187" s="42"/>
      <c r="C187" s="43"/>
      <c r="D187" s="223" t="s">
        <v>283</v>
      </c>
      <c r="E187" s="43"/>
      <c r="F187" s="224" t="s">
        <v>2777</v>
      </c>
      <c r="G187" s="43"/>
      <c r="H187" s="43"/>
      <c r="I187" s="225"/>
      <c r="J187" s="43"/>
      <c r="K187" s="43"/>
      <c r="L187" s="47"/>
      <c r="M187" s="226"/>
      <c r="N187" s="22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283</v>
      </c>
      <c r="AU187" s="20" t="s">
        <v>82</v>
      </c>
    </row>
    <row r="188" s="11" customFormat="1" ht="25.92" customHeight="1">
      <c r="A188" s="11"/>
      <c r="B188" s="196"/>
      <c r="C188" s="197"/>
      <c r="D188" s="198" t="s">
        <v>74</v>
      </c>
      <c r="E188" s="199" t="s">
        <v>312</v>
      </c>
      <c r="F188" s="199" t="s">
        <v>2274</v>
      </c>
      <c r="G188" s="197"/>
      <c r="H188" s="197"/>
      <c r="I188" s="200"/>
      <c r="J188" s="201">
        <f>BK188</f>
        <v>0</v>
      </c>
      <c r="K188" s="197"/>
      <c r="L188" s="202"/>
      <c r="M188" s="203"/>
      <c r="N188" s="204"/>
      <c r="O188" s="204"/>
      <c r="P188" s="205">
        <f>SUM(P189:P191)</f>
        <v>0</v>
      </c>
      <c r="Q188" s="204"/>
      <c r="R188" s="205">
        <f>SUM(R189:R191)</f>
        <v>0</v>
      </c>
      <c r="S188" s="204"/>
      <c r="T188" s="206">
        <f>SUM(T189:T191)</f>
        <v>0</v>
      </c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R188" s="207" t="s">
        <v>102</v>
      </c>
      <c r="AT188" s="208" t="s">
        <v>74</v>
      </c>
      <c r="AU188" s="208" t="s">
        <v>75</v>
      </c>
      <c r="AY188" s="207" t="s">
        <v>277</v>
      </c>
      <c r="BK188" s="209">
        <f>SUM(BK189:BK191)</f>
        <v>0</v>
      </c>
    </row>
    <row r="189" s="2" customFormat="1" ht="16.5" customHeight="1">
      <c r="A189" s="41"/>
      <c r="B189" s="42"/>
      <c r="C189" s="210" t="s">
        <v>488</v>
      </c>
      <c r="D189" s="210" t="s">
        <v>278</v>
      </c>
      <c r="E189" s="211" t="s">
        <v>2778</v>
      </c>
      <c r="F189" s="212" t="s">
        <v>2779</v>
      </c>
      <c r="G189" s="213" t="s">
        <v>482</v>
      </c>
      <c r="H189" s="214">
        <v>25</v>
      </c>
      <c r="I189" s="215"/>
      <c r="J189" s="216">
        <f>ROUND(I189*H189,2)</f>
        <v>0</v>
      </c>
      <c r="K189" s="212" t="s">
        <v>19</v>
      </c>
      <c r="L189" s="47"/>
      <c r="M189" s="217" t="s">
        <v>19</v>
      </c>
      <c r="N189" s="218" t="s">
        <v>46</v>
      </c>
      <c r="O189" s="87"/>
      <c r="P189" s="219">
        <f>O189*H189</f>
        <v>0</v>
      </c>
      <c r="Q189" s="219">
        <v>0</v>
      </c>
      <c r="R189" s="219">
        <f>Q189*H189</f>
        <v>0</v>
      </c>
      <c r="S189" s="219">
        <v>0</v>
      </c>
      <c r="T189" s="220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1" t="s">
        <v>102</v>
      </c>
      <c r="AT189" s="221" t="s">
        <v>278</v>
      </c>
      <c r="AU189" s="221" t="s">
        <v>82</v>
      </c>
      <c r="AY189" s="20" t="s">
        <v>277</v>
      </c>
      <c r="BE189" s="222">
        <f>IF(N189="základní",J189,0)</f>
        <v>0</v>
      </c>
      <c r="BF189" s="222">
        <f>IF(N189="snížená",J189,0)</f>
        <v>0</v>
      </c>
      <c r="BG189" s="222">
        <f>IF(N189="zákl. přenesená",J189,0)</f>
        <v>0</v>
      </c>
      <c r="BH189" s="222">
        <f>IF(N189="sníž. přenesená",J189,0)</f>
        <v>0</v>
      </c>
      <c r="BI189" s="222">
        <f>IF(N189="nulová",J189,0)</f>
        <v>0</v>
      </c>
      <c r="BJ189" s="20" t="s">
        <v>82</v>
      </c>
      <c r="BK189" s="222">
        <f>ROUND(I189*H189,2)</f>
        <v>0</v>
      </c>
      <c r="BL189" s="20" t="s">
        <v>102</v>
      </c>
      <c r="BM189" s="221" t="s">
        <v>2780</v>
      </c>
    </row>
    <row r="190" s="2" customFormat="1">
      <c r="A190" s="41"/>
      <c r="B190" s="42"/>
      <c r="C190" s="43"/>
      <c r="D190" s="223" t="s">
        <v>283</v>
      </c>
      <c r="E190" s="43"/>
      <c r="F190" s="224" t="s">
        <v>2781</v>
      </c>
      <c r="G190" s="43"/>
      <c r="H190" s="43"/>
      <c r="I190" s="225"/>
      <c r="J190" s="43"/>
      <c r="K190" s="43"/>
      <c r="L190" s="47"/>
      <c r="M190" s="226"/>
      <c r="N190" s="227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283</v>
      </c>
      <c r="AU190" s="20" t="s">
        <v>82</v>
      </c>
    </row>
    <row r="191" s="12" customFormat="1">
      <c r="A191" s="12"/>
      <c r="B191" s="228"/>
      <c r="C191" s="229"/>
      <c r="D191" s="223" t="s">
        <v>285</v>
      </c>
      <c r="E191" s="230" t="s">
        <v>2782</v>
      </c>
      <c r="F191" s="231" t="s">
        <v>2783</v>
      </c>
      <c r="G191" s="229"/>
      <c r="H191" s="232">
        <v>25</v>
      </c>
      <c r="I191" s="233"/>
      <c r="J191" s="229"/>
      <c r="K191" s="229"/>
      <c r="L191" s="234"/>
      <c r="M191" s="235"/>
      <c r="N191" s="236"/>
      <c r="O191" s="236"/>
      <c r="P191" s="236"/>
      <c r="Q191" s="236"/>
      <c r="R191" s="236"/>
      <c r="S191" s="236"/>
      <c r="T191" s="237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T191" s="238" t="s">
        <v>285</v>
      </c>
      <c r="AU191" s="238" t="s">
        <v>82</v>
      </c>
      <c r="AV191" s="12" t="s">
        <v>84</v>
      </c>
      <c r="AW191" s="12" t="s">
        <v>37</v>
      </c>
      <c r="AX191" s="12" t="s">
        <v>82</v>
      </c>
      <c r="AY191" s="238" t="s">
        <v>277</v>
      </c>
    </row>
    <row r="192" s="11" customFormat="1" ht="25.92" customHeight="1">
      <c r="A192" s="11"/>
      <c r="B192" s="196"/>
      <c r="C192" s="197"/>
      <c r="D192" s="198" t="s">
        <v>74</v>
      </c>
      <c r="E192" s="199" t="s">
        <v>318</v>
      </c>
      <c r="F192" s="199" t="s">
        <v>686</v>
      </c>
      <c r="G192" s="197"/>
      <c r="H192" s="197"/>
      <c r="I192" s="200"/>
      <c r="J192" s="201">
        <f>BK192</f>
        <v>0</v>
      </c>
      <c r="K192" s="197"/>
      <c r="L192" s="202"/>
      <c r="M192" s="203"/>
      <c r="N192" s="204"/>
      <c r="O192" s="204"/>
      <c r="P192" s="205">
        <f>SUM(P193:P199)</f>
        <v>0</v>
      </c>
      <c r="Q192" s="204"/>
      <c r="R192" s="205">
        <f>SUM(R193:R199)</f>
        <v>0</v>
      </c>
      <c r="S192" s="204"/>
      <c r="T192" s="206">
        <f>SUM(T193:T199)</f>
        <v>0</v>
      </c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R192" s="207" t="s">
        <v>102</v>
      </c>
      <c r="AT192" s="208" t="s">
        <v>74</v>
      </c>
      <c r="AU192" s="208" t="s">
        <v>75</v>
      </c>
      <c r="AY192" s="207" t="s">
        <v>277</v>
      </c>
      <c r="BK192" s="209">
        <f>SUM(BK193:BK199)</f>
        <v>0</v>
      </c>
    </row>
    <row r="193" s="2" customFormat="1" ht="16.5" customHeight="1">
      <c r="A193" s="41"/>
      <c r="B193" s="42"/>
      <c r="C193" s="210" t="s">
        <v>494</v>
      </c>
      <c r="D193" s="210" t="s">
        <v>278</v>
      </c>
      <c r="E193" s="211" t="s">
        <v>2784</v>
      </c>
      <c r="F193" s="212" t="s">
        <v>2785</v>
      </c>
      <c r="G193" s="213" t="s">
        <v>482</v>
      </c>
      <c r="H193" s="214">
        <v>52</v>
      </c>
      <c r="I193" s="215"/>
      <c r="J193" s="216">
        <f>ROUND(I193*H193,2)</f>
        <v>0</v>
      </c>
      <c r="K193" s="212" t="s">
        <v>19</v>
      </c>
      <c r="L193" s="47"/>
      <c r="M193" s="217" t="s">
        <v>19</v>
      </c>
      <c r="N193" s="218" t="s">
        <v>46</v>
      </c>
      <c r="O193" s="87"/>
      <c r="P193" s="219">
        <f>O193*H193</f>
        <v>0</v>
      </c>
      <c r="Q193" s="219">
        <v>0</v>
      </c>
      <c r="R193" s="219">
        <f>Q193*H193</f>
        <v>0</v>
      </c>
      <c r="S193" s="219">
        <v>0</v>
      </c>
      <c r="T193" s="220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1" t="s">
        <v>102</v>
      </c>
      <c r="AT193" s="221" t="s">
        <v>278</v>
      </c>
      <c r="AU193" s="221" t="s">
        <v>82</v>
      </c>
      <c r="AY193" s="20" t="s">
        <v>277</v>
      </c>
      <c r="BE193" s="222">
        <f>IF(N193="základní",J193,0)</f>
        <v>0</v>
      </c>
      <c r="BF193" s="222">
        <f>IF(N193="snížená",J193,0)</f>
        <v>0</v>
      </c>
      <c r="BG193" s="222">
        <f>IF(N193="zákl. přenesená",J193,0)</f>
        <v>0</v>
      </c>
      <c r="BH193" s="222">
        <f>IF(N193="sníž. přenesená",J193,0)</f>
        <v>0</v>
      </c>
      <c r="BI193" s="222">
        <f>IF(N193="nulová",J193,0)</f>
        <v>0</v>
      </c>
      <c r="BJ193" s="20" t="s">
        <v>82</v>
      </c>
      <c r="BK193" s="222">
        <f>ROUND(I193*H193,2)</f>
        <v>0</v>
      </c>
      <c r="BL193" s="20" t="s">
        <v>102</v>
      </c>
      <c r="BM193" s="221" t="s">
        <v>2786</v>
      </c>
    </row>
    <row r="194" s="2" customFormat="1">
      <c r="A194" s="41"/>
      <c r="B194" s="42"/>
      <c r="C194" s="43"/>
      <c r="D194" s="223" t="s">
        <v>283</v>
      </c>
      <c r="E194" s="43"/>
      <c r="F194" s="224" t="s">
        <v>2785</v>
      </c>
      <c r="G194" s="43"/>
      <c r="H194" s="43"/>
      <c r="I194" s="225"/>
      <c r="J194" s="43"/>
      <c r="K194" s="43"/>
      <c r="L194" s="47"/>
      <c r="M194" s="226"/>
      <c r="N194" s="227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283</v>
      </c>
      <c r="AU194" s="20" t="s">
        <v>82</v>
      </c>
    </row>
    <row r="195" s="2" customFormat="1" ht="16.5" customHeight="1">
      <c r="A195" s="41"/>
      <c r="B195" s="42"/>
      <c r="C195" s="210" t="s">
        <v>498</v>
      </c>
      <c r="D195" s="210" t="s">
        <v>278</v>
      </c>
      <c r="E195" s="211" t="s">
        <v>2787</v>
      </c>
      <c r="F195" s="212" t="s">
        <v>2788</v>
      </c>
      <c r="G195" s="213" t="s">
        <v>482</v>
      </c>
      <c r="H195" s="214">
        <v>30</v>
      </c>
      <c r="I195" s="215"/>
      <c r="J195" s="216">
        <f>ROUND(I195*H195,2)</f>
        <v>0</v>
      </c>
      <c r="K195" s="212" t="s">
        <v>19</v>
      </c>
      <c r="L195" s="47"/>
      <c r="M195" s="217" t="s">
        <v>19</v>
      </c>
      <c r="N195" s="218" t="s">
        <v>46</v>
      </c>
      <c r="O195" s="87"/>
      <c r="P195" s="219">
        <f>O195*H195</f>
        <v>0</v>
      </c>
      <c r="Q195" s="219">
        <v>0</v>
      </c>
      <c r="R195" s="219">
        <f>Q195*H195</f>
        <v>0</v>
      </c>
      <c r="S195" s="219">
        <v>0</v>
      </c>
      <c r="T195" s="22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1" t="s">
        <v>102</v>
      </c>
      <c r="AT195" s="221" t="s">
        <v>278</v>
      </c>
      <c r="AU195" s="221" t="s">
        <v>82</v>
      </c>
      <c r="AY195" s="20" t="s">
        <v>277</v>
      </c>
      <c r="BE195" s="222">
        <f>IF(N195="základní",J195,0)</f>
        <v>0</v>
      </c>
      <c r="BF195" s="222">
        <f>IF(N195="snížená",J195,0)</f>
        <v>0</v>
      </c>
      <c r="BG195" s="222">
        <f>IF(N195="zákl. přenesená",J195,0)</f>
        <v>0</v>
      </c>
      <c r="BH195" s="222">
        <f>IF(N195="sníž. přenesená",J195,0)</f>
        <v>0</v>
      </c>
      <c r="BI195" s="222">
        <f>IF(N195="nulová",J195,0)</f>
        <v>0</v>
      </c>
      <c r="BJ195" s="20" t="s">
        <v>82</v>
      </c>
      <c r="BK195" s="222">
        <f>ROUND(I195*H195,2)</f>
        <v>0</v>
      </c>
      <c r="BL195" s="20" t="s">
        <v>102</v>
      </c>
      <c r="BM195" s="221" t="s">
        <v>2789</v>
      </c>
    </row>
    <row r="196" s="2" customFormat="1">
      <c r="A196" s="41"/>
      <c r="B196" s="42"/>
      <c r="C196" s="43"/>
      <c r="D196" s="223" t="s">
        <v>283</v>
      </c>
      <c r="E196" s="43"/>
      <c r="F196" s="224" t="s">
        <v>2790</v>
      </c>
      <c r="G196" s="43"/>
      <c r="H196" s="43"/>
      <c r="I196" s="225"/>
      <c r="J196" s="43"/>
      <c r="K196" s="43"/>
      <c r="L196" s="47"/>
      <c r="M196" s="226"/>
      <c r="N196" s="22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283</v>
      </c>
      <c r="AU196" s="20" t="s">
        <v>82</v>
      </c>
    </row>
    <row r="197" s="2" customFormat="1" ht="16.5" customHeight="1">
      <c r="A197" s="41"/>
      <c r="B197" s="42"/>
      <c r="C197" s="210" t="s">
        <v>507</v>
      </c>
      <c r="D197" s="210" t="s">
        <v>278</v>
      </c>
      <c r="E197" s="211" t="s">
        <v>2791</v>
      </c>
      <c r="F197" s="212" t="s">
        <v>2792</v>
      </c>
      <c r="G197" s="213" t="s">
        <v>482</v>
      </c>
      <c r="H197" s="214">
        <v>104</v>
      </c>
      <c r="I197" s="215"/>
      <c r="J197" s="216">
        <f>ROUND(I197*H197,2)</f>
        <v>0</v>
      </c>
      <c r="K197" s="212" t="s">
        <v>19</v>
      </c>
      <c r="L197" s="47"/>
      <c r="M197" s="217" t="s">
        <v>19</v>
      </c>
      <c r="N197" s="218" t="s">
        <v>46</v>
      </c>
      <c r="O197" s="87"/>
      <c r="P197" s="219">
        <f>O197*H197</f>
        <v>0</v>
      </c>
      <c r="Q197" s="219">
        <v>0</v>
      </c>
      <c r="R197" s="219">
        <f>Q197*H197</f>
        <v>0</v>
      </c>
      <c r="S197" s="219">
        <v>0</v>
      </c>
      <c r="T197" s="220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1" t="s">
        <v>102</v>
      </c>
      <c r="AT197" s="221" t="s">
        <v>278</v>
      </c>
      <c r="AU197" s="221" t="s">
        <v>82</v>
      </c>
      <c r="AY197" s="20" t="s">
        <v>277</v>
      </c>
      <c r="BE197" s="222">
        <f>IF(N197="základní",J197,0)</f>
        <v>0</v>
      </c>
      <c r="BF197" s="222">
        <f>IF(N197="snížená",J197,0)</f>
        <v>0</v>
      </c>
      <c r="BG197" s="222">
        <f>IF(N197="zákl. přenesená",J197,0)</f>
        <v>0</v>
      </c>
      <c r="BH197" s="222">
        <f>IF(N197="sníž. přenesená",J197,0)</f>
        <v>0</v>
      </c>
      <c r="BI197" s="222">
        <f>IF(N197="nulová",J197,0)</f>
        <v>0</v>
      </c>
      <c r="BJ197" s="20" t="s">
        <v>82</v>
      </c>
      <c r="BK197" s="222">
        <f>ROUND(I197*H197,2)</f>
        <v>0</v>
      </c>
      <c r="BL197" s="20" t="s">
        <v>102</v>
      </c>
      <c r="BM197" s="221" t="s">
        <v>2793</v>
      </c>
    </row>
    <row r="198" s="2" customFormat="1">
      <c r="A198" s="41"/>
      <c r="B198" s="42"/>
      <c r="C198" s="43"/>
      <c r="D198" s="223" t="s">
        <v>283</v>
      </c>
      <c r="E198" s="43"/>
      <c r="F198" s="224" t="s">
        <v>2794</v>
      </c>
      <c r="G198" s="43"/>
      <c r="H198" s="43"/>
      <c r="I198" s="225"/>
      <c r="J198" s="43"/>
      <c r="K198" s="43"/>
      <c r="L198" s="47"/>
      <c r="M198" s="226"/>
      <c r="N198" s="22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283</v>
      </c>
      <c r="AU198" s="20" t="s">
        <v>82</v>
      </c>
    </row>
    <row r="199" s="12" customFormat="1">
      <c r="A199" s="12"/>
      <c r="B199" s="228"/>
      <c r="C199" s="229"/>
      <c r="D199" s="223" t="s">
        <v>285</v>
      </c>
      <c r="E199" s="230" t="s">
        <v>2795</v>
      </c>
      <c r="F199" s="231" t="s">
        <v>2796</v>
      </c>
      <c r="G199" s="229"/>
      <c r="H199" s="232">
        <v>104</v>
      </c>
      <c r="I199" s="233"/>
      <c r="J199" s="229"/>
      <c r="K199" s="229"/>
      <c r="L199" s="234"/>
      <c r="M199" s="235"/>
      <c r="N199" s="236"/>
      <c r="O199" s="236"/>
      <c r="P199" s="236"/>
      <c r="Q199" s="236"/>
      <c r="R199" s="236"/>
      <c r="S199" s="236"/>
      <c r="T199" s="237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T199" s="238" t="s">
        <v>285</v>
      </c>
      <c r="AU199" s="238" t="s">
        <v>82</v>
      </c>
      <c r="AV199" s="12" t="s">
        <v>84</v>
      </c>
      <c r="AW199" s="12" t="s">
        <v>37</v>
      </c>
      <c r="AX199" s="12" t="s">
        <v>82</v>
      </c>
      <c r="AY199" s="238" t="s">
        <v>277</v>
      </c>
    </row>
    <row r="200" s="11" customFormat="1" ht="25.92" customHeight="1">
      <c r="A200" s="11"/>
      <c r="B200" s="196"/>
      <c r="C200" s="197"/>
      <c r="D200" s="198" t="s">
        <v>74</v>
      </c>
      <c r="E200" s="199" t="s">
        <v>329</v>
      </c>
      <c r="F200" s="199" t="s">
        <v>694</v>
      </c>
      <c r="G200" s="197"/>
      <c r="H200" s="197"/>
      <c r="I200" s="200"/>
      <c r="J200" s="201">
        <f>BK200</f>
        <v>0</v>
      </c>
      <c r="K200" s="197"/>
      <c r="L200" s="202"/>
      <c r="M200" s="203"/>
      <c r="N200" s="204"/>
      <c r="O200" s="204"/>
      <c r="P200" s="205">
        <f>SUM(P201:P205)</f>
        <v>0</v>
      </c>
      <c r="Q200" s="204"/>
      <c r="R200" s="205">
        <f>SUM(R201:R205)</f>
        <v>0</v>
      </c>
      <c r="S200" s="204"/>
      <c r="T200" s="206">
        <f>SUM(T201:T205)</f>
        <v>0</v>
      </c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R200" s="207" t="s">
        <v>102</v>
      </c>
      <c r="AT200" s="208" t="s">
        <v>74</v>
      </c>
      <c r="AU200" s="208" t="s">
        <v>75</v>
      </c>
      <c r="AY200" s="207" t="s">
        <v>277</v>
      </c>
      <c r="BK200" s="209">
        <f>SUM(BK201:BK205)</f>
        <v>0</v>
      </c>
    </row>
    <row r="201" s="2" customFormat="1" ht="16.5" customHeight="1">
      <c r="A201" s="41"/>
      <c r="B201" s="42"/>
      <c r="C201" s="210" t="s">
        <v>518</v>
      </c>
      <c r="D201" s="210" t="s">
        <v>278</v>
      </c>
      <c r="E201" s="211" t="s">
        <v>2797</v>
      </c>
      <c r="F201" s="212" t="s">
        <v>2798</v>
      </c>
      <c r="G201" s="213" t="s">
        <v>349</v>
      </c>
      <c r="H201" s="214">
        <v>5</v>
      </c>
      <c r="I201" s="215"/>
      <c r="J201" s="216">
        <f>ROUND(I201*H201,2)</f>
        <v>0</v>
      </c>
      <c r="K201" s="212" t="s">
        <v>19</v>
      </c>
      <c r="L201" s="47"/>
      <c r="M201" s="217" t="s">
        <v>19</v>
      </c>
      <c r="N201" s="218" t="s">
        <v>46</v>
      </c>
      <c r="O201" s="87"/>
      <c r="P201" s="219">
        <f>O201*H201</f>
        <v>0</v>
      </c>
      <c r="Q201" s="219">
        <v>0</v>
      </c>
      <c r="R201" s="219">
        <f>Q201*H201</f>
        <v>0</v>
      </c>
      <c r="S201" s="219">
        <v>0</v>
      </c>
      <c r="T201" s="220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1" t="s">
        <v>102</v>
      </c>
      <c r="AT201" s="221" t="s">
        <v>278</v>
      </c>
      <c r="AU201" s="221" t="s">
        <v>82</v>
      </c>
      <c r="AY201" s="20" t="s">
        <v>277</v>
      </c>
      <c r="BE201" s="222">
        <f>IF(N201="základní",J201,0)</f>
        <v>0</v>
      </c>
      <c r="BF201" s="222">
        <f>IF(N201="snížená",J201,0)</f>
        <v>0</v>
      </c>
      <c r="BG201" s="222">
        <f>IF(N201="zákl. přenesená",J201,0)</f>
        <v>0</v>
      </c>
      <c r="BH201" s="222">
        <f>IF(N201="sníž. přenesená",J201,0)</f>
        <v>0</v>
      </c>
      <c r="BI201" s="222">
        <f>IF(N201="nulová",J201,0)</f>
        <v>0</v>
      </c>
      <c r="BJ201" s="20" t="s">
        <v>82</v>
      </c>
      <c r="BK201" s="222">
        <f>ROUND(I201*H201,2)</f>
        <v>0</v>
      </c>
      <c r="BL201" s="20" t="s">
        <v>102</v>
      </c>
      <c r="BM201" s="221" t="s">
        <v>2799</v>
      </c>
    </row>
    <row r="202" s="2" customFormat="1">
      <c r="A202" s="41"/>
      <c r="B202" s="42"/>
      <c r="C202" s="43"/>
      <c r="D202" s="223" t="s">
        <v>283</v>
      </c>
      <c r="E202" s="43"/>
      <c r="F202" s="224" t="s">
        <v>2800</v>
      </c>
      <c r="G202" s="43"/>
      <c r="H202" s="43"/>
      <c r="I202" s="225"/>
      <c r="J202" s="43"/>
      <c r="K202" s="43"/>
      <c r="L202" s="47"/>
      <c r="M202" s="226"/>
      <c r="N202" s="22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283</v>
      </c>
      <c r="AU202" s="20" t="s">
        <v>82</v>
      </c>
    </row>
    <row r="203" s="2" customFormat="1" ht="16.5" customHeight="1">
      <c r="A203" s="41"/>
      <c r="B203" s="42"/>
      <c r="C203" s="210" t="s">
        <v>527</v>
      </c>
      <c r="D203" s="210" t="s">
        <v>278</v>
      </c>
      <c r="E203" s="211" t="s">
        <v>709</v>
      </c>
      <c r="F203" s="212" t="s">
        <v>710</v>
      </c>
      <c r="G203" s="213" t="s">
        <v>349</v>
      </c>
      <c r="H203" s="214">
        <v>60</v>
      </c>
      <c r="I203" s="215"/>
      <c r="J203" s="216">
        <f>ROUND(I203*H203,2)</f>
        <v>0</v>
      </c>
      <c r="K203" s="212" t="s">
        <v>19</v>
      </c>
      <c r="L203" s="47"/>
      <c r="M203" s="217" t="s">
        <v>19</v>
      </c>
      <c r="N203" s="218" t="s">
        <v>46</v>
      </c>
      <c r="O203" s="87"/>
      <c r="P203" s="219">
        <f>O203*H203</f>
        <v>0</v>
      </c>
      <c r="Q203" s="219">
        <v>0</v>
      </c>
      <c r="R203" s="219">
        <f>Q203*H203</f>
        <v>0</v>
      </c>
      <c r="S203" s="219">
        <v>0</v>
      </c>
      <c r="T203" s="220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1" t="s">
        <v>102</v>
      </c>
      <c r="AT203" s="221" t="s">
        <v>278</v>
      </c>
      <c r="AU203" s="221" t="s">
        <v>82</v>
      </c>
      <c r="AY203" s="20" t="s">
        <v>277</v>
      </c>
      <c r="BE203" s="222">
        <f>IF(N203="základní",J203,0)</f>
        <v>0</v>
      </c>
      <c r="BF203" s="222">
        <f>IF(N203="snížená",J203,0)</f>
        <v>0</v>
      </c>
      <c r="BG203" s="222">
        <f>IF(N203="zákl. přenesená",J203,0)</f>
        <v>0</v>
      </c>
      <c r="BH203" s="222">
        <f>IF(N203="sníž. přenesená",J203,0)</f>
        <v>0</v>
      </c>
      <c r="BI203" s="222">
        <f>IF(N203="nulová",J203,0)</f>
        <v>0</v>
      </c>
      <c r="BJ203" s="20" t="s">
        <v>82</v>
      </c>
      <c r="BK203" s="222">
        <f>ROUND(I203*H203,2)</f>
        <v>0</v>
      </c>
      <c r="BL203" s="20" t="s">
        <v>102</v>
      </c>
      <c r="BM203" s="221" t="s">
        <v>2801</v>
      </c>
    </row>
    <row r="204" s="2" customFormat="1">
      <c r="A204" s="41"/>
      <c r="B204" s="42"/>
      <c r="C204" s="43"/>
      <c r="D204" s="223" t="s">
        <v>283</v>
      </c>
      <c r="E204" s="43"/>
      <c r="F204" s="224" t="s">
        <v>710</v>
      </c>
      <c r="G204" s="43"/>
      <c r="H204" s="43"/>
      <c r="I204" s="225"/>
      <c r="J204" s="43"/>
      <c r="K204" s="43"/>
      <c r="L204" s="47"/>
      <c r="M204" s="226"/>
      <c r="N204" s="22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283</v>
      </c>
      <c r="AU204" s="20" t="s">
        <v>82</v>
      </c>
    </row>
    <row r="205" s="12" customFormat="1">
      <c r="A205" s="12"/>
      <c r="B205" s="228"/>
      <c r="C205" s="229"/>
      <c r="D205" s="223" t="s">
        <v>285</v>
      </c>
      <c r="E205" s="230" t="s">
        <v>2802</v>
      </c>
      <c r="F205" s="231" t="s">
        <v>2803</v>
      </c>
      <c r="G205" s="229"/>
      <c r="H205" s="232">
        <v>60</v>
      </c>
      <c r="I205" s="233"/>
      <c r="J205" s="229"/>
      <c r="K205" s="229"/>
      <c r="L205" s="234"/>
      <c r="M205" s="235"/>
      <c r="N205" s="236"/>
      <c r="O205" s="236"/>
      <c r="P205" s="236"/>
      <c r="Q205" s="236"/>
      <c r="R205" s="236"/>
      <c r="S205" s="236"/>
      <c r="T205" s="237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T205" s="238" t="s">
        <v>285</v>
      </c>
      <c r="AU205" s="238" t="s">
        <v>82</v>
      </c>
      <c r="AV205" s="12" t="s">
        <v>84</v>
      </c>
      <c r="AW205" s="12" t="s">
        <v>37</v>
      </c>
      <c r="AX205" s="12" t="s">
        <v>82</v>
      </c>
      <c r="AY205" s="238" t="s">
        <v>277</v>
      </c>
    </row>
    <row r="206" s="11" customFormat="1" ht="25.92" customHeight="1">
      <c r="A206" s="11"/>
      <c r="B206" s="196"/>
      <c r="C206" s="197"/>
      <c r="D206" s="198" t="s">
        <v>74</v>
      </c>
      <c r="E206" s="199" t="s">
        <v>337</v>
      </c>
      <c r="F206" s="199" t="s">
        <v>722</v>
      </c>
      <c r="G206" s="197"/>
      <c r="H206" s="197"/>
      <c r="I206" s="200"/>
      <c r="J206" s="201">
        <f>BK206</f>
        <v>0</v>
      </c>
      <c r="K206" s="197"/>
      <c r="L206" s="202"/>
      <c r="M206" s="203"/>
      <c r="N206" s="204"/>
      <c r="O206" s="204"/>
      <c r="P206" s="205">
        <f>SUM(P207:P212)</f>
        <v>0</v>
      </c>
      <c r="Q206" s="204"/>
      <c r="R206" s="205">
        <f>SUM(R207:R212)</f>
        <v>0</v>
      </c>
      <c r="S206" s="204"/>
      <c r="T206" s="206">
        <f>SUM(T207:T212)</f>
        <v>0</v>
      </c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R206" s="207" t="s">
        <v>102</v>
      </c>
      <c r="AT206" s="208" t="s">
        <v>74</v>
      </c>
      <c r="AU206" s="208" t="s">
        <v>75</v>
      </c>
      <c r="AY206" s="207" t="s">
        <v>277</v>
      </c>
      <c r="BK206" s="209">
        <f>SUM(BK207:BK212)</f>
        <v>0</v>
      </c>
    </row>
    <row r="207" s="2" customFormat="1" ht="16.5" customHeight="1">
      <c r="A207" s="41"/>
      <c r="B207" s="42"/>
      <c r="C207" s="210" t="s">
        <v>536</v>
      </c>
      <c r="D207" s="210" t="s">
        <v>278</v>
      </c>
      <c r="E207" s="211" t="s">
        <v>905</v>
      </c>
      <c r="F207" s="212" t="s">
        <v>906</v>
      </c>
      <c r="G207" s="213" t="s">
        <v>332</v>
      </c>
      <c r="H207" s="214">
        <v>34</v>
      </c>
      <c r="I207" s="215"/>
      <c r="J207" s="216">
        <f>ROUND(I207*H207,2)</f>
        <v>0</v>
      </c>
      <c r="K207" s="212" t="s">
        <v>19</v>
      </c>
      <c r="L207" s="47"/>
      <c r="M207" s="217" t="s">
        <v>19</v>
      </c>
      <c r="N207" s="218" t="s">
        <v>46</v>
      </c>
      <c r="O207" s="87"/>
      <c r="P207" s="219">
        <f>O207*H207</f>
        <v>0</v>
      </c>
      <c r="Q207" s="219">
        <v>0</v>
      </c>
      <c r="R207" s="219">
        <f>Q207*H207</f>
        <v>0</v>
      </c>
      <c r="S207" s="219">
        <v>0</v>
      </c>
      <c r="T207" s="22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1" t="s">
        <v>102</v>
      </c>
      <c r="AT207" s="221" t="s">
        <v>278</v>
      </c>
      <c r="AU207" s="221" t="s">
        <v>82</v>
      </c>
      <c r="AY207" s="20" t="s">
        <v>277</v>
      </c>
      <c r="BE207" s="222">
        <f>IF(N207="základní",J207,0)</f>
        <v>0</v>
      </c>
      <c r="BF207" s="222">
        <f>IF(N207="snížená",J207,0)</f>
        <v>0</v>
      </c>
      <c r="BG207" s="222">
        <f>IF(N207="zákl. přenesená",J207,0)</f>
        <v>0</v>
      </c>
      <c r="BH207" s="222">
        <f>IF(N207="sníž. přenesená",J207,0)</f>
        <v>0</v>
      </c>
      <c r="BI207" s="222">
        <f>IF(N207="nulová",J207,0)</f>
        <v>0</v>
      </c>
      <c r="BJ207" s="20" t="s">
        <v>82</v>
      </c>
      <c r="BK207" s="222">
        <f>ROUND(I207*H207,2)</f>
        <v>0</v>
      </c>
      <c r="BL207" s="20" t="s">
        <v>102</v>
      </c>
      <c r="BM207" s="221" t="s">
        <v>2804</v>
      </c>
    </row>
    <row r="208" s="2" customFormat="1">
      <c r="A208" s="41"/>
      <c r="B208" s="42"/>
      <c r="C208" s="43"/>
      <c r="D208" s="223" t="s">
        <v>283</v>
      </c>
      <c r="E208" s="43"/>
      <c r="F208" s="224" t="s">
        <v>908</v>
      </c>
      <c r="G208" s="43"/>
      <c r="H208" s="43"/>
      <c r="I208" s="225"/>
      <c r="J208" s="43"/>
      <c r="K208" s="43"/>
      <c r="L208" s="47"/>
      <c r="M208" s="226"/>
      <c r="N208" s="22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283</v>
      </c>
      <c r="AU208" s="20" t="s">
        <v>82</v>
      </c>
    </row>
    <row r="209" s="12" customFormat="1">
      <c r="A209" s="12"/>
      <c r="B209" s="228"/>
      <c r="C209" s="229"/>
      <c r="D209" s="223" t="s">
        <v>285</v>
      </c>
      <c r="E209" s="230" t="s">
        <v>2805</v>
      </c>
      <c r="F209" s="231" t="s">
        <v>2806</v>
      </c>
      <c r="G209" s="229"/>
      <c r="H209" s="232">
        <v>34</v>
      </c>
      <c r="I209" s="233"/>
      <c r="J209" s="229"/>
      <c r="K209" s="229"/>
      <c r="L209" s="234"/>
      <c r="M209" s="235"/>
      <c r="N209" s="236"/>
      <c r="O209" s="236"/>
      <c r="P209" s="236"/>
      <c r="Q209" s="236"/>
      <c r="R209" s="236"/>
      <c r="S209" s="236"/>
      <c r="T209" s="237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T209" s="238" t="s">
        <v>285</v>
      </c>
      <c r="AU209" s="238" t="s">
        <v>82</v>
      </c>
      <c r="AV209" s="12" t="s">
        <v>84</v>
      </c>
      <c r="AW209" s="12" t="s">
        <v>37</v>
      </c>
      <c r="AX209" s="12" t="s">
        <v>82</v>
      </c>
      <c r="AY209" s="238" t="s">
        <v>277</v>
      </c>
    </row>
    <row r="210" s="2" customFormat="1" ht="16.5" customHeight="1">
      <c r="A210" s="41"/>
      <c r="B210" s="42"/>
      <c r="C210" s="210" t="s">
        <v>544</v>
      </c>
      <c r="D210" s="210" t="s">
        <v>278</v>
      </c>
      <c r="E210" s="211" t="s">
        <v>777</v>
      </c>
      <c r="F210" s="212" t="s">
        <v>778</v>
      </c>
      <c r="G210" s="213" t="s">
        <v>332</v>
      </c>
      <c r="H210" s="214">
        <v>18.75</v>
      </c>
      <c r="I210" s="215"/>
      <c r="J210" s="216">
        <f>ROUND(I210*H210,2)</f>
        <v>0</v>
      </c>
      <c r="K210" s="212" t="s">
        <v>19</v>
      </c>
      <c r="L210" s="47"/>
      <c r="M210" s="217" t="s">
        <v>19</v>
      </c>
      <c r="N210" s="218" t="s">
        <v>46</v>
      </c>
      <c r="O210" s="87"/>
      <c r="P210" s="219">
        <f>O210*H210</f>
        <v>0</v>
      </c>
      <c r="Q210" s="219">
        <v>0</v>
      </c>
      <c r="R210" s="219">
        <f>Q210*H210</f>
        <v>0</v>
      </c>
      <c r="S210" s="219">
        <v>0</v>
      </c>
      <c r="T210" s="220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1" t="s">
        <v>102</v>
      </c>
      <c r="AT210" s="221" t="s">
        <v>278</v>
      </c>
      <c r="AU210" s="221" t="s">
        <v>82</v>
      </c>
      <c r="AY210" s="20" t="s">
        <v>277</v>
      </c>
      <c r="BE210" s="222">
        <f>IF(N210="základní",J210,0)</f>
        <v>0</v>
      </c>
      <c r="BF210" s="222">
        <f>IF(N210="snížená",J210,0)</f>
        <v>0</v>
      </c>
      <c r="BG210" s="222">
        <f>IF(N210="zákl. přenesená",J210,0)</f>
        <v>0</v>
      </c>
      <c r="BH210" s="222">
        <f>IF(N210="sníž. přenesená",J210,0)</f>
        <v>0</v>
      </c>
      <c r="BI210" s="222">
        <f>IF(N210="nulová",J210,0)</f>
        <v>0</v>
      </c>
      <c r="BJ210" s="20" t="s">
        <v>82</v>
      </c>
      <c r="BK210" s="222">
        <f>ROUND(I210*H210,2)</f>
        <v>0</v>
      </c>
      <c r="BL210" s="20" t="s">
        <v>102</v>
      </c>
      <c r="BM210" s="221" t="s">
        <v>2807</v>
      </c>
    </row>
    <row r="211" s="2" customFormat="1">
      <c r="A211" s="41"/>
      <c r="B211" s="42"/>
      <c r="C211" s="43"/>
      <c r="D211" s="223" t="s">
        <v>283</v>
      </c>
      <c r="E211" s="43"/>
      <c r="F211" s="224" t="s">
        <v>778</v>
      </c>
      <c r="G211" s="43"/>
      <c r="H211" s="43"/>
      <c r="I211" s="225"/>
      <c r="J211" s="43"/>
      <c r="K211" s="43"/>
      <c r="L211" s="47"/>
      <c r="M211" s="226"/>
      <c r="N211" s="22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283</v>
      </c>
      <c r="AU211" s="20" t="s">
        <v>82</v>
      </c>
    </row>
    <row r="212" s="12" customFormat="1">
      <c r="A212" s="12"/>
      <c r="B212" s="228"/>
      <c r="C212" s="229"/>
      <c r="D212" s="223" t="s">
        <v>285</v>
      </c>
      <c r="E212" s="230" t="s">
        <v>2808</v>
      </c>
      <c r="F212" s="231" t="s">
        <v>2809</v>
      </c>
      <c r="G212" s="229"/>
      <c r="H212" s="232">
        <v>18.75</v>
      </c>
      <c r="I212" s="233"/>
      <c r="J212" s="229"/>
      <c r="K212" s="229"/>
      <c r="L212" s="234"/>
      <c r="M212" s="285"/>
      <c r="N212" s="286"/>
      <c r="O212" s="286"/>
      <c r="P212" s="286"/>
      <c r="Q212" s="286"/>
      <c r="R212" s="286"/>
      <c r="S212" s="286"/>
      <c r="T212" s="287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T212" s="238" t="s">
        <v>285</v>
      </c>
      <c r="AU212" s="238" t="s">
        <v>82</v>
      </c>
      <c r="AV212" s="12" t="s">
        <v>84</v>
      </c>
      <c r="AW212" s="12" t="s">
        <v>37</v>
      </c>
      <c r="AX212" s="12" t="s">
        <v>82</v>
      </c>
      <c r="AY212" s="238" t="s">
        <v>277</v>
      </c>
    </row>
    <row r="213" s="2" customFormat="1" ht="6.96" customHeight="1">
      <c r="A213" s="41"/>
      <c r="B213" s="62"/>
      <c r="C213" s="63"/>
      <c r="D213" s="63"/>
      <c r="E213" s="63"/>
      <c r="F213" s="63"/>
      <c r="G213" s="63"/>
      <c r="H213" s="63"/>
      <c r="I213" s="63"/>
      <c r="J213" s="63"/>
      <c r="K213" s="63"/>
      <c r="L213" s="47"/>
      <c r="M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</row>
  </sheetData>
  <sheetProtection sheet="1" autoFilter="0" formatColumns="0" formatRows="0" objects="1" scenarios="1" spinCount="100000" saltValue="RpqrVXrT3RKnU6vvFk12lXKlyANEffBKbnuuP4iJjPKJJb51ak59ZvXIchz9QcgRdMjf8Ho6ON+fpJ+Blwlk3g==" hashValue="Rsw1KomXqEVnDL3ljUAzHbFppBEbNXTlOaWbm1gL9OjxVGaU2A5m97jGEn4z3YTX+M2hHvs85gbnfcPM9aqnuw==" algorithmName="SHA-512" password="CC35"/>
  <autoFilter ref="C93:K21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211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243</v>
      </c>
      <c r="L8" s="23"/>
    </row>
    <row r="9" s="2" customFormat="1" ht="16.5" customHeight="1">
      <c r="A9" s="41"/>
      <c r="B9" s="47"/>
      <c r="C9" s="41"/>
      <c r="D9" s="41"/>
      <c r="E9" s="148" t="s">
        <v>2152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245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2810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2811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2812</v>
      </c>
      <c r="F23" s="41"/>
      <c r="G23" s="41"/>
      <c r="H23" s="41"/>
      <c r="I23" s="147" t="s">
        <v>29</v>
      </c>
      <c r="J23" s="136" t="s">
        <v>19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2811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2812</v>
      </c>
      <c r="F26" s="41"/>
      <c r="G26" s="41"/>
      <c r="H26" s="41"/>
      <c r="I26" s="147" t="s">
        <v>29</v>
      </c>
      <c r="J26" s="136" t="s">
        <v>19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ROUND(J87,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ROUND((SUM(BE87:BE165)),  2)</f>
        <v>0</v>
      </c>
      <c r="G35" s="41"/>
      <c r="H35" s="41"/>
      <c r="I35" s="162">
        <v>0.20999999999999999</v>
      </c>
      <c r="J35" s="161">
        <f>ROUND(((SUM(BE87:BE165))*I35),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ROUND((SUM(BF87:BF165)),  2)</f>
        <v>0</v>
      </c>
      <c r="G36" s="41"/>
      <c r="H36" s="41"/>
      <c r="I36" s="162">
        <v>0.14999999999999999</v>
      </c>
      <c r="J36" s="161">
        <f>ROUND(((SUM(BF87:BF165))*I36),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ROUND((SUM(BG87:BG165)),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ROUND((SUM(BH87:BH165)),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ROUND((SUM(BI87:BI165)),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250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243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2152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245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09 - SO 401 - Veřejné osvětlení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Martin Müller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Martin Müller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251</v>
      </c>
      <c r="D61" s="176"/>
      <c r="E61" s="176"/>
      <c r="F61" s="176"/>
      <c r="G61" s="176"/>
      <c r="H61" s="176"/>
      <c r="I61" s="176"/>
      <c r="J61" s="177" t="s">
        <v>252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J87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253</v>
      </c>
    </row>
    <row r="64" s="9" customFormat="1" ht="24.96" customHeight="1">
      <c r="A64" s="9"/>
      <c r="B64" s="179"/>
      <c r="C64" s="180"/>
      <c r="D64" s="181" t="s">
        <v>2348</v>
      </c>
      <c r="E64" s="182"/>
      <c r="F64" s="182"/>
      <c r="G64" s="182"/>
      <c r="H64" s="182"/>
      <c r="I64" s="182"/>
      <c r="J64" s="183">
        <f>J88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3" customFormat="1" ht="19.92" customHeight="1">
      <c r="A65" s="13"/>
      <c r="B65" s="244"/>
      <c r="C65" s="128"/>
      <c r="D65" s="245" t="s">
        <v>2813</v>
      </c>
      <c r="E65" s="246"/>
      <c r="F65" s="246"/>
      <c r="G65" s="246"/>
      <c r="H65" s="246"/>
      <c r="I65" s="246"/>
      <c r="J65" s="247">
        <f>J89</f>
        <v>0</v>
      </c>
      <c r="K65" s="128"/>
      <c r="L65" s="248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65"/>
      <c r="J71" s="65"/>
      <c r="K71" s="65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263</v>
      </c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</v>
      </c>
      <c r="D74" s="43"/>
      <c r="E74" s="43"/>
      <c r="F74" s="43"/>
      <c r="G74" s="43"/>
      <c r="H74" s="43"/>
      <c r="I74" s="43"/>
      <c r="J74" s="43"/>
      <c r="K74" s="4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174" t="str">
        <f>E7</f>
        <v>Úprava okolí přehrady Harcov II.</v>
      </c>
      <c r="F75" s="35"/>
      <c r="G75" s="35"/>
      <c r="H75" s="35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1" customFormat="1" ht="12" customHeight="1">
      <c r="B76" s="24"/>
      <c r="C76" s="35" t="s">
        <v>243</v>
      </c>
      <c r="D76" s="25"/>
      <c r="E76" s="25"/>
      <c r="F76" s="25"/>
      <c r="G76" s="25"/>
      <c r="H76" s="25"/>
      <c r="I76" s="25"/>
      <c r="J76" s="25"/>
      <c r="K76" s="25"/>
      <c r="L76" s="23"/>
    </row>
    <row r="77" s="2" customFormat="1" ht="16.5" customHeight="1">
      <c r="A77" s="41"/>
      <c r="B77" s="42"/>
      <c r="C77" s="43"/>
      <c r="D77" s="43"/>
      <c r="E77" s="174" t="s">
        <v>2152</v>
      </c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245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E11</f>
        <v>09 - SO 401 - Veřejné osvětlení</v>
      </c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21</v>
      </c>
      <c r="D81" s="43"/>
      <c r="E81" s="43"/>
      <c r="F81" s="30" t="str">
        <f>F14</f>
        <v>Liberec</v>
      </c>
      <c r="G81" s="43"/>
      <c r="H81" s="43"/>
      <c r="I81" s="35" t="s">
        <v>23</v>
      </c>
      <c r="J81" s="75" t="str">
        <f>IF(J14="","",J14)</f>
        <v>10. 12. 2025</v>
      </c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25</v>
      </c>
      <c r="D83" s="43"/>
      <c r="E83" s="43"/>
      <c r="F83" s="30" t="str">
        <f>E17</f>
        <v>Statutární město Liberec</v>
      </c>
      <c r="G83" s="43"/>
      <c r="H83" s="43"/>
      <c r="I83" s="35" t="s">
        <v>33</v>
      </c>
      <c r="J83" s="39" t="str">
        <f>E23</f>
        <v>Martin Müller</v>
      </c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31</v>
      </c>
      <c r="D84" s="43"/>
      <c r="E84" s="43"/>
      <c r="F84" s="30" t="str">
        <f>IF(E20="","",E20)</f>
        <v>Vyplň údaj</v>
      </c>
      <c r="G84" s="43"/>
      <c r="H84" s="43"/>
      <c r="I84" s="35" t="s">
        <v>38</v>
      </c>
      <c r="J84" s="39" t="str">
        <f>E26</f>
        <v>Martin Müller</v>
      </c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0" customFormat="1" ht="29.28" customHeight="1">
      <c r="A86" s="185"/>
      <c r="B86" s="186"/>
      <c r="C86" s="187" t="s">
        <v>264</v>
      </c>
      <c r="D86" s="188" t="s">
        <v>60</v>
      </c>
      <c r="E86" s="188" t="s">
        <v>56</v>
      </c>
      <c r="F86" s="188" t="s">
        <v>57</v>
      </c>
      <c r="G86" s="188" t="s">
        <v>265</v>
      </c>
      <c r="H86" s="188" t="s">
        <v>266</v>
      </c>
      <c r="I86" s="188" t="s">
        <v>267</v>
      </c>
      <c r="J86" s="188" t="s">
        <v>252</v>
      </c>
      <c r="K86" s="189" t="s">
        <v>268</v>
      </c>
      <c r="L86" s="190"/>
      <c r="M86" s="95" t="s">
        <v>19</v>
      </c>
      <c r="N86" s="96" t="s">
        <v>45</v>
      </c>
      <c r="O86" s="96" t="s">
        <v>269</v>
      </c>
      <c r="P86" s="96" t="s">
        <v>270</v>
      </c>
      <c r="Q86" s="96" t="s">
        <v>271</v>
      </c>
      <c r="R86" s="96" t="s">
        <v>272</v>
      </c>
      <c r="S86" s="96" t="s">
        <v>273</v>
      </c>
      <c r="T86" s="97" t="s">
        <v>274</v>
      </c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</row>
    <row r="87" s="2" customFormat="1" ht="22.8" customHeight="1">
      <c r="A87" s="41"/>
      <c r="B87" s="42"/>
      <c r="C87" s="102" t="s">
        <v>275</v>
      </c>
      <c r="D87" s="43"/>
      <c r="E87" s="43"/>
      <c r="F87" s="43"/>
      <c r="G87" s="43"/>
      <c r="H87" s="43"/>
      <c r="I87" s="43"/>
      <c r="J87" s="191">
        <f>BK87</f>
        <v>0</v>
      </c>
      <c r="K87" s="43"/>
      <c r="L87" s="47"/>
      <c r="M87" s="98"/>
      <c r="N87" s="192"/>
      <c r="O87" s="99"/>
      <c r="P87" s="193">
        <f>P88</f>
        <v>0</v>
      </c>
      <c r="Q87" s="99"/>
      <c r="R87" s="193">
        <f>R88</f>
        <v>0</v>
      </c>
      <c r="S87" s="99"/>
      <c r="T87" s="194">
        <f>T88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74</v>
      </c>
      <c r="AU87" s="20" t="s">
        <v>253</v>
      </c>
      <c r="BK87" s="195">
        <f>BK88</f>
        <v>0</v>
      </c>
    </row>
    <row r="88" s="11" customFormat="1" ht="25.92" customHeight="1">
      <c r="A88" s="11"/>
      <c r="B88" s="196"/>
      <c r="C88" s="197"/>
      <c r="D88" s="198" t="s">
        <v>74</v>
      </c>
      <c r="E88" s="199" t="s">
        <v>2470</v>
      </c>
      <c r="F88" s="199" t="s">
        <v>2471</v>
      </c>
      <c r="G88" s="197"/>
      <c r="H88" s="197"/>
      <c r="I88" s="200"/>
      <c r="J88" s="201">
        <f>BK88</f>
        <v>0</v>
      </c>
      <c r="K88" s="197"/>
      <c r="L88" s="202"/>
      <c r="M88" s="203"/>
      <c r="N88" s="204"/>
      <c r="O88" s="204"/>
      <c r="P88" s="205">
        <f>P89</f>
        <v>0</v>
      </c>
      <c r="Q88" s="204"/>
      <c r="R88" s="205">
        <f>R89</f>
        <v>0</v>
      </c>
      <c r="S88" s="204"/>
      <c r="T88" s="206">
        <f>T89</f>
        <v>0</v>
      </c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R88" s="207" t="s">
        <v>84</v>
      </c>
      <c r="AT88" s="208" t="s">
        <v>74</v>
      </c>
      <c r="AU88" s="208" t="s">
        <v>75</v>
      </c>
      <c r="AY88" s="207" t="s">
        <v>277</v>
      </c>
      <c r="BK88" s="209">
        <f>BK89</f>
        <v>0</v>
      </c>
    </row>
    <row r="89" s="11" customFormat="1" ht="22.8" customHeight="1">
      <c r="A89" s="11"/>
      <c r="B89" s="196"/>
      <c r="C89" s="197"/>
      <c r="D89" s="198" t="s">
        <v>74</v>
      </c>
      <c r="E89" s="249" t="s">
        <v>2814</v>
      </c>
      <c r="F89" s="249" t="s">
        <v>2815</v>
      </c>
      <c r="G89" s="197"/>
      <c r="H89" s="197"/>
      <c r="I89" s="200"/>
      <c r="J89" s="250">
        <f>BK89</f>
        <v>0</v>
      </c>
      <c r="K89" s="197"/>
      <c r="L89" s="202"/>
      <c r="M89" s="203"/>
      <c r="N89" s="204"/>
      <c r="O89" s="204"/>
      <c r="P89" s="205">
        <f>SUM(P90:P165)</f>
        <v>0</v>
      </c>
      <c r="Q89" s="204"/>
      <c r="R89" s="205">
        <f>SUM(R90:R165)</f>
        <v>0</v>
      </c>
      <c r="S89" s="204"/>
      <c r="T89" s="206">
        <f>SUM(T90:T165)</f>
        <v>0</v>
      </c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R89" s="207" t="s">
        <v>84</v>
      </c>
      <c r="AT89" s="208" t="s">
        <v>74</v>
      </c>
      <c r="AU89" s="208" t="s">
        <v>82</v>
      </c>
      <c r="AY89" s="207" t="s">
        <v>277</v>
      </c>
      <c r="BK89" s="209">
        <f>SUM(BK90:BK165)</f>
        <v>0</v>
      </c>
    </row>
    <row r="90" s="2" customFormat="1" ht="16.5" customHeight="1">
      <c r="A90" s="41"/>
      <c r="B90" s="42"/>
      <c r="C90" s="210" t="s">
        <v>82</v>
      </c>
      <c r="D90" s="210" t="s">
        <v>278</v>
      </c>
      <c r="E90" s="211" t="s">
        <v>2816</v>
      </c>
      <c r="F90" s="212" t="s">
        <v>2817</v>
      </c>
      <c r="G90" s="213" t="s">
        <v>1051</v>
      </c>
      <c r="H90" s="214">
        <v>38</v>
      </c>
      <c r="I90" s="215"/>
      <c r="J90" s="216">
        <f>ROUND(I90*H90,2)</f>
        <v>0</v>
      </c>
      <c r="K90" s="212" t="s">
        <v>19</v>
      </c>
      <c r="L90" s="47"/>
      <c r="M90" s="217" t="s">
        <v>19</v>
      </c>
      <c r="N90" s="218" t="s">
        <v>46</v>
      </c>
      <c r="O90" s="87"/>
      <c r="P90" s="219">
        <f>O90*H90</f>
        <v>0</v>
      </c>
      <c r="Q90" s="219">
        <v>0</v>
      </c>
      <c r="R90" s="219">
        <f>Q90*H90</f>
        <v>0</v>
      </c>
      <c r="S90" s="219">
        <v>0</v>
      </c>
      <c r="T90" s="220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1" t="s">
        <v>102</v>
      </c>
      <c r="AT90" s="221" t="s">
        <v>278</v>
      </c>
      <c r="AU90" s="221" t="s">
        <v>84</v>
      </c>
      <c r="AY90" s="20" t="s">
        <v>277</v>
      </c>
      <c r="BE90" s="222">
        <f>IF(N90="základní",J90,0)</f>
        <v>0</v>
      </c>
      <c r="BF90" s="222">
        <f>IF(N90="snížená",J90,0)</f>
        <v>0</v>
      </c>
      <c r="BG90" s="222">
        <f>IF(N90="zákl. přenesená",J90,0)</f>
        <v>0</v>
      </c>
      <c r="BH90" s="222">
        <f>IF(N90="sníž. přenesená",J90,0)</f>
        <v>0</v>
      </c>
      <c r="BI90" s="222">
        <f>IF(N90="nulová",J90,0)</f>
        <v>0</v>
      </c>
      <c r="BJ90" s="20" t="s">
        <v>82</v>
      </c>
      <c r="BK90" s="222">
        <f>ROUND(I90*H90,2)</f>
        <v>0</v>
      </c>
      <c r="BL90" s="20" t="s">
        <v>102</v>
      </c>
      <c r="BM90" s="221" t="s">
        <v>2818</v>
      </c>
    </row>
    <row r="91" s="2" customFormat="1">
      <c r="A91" s="41"/>
      <c r="B91" s="42"/>
      <c r="C91" s="43"/>
      <c r="D91" s="223" t="s">
        <v>283</v>
      </c>
      <c r="E91" s="43"/>
      <c r="F91" s="224" t="s">
        <v>2817</v>
      </c>
      <c r="G91" s="43"/>
      <c r="H91" s="43"/>
      <c r="I91" s="225"/>
      <c r="J91" s="43"/>
      <c r="K91" s="43"/>
      <c r="L91" s="47"/>
      <c r="M91" s="226"/>
      <c r="N91" s="227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283</v>
      </c>
      <c r="AU91" s="20" t="s">
        <v>84</v>
      </c>
    </row>
    <row r="92" s="2" customFormat="1" ht="16.5" customHeight="1">
      <c r="A92" s="41"/>
      <c r="B92" s="42"/>
      <c r="C92" s="210" t="s">
        <v>84</v>
      </c>
      <c r="D92" s="210" t="s">
        <v>278</v>
      </c>
      <c r="E92" s="211" t="s">
        <v>2819</v>
      </c>
      <c r="F92" s="212" t="s">
        <v>2820</v>
      </c>
      <c r="G92" s="213" t="s">
        <v>1051</v>
      </c>
      <c r="H92" s="214">
        <v>28</v>
      </c>
      <c r="I92" s="215"/>
      <c r="J92" s="216">
        <f>ROUND(I92*H92,2)</f>
        <v>0</v>
      </c>
      <c r="K92" s="212" t="s">
        <v>19</v>
      </c>
      <c r="L92" s="47"/>
      <c r="M92" s="217" t="s">
        <v>19</v>
      </c>
      <c r="N92" s="218" t="s">
        <v>46</v>
      </c>
      <c r="O92" s="87"/>
      <c r="P92" s="219">
        <f>O92*H92</f>
        <v>0</v>
      </c>
      <c r="Q92" s="219">
        <v>0</v>
      </c>
      <c r="R92" s="219">
        <f>Q92*H92</f>
        <v>0</v>
      </c>
      <c r="S92" s="219">
        <v>0</v>
      </c>
      <c r="T92" s="220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1" t="s">
        <v>102</v>
      </c>
      <c r="AT92" s="221" t="s">
        <v>278</v>
      </c>
      <c r="AU92" s="221" t="s">
        <v>84</v>
      </c>
      <c r="AY92" s="20" t="s">
        <v>277</v>
      </c>
      <c r="BE92" s="222">
        <f>IF(N92="základní",J92,0)</f>
        <v>0</v>
      </c>
      <c r="BF92" s="222">
        <f>IF(N92="snížená",J92,0)</f>
        <v>0</v>
      </c>
      <c r="BG92" s="222">
        <f>IF(N92="zákl. přenesená",J92,0)</f>
        <v>0</v>
      </c>
      <c r="BH92" s="222">
        <f>IF(N92="sníž. přenesená",J92,0)</f>
        <v>0</v>
      </c>
      <c r="BI92" s="222">
        <f>IF(N92="nulová",J92,0)</f>
        <v>0</v>
      </c>
      <c r="BJ92" s="20" t="s">
        <v>82</v>
      </c>
      <c r="BK92" s="222">
        <f>ROUND(I92*H92,2)</f>
        <v>0</v>
      </c>
      <c r="BL92" s="20" t="s">
        <v>102</v>
      </c>
      <c r="BM92" s="221" t="s">
        <v>2821</v>
      </c>
    </row>
    <row r="93" s="2" customFormat="1">
      <c r="A93" s="41"/>
      <c r="B93" s="42"/>
      <c r="C93" s="43"/>
      <c r="D93" s="223" t="s">
        <v>283</v>
      </c>
      <c r="E93" s="43"/>
      <c r="F93" s="224" t="s">
        <v>2820</v>
      </c>
      <c r="G93" s="43"/>
      <c r="H93" s="43"/>
      <c r="I93" s="225"/>
      <c r="J93" s="43"/>
      <c r="K93" s="43"/>
      <c r="L93" s="47"/>
      <c r="M93" s="226"/>
      <c r="N93" s="227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283</v>
      </c>
      <c r="AU93" s="20" t="s">
        <v>84</v>
      </c>
    </row>
    <row r="94" s="2" customFormat="1" ht="16.5" customHeight="1">
      <c r="A94" s="41"/>
      <c r="B94" s="42"/>
      <c r="C94" s="210" t="s">
        <v>98</v>
      </c>
      <c r="D94" s="210" t="s">
        <v>278</v>
      </c>
      <c r="E94" s="211" t="s">
        <v>2822</v>
      </c>
      <c r="F94" s="212" t="s">
        <v>2823</v>
      </c>
      <c r="G94" s="213" t="s">
        <v>1051</v>
      </c>
      <c r="H94" s="214">
        <v>9</v>
      </c>
      <c r="I94" s="215"/>
      <c r="J94" s="216">
        <f>ROUND(I94*H94,2)</f>
        <v>0</v>
      </c>
      <c r="K94" s="212" t="s">
        <v>19</v>
      </c>
      <c r="L94" s="47"/>
      <c r="M94" s="217" t="s">
        <v>19</v>
      </c>
      <c r="N94" s="218" t="s">
        <v>46</v>
      </c>
      <c r="O94" s="87"/>
      <c r="P94" s="219">
        <f>O94*H94</f>
        <v>0</v>
      </c>
      <c r="Q94" s="219">
        <v>0</v>
      </c>
      <c r="R94" s="219">
        <f>Q94*H94</f>
        <v>0</v>
      </c>
      <c r="S94" s="219">
        <v>0</v>
      </c>
      <c r="T94" s="220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1" t="s">
        <v>102</v>
      </c>
      <c r="AT94" s="221" t="s">
        <v>278</v>
      </c>
      <c r="AU94" s="221" t="s">
        <v>84</v>
      </c>
      <c r="AY94" s="20" t="s">
        <v>277</v>
      </c>
      <c r="BE94" s="222">
        <f>IF(N94="základní",J94,0)</f>
        <v>0</v>
      </c>
      <c r="BF94" s="222">
        <f>IF(N94="snížená",J94,0)</f>
        <v>0</v>
      </c>
      <c r="BG94" s="222">
        <f>IF(N94="zákl. přenesená",J94,0)</f>
        <v>0</v>
      </c>
      <c r="BH94" s="222">
        <f>IF(N94="sníž. přenesená",J94,0)</f>
        <v>0</v>
      </c>
      <c r="BI94" s="222">
        <f>IF(N94="nulová",J94,0)</f>
        <v>0</v>
      </c>
      <c r="BJ94" s="20" t="s">
        <v>82</v>
      </c>
      <c r="BK94" s="222">
        <f>ROUND(I94*H94,2)</f>
        <v>0</v>
      </c>
      <c r="BL94" s="20" t="s">
        <v>102</v>
      </c>
      <c r="BM94" s="221" t="s">
        <v>2824</v>
      </c>
    </row>
    <row r="95" s="2" customFormat="1">
      <c r="A95" s="41"/>
      <c r="B95" s="42"/>
      <c r="C95" s="43"/>
      <c r="D95" s="223" t="s">
        <v>283</v>
      </c>
      <c r="E95" s="43"/>
      <c r="F95" s="224" t="s">
        <v>2823</v>
      </c>
      <c r="G95" s="43"/>
      <c r="H95" s="43"/>
      <c r="I95" s="225"/>
      <c r="J95" s="43"/>
      <c r="K95" s="43"/>
      <c r="L95" s="47"/>
      <c r="M95" s="226"/>
      <c r="N95" s="227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283</v>
      </c>
      <c r="AU95" s="20" t="s">
        <v>84</v>
      </c>
    </row>
    <row r="96" s="2" customFormat="1" ht="16.5" customHeight="1">
      <c r="A96" s="41"/>
      <c r="B96" s="42"/>
      <c r="C96" s="210" t="s">
        <v>102</v>
      </c>
      <c r="D96" s="210" t="s">
        <v>278</v>
      </c>
      <c r="E96" s="211" t="s">
        <v>2825</v>
      </c>
      <c r="F96" s="212" t="s">
        <v>2826</v>
      </c>
      <c r="G96" s="213" t="s">
        <v>1051</v>
      </c>
      <c r="H96" s="214">
        <v>1</v>
      </c>
      <c r="I96" s="215"/>
      <c r="J96" s="216">
        <f>ROUND(I96*H96,2)</f>
        <v>0</v>
      </c>
      <c r="K96" s="212" t="s">
        <v>19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0</v>
      </c>
      <c r="R96" s="219">
        <f>Q96*H96</f>
        <v>0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102</v>
      </c>
      <c r="AT96" s="221" t="s">
        <v>278</v>
      </c>
      <c r="AU96" s="221" t="s">
        <v>84</v>
      </c>
      <c r="AY96" s="20" t="s">
        <v>277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102</v>
      </c>
      <c r="BM96" s="221" t="s">
        <v>2827</v>
      </c>
    </row>
    <row r="97" s="2" customFormat="1">
      <c r="A97" s="41"/>
      <c r="B97" s="42"/>
      <c r="C97" s="43"/>
      <c r="D97" s="223" t="s">
        <v>283</v>
      </c>
      <c r="E97" s="43"/>
      <c r="F97" s="224" t="s">
        <v>2826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283</v>
      </c>
      <c r="AU97" s="20" t="s">
        <v>84</v>
      </c>
    </row>
    <row r="98" s="2" customFormat="1" ht="16.5" customHeight="1">
      <c r="A98" s="41"/>
      <c r="B98" s="42"/>
      <c r="C98" s="210" t="s">
        <v>306</v>
      </c>
      <c r="D98" s="210" t="s">
        <v>278</v>
      </c>
      <c r="E98" s="211" t="s">
        <v>2828</v>
      </c>
      <c r="F98" s="212" t="s">
        <v>2829</v>
      </c>
      <c r="G98" s="213" t="s">
        <v>1051</v>
      </c>
      <c r="H98" s="214">
        <v>2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278</v>
      </c>
      <c r="AU98" s="221" t="s">
        <v>84</v>
      </c>
      <c r="AY98" s="20" t="s">
        <v>277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2830</v>
      </c>
    </row>
    <row r="99" s="2" customFormat="1">
      <c r="A99" s="41"/>
      <c r="B99" s="42"/>
      <c r="C99" s="43"/>
      <c r="D99" s="223" t="s">
        <v>283</v>
      </c>
      <c r="E99" s="43"/>
      <c r="F99" s="224" t="s">
        <v>2829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283</v>
      </c>
      <c r="AU99" s="20" t="s">
        <v>84</v>
      </c>
    </row>
    <row r="100" s="2" customFormat="1" ht="24.15" customHeight="1">
      <c r="A100" s="41"/>
      <c r="B100" s="42"/>
      <c r="C100" s="210" t="s">
        <v>312</v>
      </c>
      <c r="D100" s="210" t="s">
        <v>278</v>
      </c>
      <c r="E100" s="211" t="s">
        <v>2831</v>
      </c>
      <c r="F100" s="212" t="s">
        <v>2832</v>
      </c>
      <c r="G100" s="213" t="s">
        <v>1051</v>
      </c>
      <c r="H100" s="214">
        <v>38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278</v>
      </c>
      <c r="AU100" s="221" t="s">
        <v>84</v>
      </c>
      <c r="AY100" s="20" t="s">
        <v>277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2833</v>
      </c>
    </row>
    <row r="101" s="2" customFormat="1">
      <c r="A101" s="41"/>
      <c r="B101" s="42"/>
      <c r="C101" s="43"/>
      <c r="D101" s="223" t="s">
        <v>283</v>
      </c>
      <c r="E101" s="43"/>
      <c r="F101" s="224" t="s">
        <v>2832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283</v>
      </c>
      <c r="AU101" s="20" t="s">
        <v>84</v>
      </c>
    </row>
    <row r="102" s="2" customFormat="1" ht="37.8" customHeight="1">
      <c r="A102" s="41"/>
      <c r="B102" s="42"/>
      <c r="C102" s="210" t="s">
        <v>318</v>
      </c>
      <c r="D102" s="210" t="s">
        <v>278</v>
      </c>
      <c r="E102" s="211" t="s">
        <v>2834</v>
      </c>
      <c r="F102" s="212" t="s">
        <v>2835</v>
      </c>
      <c r="G102" s="213" t="s">
        <v>1051</v>
      </c>
      <c r="H102" s="214">
        <v>4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278</v>
      </c>
      <c r="AU102" s="221" t="s">
        <v>84</v>
      </c>
      <c r="AY102" s="20" t="s">
        <v>277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2836</v>
      </c>
    </row>
    <row r="103" s="2" customFormat="1">
      <c r="A103" s="41"/>
      <c r="B103" s="42"/>
      <c r="C103" s="43"/>
      <c r="D103" s="223" t="s">
        <v>283</v>
      </c>
      <c r="E103" s="43"/>
      <c r="F103" s="224" t="s">
        <v>2835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283</v>
      </c>
      <c r="AU103" s="20" t="s">
        <v>84</v>
      </c>
    </row>
    <row r="104" s="2" customFormat="1" ht="37.8" customHeight="1">
      <c r="A104" s="41"/>
      <c r="B104" s="42"/>
      <c r="C104" s="210" t="s">
        <v>329</v>
      </c>
      <c r="D104" s="210" t="s">
        <v>278</v>
      </c>
      <c r="E104" s="211" t="s">
        <v>2837</v>
      </c>
      <c r="F104" s="212" t="s">
        <v>2838</v>
      </c>
      <c r="G104" s="213" t="s">
        <v>1051</v>
      </c>
      <c r="H104" s="214">
        <v>2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278</v>
      </c>
      <c r="AU104" s="221" t="s">
        <v>84</v>
      </c>
      <c r="AY104" s="20" t="s">
        <v>277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2839</v>
      </c>
    </row>
    <row r="105" s="2" customFormat="1">
      <c r="A105" s="41"/>
      <c r="B105" s="42"/>
      <c r="C105" s="43"/>
      <c r="D105" s="223" t="s">
        <v>283</v>
      </c>
      <c r="E105" s="43"/>
      <c r="F105" s="224" t="s">
        <v>2838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283</v>
      </c>
      <c r="AU105" s="20" t="s">
        <v>84</v>
      </c>
    </row>
    <row r="106" s="2" customFormat="1" ht="16.5" customHeight="1">
      <c r="A106" s="41"/>
      <c r="B106" s="42"/>
      <c r="C106" s="210" t="s">
        <v>337</v>
      </c>
      <c r="D106" s="210" t="s">
        <v>278</v>
      </c>
      <c r="E106" s="211" t="s">
        <v>2840</v>
      </c>
      <c r="F106" s="212" t="s">
        <v>2841</v>
      </c>
      <c r="G106" s="213" t="s">
        <v>1051</v>
      </c>
      <c r="H106" s="214">
        <v>8</v>
      </c>
      <c r="I106" s="215"/>
      <c r="J106" s="216">
        <f>ROUND(I106*H106,2)</f>
        <v>0</v>
      </c>
      <c r="K106" s="212" t="s">
        <v>19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102</v>
      </c>
      <c r="AT106" s="221" t="s">
        <v>278</v>
      </c>
      <c r="AU106" s="221" t="s">
        <v>84</v>
      </c>
      <c r="AY106" s="20" t="s">
        <v>277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102</v>
      </c>
      <c r="BM106" s="221" t="s">
        <v>2842</v>
      </c>
    </row>
    <row r="107" s="2" customFormat="1">
      <c r="A107" s="41"/>
      <c r="B107" s="42"/>
      <c r="C107" s="43"/>
      <c r="D107" s="223" t="s">
        <v>283</v>
      </c>
      <c r="E107" s="43"/>
      <c r="F107" s="224" t="s">
        <v>2841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283</v>
      </c>
      <c r="AU107" s="20" t="s">
        <v>84</v>
      </c>
    </row>
    <row r="108" s="2" customFormat="1" ht="24.15" customHeight="1">
      <c r="A108" s="41"/>
      <c r="B108" s="42"/>
      <c r="C108" s="210" t="s">
        <v>214</v>
      </c>
      <c r="D108" s="210" t="s">
        <v>278</v>
      </c>
      <c r="E108" s="211" t="s">
        <v>2843</v>
      </c>
      <c r="F108" s="212" t="s">
        <v>2844</v>
      </c>
      <c r="G108" s="213" t="s">
        <v>1051</v>
      </c>
      <c r="H108" s="214">
        <v>10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278</v>
      </c>
      <c r="AU108" s="221" t="s">
        <v>84</v>
      </c>
      <c r="AY108" s="20" t="s">
        <v>277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2845</v>
      </c>
    </row>
    <row r="109" s="2" customFormat="1">
      <c r="A109" s="41"/>
      <c r="B109" s="42"/>
      <c r="C109" s="43"/>
      <c r="D109" s="223" t="s">
        <v>283</v>
      </c>
      <c r="E109" s="43"/>
      <c r="F109" s="224" t="s">
        <v>2844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283</v>
      </c>
      <c r="AU109" s="20" t="s">
        <v>84</v>
      </c>
    </row>
    <row r="110" s="2" customFormat="1" ht="16.5" customHeight="1">
      <c r="A110" s="41"/>
      <c r="B110" s="42"/>
      <c r="C110" s="210" t="s">
        <v>217</v>
      </c>
      <c r="D110" s="210" t="s">
        <v>278</v>
      </c>
      <c r="E110" s="211" t="s">
        <v>2846</v>
      </c>
      <c r="F110" s="212" t="s">
        <v>2847</v>
      </c>
      <c r="G110" s="213" t="s">
        <v>1051</v>
      </c>
      <c r="H110" s="214">
        <v>5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278</v>
      </c>
      <c r="AU110" s="221" t="s">
        <v>84</v>
      </c>
      <c r="AY110" s="20" t="s">
        <v>277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2848</v>
      </c>
    </row>
    <row r="111" s="2" customFormat="1">
      <c r="A111" s="41"/>
      <c r="B111" s="42"/>
      <c r="C111" s="43"/>
      <c r="D111" s="223" t="s">
        <v>283</v>
      </c>
      <c r="E111" s="43"/>
      <c r="F111" s="224" t="s">
        <v>2847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283</v>
      </c>
      <c r="AU111" s="20" t="s">
        <v>84</v>
      </c>
    </row>
    <row r="112" s="2" customFormat="1" ht="16.5" customHeight="1">
      <c r="A112" s="41"/>
      <c r="B112" s="42"/>
      <c r="C112" s="210" t="s">
        <v>220</v>
      </c>
      <c r="D112" s="210" t="s">
        <v>278</v>
      </c>
      <c r="E112" s="211" t="s">
        <v>2849</v>
      </c>
      <c r="F112" s="212" t="s">
        <v>2850</v>
      </c>
      <c r="G112" s="213" t="s">
        <v>1051</v>
      </c>
      <c r="H112" s="214">
        <v>44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278</v>
      </c>
      <c r="AU112" s="221" t="s">
        <v>84</v>
      </c>
      <c r="AY112" s="20" t="s">
        <v>277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2851</v>
      </c>
    </row>
    <row r="113" s="2" customFormat="1">
      <c r="A113" s="41"/>
      <c r="B113" s="42"/>
      <c r="C113" s="43"/>
      <c r="D113" s="223" t="s">
        <v>283</v>
      </c>
      <c r="E113" s="43"/>
      <c r="F113" s="224" t="s">
        <v>2850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283</v>
      </c>
      <c r="AU113" s="20" t="s">
        <v>84</v>
      </c>
    </row>
    <row r="114" s="2" customFormat="1" ht="16.5" customHeight="1">
      <c r="A114" s="41"/>
      <c r="B114" s="42"/>
      <c r="C114" s="210" t="s">
        <v>223</v>
      </c>
      <c r="D114" s="210" t="s">
        <v>278</v>
      </c>
      <c r="E114" s="211" t="s">
        <v>2852</v>
      </c>
      <c r="F114" s="212" t="s">
        <v>2853</v>
      </c>
      <c r="G114" s="213" t="s">
        <v>1051</v>
      </c>
      <c r="H114" s="214">
        <v>59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278</v>
      </c>
      <c r="AU114" s="221" t="s">
        <v>84</v>
      </c>
      <c r="AY114" s="20" t="s">
        <v>277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2854</v>
      </c>
    </row>
    <row r="115" s="2" customFormat="1">
      <c r="A115" s="41"/>
      <c r="B115" s="42"/>
      <c r="C115" s="43"/>
      <c r="D115" s="223" t="s">
        <v>283</v>
      </c>
      <c r="E115" s="43"/>
      <c r="F115" s="224" t="s">
        <v>2853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283</v>
      </c>
      <c r="AU115" s="20" t="s">
        <v>84</v>
      </c>
    </row>
    <row r="116" s="2" customFormat="1" ht="16.5" customHeight="1">
      <c r="A116" s="41"/>
      <c r="B116" s="42"/>
      <c r="C116" s="210" t="s">
        <v>226</v>
      </c>
      <c r="D116" s="210" t="s">
        <v>278</v>
      </c>
      <c r="E116" s="211" t="s">
        <v>2855</v>
      </c>
      <c r="F116" s="212" t="s">
        <v>2856</v>
      </c>
      <c r="G116" s="213" t="s">
        <v>1113</v>
      </c>
      <c r="H116" s="214">
        <v>1650</v>
      </c>
      <c r="I116" s="215"/>
      <c r="J116" s="216">
        <f>ROUND(I116*H116,2)</f>
        <v>0</v>
      </c>
      <c r="K116" s="212" t="s">
        <v>19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0</v>
      </c>
      <c r="R116" s="219">
        <f>Q116*H116</f>
        <v>0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278</v>
      </c>
      <c r="AU116" s="221" t="s">
        <v>84</v>
      </c>
      <c r="AY116" s="20" t="s">
        <v>277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2857</v>
      </c>
    </row>
    <row r="117" s="2" customFormat="1">
      <c r="A117" s="41"/>
      <c r="B117" s="42"/>
      <c r="C117" s="43"/>
      <c r="D117" s="223" t="s">
        <v>283</v>
      </c>
      <c r="E117" s="43"/>
      <c r="F117" s="224" t="s">
        <v>2856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283</v>
      </c>
      <c r="AU117" s="20" t="s">
        <v>84</v>
      </c>
    </row>
    <row r="118" s="2" customFormat="1" ht="16.5" customHeight="1">
      <c r="A118" s="41"/>
      <c r="B118" s="42"/>
      <c r="C118" s="210" t="s">
        <v>8</v>
      </c>
      <c r="D118" s="210" t="s">
        <v>278</v>
      </c>
      <c r="E118" s="211" t="s">
        <v>2858</v>
      </c>
      <c r="F118" s="212" t="s">
        <v>2859</v>
      </c>
      <c r="G118" s="213" t="s">
        <v>1113</v>
      </c>
      <c r="H118" s="214">
        <v>350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278</v>
      </c>
      <c r="AU118" s="221" t="s">
        <v>84</v>
      </c>
      <c r="AY118" s="20" t="s">
        <v>277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2860</v>
      </c>
    </row>
    <row r="119" s="2" customFormat="1">
      <c r="A119" s="41"/>
      <c r="B119" s="42"/>
      <c r="C119" s="43"/>
      <c r="D119" s="223" t="s">
        <v>283</v>
      </c>
      <c r="E119" s="43"/>
      <c r="F119" s="224" t="s">
        <v>2859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283</v>
      </c>
      <c r="AU119" s="20" t="s">
        <v>84</v>
      </c>
    </row>
    <row r="120" s="2" customFormat="1" ht="16.5" customHeight="1">
      <c r="A120" s="41"/>
      <c r="B120" s="42"/>
      <c r="C120" s="210" t="s">
        <v>231</v>
      </c>
      <c r="D120" s="210" t="s">
        <v>278</v>
      </c>
      <c r="E120" s="211" t="s">
        <v>2861</v>
      </c>
      <c r="F120" s="212" t="s">
        <v>2862</v>
      </c>
      <c r="G120" s="213" t="s">
        <v>1113</v>
      </c>
      <c r="H120" s="214">
        <v>1300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278</v>
      </c>
      <c r="AU120" s="221" t="s">
        <v>84</v>
      </c>
      <c r="AY120" s="20" t="s">
        <v>277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2863</v>
      </c>
    </row>
    <row r="121" s="2" customFormat="1">
      <c r="A121" s="41"/>
      <c r="B121" s="42"/>
      <c r="C121" s="43"/>
      <c r="D121" s="223" t="s">
        <v>283</v>
      </c>
      <c r="E121" s="43"/>
      <c r="F121" s="224" t="s">
        <v>2862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283</v>
      </c>
      <c r="AU121" s="20" t="s">
        <v>84</v>
      </c>
    </row>
    <row r="122" s="2" customFormat="1" ht="16.5" customHeight="1">
      <c r="A122" s="41"/>
      <c r="B122" s="42"/>
      <c r="C122" s="210" t="s">
        <v>234</v>
      </c>
      <c r="D122" s="210" t="s">
        <v>278</v>
      </c>
      <c r="E122" s="211" t="s">
        <v>2864</v>
      </c>
      <c r="F122" s="212" t="s">
        <v>2865</v>
      </c>
      <c r="G122" s="213" t="s">
        <v>1113</v>
      </c>
      <c r="H122" s="214">
        <v>80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84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2866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2865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84</v>
      </c>
    </row>
    <row r="124" s="2" customFormat="1" ht="16.5" customHeight="1">
      <c r="A124" s="41"/>
      <c r="B124" s="42"/>
      <c r="C124" s="210" t="s">
        <v>237</v>
      </c>
      <c r="D124" s="210" t="s">
        <v>278</v>
      </c>
      <c r="E124" s="211" t="s">
        <v>2867</v>
      </c>
      <c r="F124" s="212" t="s">
        <v>2868</v>
      </c>
      <c r="G124" s="213" t="s">
        <v>1051</v>
      </c>
      <c r="H124" s="214">
        <v>38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278</v>
      </c>
      <c r="AU124" s="221" t="s">
        <v>84</v>
      </c>
      <c r="AY124" s="20" t="s">
        <v>277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2869</v>
      </c>
    </row>
    <row r="125" s="2" customFormat="1">
      <c r="A125" s="41"/>
      <c r="B125" s="42"/>
      <c r="C125" s="43"/>
      <c r="D125" s="223" t="s">
        <v>283</v>
      </c>
      <c r="E125" s="43"/>
      <c r="F125" s="224" t="s">
        <v>2868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283</v>
      </c>
      <c r="AU125" s="20" t="s">
        <v>84</v>
      </c>
    </row>
    <row r="126" s="2" customFormat="1" ht="16.5" customHeight="1">
      <c r="A126" s="41"/>
      <c r="B126" s="42"/>
      <c r="C126" s="210" t="s">
        <v>418</v>
      </c>
      <c r="D126" s="210" t="s">
        <v>278</v>
      </c>
      <c r="E126" s="211" t="s">
        <v>2870</v>
      </c>
      <c r="F126" s="212" t="s">
        <v>2871</v>
      </c>
      <c r="G126" s="213" t="s">
        <v>1051</v>
      </c>
      <c r="H126" s="214">
        <v>86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278</v>
      </c>
      <c r="AU126" s="221" t="s">
        <v>84</v>
      </c>
      <c r="AY126" s="20" t="s">
        <v>277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2872</v>
      </c>
    </row>
    <row r="127" s="2" customFormat="1">
      <c r="A127" s="41"/>
      <c r="B127" s="42"/>
      <c r="C127" s="43"/>
      <c r="D127" s="223" t="s">
        <v>283</v>
      </c>
      <c r="E127" s="43"/>
      <c r="F127" s="224" t="s">
        <v>2871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283</v>
      </c>
      <c r="AU127" s="20" t="s">
        <v>84</v>
      </c>
    </row>
    <row r="128" s="2" customFormat="1" ht="16.5" customHeight="1">
      <c r="A128" s="41"/>
      <c r="B128" s="42"/>
      <c r="C128" s="210" t="s">
        <v>429</v>
      </c>
      <c r="D128" s="210" t="s">
        <v>278</v>
      </c>
      <c r="E128" s="211" t="s">
        <v>2873</v>
      </c>
      <c r="F128" s="212" t="s">
        <v>2874</v>
      </c>
      <c r="G128" s="213" t="s">
        <v>1113</v>
      </c>
      <c r="H128" s="214">
        <v>1450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278</v>
      </c>
      <c r="AU128" s="221" t="s">
        <v>84</v>
      </c>
      <c r="AY128" s="20" t="s">
        <v>277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2875</v>
      </c>
    </row>
    <row r="129" s="2" customFormat="1">
      <c r="A129" s="41"/>
      <c r="B129" s="42"/>
      <c r="C129" s="43"/>
      <c r="D129" s="223" t="s">
        <v>283</v>
      </c>
      <c r="E129" s="43"/>
      <c r="F129" s="224" t="s">
        <v>2874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283</v>
      </c>
      <c r="AU129" s="20" t="s">
        <v>84</v>
      </c>
    </row>
    <row r="130" s="2" customFormat="1" ht="16.5" customHeight="1">
      <c r="A130" s="41"/>
      <c r="B130" s="42"/>
      <c r="C130" s="210" t="s">
        <v>7</v>
      </c>
      <c r="D130" s="210" t="s">
        <v>278</v>
      </c>
      <c r="E130" s="211" t="s">
        <v>2876</v>
      </c>
      <c r="F130" s="212" t="s">
        <v>2877</v>
      </c>
      <c r="G130" s="213" t="s">
        <v>1113</v>
      </c>
      <c r="H130" s="214">
        <v>50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278</v>
      </c>
      <c r="AU130" s="221" t="s">
        <v>84</v>
      </c>
      <c r="AY130" s="20" t="s">
        <v>277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2878</v>
      </c>
    </row>
    <row r="131" s="2" customFormat="1">
      <c r="A131" s="41"/>
      <c r="B131" s="42"/>
      <c r="C131" s="43"/>
      <c r="D131" s="223" t="s">
        <v>283</v>
      </c>
      <c r="E131" s="43"/>
      <c r="F131" s="224" t="s">
        <v>2877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283</v>
      </c>
      <c r="AU131" s="20" t="s">
        <v>84</v>
      </c>
    </row>
    <row r="132" s="2" customFormat="1" ht="16.5" customHeight="1">
      <c r="A132" s="41"/>
      <c r="B132" s="42"/>
      <c r="C132" s="210" t="s">
        <v>446</v>
      </c>
      <c r="D132" s="210" t="s">
        <v>278</v>
      </c>
      <c r="E132" s="211" t="s">
        <v>2879</v>
      </c>
      <c r="F132" s="212" t="s">
        <v>2880</v>
      </c>
      <c r="G132" s="213" t="s">
        <v>1113</v>
      </c>
      <c r="H132" s="214">
        <v>1300</v>
      </c>
      <c r="I132" s="215"/>
      <c r="J132" s="216">
        <f>ROUND(I132*H132,2)</f>
        <v>0</v>
      </c>
      <c r="K132" s="212" t="s">
        <v>19</v>
      </c>
      <c r="L132" s="47"/>
      <c r="M132" s="217" t="s">
        <v>19</v>
      </c>
      <c r="N132" s="218" t="s">
        <v>46</v>
      </c>
      <c r="O132" s="87"/>
      <c r="P132" s="219">
        <f>O132*H132</f>
        <v>0</v>
      </c>
      <c r="Q132" s="219">
        <v>0</v>
      </c>
      <c r="R132" s="219">
        <f>Q132*H132</f>
        <v>0</v>
      </c>
      <c r="S132" s="219">
        <v>0</v>
      </c>
      <c r="T132" s="22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1" t="s">
        <v>102</v>
      </c>
      <c r="AT132" s="221" t="s">
        <v>278</v>
      </c>
      <c r="AU132" s="221" t="s">
        <v>84</v>
      </c>
      <c r="AY132" s="20" t="s">
        <v>277</v>
      </c>
      <c r="BE132" s="222">
        <f>IF(N132="základní",J132,0)</f>
        <v>0</v>
      </c>
      <c r="BF132" s="222">
        <f>IF(N132="snížená",J132,0)</f>
        <v>0</v>
      </c>
      <c r="BG132" s="222">
        <f>IF(N132="zákl. přenesená",J132,0)</f>
        <v>0</v>
      </c>
      <c r="BH132" s="222">
        <f>IF(N132="sníž. přenesená",J132,0)</f>
        <v>0</v>
      </c>
      <c r="BI132" s="222">
        <f>IF(N132="nulová",J132,0)</f>
        <v>0</v>
      </c>
      <c r="BJ132" s="20" t="s">
        <v>82</v>
      </c>
      <c r="BK132" s="222">
        <f>ROUND(I132*H132,2)</f>
        <v>0</v>
      </c>
      <c r="BL132" s="20" t="s">
        <v>102</v>
      </c>
      <c r="BM132" s="221" t="s">
        <v>2881</v>
      </c>
    </row>
    <row r="133" s="2" customFormat="1">
      <c r="A133" s="41"/>
      <c r="B133" s="42"/>
      <c r="C133" s="43"/>
      <c r="D133" s="223" t="s">
        <v>283</v>
      </c>
      <c r="E133" s="43"/>
      <c r="F133" s="224" t="s">
        <v>2880</v>
      </c>
      <c r="G133" s="43"/>
      <c r="H133" s="43"/>
      <c r="I133" s="225"/>
      <c r="J133" s="43"/>
      <c r="K133" s="43"/>
      <c r="L133" s="47"/>
      <c r="M133" s="226"/>
      <c r="N133" s="22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283</v>
      </c>
      <c r="AU133" s="20" t="s">
        <v>84</v>
      </c>
    </row>
    <row r="134" s="2" customFormat="1" ht="16.5" customHeight="1">
      <c r="A134" s="41"/>
      <c r="B134" s="42"/>
      <c r="C134" s="210" t="s">
        <v>452</v>
      </c>
      <c r="D134" s="210" t="s">
        <v>278</v>
      </c>
      <c r="E134" s="211" t="s">
        <v>2882</v>
      </c>
      <c r="F134" s="212" t="s">
        <v>2883</v>
      </c>
      <c r="G134" s="213" t="s">
        <v>1051</v>
      </c>
      <c r="H134" s="214">
        <v>2</v>
      </c>
      <c r="I134" s="215"/>
      <c r="J134" s="216">
        <f>ROUND(I134*H134,2)</f>
        <v>0</v>
      </c>
      <c r="K134" s="212" t="s">
        <v>19</v>
      </c>
      <c r="L134" s="47"/>
      <c r="M134" s="217" t="s">
        <v>19</v>
      </c>
      <c r="N134" s="218" t="s">
        <v>46</v>
      </c>
      <c r="O134" s="87"/>
      <c r="P134" s="219">
        <f>O134*H134</f>
        <v>0</v>
      </c>
      <c r="Q134" s="219">
        <v>0</v>
      </c>
      <c r="R134" s="219">
        <f>Q134*H134</f>
        <v>0</v>
      </c>
      <c r="S134" s="219">
        <v>0</v>
      </c>
      <c r="T134" s="22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1" t="s">
        <v>102</v>
      </c>
      <c r="AT134" s="221" t="s">
        <v>278</v>
      </c>
      <c r="AU134" s="221" t="s">
        <v>84</v>
      </c>
      <c r="AY134" s="20" t="s">
        <v>277</v>
      </c>
      <c r="BE134" s="222">
        <f>IF(N134="základní",J134,0)</f>
        <v>0</v>
      </c>
      <c r="BF134" s="222">
        <f>IF(N134="snížená",J134,0)</f>
        <v>0</v>
      </c>
      <c r="BG134" s="222">
        <f>IF(N134="zákl. přenesená",J134,0)</f>
        <v>0</v>
      </c>
      <c r="BH134" s="222">
        <f>IF(N134="sníž. přenesená",J134,0)</f>
        <v>0</v>
      </c>
      <c r="BI134" s="222">
        <f>IF(N134="nulová",J134,0)</f>
        <v>0</v>
      </c>
      <c r="BJ134" s="20" t="s">
        <v>82</v>
      </c>
      <c r="BK134" s="222">
        <f>ROUND(I134*H134,2)</f>
        <v>0</v>
      </c>
      <c r="BL134" s="20" t="s">
        <v>102</v>
      </c>
      <c r="BM134" s="221" t="s">
        <v>2884</v>
      </c>
    </row>
    <row r="135" s="2" customFormat="1">
      <c r="A135" s="41"/>
      <c r="B135" s="42"/>
      <c r="C135" s="43"/>
      <c r="D135" s="223" t="s">
        <v>283</v>
      </c>
      <c r="E135" s="43"/>
      <c r="F135" s="224" t="s">
        <v>2883</v>
      </c>
      <c r="G135" s="43"/>
      <c r="H135" s="43"/>
      <c r="I135" s="225"/>
      <c r="J135" s="43"/>
      <c r="K135" s="43"/>
      <c r="L135" s="47"/>
      <c r="M135" s="226"/>
      <c r="N135" s="22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283</v>
      </c>
      <c r="AU135" s="20" t="s">
        <v>84</v>
      </c>
    </row>
    <row r="136" s="2" customFormat="1" ht="16.5" customHeight="1">
      <c r="A136" s="41"/>
      <c r="B136" s="42"/>
      <c r="C136" s="210" t="s">
        <v>456</v>
      </c>
      <c r="D136" s="210" t="s">
        <v>278</v>
      </c>
      <c r="E136" s="211" t="s">
        <v>2885</v>
      </c>
      <c r="F136" s="212" t="s">
        <v>2886</v>
      </c>
      <c r="G136" s="213" t="s">
        <v>1113</v>
      </c>
      <c r="H136" s="214">
        <v>1300</v>
      </c>
      <c r="I136" s="215"/>
      <c r="J136" s="216">
        <f>ROUND(I136*H136,2)</f>
        <v>0</v>
      </c>
      <c r="K136" s="212" t="s">
        <v>19</v>
      </c>
      <c r="L136" s="47"/>
      <c r="M136" s="217" t="s">
        <v>19</v>
      </c>
      <c r="N136" s="218" t="s">
        <v>46</v>
      </c>
      <c r="O136" s="87"/>
      <c r="P136" s="219">
        <f>O136*H136</f>
        <v>0</v>
      </c>
      <c r="Q136" s="219">
        <v>0</v>
      </c>
      <c r="R136" s="219">
        <f>Q136*H136</f>
        <v>0</v>
      </c>
      <c r="S136" s="219">
        <v>0</v>
      </c>
      <c r="T136" s="22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1" t="s">
        <v>102</v>
      </c>
      <c r="AT136" s="221" t="s">
        <v>278</v>
      </c>
      <c r="AU136" s="221" t="s">
        <v>84</v>
      </c>
      <c r="AY136" s="20" t="s">
        <v>277</v>
      </c>
      <c r="BE136" s="222">
        <f>IF(N136="základní",J136,0)</f>
        <v>0</v>
      </c>
      <c r="BF136" s="222">
        <f>IF(N136="snížená",J136,0)</f>
        <v>0</v>
      </c>
      <c r="BG136" s="222">
        <f>IF(N136="zákl. přenesená",J136,0)</f>
        <v>0</v>
      </c>
      <c r="BH136" s="222">
        <f>IF(N136="sníž. přenesená",J136,0)</f>
        <v>0</v>
      </c>
      <c r="BI136" s="222">
        <f>IF(N136="nulová",J136,0)</f>
        <v>0</v>
      </c>
      <c r="BJ136" s="20" t="s">
        <v>82</v>
      </c>
      <c r="BK136" s="222">
        <f>ROUND(I136*H136,2)</f>
        <v>0</v>
      </c>
      <c r="BL136" s="20" t="s">
        <v>102</v>
      </c>
      <c r="BM136" s="221" t="s">
        <v>2887</v>
      </c>
    </row>
    <row r="137" s="2" customFormat="1">
      <c r="A137" s="41"/>
      <c r="B137" s="42"/>
      <c r="C137" s="43"/>
      <c r="D137" s="223" t="s">
        <v>283</v>
      </c>
      <c r="E137" s="43"/>
      <c r="F137" s="224" t="s">
        <v>2886</v>
      </c>
      <c r="G137" s="43"/>
      <c r="H137" s="43"/>
      <c r="I137" s="225"/>
      <c r="J137" s="43"/>
      <c r="K137" s="43"/>
      <c r="L137" s="47"/>
      <c r="M137" s="226"/>
      <c r="N137" s="22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283</v>
      </c>
      <c r="AU137" s="20" t="s">
        <v>84</v>
      </c>
    </row>
    <row r="138" s="2" customFormat="1" ht="16.5" customHeight="1">
      <c r="A138" s="41"/>
      <c r="B138" s="42"/>
      <c r="C138" s="210" t="s">
        <v>465</v>
      </c>
      <c r="D138" s="210" t="s">
        <v>278</v>
      </c>
      <c r="E138" s="211" t="s">
        <v>2888</v>
      </c>
      <c r="F138" s="212" t="s">
        <v>2889</v>
      </c>
      <c r="G138" s="213" t="s">
        <v>1051</v>
      </c>
      <c r="H138" s="214">
        <v>38</v>
      </c>
      <c r="I138" s="215"/>
      <c r="J138" s="216">
        <f>ROUND(I138*H138,2)</f>
        <v>0</v>
      </c>
      <c r="K138" s="212" t="s">
        <v>19</v>
      </c>
      <c r="L138" s="47"/>
      <c r="M138" s="217" t="s">
        <v>19</v>
      </c>
      <c r="N138" s="218" t="s">
        <v>46</v>
      </c>
      <c r="O138" s="87"/>
      <c r="P138" s="219">
        <f>O138*H138</f>
        <v>0</v>
      </c>
      <c r="Q138" s="219">
        <v>0</v>
      </c>
      <c r="R138" s="219">
        <f>Q138*H138</f>
        <v>0</v>
      </c>
      <c r="S138" s="219">
        <v>0</v>
      </c>
      <c r="T138" s="22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1" t="s">
        <v>102</v>
      </c>
      <c r="AT138" s="221" t="s">
        <v>278</v>
      </c>
      <c r="AU138" s="221" t="s">
        <v>84</v>
      </c>
      <c r="AY138" s="20" t="s">
        <v>277</v>
      </c>
      <c r="BE138" s="222">
        <f>IF(N138="základní",J138,0)</f>
        <v>0</v>
      </c>
      <c r="BF138" s="222">
        <f>IF(N138="snížená",J138,0)</f>
        <v>0</v>
      </c>
      <c r="BG138" s="222">
        <f>IF(N138="zákl. přenesená",J138,0)</f>
        <v>0</v>
      </c>
      <c r="BH138" s="222">
        <f>IF(N138="sníž. přenesená",J138,0)</f>
        <v>0</v>
      </c>
      <c r="BI138" s="222">
        <f>IF(N138="nulová",J138,0)</f>
        <v>0</v>
      </c>
      <c r="BJ138" s="20" t="s">
        <v>82</v>
      </c>
      <c r="BK138" s="222">
        <f>ROUND(I138*H138,2)</f>
        <v>0</v>
      </c>
      <c r="BL138" s="20" t="s">
        <v>102</v>
      </c>
      <c r="BM138" s="221" t="s">
        <v>2890</v>
      </c>
    </row>
    <row r="139" s="2" customFormat="1">
      <c r="A139" s="41"/>
      <c r="B139" s="42"/>
      <c r="C139" s="43"/>
      <c r="D139" s="223" t="s">
        <v>283</v>
      </c>
      <c r="E139" s="43"/>
      <c r="F139" s="224" t="s">
        <v>2889</v>
      </c>
      <c r="G139" s="43"/>
      <c r="H139" s="43"/>
      <c r="I139" s="225"/>
      <c r="J139" s="43"/>
      <c r="K139" s="43"/>
      <c r="L139" s="47"/>
      <c r="M139" s="226"/>
      <c r="N139" s="22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283</v>
      </c>
      <c r="AU139" s="20" t="s">
        <v>84</v>
      </c>
    </row>
    <row r="140" s="2" customFormat="1" ht="16.5" customHeight="1">
      <c r="A140" s="41"/>
      <c r="B140" s="42"/>
      <c r="C140" s="210" t="s">
        <v>472</v>
      </c>
      <c r="D140" s="210" t="s">
        <v>278</v>
      </c>
      <c r="E140" s="211" t="s">
        <v>2891</v>
      </c>
      <c r="F140" s="212" t="s">
        <v>2892</v>
      </c>
      <c r="G140" s="213" t="s">
        <v>1051</v>
      </c>
      <c r="H140" s="214">
        <v>38</v>
      </c>
      <c r="I140" s="215"/>
      <c r="J140" s="216">
        <f>ROUND(I140*H140,2)</f>
        <v>0</v>
      </c>
      <c r="K140" s="212" t="s">
        <v>19</v>
      </c>
      <c r="L140" s="47"/>
      <c r="M140" s="217" t="s">
        <v>19</v>
      </c>
      <c r="N140" s="218" t="s">
        <v>46</v>
      </c>
      <c r="O140" s="87"/>
      <c r="P140" s="219">
        <f>O140*H140</f>
        <v>0</v>
      </c>
      <c r="Q140" s="219">
        <v>0</v>
      </c>
      <c r="R140" s="219">
        <f>Q140*H140</f>
        <v>0</v>
      </c>
      <c r="S140" s="219">
        <v>0</v>
      </c>
      <c r="T140" s="220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1" t="s">
        <v>102</v>
      </c>
      <c r="AT140" s="221" t="s">
        <v>278</v>
      </c>
      <c r="AU140" s="221" t="s">
        <v>84</v>
      </c>
      <c r="AY140" s="20" t="s">
        <v>277</v>
      </c>
      <c r="BE140" s="222">
        <f>IF(N140="základní",J140,0)</f>
        <v>0</v>
      </c>
      <c r="BF140" s="222">
        <f>IF(N140="snížená",J140,0)</f>
        <v>0</v>
      </c>
      <c r="BG140" s="222">
        <f>IF(N140="zákl. přenesená",J140,0)</f>
        <v>0</v>
      </c>
      <c r="BH140" s="222">
        <f>IF(N140="sníž. přenesená",J140,0)</f>
        <v>0</v>
      </c>
      <c r="BI140" s="222">
        <f>IF(N140="nulová",J140,0)</f>
        <v>0</v>
      </c>
      <c r="BJ140" s="20" t="s">
        <v>82</v>
      </c>
      <c r="BK140" s="222">
        <f>ROUND(I140*H140,2)</f>
        <v>0</v>
      </c>
      <c r="BL140" s="20" t="s">
        <v>102</v>
      </c>
      <c r="BM140" s="221" t="s">
        <v>2893</v>
      </c>
    </row>
    <row r="141" s="2" customFormat="1">
      <c r="A141" s="41"/>
      <c r="B141" s="42"/>
      <c r="C141" s="43"/>
      <c r="D141" s="223" t="s">
        <v>283</v>
      </c>
      <c r="E141" s="43"/>
      <c r="F141" s="224" t="s">
        <v>2892</v>
      </c>
      <c r="G141" s="43"/>
      <c r="H141" s="43"/>
      <c r="I141" s="225"/>
      <c r="J141" s="43"/>
      <c r="K141" s="43"/>
      <c r="L141" s="47"/>
      <c r="M141" s="226"/>
      <c r="N141" s="22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283</v>
      </c>
      <c r="AU141" s="20" t="s">
        <v>84</v>
      </c>
    </row>
    <row r="142" s="2" customFormat="1" ht="16.5" customHeight="1">
      <c r="A142" s="41"/>
      <c r="B142" s="42"/>
      <c r="C142" s="210" t="s">
        <v>479</v>
      </c>
      <c r="D142" s="210" t="s">
        <v>278</v>
      </c>
      <c r="E142" s="211" t="s">
        <v>2894</v>
      </c>
      <c r="F142" s="212" t="s">
        <v>2895</v>
      </c>
      <c r="G142" s="213" t="s">
        <v>2896</v>
      </c>
      <c r="H142" s="214">
        <v>1300</v>
      </c>
      <c r="I142" s="215"/>
      <c r="J142" s="216">
        <f>ROUND(I142*H142,2)</f>
        <v>0</v>
      </c>
      <c r="K142" s="212" t="s">
        <v>19</v>
      </c>
      <c r="L142" s="47"/>
      <c r="M142" s="217" t="s">
        <v>19</v>
      </c>
      <c r="N142" s="218" t="s">
        <v>46</v>
      </c>
      <c r="O142" s="87"/>
      <c r="P142" s="219">
        <f>O142*H142</f>
        <v>0</v>
      </c>
      <c r="Q142" s="219">
        <v>0</v>
      </c>
      <c r="R142" s="219">
        <f>Q142*H142</f>
        <v>0</v>
      </c>
      <c r="S142" s="219">
        <v>0</v>
      </c>
      <c r="T142" s="22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1" t="s">
        <v>102</v>
      </c>
      <c r="AT142" s="221" t="s">
        <v>278</v>
      </c>
      <c r="AU142" s="221" t="s">
        <v>84</v>
      </c>
      <c r="AY142" s="20" t="s">
        <v>277</v>
      </c>
      <c r="BE142" s="222">
        <f>IF(N142="základní",J142,0)</f>
        <v>0</v>
      </c>
      <c r="BF142" s="222">
        <f>IF(N142="snížená",J142,0)</f>
        <v>0</v>
      </c>
      <c r="BG142" s="222">
        <f>IF(N142="zákl. přenesená",J142,0)</f>
        <v>0</v>
      </c>
      <c r="BH142" s="222">
        <f>IF(N142="sníž. přenesená",J142,0)</f>
        <v>0</v>
      </c>
      <c r="BI142" s="222">
        <f>IF(N142="nulová",J142,0)</f>
        <v>0</v>
      </c>
      <c r="BJ142" s="20" t="s">
        <v>82</v>
      </c>
      <c r="BK142" s="222">
        <f>ROUND(I142*H142,2)</f>
        <v>0</v>
      </c>
      <c r="BL142" s="20" t="s">
        <v>102</v>
      </c>
      <c r="BM142" s="221" t="s">
        <v>2897</v>
      </c>
    </row>
    <row r="143" s="2" customFormat="1">
      <c r="A143" s="41"/>
      <c r="B143" s="42"/>
      <c r="C143" s="43"/>
      <c r="D143" s="223" t="s">
        <v>283</v>
      </c>
      <c r="E143" s="43"/>
      <c r="F143" s="224" t="s">
        <v>2895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283</v>
      </c>
      <c r="AU143" s="20" t="s">
        <v>84</v>
      </c>
    </row>
    <row r="144" s="2" customFormat="1" ht="16.5" customHeight="1">
      <c r="A144" s="41"/>
      <c r="B144" s="42"/>
      <c r="C144" s="210" t="s">
        <v>484</v>
      </c>
      <c r="D144" s="210" t="s">
        <v>278</v>
      </c>
      <c r="E144" s="211" t="s">
        <v>2898</v>
      </c>
      <c r="F144" s="212" t="s">
        <v>2899</v>
      </c>
      <c r="G144" s="213" t="s">
        <v>2896</v>
      </c>
      <c r="H144" s="214">
        <v>1300</v>
      </c>
      <c r="I144" s="215"/>
      <c r="J144" s="216">
        <f>ROUND(I144*H144,2)</f>
        <v>0</v>
      </c>
      <c r="K144" s="212" t="s">
        <v>19</v>
      </c>
      <c r="L144" s="47"/>
      <c r="M144" s="217" t="s">
        <v>19</v>
      </c>
      <c r="N144" s="218" t="s">
        <v>46</v>
      </c>
      <c r="O144" s="87"/>
      <c r="P144" s="219">
        <f>O144*H144</f>
        <v>0</v>
      </c>
      <c r="Q144" s="219">
        <v>0</v>
      </c>
      <c r="R144" s="219">
        <f>Q144*H144</f>
        <v>0</v>
      </c>
      <c r="S144" s="219">
        <v>0</v>
      </c>
      <c r="T144" s="220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1" t="s">
        <v>102</v>
      </c>
      <c r="AT144" s="221" t="s">
        <v>278</v>
      </c>
      <c r="AU144" s="221" t="s">
        <v>84</v>
      </c>
      <c r="AY144" s="20" t="s">
        <v>277</v>
      </c>
      <c r="BE144" s="222">
        <f>IF(N144="základní",J144,0)</f>
        <v>0</v>
      </c>
      <c r="BF144" s="222">
        <f>IF(N144="snížená",J144,0)</f>
        <v>0</v>
      </c>
      <c r="BG144" s="222">
        <f>IF(N144="zákl. přenesená",J144,0)</f>
        <v>0</v>
      </c>
      <c r="BH144" s="222">
        <f>IF(N144="sníž. přenesená",J144,0)</f>
        <v>0</v>
      </c>
      <c r="BI144" s="222">
        <f>IF(N144="nulová",J144,0)</f>
        <v>0</v>
      </c>
      <c r="BJ144" s="20" t="s">
        <v>82</v>
      </c>
      <c r="BK144" s="222">
        <f>ROUND(I144*H144,2)</f>
        <v>0</v>
      </c>
      <c r="BL144" s="20" t="s">
        <v>102</v>
      </c>
      <c r="BM144" s="221" t="s">
        <v>2900</v>
      </c>
    </row>
    <row r="145" s="2" customFormat="1">
      <c r="A145" s="41"/>
      <c r="B145" s="42"/>
      <c r="C145" s="43"/>
      <c r="D145" s="223" t="s">
        <v>283</v>
      </c>
      <c r="E145" s="43"/>
      <c r="F145" s="224" t="s">
        <v>2899</v>
      </c>
      <c r="G145" s="43"/>
      <c r="H145" s="43"/>
      <c r="I145" s="225"/>
      <c r="J145" s="43"/>
      <c r="K145" s="43"/>
      <c r="L145" s="47"/>
      <c r="M145" s="226"/>
      <c r="N145" s="22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283</v>
      </c>
      <c r="AU145" s="20" t="s">
        <v>84</v>
      </c>
    </row>
    <row r="146" s="2" customFormat="1" ht="16.5" customHeight="1">
      <c r="A146" s="41"/>
      <c r="B146" s="42"/>
      <c r="C146" s="210" t="s">
        <v>488</v>
      </c>
      <c r="D146" s="210" t="s">
        <v>278</v>
      </c>
      <c r="E146" s="211" t="s">
        <v>2901</v>
      </c>
      <c r="F146" s="212" t="s">
        <v>2902</v>
      </c>
      <c r="G146" s="213" t="s">
        <v>2896</v>
      </c>
      <c r="H146" s="214">
        <v>1300</v>
      </c>
      <c r="I146" s="215"/>
      <c r="J146" s="216">
        <f>ROUND(I146*H146,2)</f>
        <v>0</v>
      </c>
      <c r="K146" s="212" t="s">
        <v>19</v>
      </c>
      <c r="L146" s="47"/>
      <c r="M146" s="217" t="s">
        <v>19</v>
      </c>
      <c r="N146" s="218" t="s">
        <v>46</v>
      </c>
      <c r="O146" s="87"/>
      <c r="P146" s="219">
        <f>O146*H146</f>
        <v>0</v>
      </c>
      <c r="Q146" s="219">
        <v>0</v>
      </c>
      <c r="R146" s="219">
        <f>Q146*H146</f>
        <v>0</v>
      </c>
      <c r="S146" s="219">
        <v>0</v>
      </c>
      <c r="T146" s="220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1" t="s">
        <v>102</v>
      </c>
      <c r="AT146" s="221" t="s">
        <v>278</v>
      </c>
      <c r="AU146" s="221" t="s">
        <v>84</v>
      </c>
      <c r="AY146" s="20" t="s">
        <v>277</v>
      </c>
      <c r="BE146" s="222">
        <f>IF(N146="základní",J146,0)</f>
        <v>0</v>
      </c>
      <c r="BF146" s="222">
        <f>IF(N146="snížená",J146,0)</f>
        <v>0</v>
      </c>
      <c r="BG146" s="222">
        <f>IF(N146="zákl. přenesená",J146,0)</f>
        <v>0</v>
      </c>
      <c r="BH146" s="222">
        <f>IF(N146="sníž. přenesená",J146,0)</f>
        <v>0</v>
      </c>
      <c r="BI146" s="222">
        <f>IF(N146="nulová",J146,0)</f>
        <v>0</v>
      </c>
      <c r="BJ146" s="20" t="s">
        <v>82</v>
      </c>
      <c r="BK146" s="222">
        <f>ROUND(I146*H146,2)</f>
        <v>0</v>
      </c>
      <c r="BL146" s="20" t="s">
        <v>102</v>
      </c>
      <c r="BM146" s="221" t="s">
        <v>2903</v>
      </c>
    </row>
    <row r="147" s="2" customFormat="1">
      <c r="A147" s="41"/>
      <c r="B147" s="42"/>
      <c r="C147" s="43"/>
      <c r="D147" s="223" t="s">
        <v>283</v>
      </c>
      <c r="E147" s="43"/>
      <c r="F147" s="224" t="s">
        <v>2902</v>
      </c>
      <c r="G147" s="43"/>
      <c r="H147" s="43"/>
      <c r="I147" s="225"/>
      <c r="J147" s="43"/>
      <c r="K147" s="43"/>
      <c r="L147" s="47"/>
      <c r="M147" s="226"/>
      <c r="N147" s="22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283</v>
      </c>
      <c r="AU147" s="20" t="s">
        <v>84</v>
      </c>
    </row>
    <row r="148" s="2" customFormat="1" ht="16.5" customHeight="1">
      <c r="A148" s="41"/>
      <c r="B148" s="42"/>
      <c r="C148" s="210" t="s">
        <v>494</v>
      </c>
      <c r="D148" s="210" t="s">
        <v>278</v>
      </c>
      <c r="E148" s="211" t="s">
        <v>2904</v>
      </c>
      <c r="F148" s="212" t="s">
        <v>2905</v>
      </c>
      <c r="G148" s="213" t="s">
        <v>1041</v>
      </c>
      <c r="H148" s="214">
        <v>650</v>
      </c>
      <c r="I148" s="215"/>
      <c r="J148" s="216">
        <f>ROUND(I148*H148,2)</f>
        <v>0</v>
      </c>
      <c r="K148" s="212" t="s">
        <v>19</v>
      </c>
      <c r="L148" s="47"/>
      <c r="M148" s="217" t="s">
        <v>19</v>
      </c>
      <c r="N148" s="218" t="s">
        <v>46</v>
      </c>
      <c r="O148" s="87"/>
      <c r="P148" s="219">
        <f>O148*H148</f>
        <v>0</v>
      </c>
      <c r="Q148" s="219">
        <v>0</v>
      </c>
      <c r="R148" s="219">
        <f>Q148*H148</f>
        <v>0</v>
      </c>
      <c r="S148" s="219">
        <v>0</v>
      </c>
      <c r="T148" s="22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1" t="s">
        <v>102</v>
      </c>
      <c r="AT148" s="221" t="s">
        <v>278</v>
      </c>
      <c r="AU148" s="221" t="s">
        <v>84</v>
      </c>
      <c r="AY148" s="20" t="s">
        <v>277</v>
      </c>
      <c r="BE148" s="222">
        <f>IF(N148="základní",J148,0)</f>
        <v>0</v>
      </c>
      <c r="BF148" s="222">
        <f>IF(N148="snížená",J148,0)</f>
        <v>0</v>
      </c>
      <c r="BG148" s="222">
        <f>IF(N148="zákl. přenesená",J148,0)</f>
        <v>0</v>
      </c>
      <c r="BH148" s="222">
        <f>IF(N148="sníž. přenesená",J148,0)</f>
        <v>0</v>
      </c>
      <c r="BI148" s="222">
        <f>IF(N148="nulová",J148,0)</f>
        <v>0</v>
      </c>
      <c r="BJ148" s="20" t="s">
        <v>82</v>
      </c>
      <c r="BK148" s="222">
        <f>ROUND(I148*H148,2)</f>
        <v>0</v>
      </c>
      <c r="BL148" s="20" t="s">
        <v>102</v>
      </c>
      <c r="BM148" s="221" t="s">
        <v>2906</v>
      </c>
    </row>
    <row r="149" s="2" customFormat="1">
      <c r="A149" s="41"/>
      <c r="B149" s="42"/>
      <c r="C149" s="43"/>
      <c r="D149" s="223" t="s">
        <v>283</v>
      </c>
      <c r="E149" s="43"/>
      <c r="F149" s="224" t="s">
        <v>2905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283</v>
      </c>
      <c r="AU149" s="20" t="s">
        <v>84</v>
      </c>
    </row>
    <row r="150" s="2" customFormat="1" ht="16.5" customHeight="1">
      <c r="A150" s="41"/>
      <c r="B150" s="42"/>
      <c r="C150" s="210" t="s">
        <v>498</v>
      </c>
      <c r="D150" s="210" t="s">
        <v>278</v>
      </c>
      <c r="E150" s="211" t="s">
        <v>2907</v>
      </c>
      <c r="F150" s="212" t="s">
        <v>2908</v>
      </c>
      <c r="G150" s="213" t="s">
        <v>1051</v>
      </c>
      <c r="H150" s="214">
        <v>1</v>
      </c>
      <c r="I150" s="215"/>
      <c r="J150" s="216">
        <f>ROUND(I150*H150,2)</f>
        <v>0</v>
      </c>
      <c r="K150" s="212" t="s">
        <v>19</v>
      </c>
      <c r="L150" s="47"/>
      <c r="M150" s="217" t="s">
        <v>19</v>
      </c>
      <c r="N150" s="218" t="s">
        <v>46</v>
      </c>
      <c r="O150" s="87"/>
      <c r="P150" s="219">
        <f>O150*H150</f>
        <v>0</v>
      </c>
      <c r="Q150" s="219">
        <v>0</v>
      </c>
      <c r="R150" s="219">
        <f>Q150*H150</f>
        <v>0</v>
      </c>
      <c r="S150" s="219">
        <v>0</v>
      </c>
      <c r="T150" s="220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1" t="s">
        <v>102</v>
      </c>
      <c r="AT150" s="221" t="s">
        <v>278</v>
      </c>
      <c r="AU150" s="221" t="s">
        <v>84</v>
      </c>
      <c r="AY150" s="20" t="s">
        <v>277</v>
      </c>
      <c r="BE150" s="222">
        <f>IF(N150="základní",J150,0)</f>
        <v>0</v>
      </c>
      <c r="BF150" s="222">
        <f>IF(N150="snížená",J150,0)</f>
        <v>0</v>
      </c>
      <c r="BG150" s="222">
        <f>IF(N150="zákl. přenesená",J150,0)</f>
        <v>0</v>
      </c>
      <c r="BH150" s="222">
        <f>IF(N150="sníž. přenesená",J150,0)</f>
        <v>0</v>
      </c>
      <c r="BI150" s="222">
        <f>IF(N150="nulová",J150,0)</f>
        <v>0</v>
      </c>
      <c r="BJ150" s="20" t="s">
        <v>82</v>
      </c>
      <c r="BK150" s="222">
        <f>ROUND(I150*H150,2)</f>
        <v>0</v>
      </c>
      <c r="BL150" s="20" t="s">
        <v>102</v>
      </c>
      <c r="BM150" s="221" t="s">
        <v>2909</v>
      </c>
    </row>
    <row r="151" s="2" customFormat="1">
      <c r="A151" s="41"/>
      <c r="B151" s="42"/>
      <c r="C151" s="43"/>
      <c r="D151" s="223" t="s">
        <v>283</v>
      </c>
      <c r="E151" s="43"/>
      <c r="F151" s="224" t="s">
        <v>2908</v>
      </c>
      <c r="G151" s="43"/>
      <c r="H151" s="43"/>
      <c r="I151" s="225"/>
      <c r="J151" s="43"/>
      <c r="K151" s="43"/>
      <c r="L151" s="47"/>
      <c r="M151" s="226"/>
      <c r="N151" s="22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283</v>
      </c>
      <c r="AU151" s="20" t="s">
        <v>84</v>
      </c>
    </row>
    <row r="152" s="2" customFormat="1" ht="16.5" customHeight="1">
      <c r="A152" s="41"/>
      <c r="B152" s="42"/>
      <c r="C152" s="210" t="s">
        <v>507</v>
      </c>
      <c r="D152" s="210" t="s">
        <v>278</v>
      </c>
      <c r="E152" s="211" t="s">
        <v>2910</v>
      </c>
      <c r="F152" s="212" t="s">
        <v>2911</v>
      </c>
      <c r="G152" s="213" t="s">
        <v>2896</v>
      </c>
      <c r="H152" s="214">
        <v>20</v>
      </c>
      <c r="I152" s="215"/>
      <c r="J152" s="216">
        <f>ROUND(I152*H152,2)</f>
        <v>0</v>
      </c>
      <c r="K152" s="212" t="s">
        <v>19</v>
      </c>
      <c r="L152" s="47"/>
      <c r="M152" s="217" t="s">
        <v>19</v>
      </c>
      <c r="N152" s="218" t="s">
        <v>46</v>
      </c>
      <c r="O152" s="87"/>
      <c r="P152" s="219">
        <f>O152*H152</f>
        <v>0</v>
      </c>
      <c r="Q152" s="219">
        <v>0</v>
      </c>
      <c r="R152" s="219">
        <f>Q152*H152</f>
        <v>0</v>
      </c>
      <c r="S152" s="219">
        <v>0</v>
      </c>
      <c r="T152" s="220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1" t="s">
        <v>102</v>
      </c>
      <c r="AT152" s="221" t="s">
        <v>278</v>
      </c>
      <c r="AU152" s="221" t="s">
        <v>84</v>
      </c>
      <c r="AY152" s="20" t="s">
        <v>277</v>
      </c>
      <c r="BE152" s="222">
        <f>IF(N152="základní",J152,0)</f>
        <v>0</v>
      </c>
      <c r="BF152" s="222">
        <f>IF(N152="snížená",J152,0)</f>
        <v>0</v>
      </c>
      <c r="BG152" s="222">
        <f>IF(N152="zákl. přenesená",J152,0)</f>
        <v>0</v>
      </c>
      <c r="BH152" s="222">
        <f>IF(N152="sníž. přenesená",J152,0)</f>
        <v>0</v>
      </c>
      <c r="BI152" s="222">
        <f>IF(N152="nulová",J152,0)</f>
        <v>0</v>
      </c>
      <c r="BJ152" s="20" t="s">
        <v>82</v>
      </c>
      <c r="BK152" s="222">
        <f>ROUND(I152*H152,2)</f>
        <v>0</v>
      </c>
      <c r="BL152" s="20" t="s">
        <v>102</v>
      </c>
      <c r="BM152" s="221" t="s">
        <v>2912</v>
      </c>
    </row>
    <row r="153" s="2" customFormat="1">
      <c r="A153" s="41"/>
      <c r="B153" s="42"/>
      <c r="C153" s="43"/>
      <c r="D153" s="223" t="s">
        <v>283</v>
      </c>
      <c r="E153" s="43"/>
      <c r="F153" s="224" t="s">
        <v>2911</v>
      </c>
      <c r="G153" s="43"/>
      <c r="H153" s="43"/>
      <c r="I153" s="225"/>
      <c r="J153" s="43"/>
      <c r="K153" s="43"/>
      <c r="L153" s="47"/>
      <c r="M153" s="226"/>
      <c r="N153" s="22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283</v>
      </c>
      <c r="AU153" s="20" t="s">
        <v>84</v>
      </c>
    </row>
    <row r="154" s="2" customFormat="1" ht="16.5" customHeight="1">
      <c r="A154" s="41"/>
      <c r="B154" s="42"/>
      <c r="C154" s="210" t="s">
        <v>518</v>
      </c>
      <c r="D154" s="210" t="s">
        <v>278</v>
      </c>
      <c r="E154" s="211" t="s">
        <v>2913</v>
      </c>
      <c r="F154" s="212" t="s">
        <v>2914</v>
      </c>
      <c r="G154" s="213" t="s">
        <v>1051</v>
      </c>
      <c r="H154" s="214">
        <v>2</v>
      </c>
      <c r="I154" s="215"/>
      <c r="J154" s="216">
        <f>ROUND(I154*H154,2)</f>
        <v>0</v>
      </c>
      <c r="K154" s="212" t="s">
        <v>19</v>
      </c>
      <c r="L154" s="47"/>
      <c r="M154" s="217" t="s">
        <v>19</v>
      </c>
      <c r="N154" s="218" t="s">
        <v>46</v>
      </c>
      <c r="O154" s="87"/>
      <c r="P154" s="219">
        <f>O154*H154</f>
        <v>0</v>
      </c>
      <c r="Q154" s="219">
        <v>0</v>
      </c>
      <c r="R154" s="219">
        <f>Q154*H154</f>
        <v>0</v>
      </c>
      <c r="S154" s="219">
        <v>0</v>
      </c>
      <c r="T154" s="220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1" t="s">
        <v>102</v>
      </c>
      <c r="AT154" s="221" t="s">
        <v>278</v>
      </c>
      <c r="AU154" s="221" t="s">
        <v>84</v>
      </c>
      <c r="AY154" s="20" t="s">
        <v>277</v>
      </c>
      <c r="BE154" s="222">
        <f>IF(N154="základní",J154,0)</f>
        <v>0</v>
      </c>
      <c r="BF154" s="222">
        <f>IF(N154="snížená",J154,0)</f>
        <v>0</v>
      </c>
      <c r="BG154" s="222">
        <f>IF(N154="zákl. přenesená",J154,0)</f>
        <v>0</v>
      </c>
      <c r="BH154" s="222">
        <f>IF(N154="sníž. přenesená",J154,0)</f>
        <v>0</v>
      </c>
      <c r="BI154" s="222">
        <f>IF(N154="nulová",J154,0)</f>
        <v>0</v>
      </c>
      <c r="BJ154" s="20" t="s">
        <v>82</v>
      </c>
      <c r="BK154" s="222">
        <f>ROUND(I154*H154,2)</f>
        <v>0</v>
      </c>
      <c r="BL154" s="20" t="s">
        <v>102</v>
      </c>
      <c r="BM154" s="221" t="s">
        <v>2915</v>
      </c>
    </row>
    <row r="155" s="2" customFormat="1">
      <c r="A155" s="41"/>
      <c r="B155" s="42"/>
      <c r="C155" s="43"/>
      <c r="D155" s="223" t="s">
        <v>283</v>
      </c>
      <c r="E155" s="43"/>
      <c r="F155" s="224" t="s">
        <v>2914</v>
      </c>
      <c r="G155" s="43"/>
      <c r="H155" s="43"/>
      <c r="I155" s="225"/>
      <c r="J155" s="43"/>
      <c r="K155" s="43"/>
      <c r="L155" s="47"/>
      <c r="M155" s="226"/>
      <c r="N155" s="22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283</v>
      </c>
      <c r="AU155" s="20" t="s">
        <v>84</v>
      </c>
    </row>
    <row r="156" s="2" customFormat="1" ht="16.5" customHeight="1">
      <c r="A156" s="41"/>
      <c r="B156" s="42"/>
      <c r="C156" s="210" t="s">
        <v>527</v>
      </c>
      <c r="D156" s="210" t="s">
        <v>278</v>
      </c>
      <c r="E156" s="211" t="s">
        <v>2916</v>
      </c>
      <c r="F156" s="212" t="s">
        <v>2917</v>
      </c>
      <c r="G156" s="213" t="s">
        <v>1051</v>
      </c>
      <c r="H156" s="214">
        <v>1</v>
      </c>
      <c r="I156" s="215"/>
      <c r="J156" s="216">
        <f>ROUND(I156*H156,2)</f>
        <v>0</v>
      </c>
      <c r="K156" s="212" t="s">
        <v>19</v>
      </c>
      <c r="L156" s="47"/>
      <c r="M156" s="217" t="s">
        <v>19</v>
      </c>
      <c r="N156" s="218" t="s">
        <v>46</v>
      </c>
      <c r="O156" s="87"/>
      <c r="P156" s="219">
        <f>O156*H156</f>
        <v>0</v>
      </c>
      <c r="Q156" s="219">
        <v>0</v>
      </c>
      <c r="R156" s="219">
        <f>Q156*H156</f>
        <v>0</v>
      </c>
      <c r="S156" s="219">
        <v>0</v>
      </c>
      <c r="T156" s="220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1" t="s">
        <v>102</v>
      </c>
      <c r="AT156" s="221" t="s">
        <v>278</v>
      </c>
      <c r="AU156" s="221" t="s">
        <v>84</v>
      </c>
      <c r="AY156" s="20" t="s">
        <v>277</v>
      </c>
      <c r="BE156" s="222">
        <f>IF(N156="základní",J156,0)</f>
        <v>0</v>
      </c>
      <c r="BF156" s="222">
        <f>IF(N156="snížená",J156,0)</f>
        <v>0</v>
      </c>
      <c r="BG156" s="222">
        <f>IF(N156="zákl. přenesená",J156,0)</f>
        <v>0</v>
      </c>
      <c r="BH156" s="222">
        <f>IF(N156="sníž. přenesená",J156,0)</f>
        <v>0</v>
      </c>
      <c r="BI156" s="222">
        <f>IF(N156="nulová",J156,0)</f>
        <v>0</v>
      </c>
      <c r="BJ156" s="20" t="s">
        <v>82</v>
      </c>
      <c r="BK156" s="222">
        <f>ROUND(I156*H156,2)</f>
        <v>0</v>
      </c>
      <c r="BL156" s="20" t="s">
        <v>102</v>
      </c>
      <c r="BM156" s="221" t="s">
        <v>2918</v>
      </c>
    </row>
    <row r="157" s="2" customFormat="1">
      <c r="A157" s="41"/>
      <c r="B157" s="42"/>
      <c r="C157" s="43"/>
      <c r="D157" s="223" t="s">
        <v>283</v>
      </c>
      <c r="E157" s="43"/>
      <c r="F157" s="224" t="s">
        <v>2917</v>
      </c>
      <c r="G157" s="43"/>
      <c r="H157" s="43"/>
      <c r="I157" s="225"/>
      <c r="J157" s="43"/>
      <c r="K157" s="43"/>
      <c r="L157" s="47"/>
      <c r="M157" s="226"/>
      <c r="N157" s="22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283</v>
      </c>
      <c r="AU157" s="20" t="s">
        <v>84</v>
      </c>
    </row>
    <row r="158" s="2" customFormat="1" ht="16.5" customHeight="1">
      <c r="A158" s="41"/>
      <c r="B158" s="42"/>
      <c r="C158" s="210" t="s">
        <v>536</v>
      </c>
      <c r="D158" s="210" t="s">
        <v>278</v>
      </c>
      <c r="E158" s="211" t="s">
        <v>2919</v>
      </c>
      <c r="F158" s="212" t="s">
        <v>2920</v>
      </c>
      <c r="G158" s="213" t="s">
        <v>1119</v>
      </c>
      <c r="H158" s="214">
        <v>84</v>
      </c>
      <c r="I158" s="215"/>
      <c r="J158" s="216">
        <f>ROUND(I158*H158,2)</f>
        <v>0</v>
      </c>
      <c r="K158" s="212" t="s">
        <v>19</v>
      </c>
      <c r="L158" s="47"/>
      <c r="M158" s="217" t="s">
        <v>19</v>
      </c>
      <c r="N158" s="218" t="s">
        <v>46</v>
      </c>
      <c r="O158" s="87"/>
      <c r="P158" s="219">
        <f>O158*H158</f>
        <v>0</v>
      </c>
      <c r="Q158" s="219">
        <v>0</v>
      </c>
      <c r="R158" s="219">
        <f>Q158*H158</f>
        <v>0</v>
      </c>
      <c r="S158" s="219">
        <v>0</v>
      </c>
      <c r="T158" s="220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1" t="s">
        <v>102</v>
      </c>
      <c r="AT158" s="221" t="s">
        <v>278</v>
      </c>
      <c r="AU158" s="221" t="s">
        <v>84</v>
      </c>
      <c r="AY158" s="20" t="s">
        <v>277</v>
      </c>
      <c r="BE158" s="222">
        <f>IF(N158="základní",J158,0)</f>
        <v>0</v>
      </c>
      <c r="BF158" s="222">
        <f>IF(N158="snížená",J158,0)</f>
        <v>0</v>
      </c>
      <c r="BG158" s="222">
        <f>IF(N158="zákl. přenesená",J158,0)</f>
        <v>0</v>
      </c>
      <c r="BH158" s="222">
        <f>IF(N158="sníž. přenesená",J158,0)</f>
        <v>0</v>
      </c>
      <c r="BI158" s="222">
        <f>IF(N158="nulová",J158,0)</f>
        <v>0</v>
      </c>
      <c r="BJ158" s="20" t="s">
        <v>82</v>
      </c>
      <c r="BK158" s="222">
        <f>ROUND(I158*H158,2)</f>
        <v>0</v>
      </c>
      <c r="BL158" s="20" t="s">
        <v>102</v>
      </c>
      <c r="BM158" s="221" t="s">
        <v>2921</v>
      </c>
    </row>
    <row r="159" s="2" customFormat="1">
      <c r="A159" s="41"/>
      <c r="B159" s="42"/>
      <c r="C159" s="43"/>
      <c r="D159" s="223" t="s">
        <v>283</v>
      </c>
      <c r="E159" s="43"/>
      <c r="F159" s="224" t="s">
        <v>2920</v>
      </c>
      <c r="G159" s="43"/>
      <c r="H159" s="43"/>
      <c r="I159" s="225"/>
      <c r="J159" s="43"/>
      <c r="K159" s="43"/>
      <c r="L159" s="47"/>
      <c r="M159" s="226"/>
      <c r="N159" s="22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283</v>
      </c>
      <c r="AU159" s="20" t="s">
        <v>84</v>
      </c>
    </row>
    <row r="160" s="2" customFormat="1" ht="16.5" customHeight="1">
      <c r="A160" s="41"/>
      <c r="B160" s="42"/>
      <c r="C160" s="210" t="s">
        <v>544</v>
      </c>
      <c r="D160" s="210" t="s">
        <v>278</v>
      </c>
      <c r="E160" s="211" t="s">
        <v>2922</v>
      </c>
      <c r="F160" s="212" t="s">
        <v>2923</v>
      </c>
      <c r="G160" s="213" t="s">
        <v>1051</v>
      </c>
      <c r="H160" s="214">
        <v>1</v>
      </c>
      <c r="I160" s="215"/>
      <c r="J160" s="216">
        <f>ROUND(I160*H160,2)</f>
        <v>0</v>
      </c>
      <c r="K160" s="212" t="s">
        <v>19</v>
      </c>
      <c r="L160" s="47"/>
      <c r="M160" s="217" t="s">
        <v>19</v>
      </c>
      <c r="N160" s="218" t="s">
        <v>46</v>
      </c>
      <c r="O160" s="87"/>
      <c r="P160" s="219">
        <f>O160*H160</f>
        <v>0</v>
      </c>
      <c r="Q160" s="219">
        <v>0</v>
      </c>
      <c r="R160" s="219">
        <f>Q160*H160</f>
        <v>0</v>
      </c>
      <c r="S160" s="219">
        <v>0</v>
      </c>
      <c r="T160" s="220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1" t="s">
        <v>102</v>
      </c>
      <c r="AT160" s="221" t="s">
        <v>278</v>
      </c>
      <c r="AU160" s="221" t="s">
        <v>84</v>
      </c>
      <c r="AY160" s="20" t="s">
        <v>277</v>
      </c>
      <c r="BE160" s="222">
        <f>IF(N160="základní",J160,0)</f>
        <v>0</v>
      </c>
      <c r="BF160" s="222">
        <f>IF(N160="snížená",J160,0)</f>
        <v>0</v>
      </c>
      <c r="BG160" s="222">
        <f>IF(N160="zákl. přenesená",J160,0)</f>
        <v>0</v>
      </c>
      <c r="BH160" s="222">
        <f>IF(N160="sníž. přenesená",J160,0)</f>
        <v>0</v>
      </c>
      <c r="BI160" s="222">
        <f>IF(N160="nulová",J160,0)</f>
        <v>0</v>
      </c>
      <c r="BJ160" s="20" t="s">
        <v>82</v>
      </c>
      <c r="BK160" s="222">
        <f>ROUND(I160*H160,2)</f>
        <v>0</v>
      </c>
      <c r="BL160" s="20" t="s">
        <v>102</v>
      </c>
      <c r="BM160" s="221" t="s">
        <v>2924</v>
      </c>
    </row>
    <row r="161" s="2" customFormat="1">
      <c r="A161" s="41"/>
      <c r="B161" s="42"/>
      <c r="C161" s="43"/>
      <c r="D161" s="223" t="s">
        <v>283</v>
      </c>
      <c r="E161" s="43"/>
      <c r="F161" s="224" t="s">
        <v>2923</v>
      </c>
      <c r="G161" s="43"/>
      <c r="H161" s="43"/>
      <c r="I161" s="225"/>
      <c r="J161" s="43"/>
      <c r="K161" s="43"/>
      <c r="L161" s="47"/>
      <c r="M161" s="226"/>
      <c r="N161" s="22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283</v>
      </c>
      <c r="AU161" s="20" t="s">
        <v>84</v>
      </c>
    </row>
    <row r="162" s="2" customFormat="1" ht="16.5" customHeight="1">
      <c r="A162" s="41"/>
      <c r="B162" s="42"/>
      <c r="C162" s="210" t="s">
        <v>551</v>
      </c>
      <c r="D162" s="210" t="s">
        <v>278</v>
      </c>
      <c r="E162" s="211" t="s">
        <v>2925</v>
      </c>
      <c r="F162" s="212" t="s">
        <v>2926</v>
      </c>
      <c r="G162" s="213" t="s">
        <v>1051</v>
      </c>
      <c r="H162" s="214">
        <v>1</v>
      </c>
      <c r="I162" s="215"/>
      <c r="J162" s="216">
        <f>ROUND(I162*H162,2)</f>
        <v>0</v>
      </c>
      <c r="K162" s="212" t="s">
        <v>19</v>
      </c>
      <c r="L162" s="47"/>
      <c r="M162" s="217" t="s">
        <v>19</v>
      </c>
      <c r="N162" s="218" t="s">
        <v>46</v>
      </c>
      <c r="O162" s="87"/>
      <c r="P162" s="219">
        <f>O162*H162</f>
        <v>0</v>
      </c>
      <c r="Q162" s="219">
        <v>0</v>
      </c>
      <c r="R162" s="219">
        <f>Q162*H162</f>
        <v>0</v>
      </c>
      <c r="S162" s="219">
        <v>0</v>
      </c>
      <c r="T162" s="220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1" t="s">
        <v>102</v>
      </c>
      <c r="AT162" s="221" t="s">
        <v>278</v>
      </c>
      <c r="AU162" s="221" t="s">
        <v>84</v>
      </c>
      <c r="AY162" s="20" t="s">
        <v>277</v>
      </c>
      <c r="BE162" s="222">
        <f>IF(N162="základní",J162,0)</f>
        <v>0</v>
      </c>
      <c r="BF162" s="222">
        <f>IF(N162="snížená",J162,0)</f>
        <v>0</v>
      </c>
      <c r="BG162" s="222">
        <f>IF(N162="zákl. přenesená",J162,0)</f>
        <v>0</v>
      </c>
      <c r="BH162" s="222">
        <f>IF(N162="sníž. přenesená",J162,0)</f>
        <v>0</v>
      </c>
      <c r="BI162" s="222">
        <f>IF(N162="nulová",J162,0)</f>
        <v>0</v>
      </c>
      <c r="BJ162" s="20" t="s">
        <v>82</v>
      </c>
      <c r="BK162" s="222">
        <f>ROUND(I162*H162,2)</f>
        <v>0</v>
      </c>
      <c r="BL162" s="20" t="s">
        <v>102</v>
      </c>
      <c r="BM162" s="221" t="s">
        <v>2927</v>
      </c>
    </row>
    <row r="163" s="2" customFormat="1">
      <c r="A163" s="41"/>
      <c r="B163" s="42"/>
      <c r="C163" s="43"/>
      <c r="D163" s="223" t="s">
        <v>283</v>
      </c>
      <c r="E163" s="43"/>
      <c r="F163" s="224" t="s">
        <v>2926</v>
      </c>
      <c r="G163" s="43"/>
      <c r="H163" s="43"/>
      <c r="I163" s="225"/>
      <c r="J163" s="43"/>
      <c r="K163" s="43"/>
      <c r="L163" s="47"/>
      <c r="M163" s="226"/>
      <c r="N163" s="22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283</v>
      </c>
      <c r="AU163" s="20" t="s">
        <v>84</v>
      </c>
    </row>
    <row r="164" s="2" customFormat="1" ht="16.5" customHeight="1">
      <c r="A164" s="41"/>
      <c r="B164" s="42"/>
      <c r="C164" s="210" t="s">
        <v>558</v>
      </c>
      <c r="D164" s="210" t="s">
        <v>278</v>
      </c>
      <c r="E164" s="211" t="s">
        <v>2928</v>
      </c>
      <c r="F164" s="212" t="s">
        <v>2929</v>
      </c>
      <c r="G164" s="213" t="s">
        <v>1119</v>
      </c>
      <c r="H164" s="214">
        <v>8</v>
      </c>
      <c r="I164" s="215"/>
      <c r="J164" s="216">
        <f>ROUND(I164*H164,2)</f>
        <v>0</v>
      </c>
      <c r="K164" s="212" t="s">
        <v>19</v>
      </c>
      <c r="L164" s="47"/>
      <c r="M164" s="217" t="s">
        <v>19</v>
      </c>
      <c r="N164" s="218" t="s">
        <v>46</v>
      </c>
      <c r="O164" s="87"/>
      <c r="P164" s="219">
        <f>O164*H164</f>
        <v>0</v>
      </c>
      <c r="Q164" s="219">
        <v>0</v>
      </c>
      <c r="R164" s="219">
        <f>Q164*H164</f>
        <v>0</v>
      </c>
      <c r="S164" s="219">
        <v>0</v>
      </c>
      <c r="T164" s="220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1" t="s">
        <v>102</v>
      </c>
      <c r="AT164" s="221" t="s">
        <v>278</v>
      </c>
      <c r="AU164" s="221" t="s">
        <v>84</v>
      </c>
      <c r="AY164" s="20" t="s">
        <v>277</v>
      </c>
      <c r="BE164" s="222">
        <f>IF(N164="základní",J164,0)</f>
        <v>0</v>
      </c>
      <c r="BF164" s="222">
        <f>IF(N164="snížená",J164,0)</f>
        <v>0</v>
      </c>
      <c r="BG164" s="222">
        <f>IF(N164="zákl. přenesená",J164,0)</f>
        <v>0</v>
      </c>
      <c r="BH164" s="222">
        <f>IF(N164="sníž. přenesená",J164,0)</f>
        <v>0</v>
      </c>
      <c r="BI164" s="222">
        <f>IF(N164="nulová",J164,0)</f>
        <v>0</v>
      </c>
      <c r="BJ164" s="20" t="s">
        <v>82</v>
      </c>
      <c r="BK164" s="222">
        <f>ROUND(I164*H164,2)</f>
        <v>0</v>
      </c>
      <c r="BL164" s="20" t="s">
        <v>102</v>
      </c>
      <c r="BM164" s="221" t="s">
        <v>2930</v>
      </c>
    </row>
    <row r="165" s="2" customFormat="1">
      <c r="A165" s="41"/>
      <c r="B165" s="42"/>
      <c r="C165" s="43"/>
      <c r="D165" s="223" t="s">
        <v>283</v>
      </c>
      <c r="E165" s="43"/>
      <c r="F165" s="224" t="s">
        <v>2929</v>
      </c>
      <c r="G165" s="43"/>
      <c r="H165" s="43"/>
      <c r="I165" s="225"/>
      <c r="J165" s="43"/>
      <c r="K165" s="43"/>
      <c r="L165" s="47"/>
      <c r="M165" s="239"/>
      <c r="N165" s="240"/>
      <c r="O165" s="241"/>
      <c r="P165" s="241"/>
      <c r="Q165" s="241"/>
      <c r="R165" s="241"/>
      <c r="S165" s="241"/>
      <c r="T165" s="242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283</v>
      </c>
      <c r="AU165" s="20" t="s">
        <v>84</v>
      </c>
    </row>
    <row r="166" s="2" customFormat="1" ht="6.96" customHeight="1">
      <c r="A166" s="41"/>
      <c r="B166" s="62"/>
      <c r="C166" s="63"/>
      <c r="D166" s="63"/>
      <c r="E166" s="63"/>
      <c r="F166" s="63"/>
      <c r="G166" s="63"/>
      <c r="H166" s="63"/>
      <c r="I166" s="63"/>
      <c r="J166" s="63"/>
      <c r="K166" s="63"/>
      <c r="L166" s="47"/>
      <c r="M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</row>
  </sheetData>
  <sheetProtection sheet="1" autoFilter="0" formatColumns="0" formatRows="0" objects="1" scenarios="1" spinCount="100000" saltValue="tcdnCPWdxg0boJjdN9d2mtybU22GvhOu45nmoSjJfSfEgfHJ7FRF831xo65OzcFDUogDMLGOc8Al+TyfnyKuUA==" hashValue="NJsO6ey9u3lwB0ztu4NNdkIiAMvqRr+10sTkvhIEhXuEO7L6JTQqNWiC7I9n03GWpTsBmmblssptv4fk2BJUbg==" algorithmName="SHA-512" password="CC35"/>
  <autoFilter ref="C86:K16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216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243</v>
      </c>
      <c r="L8" s="23"/>
    </row>
    <row r="9" s="2" customFormat="1" ht="16.5" customHeight="1">
      <c r="A9" s="41"/>
      <c r="B9" s="47"/>
      <c r="C9" s="41"/>
      <c r="D9" s="41"/>
      <c r="E9" s="148" t="s">
        <v>2931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245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2932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247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248</v>
      </c>
      <c r="F23" s="41"/>
      <c r="G23" s="41"/>
      <c r="H23" s="41"/>
      <c r="I23" s="147" t="s">
        <v>29</v>
      </c>
      <c r="J23" s="136" t="s">
        <v>249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247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248</v>
      </c>
      <c r="F26" s="41"/>
      <c r="G26" s="41"/>
      <c r="H26" s="41"/>
      <c r="I26" s="147" t="s">
        <v>29</v>
      </c>
      <c r="J26" s="136" t="s">
        <v>249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ROUND(J93,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ROUND((SUM(BE93:BE254)),  2)</f>
        <v>0</v>
      </c>
      <c r="G35" s="41"/>
      <c r="H35" s="41"/>
      <c r="I35" s="162">
        <v>0.20999999999999999</v>
      </c>
      <c r="J35" s="161">
        <f>ROUND(((SUM(BE93:BE254))*I35),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ROUND((SUM(BF93:BF254)),  2)</f>
        <v>0</v>
      </c>
      <c r="G36" s="41"/>
      <c r="H36" s="41"/>
      <c r="I36" s="162">
        <v>0.14999999999999999</v>
      </c>
      <c r="J36" s="161">
        <f>ROUND(((SUM(BF93:BF254))*I36),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ROUND((SUM(BG93:BG254)),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ROUND((SUM(BH93:BH254)),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ROUND((SUM(BI93:BI254)),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250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243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2931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245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10 - SO 104 - Chodník ul. Zvolenská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NÝDRLE - projektová kancelář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NÝDRLE - projektová kancelář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251</v>
      </c>
      <c r="D61" s="176"/>
      <c r="E61" s="176"/>
      <c r="F61" s="176"/>
      <c r="G61" s="176"/>
      <c r="H61" s="176"/>
      <c r="I61" s="176"/>
      <c r="J61" s="177" t="s">
        <v>252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253</v>
      </c>
    </row>
    <row r="64" s="9" customFormat="1" ht="24.96" customHeight="1">
      <c r="A64" s="9"/>
      <c r="B64" s="179"/>
      <c r="C64" s="180"/>
      <c r="D64" s="181" t="s">
        <v>254</v>
      </c>
      <c r="E64" s="182"/>
      <c r="F64" s="182"/>
      <c r="G64" s="182"/>
      <c r="H64" s="182"/>
      <c r="I64" s="182"/>
      <c r="J64" s="183">
        <f>J94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255</v>
      </c>
      <c r="E65" s="182"/>
      <c r="F65" s="182"/>
      <c r="G65" s="182"/>
      <c r="H65" s="182"/>
      <c r="I65" s="182"/>
      <c r="J65" s="183">
        <f>J108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256</v>
      </c>
      <c r="E66" s="182"/>
      <c r="F66" s="182"/>
      <c r="G66" s="182"/>
      <c r="H66" s="182"/>
      <c r="I66" s="182"/>
      <c r="J66" s="183">
        <f>J147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257</v>
      </c>
      <c r="E67" s="182"/>
      <c r="F67" s="182"/>
      <c r="G67" s="182"/>
      <c r="H67" s="182"/>
      <c r="I67" s="182"/>
      <c r="J67" s="183">
        <f>J153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258</v>
      </c>
      <c r="E68" s="182"/>
      <c r="F68" s="182"/>
      <c r="G68" s="182"/>
      <c r="H68" s="182"/>
      <c r="I68" s="182"/>
      <c r="J68" s="183">
        <f>J157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9"/>
      <c r="C69" s="180"/>
      <c r="D69" s="181" t="s">
        <v>259</v>
      </c>
      <c r="E69" s="182"/>
      <c r="F69" s="182"/>
      <c r="G69" s="182"/>
      <c r="H69" s="182"/>
      <c r="I69" s="182"/>
      <c r="J69" s="183">
        <f>J161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9"/>
      <c r="C70" s="180"/>
      <c r="D70" s="181" t="s">
        <v>261</v>
      </c>
      <c r="E70" s="182"/>
      <c r="F70" s="182"/>
      <c r="G70" s="182"/>
      <c r="H70" s="182"/>
      <c r="I70" s="182"/>
      <c r="J70" s="183">
        <f>J206</f>
        <v>0</v>
      </c>
      <c r="K70" s="180"/>
      <c r="L70" s="184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9"/>
      <c r="C71" s="180"/>
      <c r="D71" s="181" t="s">
        <v>262</v>
      </c>
      <c r="E71" s="182"/>
      <c r="F71" s="182"/>
      <c r="G71" s="182"/>
      <c r="H71" s="182"/>
      <c r="I71" s="182"/>
      <c r="J71" s="183">
        <f>J216</f>
        <v>0</v>
      </c>
      <c r="K71" s="180"/>
      <c r="L71" s="184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263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243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4" t="s">
        <v>2931</v>
      </c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245</v>
      </c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10 - SO 104 - Chodník ul. Zvolenská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Liberec</v>
      </c>
      <c r="G87" s="43"/>
      <c r="H87" s="43"/>
      <c r="I87" s="35" t="s">
        <v>23</v>
      </c>
      <c r="J87" s="75" t="str">
        <f>IF(J14="","",J14)</f>
        <v>10. 12. 2025</v>
      </c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25</v>
      </c>
      <c r="D89" s="43"/>
      <c r="E89" s="43"/>
      <c r="F89" s="30" t="str">
        <f>E17</f>
        <v>Statutární město Liberec</v>
      </c>
      <c r="G89" s="43"/>
      <c r="H89" s="43"/>
      <c r="I89" s="35" t="s">
        <v>33</v>
      </c>
      <c r="J89" s="39" t="str">
        <f>E23</f>
        <v>NÝDRLE - projektová kancelář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31</v>
      </c>
      <c r="D90" s="43"/>
      <c r="E90" s="43"/>
      <c r="F90" s="30" t="str">
        <f>IF(E20="","",E20)</f>
        <v>Vyplň údaj</v>
      </c>
      <c r="G90" s="43"/>
      <c r="H90" s="43"/>
      <c r="I90" s="35" t="s">
        <v>38</v>
      </c>
      <c r="J90" s="39" t="str">
        <f>E26</f>
        <v>NÝDRLE - projektová kancelář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0" customFormat="1" ht="29.28" customHeight="1">
      <c r="A92" s="185"/>
      <c r="B92" s="186"/>
      <c r="C92" s="187" t="s">
        <v>264</v>
      </c>
      <c r="D92" s="188" t="s">
        <v>60</v>
      </c>
      <c r="E92" s="188" t="s">
        <v>56</v>
      </c>
      <c r="F92" s="188" t="s">
        <v>57</v>
      </c>
      <c r="G92" s="188" t="s">
        <v>265</v>
      </c>
      <c r="H92" s="188" t="s">
        <v>266</v>
      </c>
      <c r="I92" s="188" t="s">
        <v>267</v>
      </c>
      <c r="J92" s="188" t="s">
        <v>252</v>
      </c>
      <c r="K92" s="189" t="s">
        <v>268</v>
      </c>
      <c r="L92" s="190"/>
      <c r="M92" s="95" t="s">
        <v>19</v>
      </c>
      <c r="N92" s="96" t="s">
        <v>45</v>
      </c>
      <c r="O92" s="96" t="s">
        <v>269</v>
      </c>
      <c r="P92" s="96" t="s">
        <v>270</v>
      </c>
      <c r="Q92" s="96" t="s">
        <v>271</v>
      </c>
      <c r="R92" s="96" t="s">
        <v>272</v>
      </c>
      <c r="S92" s="96" t="s">
        <v>273</v>
      </c>
      <c r="T92" s="97" t="s">
        <v>274</v>
      </c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</row>
    <row r="93" s="2" customFormat="1" ht="22.8" customHeight="1">
      <c r="A93" s="41"/>
      <c r="B93" s="42"/>
      <c r="C93" s="102" t="s">
        <v>275</v>
      </c>
      <c r="D93" s="43"/>
      <c r="E93" s="43"/>
      <c r="F93" s="43"/>
      <c r="G93" s="43"/>
      <c r="H93" s="43"/>
      <c r="I93" s="43"/>
      <c r="J93" s="191">
        <f>BK93</f>
        <v>0</v>
      </c>
      <c r="K93" s="43"/>
      <c r="L93" s="47"/>
      <c r="M93" s="98"/>
      <c r="N93" s="192"/>
      <c r="O93" s="99"/>
      <c r="P93" s="193">
        <f>P94+P108+P147+P153+P157+P161+P206+P216</f>
        <v>0</v>
      </c>
      <c r="Q93" s="99"/>
      <c r="R93" s="193">
        <f>R94+R108+R147+R153+R157+R161+R206+R216</f>
        <v>0</v>
      </c>
      <c r="S93" s="99"/>
      <c r="T93" s="194">
        <f>T94+T108+T147+T153+T157+T161+T206+T216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74</v>
      </c>
      <c r="AU93" s="20" t="s">
        <v>253</v>
      </c>
      <c r="BK93" s="195">
        <f>BK94+BK108+BK147+BK153+BK157+BK161+BK206+BK216</f>
        <v>0</v>
      </c>
    </row>
    <row r="94" s="11" customFormat="1" ht="25.92" customHeight="1">
      <c r="A94" s="11"/>
      <c r="B94" s="196"/>
      <c r="C94" s="197"/>
      <c r="D94" s="198" t="s">
        <v>74</v>
      </c>
      <c r="E94" s="199" t="s">
        <v>75</v>
      </c>
      <c r="F94" s="199" t="s">
        <v>276</v>
      </c>
      <c r="G94" s="197"/>
      <c r="H94" s="197"/>
      <c r="I94" s="200"/>
      <c r="J94" s="201">
        <f>BK94</f>
        <v>0</v>
      </c>
      <c r="K94" s="197"/>
      <c r="L94" s="202"/>
      <c r="M94" s="203"/>
      <c r="N94" s="204"/>
      <c r="O94" s="204"/>
      <c r="P94" s="205">
        <f>SUM(P95:P107)</f>
        <v>0</v>
      </c>
      <c r="Q94" s="204"/>
      <c r="R94" s="205">
        <f>SUM(R95:R107)</f>
        <v>0</v>
      </c>
      <c r="S94" s="204"/>
      <c r="T94" s="206">
        <f>SUM(T95:T107)</f>
        <v>0</v>
      </c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R94" s="207" t="s">
        <v>102</v>
      </c>
      <c r="AT94" s="208" t="s">
        <v>74</v>
      </c>
      <c r="AU94" s="208" t="s">
        <v>75</v>
      </c>
      <c r="AY94" s="207" t="s">
        <v>277</v>
      </c>
      <c r="BK94" s="209">
        <f>SUM(BK95:BK107)</f>
        <v>0</v>
      </c>
    </row>
    <row r="95" s="2" customFormat="1" ht="16.5" customHeight="1">
      <c r="A95" s="41"/>
      <c r="B95" s="42"/>
      <c r="C95" s="210" t="s">
        <v>82</v>
      </c>
      <c r="D95" s="210" t="s">
        <v>278</v>
      </c>
      <c r="E95" s="211" t="s">
        <v>279</v>
      </c>
      <c r="F95" s="212" t="s">
        <v>280</v>
      </c>
      <c r="G95" s="213" t="s">
        <v>281</v>
      </c>
      <c r="H95" s="214">
        <v>17.75</v>
      </c>
      <c r="I95" s="215"/>
      <c r="J95" s="216">
        <f>ROUND(I95*H95,2)</f>
        <v>0</v>
      </c>
      <c r="K95" s="212" t="s">
        <v>19</v>
      </c>
      <c r="L95" s="47"/>
      <c r="M95" s="217" t="s">
        <v>19</v>
      </c>
      <c r="N95" s="218" t="s">
        <v>46</v>
      </c>
      <c r="O95" s="87"/>
      <c r="P95" s="219">
        <f>O95*H95</f>
        <v>0</v>
      </c>
      <c r="Q95" s="219">
        <v>0</v>
      </c>
      <c r="R95" s="219">
        <f>Q95*H95</f>
        <v>0</v>
      </c>
      <c r="S95" s="219">
        <v>0</v>
      </c>
      <c r="T95" s="220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1" t="s">
        <v>102</v>
      </c>
      <c r="AT95" s="221" t="s">
        <v>278</v>
      </c>
      <c r="AU95" s="221" t="s">
        <v>82</v>
      </c>
      <c r="AY95" s="20" t="s">
        <v>277</v>
      </c>
      <c r="BE95" s="222">
        <f>IF(N95="základní",J95,0)</f>
        <v>0</v>
      </c>
      <c r="BF95" s="222">
        <f>IF(N95="snížená",J95,0)</f>
        <v>0</v>
      </c>
      <c r="BG95" s="222">
        <f>IF(N95="zákl. přenesená",J95,0)</f>
        <v>0</v>
      </c>
      <c r="BH95" s="222">
        <f>IF(N95="sníž. přenesená",J95,0)</f>
        <v>0</v>
      </c>
      <c r="BI95" s="222">
        <f>IF(N95="nulová",J95,0)</f>
        <v>0</v>
      </c>
      <c r="BJ95" s="20" t="s">
        <v>82</v>
      </c>
      <c r="BK95" s="222">
        <f>ROUND(I95*H95,2)</f>
        <v>0</v>
      </c>
      <c r="BL95" s="20" t="s">
        <v>102</v>
      </c>
      <c r="BM95" s="221" t="s">
        <v>2933</v>
      </c>
    </row>
    <row r="96" s="2" customFormat="1">
      <c r="A96" s="41"/>
      <c r="B96" s="42"/>
      <c r="C96" s="43"/>
      <c r="D96" s="223" t="s">
        <v>283</v>
      </c>
      <c r="E96" s="43"/>
      <c r="F96" s="224" t="s">
        <v>284</v>
      </c>
      <c r="G96" s="43"/>
      <c r="H96" s="43"/>
      <c r="I96" s="225"/>
      <c r="J96" s="43"/>
      <c r="K96" s="43"/>
      <c r="L96" s="47"/>
      <c r="M96" s="226"/>
      <c r="N96" s="22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283</v>
      </c>
      <c r="AU96" s="20" t="s">
        <v>82</v>
      </c>
    </row>
    <row r="97" s="12" customFormat="1">
      <c r="A97" s="12"/>
      <c r="B97" s="228"/>
      <c r="C97" s="229"/>
      <c r="D97" s="223" t="s">
        <v>285</v>
      </c>
      <c r="E97" s="230" t="s">
        <v>2934</v>
      </c>
      <c r="F97" s="231" t="s">
        <v>2935</v>
      </c>
      <c r="G97" s="229"/>
      <c r="H97" s="232">
        <v>7.5</v>
      </c>
      <c r="I97" s="233"/>
      <c r="J97" s="229"/>
      <c r="K97" s="229"/>
      <c r="L97" s="234"/>
      <c r="M97" s="235"/>
      <c r="N97" s="236"/>
      <c r="O97" s="236"/>
      <c r="P97" s="236"/>
      <c r="Q97" s="236"/>
      <c r="R97" s="236"/>
      <c r="S97" s="236"/>
      <c r="T97" s="237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T97" s="238" t="s">
        <v>285</v>
      </c>
      <c r="AU97" s="238" t="s">
        <v>82</v>
      </c>
      <c r="AV97" s="12" t="s">
        <v>84</v>
      </c>
      <c r="AW97" s="12" t="s">
        <v>37</v>
      </c>
      <c r="AX97" s="12" t="s">
        <v>75</v>
      </c>
      <c r="AY97" s="238" t="s">
        <v>277</v>
      </c>
    </row>
    <row r="98" s="12" customFormat="1">
      <c r="A98" s="12"/>
      <c r="B98" s="228"/>
      <c r="C98" s="229"/>
      <c r="D98" s="223" t="s">
        <v>285</v>
      </c>
      <c r="E98" s="230" t="s">
        <v>2936</v>
      </c>
      <c r="F98" s="231" t="s">
        <v>2937</v>
      </c>
      <c r="G98" s="229"/>
      <c r="H98" s="232">
        <v>10.25</v>
      </c>
      <c r="I98" s="233"/>
      <c r="J98" s="229"/>
      <c r="K98" s="229"/>
      <c r="L98" s="234"/>
      <c r="M98" s="235"/>
      <c r="N98" s="236"/>
      <c r="O98" s="236"/>
      <c r="P98" s="236"/>
      <c r="Q98" s="236"/>
      <c r="R98" s="236"/>
      <c r="S98" s="236"/>
      <c r="T98" s="237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T98" s="238" t="s">
        <v>285</v>
      </c>
      <c r="AU98" s="238" t="s">
        <v>82</v>
      </c>
      <c r="AV98" s="12" t="s">
        <v>84</v>
      </c>
      <c r="AW98" s="12" t="s">
        <v>37</v>
      </c>
      <c r="AX98" s="12" t="s">
        <v>75</v>
      </c>
      <c r="AY98" s="238" t="s">
        <v>277</v>
      </c>
    </row>
    <row r="99" s="12" customFormat="1">
      <c r="A99" s="12"/>
      <c r="B99" s="228"/>
      <c r="C99" s="229"/>
      <c r="D99" s="223" t="s">
        <v>285</v>
      </c>
      <c r="E99" s="230" t="s">
        <v>19</v>
      </c>
      <c r="F99" s="231" t="s">
        <v>2938</v>
      </c>
      <c r="G99" s="229"/>
      <c r="H99" s="232">
        <v>17.75</v>
      </c>
      <c r="I99" s="233"/>
      <c r="J99" s="229"/>
      <c r="K99" s="229"/>
      <c r="L99" s="234"/>
      <c r="M99" s="235"/>
      <c r="N99" s="236"/>
      <c r="O99" s="236"/>
      <c r="P99" s="236"/>
      <c r="Q99" s="236"/>
      <c r="R99" s="236"/>
      <c r="S99" s="236"/>
      <c r="T99" s="237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T99" s="238" t="s">
        <v>285</v>
      </c>
      <c r="AU99" s="238" t="s">
        <v>82</v>
      </c>
      <c r="AV99" s="12" t="s">
        <v>84</v>
      </c>
      <c r="AW99" s="12" t="s">
        <v>37</v>
      </c>
      <c r="AX99" s="12" t="s">
        <v>82</v>
      </c>
      <c r="AY99" s="238" t="s">
        <v>277</v>
      </c>
    </row>
    <row r="100" s="2" customFormat="1" ht="16.5" customHeight="1">
      <c r="A100" s="41"/>
      <c r="B100" s="42"/>
      <c r="C100" s="210" t="s">
        <v>84</v>
      </c>
      <c r="D100" s="210" t="s">
        <v>278</v>
      </c>
      <c r="E100" s="211" t="s">
        <v>291</v>
      </c>
      <c r="F100" s="212" t="s">
        <v>280</v>
      </c>
      <c r="G100" s="213" t="s">
        <v>281</v>
      </c>
      <c r="H100" s="214">
        <v>44.200000000000003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278</v>
      </c>
      <c r="AU100" s="221" t="s">
        <v>82</v>
      </c>
      <c r="AY100" s="20" t="s">
        <v>277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2939</v>
      </c>
    </row>
    <row r="101" s="2" customFormat="1">
      <c r="A101" s="41"/>
      <c r="B101" s="42"/>
      <c r="C101" s="43"/>
      <c r="D101" s="223" t="s">
        <v>283</v>
      </c>
      <c r="E101" s="43"/>
      <c r="F101" s="224" t="s">
        <v>293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283</v>
      </c>
      <c r="AU101" s="20" t="s">
        <v>82</v>
      </c>
    </row>
    <row r="102" s="12" customFormat="1">
      <c r="A102" s="12"/>
      <c r="B102" s="228"/>
      <c r="C102" s="229"/>
      <c r="D102" s="223" t="s">
        <v>285</v>
      </c>
      <c r="E102" s="230" t="s">
        <v>2940</v>
      </c>
      <c r="F102" s="231" t="s">
        <v>2941</v>
      </c>
      <c r="G102" s="229"/>
      <c r="H102" s="232">
        <v>44.200000000000003</v>
      </c>
      <c r="I102" s="233"/>
      <c r="J102" s="229"/>
      <c r="K102" s="229"/>
      <c r="L102" s="234"/>
      <c r="M102" s="235"/>
      <c r="N102" s="236"/>
      <c r="O102" s="236"/>
      <c r="P102" s="236"/>
      <c r="Q102" s="236"/>
      <c r="R102" s="236"/>
      <c r="S102" s="236"/>
      <c r="T102" s="237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T102" s="238" t="s">
        <v>285</v>
      </c>
      <c r="AU102" s="238" t="s">
        <v>82</v>
      </c>
      <c r="AV102" s="12" t="s">
        <v>84</v>
      </c>
      <c r="AW102" s="12" t="s">
        <v>37</v>
      </c>
      <c r="AX102" s="12" t="s">
        <v>82</v>
      </c>
      <c r="AY102" s="238" t="s">
        <v>277</v>
      </c>
    </row>
    <row r="103" s="2" customFormat="1" ht="16.5" customHeight="1">
      <c r="A103" s="41"/>
      <c r="B103" s="42"/>
      <c r="C103" s="210" t="s">
        <v>98</v>
      </c>
      <c r="D103" s="210" t="s">
        <v>278</v>
      </c>
      <c r="E103" s="211" t="s">
        <v>307</v>
      </c>
      <c r="F103" s="212" t="s">
        <v>308</v>
      </c>
      <c r="G103" s="213" t="s">
        <v>309</v>
      </c>
      <c r="H103" s="214">
        <v>1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82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2942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311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82</v>
      </c>
    </row>
    <row r="105" s="2" customFormat="1" ht="16.5" customHeight="1">
      <c r="A105" s="41"/>
      <c r="B105" s="42"/>
      <c r="C105" s="210" t="s">
        <v>102</v>
      </c>
      <c r="D105" s="210" t="s">
        <v>278</v>
      </c>
      <c r="E105" s="211" t="s">
        <v>319</v>
      </c>
      <c r="F105" s="212" t="s">
        <v>320</v>
      </c>
      <c r="G105" s="213" t="s">
        <v>281</v>
      </c>
      <c r="H105" s="214">
        <v>0.0050000000000000001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82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2943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322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82</v>
      </c>
    </row>
    <row r="107" s="12" customFormat="1">
      <c r="A107" s="12"/>
      <c r="B107" s="228"/>
      <c r="C107" s="229"/>
      <c r="D107" s="223" t="s">
        <v>285</v>
      </c>
      <c r="E107" s="230" t="s">
        <v>2944</v>
      </c>
      <c r="F107" s="231" t="s">
        <v>2945</v>
      </c>
      <c r="G107" s="229"/>
      <c r="H107" s="232">
        <v>0.0050000000000000001</v>
      </c>
      <c r="I107" s="233"/>
      <c r="J107" s="229"/>
      <c r="K107" s="229"/>
      <c r="L107" s="234"/>
      <c r="M107" s="235"/>
      <c r="N107" s="236"/>
      <c r="O107" s="236"/>
      <c r="P107" s="236"/>
      <c r="Q107" s="236"/>
      <c r="R107" s="236"/>
      <c r="S107" s="236"/>
      <c r="T107" s="237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T107" s="238" t="s">
        <v>285</v>
      </c>
      <c r="AU107" s="238" t="s">
        <v>82</v>
      </c>
      <c r="AV107" s="12" t="s">
        <v>84</v>
      </c>
      <c r="AW107" s="12" t="s">
        <v>37</v>
      </c>
      <c r="AX107" s="12" t="s">
        <v>82</v>
      </c>
      <c r="AY107" s="238" t="s">
        <v>277</v>
      </c>
    </row>
    <row r="108" s="11" customFormat="1" ht="25.92" customHeight="1">
      <c r="A108" s="11"/>
      <c r="B108" s="196"/>
      <c r="C108" s="197"/>
      <c r="D108" s="198" t="s">
        <v>74</v>
      </c>
      <c r="E108" s="199" t="s">
        <v>82</v>
      </c>
      <c r="F108" s="199" t="s">
        <v>328</v>
      </c>
      <c r="G108" s="197"/>
      <c r="H108" s="197"/>
      <c r="I108" s="200"/>
      <c r="J108" s="201">
        <f>BK108</f>
        <v>0</v>
      </c>
      <c r="K108" s="197"/>
      <c r="L108" s="202"/>
      <c r="M108" s="203"/>
      <c r="N108" s="204"/>
      <c r="O108" s="204"/>
      <c r="P108" s="205">
        <f>SUM(P109:P146)</f>
        <v>0</v>
      </c>
      <c r="Q108" s="204"/>
      <c r="R108" s="205">
        <f>SUM(R109:R146)</f>
        <v>0</v>
      </c>
      <c r="S108" s="204"/>
      <c r="T108" s="206">
        <f>SUM(T109:T146)</f>
        <v>0</v>
      </c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R108" s="207" t="s">
        <v>102</v>
      </c>
      <c r="AT108" s="208" t="s">
        <v>74</v>
      </c>
      <c r="AU108" s="208" t="s">
        <v>75</v>
      </c>
      <c r="AY108" s="207" t="s">
        <v>277</v>
      </c>
      <c r="BK108" s="209">
        <f>SUM(BK109:BK146)</f>
        <v>0</v>
      </c>
    </row>
    <row r="109" s="2" customFormat="1" ht="16.5" customHeight="1">
      <c r="A109" s="41"/>
      <c r="B109" s="42"/>
      <c r="C109" s="210" t="s">
        <v>306</v>
      </c>
      <c r="D109" s="210" t="s">
        <v>278</v>
      </c>
      <c r="E109" s="211" t="s">
        <v>338</v>
      </c>
      <c r="F109" s="212" t="s">
        <v>339</v>
      </c>
      <c r="G109" s="213" t="s">
        <v>332</v>
      </c>
      <c r="H109" s="214">
        <v>23.960000000000001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278</v>
      </c>
      <c r="AU109" s="221" t="s">
        <v>82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2946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341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82</v>
      </c>
    </row>
    <row r="111" s="12" customFormat="1">
      <c r="A111" s="12"/>
      <c r="B111" s="228"/>
      <c r="C111" s="229"/>
      <c r="D111" s="223" t="s">
        <v>285</v>
      </c>
      <c r="E111" s="230" t="s">
        <v>2947</v>
      </c>
      <c r="F111" s="231" t="s">
        <v>2948</v>
      </c>
      <c r="G111" s="229"/>
      <c r="H111" s="232">
        <v>23.960000000000001</v>
      </c>
      <c r="I111" s="233"/>
      <c r="J111" s="229"/>
      <c r="K111" s="229"/>
      <c r="L111" s="234"/>
      <c r="M111" s="235"/>
      <c r="N111" s="236"/>
      <c r="O111" s="236"/>
      <c r="P111" s="236"/>
      <c r="Q111" s="236"/>
      <c r="R111" s="236"/>
      <c r="S111" s="236"/>
      <c r="T111" s="237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T111" s="238" t="s">
        <v>285</v>
      </c>
      <c r="AU111" s="238" t="s">
        <v>82</v>
      </c>
      <c r="AV111" s="12" t="s">
        <v>84</v>
      </c>
      <c r="AW111" s="12" t="s">
        <v>37</v>
      </c>
      <c r="AX111" s="12" t="s">
        <v>82</v>
      </c>
      <c r="AY111" s="238" t="s">
        <v>277</v>
      </c>
    </row>
    <row r="112" s="2" customFormat="1" ht="16.5" customHeight="1">
      <c r="A112" s="41"/>
      <c r="B112" s="42"/>
      <c r="C112" s="210" t="s">
        <v>312</v>
      </c>
      <c r="D112" s="210" t="s">
        <v>278</v>
      </c>
      <c r="E112" s="211" t="s">
        <v>352</v>
      </c>
      <c r="F112" s="212" t="s">
        <v>353</v>
      </c>
      <c r="G112" s="213" t="s">
        <v>332</v>
      </c>
      <c r="H112" s="214">
        <v>17.68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278</v>
      </c>
      <c r="AU112" s="221" t="s">
        <v>82</v>
      </c>
      <c r="AY112" s="20" t="s">
        <v>277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2949</v>
      </c>
    </row>
    <row r="113" s="2" customFormat="1">
      <c r="A113" s="41"/>
      <c r="B113" s="42"/>
      <c r="C113" s="43"/>
      <c r="D113" s="223" t="s">
        <v>283</v>
      </c>
      <c r="E113" s="43"/>
      <c r="F113" s="224" t="s">
        <v>355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283</v>
      </c>
      <c r="AU113" s="20" t="s">
        <v>82</v>
      </c>
    </row>
    <row r="114" s="12" customFormat="1">
      <c r="A114" s="12"/>
      <c r="B114" s="228"/>
      <c r="C114" s="229"/>
      <c r="D114" s="223" t="s">
        <v>285</v>
      </c>
      <c r="E114" s="230" t="s">
        <v>2950</v>
      </c>
      <c r="F114" s="231" t="s">
        <v>2951</v>
      </c>
      <c r="G114" s="229"/>
      <c r="H114" s="232">
        <v>17.68</v>
      </c>
      <c r="I114" s="233"/>
      <c r="J114" s="229"/>
      <c r="K114" s="229"/>
      <c r="L114" s="234"/>
      <c r="M114" s="235"/>
      <c r="N114" s="236"/>
      <c r="O114" s="236"/>
      <c r="P114" s="236"/>
      <c r="Q114" s="236"/>
      <c r="R114" s="236"/>
      <c r="S114" s="236"/>
      <c r="T114" s="237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T114" s="238" t="s">
        <v>285</v>
      </c>
      <c r="AU114" s="238" t="s">
        <v>82</v>
      </c>
      <c r="AV114" s="12" t="s">
        <v>84</v>
      </c>
      <c r="AW114" s="12" t="s">
        <v>37</v>
      </c>
      <c r="AX114" s="12" t="s">
        <v>82</v>
      </c>
      <c r="AY114" s="238" t="s">
        <v>277</v>
      </c>
    </row>
    <row r="115" s="2" customFormat="1" ht="16.5" customHeight="1">
      <c r="A115" s="41"/>
      <c r="B115" s="42"/>
      <c r="C115" s="210" t="s">
        <v>318</v>
      </c>
      <c r="D115" s="210" t="s">
        <v>278</v>
      </c>
      <c r="E115" s="211" t="s">
        <v>371</v>
      </c>
      <c r="F115" s="212" t="s">
        <v>372</v>
      </c>
      <c r="G115" s="213" t="s">
        <v>332</v>
      </c>
      <c r="H115" s="214">
        <v>6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82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2952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341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82</v>
      </c>
    </row>
    <row r="117" s="12" customFormat="1">
      <c r="A117" s="12"/>
      <c r="B117" s="228"/>
      <c r="C117" s="229"/>
      <c r="D117" s="223" t="s">
        <v>285</v>
      </c>
      <c r="E117" s="230" t="s">
        <v>2953</v>
      </c>
      <c r="F117" s="231" t="s">
        <v>2954</v>
      </c>
      <c r="G117" s="229"/>
      <c r="H117" s="232">
        <v>6</v>
      </c>
      <c r="I117" s="233"/>
      <c r="J117" s="229"/>
      <c r="K117" s="229"/>
      <c r="L117" s="234"/>
      <c r="M117" s="235"/>
      <c r="N117" s="236"/>
      <c r="O117" s="236"/>
      <c r="P117" s="236"/>
      <c r="Q117" s="236"/>
      <c r="R117" s="236"/>
      <c r="S117" s="236"/>
      <c r="T117" s="237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T117" s="238" t="s">
        <v>285</v>
      </c>
      <c r="AU117" s="238" t="s">
        <v>82</v>
      </c>
      <c r="AV117" s="12" t="s">
        <v>84</v>
      </c>
      <c r="AW117" s="12" t="s">
        <v>37</v>
      </c>
      <c r="AX117" s="12" t="s">
        <v>82</v>
      </c>
      <c r="AY117" s="238" t="s">
        <v>277</v>
      </c>
    </row>
    <row r="118" s="2" customFormat="1" ht="16.5" customHeight="1">
      <c r="A118" s="41"/>
      <c r="B118" s="42"/>
      <c r="C118" s="210" t="s">
        <v>329</v>
      </c>
      <c r="D118" s="210" t="s">
        <v>278</v>
      </c>
      <c r="E118" s="211" t="s">
        <v>2955</v>
      </c>
      <c r="F118" s="212" t="s">
        <v>384</v>
      </c>
      <c r="G118" s="213" t="s">
        <v>332</v>
      </c>
      <c r="H118" s="214">
        <v>10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278</v>
      </c>
      <c r="AU118" s="221" t="s">
        <v>82</v>
      </c>
      <c r="AY118" s="20" t="s">
        <v>277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2956</v>
      </c>
    </row>
    <row r="119" s="2" customFormat="1">
      <c r="A119" s="41"/>
      <c r="B119" s="42"/>
      <c r="C119" s="43"/>
      <c r="D119" s="223" t="s">
        <v>283</v>
      </c>
      <c r="E119" s="43"/>
      <c r="F119" s="224" t="s">
        <v>384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283</v>
      </c>
      <c r="AU119" s="20" t="s">
        <v>82</v>
      </c>
    </row>
    <row r="120" s="12" customFormat="1">
      <c r="A120" s="12"/>
      <c r="B120" s="228"/>
      <c r="C120" s="229"/>
      <c r="D120" s="223" t="s">
        <v>285</v>
      </c>
      <c r="E120" s="230" t="s">
        <v>2957</v>
      </c>
      <c r="F120" s="231" t="s">
        <v>2958</v>
      </c>
      <c r="G120" s="229"/>
      <c r="H120" s="232">
        <v>10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285</v>
      </c>
      <c r="AU120" s="238" t="s">
        <v>82</v>
      </c>
      <c r="AV120" s="12" t="s">
        <v>84</v>
      </c>
      <c r="AW120" s="12" t="s">
        <v>37</v>
      </c>
      <c r="AX120" s="12" t="s">
        <v>82</v>
      </c>
      <c r="AY120" s="238" t="s">
        <v>277</v>
      </c>
    </row>
    <row r="121" s="2" customFormat="1" ht="16.5" customHeight="1">
      <c r="A121" s="41"/>
      <c r="B121" s="42"/>
      <c r="C121" s="210" t="s">
        <v>337</v>
      </c>
      <c r="D121" s="210" t="s">
        <v>278</v>
      </c>
      <c r="E121" s="211" t="s">
        <v>407</v>
      </c>
      <c r="F121" s="212" t="s">
        <v>408</v>
      </c>
      <c r="G121" s="213" t="s">
        <v>332</v>
      </c>
      <c r="H121" s="214">
        <v>3.4630000000000001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278</v>
      </c>
      <c r="AU121" s="221" t="s">
        <v>82</v>
      </c>
      <c r="AY121" s="20" t="s">
        <v>277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2959</v>
      </c>
    </row>
    <row r="122" s="2" customFormat="1">
      <c r="A122" s="41"/>
      <c r="B122" s="42"/>
      <c r="C122" s="43"/>
      <c r="D122" s="223" t="s">
        <v>283</v>
      </c>
      <c r="E122" s="43"/>
      <c r="F122" s="224" t="s">
        <v>341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283</v>
      </c>
      <c r="AU122" s="20" t="s">
        <v>82</v>
      </c>
    </row>
    <row r="123" s="12" customFormat="1">
      <c r="A123" s="12"/>
      <c r="B123" s="228"/>
      <c r="C123" s="229"/>
      <c r="D123" s="223" t="s">
        <v>285</v>
      </c>
      <c r="E123" s="230" t="s">
        <v>2960</v>
      </c>
      <c r="F123" s="231" t="s">
        <v>2961</v>
      </c>
      <c r="G123" s="229"/>
      <c r="H123" s="232">
        <v>3.2130000000000001</v>
      </c>
      <c r="I123" s="233"/>
      <c r="J123" s="229"/>
      <c r="K123" s="229"/>
      <c r="L123" s="234"/>
      <c r="M123" s="235"/>
      <c r="N123" s="236"/>
      <c r="O123" s="236"/>
      <c r="P123" s="236"/>
      <c r="Q123" s="236"/>
      <c r="R123" s="236"/>
      <c r="S123" s="236"/>
      <c r="T123" s="237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T123" s="238" t="s">
        <v>285</v>
      </c>
      <c r="AU123" s="238" t="s">
        <v>82</v>
      </c>
      <c r="AV123" s="12" t="s">
        <v>84</v>
      </c>
      <c r="AW123" s="12" t="s">
        <v>37</v>
      </c>
      <c r="AX123" s="12" t="s">
        <v>75</v>
      </c>
      <c r="AY123" s="238" t="s">
        <v>277</v>
      </c>
    </row>
    <row r="124" s="12" customFormat="1">
      <c r="A124" s="12"/>
      <c r="B124" s="228"/>
      <c r="C124" s="229"/>
      <c r="D124" s="223" t="s">
        <v>285</v>
      </c>
      <c r="E124" s="230" t="s">
        <v>2962</v>
      </c>
      <c r="F124" s="231" t="s">
        <v>2963</v>
      </c>
      <c r="G124" s="229"/>
      <c r="H124" s="232">
        <v>0.25</v>
      </c>
      <c r="I124" s="233"/>
      <c r="J124" s="229"/>
      <c r="K124" s="229"/>
      <c r="L124" s="234"/>
      <c r="M124" s="235"/>
      <c r="N124" s="236"/>
      <c r="O124" s="236"/>
      <c r="P124" s="236"/>
      <c r="Q124" s="236"/>
      <c r="R124" s="236"/>
      <c r="S124" s="236"/>
      <c r="T124" s="237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T124" s="238" t="s">
        <v>285</v>
      </c>
      <c r="AU124" s="238" t="s">
        <v>82</v>
      </c>
      <c r="AV124" s="12" t="s">
        <v>84</v>
      </c>
      <c r="AW124" s="12" t="s">
        <v>37</v>
      </c>
      <c r="AX124" s="12" t="s">
        <v>75</v>
      </c>
      <c r="AY124" s="238" t="s">
        <v>277</v>
      </c>
    </row>
    <row r="125" s="12" customFormat="1">
      <c r="A125" s="12"/>
      <c r="B125" s="228"/>
      <c r="C125" s="229"/>
      <c r="D125" s="223" t="s">
        <v>285</v>
      </c>
      <c r="E125" s="230" t="s">
        <v>19</v>
      </c>
      <c r="F125" s="231" t="s">
        <v>2964</v>
      </c>
      <c r="G125" s="229"/>
      <c r="H125" s="232">
        <v>3.4630000000000001</v>
      </c>
      <c r="I125" s="233"/>
      <c r="J125" s="229"/>
      <c r="K125" s="229"/>
      <c r="L125" s="234"/>
      <c r="M125" s="235"/>
      <c r="N125" s="236"/>
      <c r="O125" s="236"/>
      <c r="P125" s="236"/>
      <c r="Q125" s="236"/>
      <c r="R125" s="236"/>
      <c r="S125" s="236"/>
      <c r="T125" s="237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T125" s="238" t="s">
        <v>285</v>
      </c>
      <c r="AU125" s="238" t="s">
        <v>82</v>
      </c>
      <c r="AV125" s="12" t="s">
        <v>84</v>
      </c>
      <c r="AW125" s="12" t="s">
        <v>37</v>
      </c>
      <c r="AX125" s="12" t="s">
        <v>82</v>
      </c>
      <c r="AY125" s="238" t="s">
        <v>277</v>
      </c>
    </row>
    <row r="126" s="2" customFormat="1" ht="16.5" customHeight="1">
      <c r="A126" s="41"/>
      <c r="B126" s="42"/>
      <c r="C126" s="210" t="s">
        <v>214</v>
      </c>
      <c r="D126" s="210" t="s">
        <v>278</v>
      </c>
      <c r="E126" s="211" t="s">
        <v>419</v>
      </c>
      <c r="F126" s="212" t="s">
        <v>420</v>
      </c>
      <c r="G126" s="213" t="s">
        <v>332</v>
      </c>
      <c r="H126" s="214">
        <v>4.9199999999999999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278</v>
      </c>
      <c r="AU126" s="221" t="s">
        <v>82</v>
      </c>
      <c r="AY126" s="20" t="s">
        <v>277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2965</v>
      </c>
    </row>
    <row r="127" s="2" customFormat="1">
      <c r="A127" s="41"/>
      <c r="B127" s="42"/>
      <c r="C127" s="43"/>
      <c r="D127" s="223" t="s">
        <v>283</v>
      </c>
      <c r="E127" s="43"/>
      <c r="F127" s="224" t="s">
        <v>422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283</v>
      </c>
      <c r="AU127" s="20" t="s">
        <v>82</v>
      </c>
    </row>
    <row r="128" s="12" customFormat="1">
      <c r="A128" s="12"/>
      <c r="B128" s="228"/>
      <c r="C128" s="229"/>
      <c r="D128" s="223" t="s">
        <v>285</v>
      </c>
      <c r="E128" s="230" t="s">
        <v>2966</v>
      </c>
      <c r="F128" s="231" t="s">
        <v>2967</v>
      </c>
      <c r="G128" s="229"/>
      <c r="H128" s="232">
        <v>4.9199999999999999</v>
      </c>
      <c r="I128" s="233"/>
      <c r="J128" s="229"/>
      <c r="K128" s="229"/>
      <c r="L128" s="234"/>
      <c r="M128" s="235"/>
      <c r="N128" s="236"/>
      <c r="O128" s="236"/>
      <c r="P128" s="236"/>
      <c r="Q128" s="236"/>
      <c r="R128" s="236"/>
      <c r="S128" s="236"/>
      <c r="T128" s="237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T128" s="238" t="s">
        <v>285</v>
      </c>
      <c r="AU128" s="238" t="s">
        <v>82</v>
      </c>
      <c r="AV128" s="12" t="s">
        <v>84</v>
      </c>
      <c r="AW128" s="12" t="s">
        <v>37</v>
      </c>
      <c r="AX128" s="12" t="s">
        <v>82</v>
      </c>
      <c r="AY128" s="238" t="s">
        <v>277</v>
      </c>
    </row>
    <row r="129" s="2" customFormat="1" ht="16.5" customHeight="1">
      <c r="A129" s="41"/>
      <c r="B129" s="42"/>
      <c r="C129" s="210" t="s">
        <v>217</v>
      </c>
      <c r="D129" s="210" t="s">
        <v>278</v>
      </c>
      <c r="E129" s="211" t="s">
        <v>434</v>
      </c>
      <c r="F129" s="212" t="s">
        <v>435</v>
      </c>
      <c r="G129" s="213" t="s">
        <v>332</v>
      </c>
      <c r="H129" s="214">
        <v>14.382999999999999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278</v>
      </c>
      <c r="AU129" s="221" t="s">
        <v>82</v>
      </c>
      <c r="AY129" s="20" t="s">
        <v>277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2968</v>
      </c>
    </row>
    <row r="130" s="2" customFormat="1">
      <c r="A130" s="41"/>
      <c r="B130" s="42"/>
      <c r="C130" s="43"/>
      <c r="D130" s="223" t="s">
        <v>283</v>
      </c>
      <c r="E130" s="43"/>
      <c r="F130" s="224" t="s">
        <v>435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283</v>
      </c>
      <c r="AU130" s="20" t="s">
        <v>82</v>
      </c>
    </row>
    <row r="131" s="12" customFormat="1">
      <c r="A131" s="12"/>
      <c r="B131" s="228"/>
      <c r="C131" s="229"/>
      <c r="D131" s="223" t="s">
        <v>285</v>
      </c>
      <c r="E131" s="230" t="s">
        <v>2969</v>
      </c>
      <c r="F131" s="231" t="s">
        <v>2970</v>
      </c>
      <c r="G131" s="229"/>
      <c r="H131" s="232">
        <v>6</v>
      </c>
      <c r="I131" s="233"/>
      <c r="J131" s="229"/>
      <c r="K131" s="229"/>
      <c r="L131" s="234"/>
      <c r="M131" s="235"/>
      <c r="N131" s="236"/>
      <c r="O131" s="236"/>
      <c r="P131" s="236"/>
      <c r="Q131" s="236"/>
      <c r="R131" s="236"/>
      <c r="S131" s="236"/>
      <c r="T131" s="237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T131" s="238" t="s">
        <v>285</v>
      </c>
      <c r="AU131" s="238" t="s">
        <v>82</v>
      </c>
      <c r="AV131" s="12" t="s">
        <v>84</v>
      </c>
      <c r="AW131" s="12" t="s">
        <v>37</v>
      </c>
      <c r="AX131" s="12" t="s">
        <v>75</v>
      </c>
      <c r="AY131" s="238" t="s">
        <v>277</v>
      </c>
    </row>
    <row r="132" s="12" customFormat="1">
      <c r="A132" s="12"/>
      <c r="B132" s="228"/>
      <c r="C132" s="229"/>
      <c r="D132" s="223" t="s">
        <v>285</v>
      </c>
      <c r="E132" s="230" t="s">
        <v>2971</v>
      </c>
      <c r="F132" s="231" t="s">
        <v>2972</v>
      </c>
      <c r="G132" s="229"/>
      <c r="H132" s="232">
        <v>3.4630000000000001</v>
      </c>
      <c r="I132" s="233"/>
      <c r="J132" s="229"/>
      <c r="K132" s="229"/>
      <c r="L132" s="234"/>
      <c r="M132" s="235"/>
      <c r="N132" s="236"/>
      <c r="O132" s="236"/>
      <c r="P132" s="236"/>
      <c r="Q132" s="236"/>
      <c r="R132" s="236"/>
      <c r="S132" s="236"/>
      <c r="T132" s="237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T132" s="238" t="s">
        <v>285</v>
      </c>
      <c r="AU132" s="238" t="s">
        <v>82</v>
      </c>
      <c r="AV132" s="12" t="s">
        <v>84</v>
      </c>
      <c r="AW132" s="12" t="s">
        <v>37</v>
      </c>
      <c r="AX132" s="12" t="s">
        <v>75</v>
      </c>
      <c r="AY132" s="238" t="s">
        <v>277</v>
      </c>
    </row>
    <row r="133" s="12" customFormat="1">
      <c r="A133" s="12"/>
      <c r="B133" s="228"/>
      <c r="C133" s="229"/>
      <c r="D133" s="223" t="s">
        <v>285</v>
      </c>
      <c r="E133" s="230" t="s">
        <v>2973</v>
      </c>
      <c r="F133" s="231" t="s">
        <v>2974</v>
      </c>
      <c r="G133" s="229"/>
      <c r="H133" s="232">
        <v>4.9199999999999999</v>
      </c>
      <c r="I133" s="233"/>
      <c r="J133" s="229"/>
      <c r="K133" s="229"/>
      <c r="L133" s="234"/>
      <c r="M133" s="235"/>
      <c r="N133" s="236"/>
      <c r="O133" s="236"/>
      <c r="P133" s="236"/>
      <c r="Q133" s="236"/>
      <c r="R133" s="236"/>
      <c r="S133" s="236"/>
      <c r="T133" s="237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T133" s="238" t="s">
        <v>285</v>
      </c>
      <c r="AU133" s="238" t="s">
        <v>82</v>
      </c>
      <c r="AV133" s="12" t="s">
        <v>84</v>
      </c>
      <c r="AW133" s="12" t="s">
        <v>37</v>
      </c>
      <c r="AX133" s="12" t="s">
        <v>75</v>
      </c>
      <c r="AY133" s="238" t="s">
        <v>277</v>
      </c>
    </row>
    <row r="134" s="12" customFormat="1">
      <c r="A134" s="12"/>
      <c r="B134" s="228"/>
      <c r="C134" s="229"/>
      <c r="D134" s="223" t="s">
        <v>285</v>
      </c>
      <c r="E134" s="230" t="s">
        <v>19</v>
      </c>
      <c r="F134" s="231" t="s">
        <v>2975</v>
      </c>
      <c r="G134" s="229"/>
      <c r="H134" s="232">
        <v>14.382999999999999</v>
      </c>
      <c r="I134" s="233"/>
      <c r="J134" s="229"/>
      <c r="K134" s="229"/>
      <c r="L134" s="234"/>
      <c r="M134" s="235"/>
      <c r="N134" s="236"/>
      <c r="O134" s="236"/>
      <c r="P134" s="236"/>
      <c r="Q134" s="236"/>
      <c r="R134" s="236"/>
      <c r="S134" s="236"/>
      <c r="T134" s="237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T134" s="238" t="s">
        <v>285</v>
      </c>
      <c r="AU134" s="238" t="s">
        <v>82</v>
      </c>
      <c r="AV134" s="12" t="s">
        <v>84</v>
      </c>
      <c r="AW134" s="12" t="s">
        <v>37</v>
      </c>
      <c r="AX134" s="12" t="s">
        <v>82</v>
      </c>
      <c r="AY134" s="238" t="s">
        <v>277</v>
      </c>
    </row>
    <row r="135" s="2" customFormat="1" ht="16.5" customHeight="1">
      <c r="A135" s="41"/>
      <c r="B135" s="42"/>
      <c r="C135" s="210" t="s">
        <v>220</v>
      </c>
      <c r="D135" s="210" t="s">
        <v>278</v>
      </c>
      <c r="E135" s="211" t="s">
        <v>457</v>
      </c>
      <c r="F135" s="212" t="s">
        <v>458</v>
      </c>
      <c r="G135" s="213" t="s">
        <v>332</v>
      </c>
      <c r="H135" s="214">
        <v>10</v>
      </c>
      <c r="I135" s="215"/>
      <c r="J135" s="216">
        <f>ROUND(I135*H135,2)</f>
        <v>0</v>
      </c>
      <c r="K135" s="212" t="s">
        <v>19</v>
      </c>
      <c r="L135" s="47"/>
      <c r="M135" s="217" t="s">
        <v>19</v>
      </c>
      <c r="N135" s="218" t="s">
        <v>46</v>
      </c>
      <c r="O135" s="87"/>
      <c r="P135" s="219">
        <f>O135*H135</f>
        <v>0</v>
      </c>
      <c r="Q135" s="219">
        <v>0</v>
      </c>
      <c r="R135" s="219">
        <f>Q135*H135</f>
        <v>0</v>
      </c>
      <c r="S135" s="219">
        <v>0</v>
      </c>
      <c r="T135" s="22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1" t="s">
        <v>102</v>
      </c>
      <c r="AT135" s="221" t="s">
        <v>278</v>
      </c>
      <c r="AU135" s="221" t="s">
        <v>82</v>
      </c>
      <c r="AY135" s="20" t="s">
        <v>277</v>
      </c>
      <c r="BE135" s="222">
        <f>IF(N135="základní",J135,0)</f>
        <v>0</v>
      </c>
      <c r="BF135" s="222">
        <f>IF(N135="snížená",J135,0)</f>
        <v>0</v>
      </c>
      <c r="BG135" s="222">
        <f>IF(N135="zákl. přenesená",J135,0)</f>
        <v>0</v>
      </c>
      <c r="BH135" s="222">
        <f>IF(N135="sníž. přenesená",J135,0)</f>
        <v>0</v>
      </c>
      <c r="BI135" s="222">
        <f>IF(N135="nulová",J135,0)</f>
        <v>0</v>
      </c>
      <c r="BJ135" s="20" t="s">
        <v>82</v>
      </c>
      <c r="BK135" s="222">
        <f>ROUND(I135*H135,2)</f>
        <v>0</v>
      </c>
      <c r="BL135" s="20" t="s">
        <v>102</v>
      </c>
      <c r="BM135" s="221" t="s">
        <v>2976</v>
      </c>
    </row>
    <row r="136" s="2" customFormat="1">
      <c r="A136" s="41"/>
      <c r="B136" s="42"/>
      <c r="C136" s="43"/>
      <c r="D136" s="223" t="s">
        <v>283</v>
      </c>
      <c r="E136" s="43"/>
      <c r="F136" s="224" t="s">
        <v>458</v>
      </c>
      <c r="G136" s="43"/>
      <c r="H136" s="43"/>
      <c r="I136" s="225"/>
      <c r="J136" s="43"/>
      <c r="K136" s="43"/>
      <c r="L136" s="47"/>
      <c r="M136" s="226"/>
      <c r="N136" s="22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283</v>
      </c>
      <c r="AU136" s="20" t="s">
        <v>82</v>
      </c>
    </row>
    <row r="137" s="12" customFormat="1">
      <c r="A137" s="12"/>
      <c r="B137" s="228"/>
      <c r="C137" s="229"/>
      <c r="D137" s="223" t="s">
        <v>285</v>
      </c>
      <c r="E137" s="230" t="s">
        <v>2977</v>
      </c>
      <c r="F137" s="231" t="s">
        <v>2978</v>
      </c>
      <c r="G137" s="229"/>
      <c r="H137" s="232">
        <v>10</v>
      </c>
      <c r="I137" s="233"/>
      <c r="J137" s="229"/>
      <c r="K137" s="229"/>
      <c r="L137" s="234"/>
      <c r="M137" s="235"/>
      <c r="N137" s="236"/>
      <c r="O137" s="236"/>
      <c r="P137" s="236"/>
      <c r="Q137" s="236"/>
      <c r="R137" s="236"/>
      <c r="S137" s="236"/>
      <c r="T137" s="237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T137" s="238" t="s">
        <v>285</v>
      </c>
      <c r="AU137" s="238" t="s">
        <v>82</v>
      </c>
      <c r="AV137" s="12" t="s">
        <v>84</v>
      </c>
      <c r="AW137" s="12" t="s">
        <v>37</v>
      </c>
      <c r="AX137" s="12" t="s">
        <v>82</v>
      </c>
      <c r="AY137" s="238" t="s">
        <v>277</v>
      </c>
    </row>
    <row r="138" s="2" customFormat="1" ht="16.5" customHeight="1">
      <c r="A138" s="41"/>
      <c r="B138" s="42"/>
      <c r="C138" s="210" t="s">
        <v>223</v>
      </c>
      <c r="D138" s="210" t="s">
        <v>278</v>
      </c>
      <c r="E138" s="211" t="s">
        <v>466</v>
      </c>
      <c r="F138" s="212" t="s">
        <v>467</v>
      </c>
      <c r="G138" s="213" t="s">
        <v>332</v>
      </c>
      <c r="H138" s="214">
        <v>0.98399999999999999</v>
      </c>
      <c r="I138" s="215"/>
      <c r="J138" s="216">
        <f>ROUND(I138*H138,2)</f>
        <v>0</v>
      </c>
      <c r="K138" s="212" t="s">
        <v>19</v>
      </c>
      <c r="L138" s="47"/>
      <c r="M138" s="217" t="s">
        <v>19</v>
      </c>
      <c r="N138" s="218" t="s">
        <v>46</v>
      </c>
      <c r="O138" s="87"/>
      <c r="P138" s="219">
        <f>O138*H138</f>
        <v>0</v>
      </c>
      <c r="Q138" s="219">
        <v>0</v>
      </c>
      <c r="R138" s="219">
        <f>Q138*H138</f>
        <v>0</v>
      </c>
      <c r="S138" s="219">
        <v>0</v>
      </c>
      <c r="T138" s="22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1" t="s">
        <v>102</v>
      </c>
      <c r="AT138" s="221" t="s">
        <v>278</v>
      </c>
      <c r="AU138" s="221" t="s">
        <v>82</v>
      </c>
      <c r="AY138" s="20" t="s">
        <v>277</v>
      </c>
      <c r="BE138" s="222">
        <f>IF(N138="základní",J138,0)</f>
        <v>0</v>
      </c>
      <c r="BF138" s="222">
        <f>IF(N138="snížená",J138,0)</f>
        <v>0</v>
      </c>
      <c r="BG138" s="222">
        <f>IF(N138="zákl. přenesená",J138,0)</f>
        <v>0</v>
      </c>
      <c r="BH138" s="222">
        <f>IF(N138="sníž. přenesená",J138,0)</f>
        <v>0</v>
      </c>
      <c r="BI138" s="222">
        <f>IF(N138="nulová",J138,0)</f>
        <v>0</v>
      </c>
      <c r="BJ138" s="20" t="s">
        <v>82</v>
      </c>
      <c r="BK138" s="222">
        <f>ROUND(I138*H138,2)</f>
        <v>0</v>
      </c>
      <c r="BL138" s="20" t="s">
        <v>102</v>
      </c>
      <c r="BM138" s="221" t="s">
        <v>2979</v>
      </c>
    </row>
    <row r="139" s="2" customFormat="1">
      <c r="A139" s="41"/>
      <c r="B139" s="42"/>
      <c r="C139" s="43"/>
      <c r="D139" s="223" t="s">
        <v>283</v>
      </c>
      <c r="E139" s="43"/>
      <c r="F139" s="224" t="s">
        <v>469</v>
      </c>
      <c r="G139" s="43"/>
      <c r="H139" s="43"/>
      <c r="I139" s="225"/>
      <c r="J139" s="43"/>
      <c r="K139" s="43"/>
      <c r="L139" s="47"/>
      <c r="M139" s="226"/>
      <c r="N139" s="22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283</v>
      </c>
      <c r="AU139" s="20" t="s">
        <v>82</v>
      </c>
    </row>
    <row r="140" s="12" customFormat="1">
      <c r="A140" s="12"/>
      <c r="B140" s="228"/>
      <c r="C140" s="229"/>
      <c r="D140" s="223" t="s">
        <v>285</v>
      </c>
      <c r="E140" s="230" t="s">
        <v>2980</v>
      </c>
      <c r="F140" s="231" t="s">
        <v>2981</v>
      </c>
      <c r="G140" s="229"/>
      <c r="H140" s="232">
        <v>0.98399999999999999</v>
      </c>
      <c r="I140" s="233"/>
      <c r="J140" s="229"/>
      <c r="K140" s="229"/>
      <c r="L140" s="234"/>
      <c r="M140" s="235"/>
      <c r="N140" s="236"/>
      <c r="O140" s="236"/>
      <c r="P140" s="236"/>
      <c r="Q140" s="236"/>
      <c r="R140" s="236"/>
      <c r="S140" s="236"/>
      <c r="T140" s="237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T140" s="238" t="s">
        <v>285</v>
      </c>
      <c r="AU140" s="238" t="s">
        <v>82</v>
      </c>
      <c r="AV140" s="12" t="s">
        <v>84</v>
      </c>
      <c r="AW140" s="12" t="s">
        <v>37</v>
      </c>
      <c r="AX140" s="12" t="s">
        <v>82</v>
      </c>
      <c r="AY140" s="238" t="s">
        <v>277</v>
      </c>
    </row>
    <row r="141" s="2" customFormat="1" ht="16.5" customHeight="1">
      <c r="A141" s="41"/>
      <c r="B141" s="42"/>
      <c r="C141" s="210" t="s">
        <v>226</v>
      </c>
      <c r="D141" s="210" t="s">
        <v>278</v>
      </c>
      <c r="E141" s="211" t="s">
        <v>473</v>
      </c>
      <c r="F141" s="212" t="s">
        <v>474</v>
      </c>
      <c r="G141" s="213" t="s">
        <v>332</v>
      </c>
      <c r="H141" s="214">
        <v>2.6240000000000001</v>
      </c>
      <c r="I141" s="215"/>
      <c r="J141" s="216">
        <f>ROUND(I141*H141,2)</f>
        <v>0</v>
      </c>
      <c r="K141" s="212" t="s">
        <v>19</v>
      </c>
      <c r="L141" s="47"/>
      <c r="M141" s="217" t="s">
        <v>19</v>
      </c>
      <c r="N141" s="218" t="s">
        <v>46</v>
      </c>
      <c r="O141" s="87"/>
      <c r="P141" s="219">
        <f>O141*H141</f>
        <v>0</v>
      </c>
      <c r="Q141" s="219">
        <v>0</v>
      </c>
      <c r="R141" s="219">
        <f>Q141*H141</f>
        <v>0</v>
      </c>
      <c r="S141" s="219">
        <v>0</v>
      </c>
      <c r="T141" s="22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1" t="s">
        <v>102</v>
      </c>
      <c r="AT141" s="221" t="s">
        <v>278</v>
      </c>
      <c r="AU141" s="221" t="s">
        <v>82</v>
      </c>
      <c r="AY141" s="20" t="s">
        <v>277</v>
      </c>
      <c r="BE141" s="222">
        <f>IF(N141="základní",J141,0)</f>
        <v>0</v>
      </c>
      <c r="BF141" s="222">
        <f>IF(N141="snížená",J141,0)</f>
        <v>0</v>
      </c>
      <c r="BG141" s="222">
        <f>IF(N141="zákl. přenesená",J141,0)</f>
        <v>0</v>
      </c>
      <c r="BH141" s="222">
        <f>IF(N141="sníž. přenesená",J141,0)</f>
        <v>0</v>
      </c>
      <c r="BI141" s="222">
        <f>IF(N141="nulová",J141,0)</f>
        <v>0</v>
      </c>
      <c r="BJ141" s="20" t="s">
        <v>82</v>
      </c>
      <c r="BK141" s="222">
        <f>ROUND(I141*H141,2)</f>
        <v>0</v>
      </c>
      <c r="BL141" s="20" t="s">
        <v>102</v>
      </c>
      <c r="BM141" s="221" t="s">
        <v>2982</v>
      </c>
    </row>
    <row r="142" s="2" customFormat="1">
      <c r="A142" s="41"/>
      <c r="B142" s="42"/>
      <c r="C142" s="43"/>
      <c r="D142" s="223" t="s">
        <v>283</v>
      </c>
      <c r="E142" s="43"/>
      <c r="F142" s="224" t="s">
        <v>476</v>
      </c>
      <c r="G142" s="43"/>
      <c r="H142" s="43"/>
      <c r="I142" s="225"/>
      <c r="J142" s="43"/>
      <c r="K142" s="43"/>
      <c r="L142" s="47"/>
      <c r="M142" s="226"/>
      <c r="N142" s="22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283</v>
      </c>
      <c r="AU142" s="20" t="s">
        <v>82</v>
      </c>
    </row>
    <row r="143" s="12" customFormat="1">
      <c r="A143" s="12"/>
      <c r="B143" s="228"/>
      <c r="C143" s="229"/>
      <c r="D143" s="223" t="s">
        <v>285</v>
      </c>
      <c r="E143" s="230" t="s">
        <v>2983</v>
      </c>
      <c r="F143" s="231" t="s">
        <v>2984</v>
      </c>
      <c r="G143" s="229"/>
      <c r="H143" s="232">
        <v>2.6240000000000001</v>
      </c>
      <c r="I143" s="233"/>
      <c r="J143" s="229"/>
      <c r="K143" s="229"/>
      <c r="L143" s="234"/>
      <c r="M143" s="235"/>
      <c r="N143" s="236"/>
      <c r="O143" s="236"/>
      <c r="P143" s="236"/>
      <c r="Q143" s="236"/>
      <c r="R143" s="236"/>
      <c r="S143" s="236"/>
      <c r="T143" s="237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T143" s="238" t="s">
        <v>285</v>
      </c>
      <c r="AU143" s="238" t="s">
        <v>82</v>
      </c>
      <c r="AV143" s="12" t="s">
        <v>84</v>
      </c>
      <c r="AW143" s="12" t="s">
        <v>37</v>
      </c>
      <c r="AX143" s="12" t="s">
        <v>82</v>
      </c>
      <c r="AY143" s="238" t="s">
        <v>277</v>
      </c>
    </row>
    <row r="144" s="2" customFormat="1" ht="16.5" customHeight="1">
      <c r="A144" s="41"/>
      <c r="B144" s="42"/>
      <c r="C144" s="210" t="s">
        <v>8</v>
      </c>
      <c r="D144" s="210" t="s">
        <v>278</v>
      </c>
      <c r="E144" s="211" t="s">
        <v>480</v>
      </c>
      <c r="F144" s="212" t="s">
        <v>481</v>
      </c>
      <c r="G144" s="213" t="s">
        <v>482</v>
      </c>
      <c r="H144" s="214">
        <v>242.80000000000001</v>
      </c>
      <c r="I144" s="215"/>
      <c r="J144" s="216">
        <f>ROUND(I144*H144,2)</f>
        <v>0</v>
      </c>
      <c r="K144" s="212" t="s">
        <v>19</v>
      </c>
      <c r="L144" s="47"/>
      <c r="M144" s="217" t="s">
        <v>19</v>
      </c>
      <c r="N144" s="218" t="s">
        <v>46</v>
      </c>
      <c r="O144" s="87"/>
      <c r="P144" s="219">
        <f>O144*H144</f>
        <v>0</v>
      </c>
      <c r="Q144" s="219">
        <v>0</v>
      </c>
      <c r="R144" s="219">
        <f>Q144*H144</f>
        <v>0</v>
      </c>
      <c r="S144" s="219">
        <v>0</v>
      </c>
      <c r="T144" s="220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1" t="s">
        <v>102</v>
      </c>
      <c r="AT144" s="221" t="s">
        <v>278</v>
      </c>
      <c r="AU144" s="221" t="s">
        <v>82</v>
      </c>
      <c r="AY144" s="20" t="s">
        <v>277</v>
      </c>
      <c r="BE144" s="222">
        <f>IF(N144="základní",J144,0)</f>
        <v>0</v>
      </c>
      <c r="BF144" s="222">
        <f>IF(N144="snížená",J144,0)</f>
        <v>0</v>
      </c>
      <c r="BG144" s="222">
        <f>IF(N144="zákl. přenesená",J144,0)</f>
        <v>0</v>
      </c>
      <c r="BH144" s="222">
        <f>IF(N144="sníž. přenesená",J144,0)</f>
        <v>0</v>
      </c>
      <c r="BI144" s="222">
        <f>IF(N144="nulová",J144,0)</f>
        <v>0</v>
      </c>
      <c r="BJ144" s="20" t="s">
        <v>82</v>
      </c>
      <c r="BK144" s="222">
        <f>ROUND(I144*H144,2)</f>
        <v>0</v>
      </c>
      <c r="BL144" s="20" t="s">
        <v>102</v>
      </c>
      <c r="BM144" s="221" t="s">
        <v>2985</v>
      </c>
    </row>
    <row r="145" s="2" customFormat="1">
      <c r="A145" s="41"/>
      <c r="B145" s="42"/>
      <c r="C145" s="43"/>
      <c r="D145" s="223" t="s">
        <v>283</v>
      </c>
      <c r="E145" s="43"/>
      <c r="F145" s="224" t="s">
        <v>2986</v>
      </c>
      <c r="G145" s="43"/>
      <c r="H145" s="43"/>
      <c r="I145" s="225"/>
      <c r="J145" s="43"/>
      <c r="K145" s="43"/>
      <c r="L145" s="47"/>
      <c r="M145" s="226"/>
      <c r="N145" s="22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283</v>
      </c>
      <c r="AU145" s="20" t="s">
        <v>82</v>
      </c>
    </row>
    <row r="146" s="12" customFormat="1">
      <c r="A146" s="12"/>
      <c r="B146" s="228"/>
      <c r="C146" s="229"/>
      <c r="D146" s="223" t="s">
        <v>285</v>
      </c>
      <c r="E146" s="230" t="s">
        <v>2987</v>
      </c>
      <c r="F146" s="231" t="s">
        <v>2988</v>
      </c>
      <c r="G146" s="229"/>
      <c r="H146" s="232">
        <v>242.80000000000001</v>
      </c>
      <c r="I146" s="233"/>
      <c r="J146" s="229"/>
      <c r="K146" s="229"/>
      <c r="L146" s="234"/>
      <c r="M146" s="235"/>
      <c r="N146" s="236"/>
      <c r="O146" s="236"/>
      <c r="P146" s="236"/>
      <c r="Q146" s="236"/>
      <c r="R146" s="236"/>
      <c r="S146" s="236"/>
      <c r="T146" s="237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T146" s="238" t="s">
        <v>285</v>
      </c>
      <c r="AU146" s="238" t="s">
        <v>82</v>
      </c>
      <c r="AV146" s="12" t="s">
        <v>84</v>
      </c>
      <c r="AW146" s="12" t="s">
        <v>37</v>
      </c>
      <c r="AX146" s="12" t="s">
        <v>82</v>
      </c>
      <c r="AY146" s="238" t="s">
        <v>277</v>
      </c>
    </row>
    <row r="147" s="11" customFormat="1" ht="25.92" customHeight="1">
      <c r="A147" s="11"/>
      <c r="B147" s="196"/>
      <c r="C147" s="197"/>
      <c r="D147" s="198" t="s">
        <v>74</v>
      </c>
      <c r="E147" s="199" t="s">
        <v>84</v>
      </c>
      <c r="F147" s="199" t="s">
        <v>535</v>
      </c>
      <c r="G147" s="197"/>
      <c r="H147" s="197"/>
      <c r="I147" s="200"/>
      <c r="J147" s="201">
        <f>BK147</f>
        <v>0</v>
      </c>
      <c r="K147" s="197"/>
      <c r="L147" s="202"/>
      <c r="M147" s="203"/>
      <c r="N147" s="204"/>
      <c r="O147" s="204"/>
      <c r="P147" s="205">
        <f>SUM(P148:P152)</f>
        <v>0</v>
      </c>
      <c r="Q147" s="204"/>
      <c r="R147" s="205">
        <f>SUM(R148:R152)</f>
        <v>0</v>
      </c>
      <c r="S147" s="204"/>
      <c r="T147" s="206">
        <f>SUM(T148:T152)</f>
        <v>0</v>
      </c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R147" s="207" t="s">
        <v>102</v>
      </c>
      <c r="AT147" s="208" t="s">
        <v>74</v>
      </c>
      <c r="AU147" s="208" t="s">
        <v>75</v>
      </c>
      <c r="AY147" s="207" t="s">
        <v>277</v>
      </c>
      <c r="BK147" s="209">
        <f>SUM(BK148:BK152)</f>
        <v>0</v>
      </c>
    </row>
    <row r="148" s="2" customFormat="1" ht="16.5" customHeight="1">
      <c r="A148" s="41"/>
      <c r="B148" s="42"/>
      <c r="C148" s="210" t="s">
        <v>231</v>
      </c>
      <c r="D148" s="210" t="s">
        <v>278</v>
      </c>
      <c r="E148" s="211" t="s">
        <v>537</v>
      </c>
      <c r="F148" s="212" t="s">
        <v>538</v>
      </c>
      <c r="G148" s="213" t="s">
        <v>332</v>
      </c>
      <c r="H148" s="214">
        <v>3.4630000000000001</v>
      </c>
      <c r="I148" s="215"/>
      <c r="J148" s="216">
        <f>ROUND(I148*H148,2)</f>
        <v>0</v>
      </c>
      <c r="K148" s="212" t="s">
        <v>19</v>
      </c>
      <c r="L148" s="47"/>
      <c r="M148" s="217" t="s">
        <v>19</v>
      </c>
      <c r="N148" s="218" t="s">
        <v>46</v>
      </c>
      <c r="O148" s="87"/>
      <c r="P148" s="219">
        <f>O148*H148</f>
        <v>0</v>
      </c>
      <c r="Q148" s="219">
        <v>0</v>
      </c>
      <c r="R148" s="219">
        <f>Q148*H148</f>
        <v>0</v>
      </c>
      <c r="S148" s="219">
        <v>0</v>
      </c>
      <c r="T148" s="22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1" t="s">
        <v>102</v>
      </c>
      <c r="AT148" s="221" t="s">
        <v>278</v>
      </c>
      <c r="AU148" s="221" t="s">
        <v>82</v>
      </c>
      <c r="AY148" s="20" t="s">
        <v>277</v>
      </c>
      <c r="BE148" s="222">
        <f>IF(N148="základní",J148,0)</f>
        <v>0</v>
      </c>
      <c r="BF148" s="222">
        <f>IF(N148="snížená",J148,0)</f>
        <v>0</v>
      </c>
      <c r="BG148" s="222">
        <f>IF(N148="zákl. přenesená",J148,0)</f>
        <v>0</v>
      </c>
      <c r="BH148" s="222">
        <f>IF(N148="sníž. přenesená",J148,0)</f>
        <v>0</v>
      </c>
      <c r="BI148" s="222">
        <f>IF(N148="nulová",J148,0)</f>
        <v>0</v>
      </c>
      <c r="BJ148" s="20" t="s">
        <v>82</v>
      </c>
      <c r="BK148" s="222">
        <f>ROUND(I148*H148,2)</f>
        <v>0</v>
      </c>
      <c r="BL148" s="20" t="s">
        <v>102</v>
      </c>
      <c r="BM148" s="221" t="s">
        <v>2989</v>
      </c>
    </row>
    <row r="149" s="2" customFormat="1">
      <c r="A149" s="41"/>
      <c r="B149" s="42"/>
      <c r="C149" s="43"/>
      <c r="D149" s="223" t="s">
        <v>283</v>
      </c>
      <c r="E149" s="43"/>
      <c r="F149" s="224" t="s">
        <v>538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283</v>
      </c>
      <c r="AU149" s="20" t="s">
        <v>82</v>
      </c>
    </row>
    <row r="150" s="12" customFormat="1">
      <c r="A150" s="12"/>
      <c r="B150" s="228"/>
      <c r="C150" s="229"/>
      <c r="D150" s="223" t="s">
        <v>285</v>
      </c>
      <c r="E150" s="230" t="s">
        <v>2990</v>
      </c>
      <c r="F150" s="231" t="s">
        <v>2961</v>
      </c>
      <c r="G150" s="229"/>
      <c r="H150" s="232">
        <v>3.2130000000000001</v>
      </c>
      <c r="I150" s="233"/>
      <c r="J150" s="229"/>
      <c r="K150" s="229"/>
      <c r="L150" s="234"/>
      <c r="M150" s="235"/>
      <c r="N150" s="236"/>
      <c r="O150" s="236"/>
      <c r="P150" s="236"/>
      <c r="Q150" s="236"/>
      <c r="R150" s="236"/>
      <c r="S150" s="236"/>
      <c r="T150" s="237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T150" s="238" t="s">
        <v>285</v>
      </c>
      <c r="AU150" s="238" t="s">
        <v>82</v>
      </c>
      <c r="AV150" s="12" t="s">
        <v>84</v>
      </c>
      <c r="AW150" s="12" t="s">
        <v>37</v>
      </c>
      <c r="AX150" s="12" t="s">
        <v>75</v>
      </c>
      <c r="AY150" s="238" t="s">
        <v>277</v>
      </c>
    </row>
    <row r="151" s="12" customFormat="1">
      <c r="A151" s="12"/>
      <c r="B151" s="228"/>
      <c r="C151" s="229"/>
      <c r="D151" s="223" t="s">
        <v>285</v>
      </c>
      <c r="E151" s="230" t="s">
        <v>2991</v>
      </c>
      <c r="F151" s="231" t="s">
        <v>2205</v>
      </c>
      <c r="G151" s="229"/>
      <c r="H151" s="232">
        <v>0.25</v>
      </c>
      <c r="I151" s="233"/>
      <c r="J151" s="229"/>
      <c r="K151" s="229"/>
      <c r="L151" s="234"/>
      <c r="M151" s="235"/>
      <c r="N151" s="236"/>
      <c r="O151" s="236"/>
      <c r="P151" s="236"/>
      <c r="Q151" s="236"/>
      <c r="R151" s="236"/>
      <c r="S151" s="236"/>
      <c r="T151" s="237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T151" s="238" t="s">
        <v>285</v>
      </c>
      <c r="AU151" s="238" t="s">
        <v>82</v>
      </c>
      <c r="AV151" s="12" t="s">
        <v>84</v>
      </c>
      <c r="AW151" s="12" t="s">
        <v>37</v>
      </c>
      <c r="AX151" s="12" t="s">
        <v>75</v>
      </c>
      <c r="AY151" s="238" t="s">
        <v>277</v>
      </c>
    </row>
    <row r="152" s="12" customFormat="1">
      <c r="A152" s="12"/>
      <c r="B152" s="228"/>
      <c r="C152" s="229"/>
      <c r="D152" s="223" t="s">
        <v>285</v>
      </c>
      <c r="E152" s="230" t="s">
        <v>19</v>
      </c>
      <c r="F152" s="231" t="s">
        <v>2964</v>
      </c>
      <c r="G152" s="229"/>
      <c r="H152" s="232">
        <v>3.4630000000000001</v>
      </c>
      <c r="I152" s="233"/>
      <c r="J152" s="229"/>
      <c r="K152" s="229"/>
      <c r="L152" s="234"/>
      <c r="M152" s="235"/>
      <c r="N152" s="236"/>
      <c r="O152" s="236"/>
      <c r="P152" s="236"/>
      <c r="Q152" s="236"/>
      <c r="R152" s="236"/>
      <c r="S152" s="236"/>
      <c r="T152" s="237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T152" s="238" t="s">
        <v>285</v>
      </c>
      <c r="AU152" s="238" t="s">
        <v>82</v>
      </c>
      <c r="AV152" s="12" t="s">
        <v>84</v>
      </c>
      <c r="AW152" s="12" t="s">
        <v>37</v>
      </c>
      <c r="AX152" s="12" t="s">
        <v>82</v>
      </c>
      <c r="AY152" s="238" t="s">
        <v>277</v>
      </c>
    </row>
    <row r="153" s="11" customFormat="1" ht="25.92" customHeight="1">
      <c r="A153" s="11"/>
      <c r="B153" s="196"/>
      <c r="C153" s="197"/>
      <c r="D153" s="198" t="s">
        <v>74</v>
      </c>
      <c r="E153" s="199" t="s">
        <v>98</v>
      </c>
      <c r="F153" s="199" t="s">
        <v>543</v>
      </c>
      <c r="G153" s="197"/>
      <c r="H153" s="197"/>
      <c r="I153" s="200"/>
      <c r="J153" s="201">
        <f>BK153</f>
        <v>0</v>
      </c>
      <c r="K153" s="197"/>
      <c r="L153" s="202"/>
      <c r="M153" s="203"/>
      <c r="N153" s="204"/>
      <c r="O153" s="204"/>
      <c r="P153" s="205">
        <f>SUM(P154:P156)</f>
        <v>0</v>
      </c>
      <c r="Q153" s="204"/>
      <c r="R153" s="205">
        <f>SUM(R154:R156)</f>
        <v>0</v>
      </c>
      <c r="S153" s="204"/>
      <c r="T153" s="206">
        <f>SUM(T154:T156)</f>
        <v>0</v>
      </c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R153" s="207" t="s">
        <v>102</v>
      </c>
      <c r="AT153" s="208" t="s">
        <v>74</v>
      </c>
      <c r="AU153" s="208" t="s">
        <v>75</v>
      </c>
      <c r="AY153" s="207" t="s">
        <v>277</v>
      </c>
      <c r="BK153" s="209">
        <f>SUM(BK154:BK156)</f>
        <v>0</v>
      </c>
    </row>
    <row r="154" s="2" customFormat="1" ht="16.5" customHeight="1">
      <c r="A154" s="41"/>
      <c r="B154" s="42"/>
      <c r="C154" s="210" t="s">
        <v>234</v>
      </c>
      <c r="D154" s="210" t="s">
        <v>278</v>
      </c>
      <c r="E154" s="211" t="s">
        <v>2206</v>
      </c>
      <c r="F154" s="212" t="s">
        <v>553</v>
      </c>
      <c r="G154" s="213" t="s">
        <v>349</v>
      </c>
      <c r="H154" s="214">
        <v>75</v>
      </c>
      <c r="I154" s="215"/>
      <c r="J154" s="216">
        <f>ROUND(I154*H154,2)</f>
        <v>0</v>
      </c>
      <c r="K154" s="212" t="s">
        <v>19</v>
      </c>
      <c r="L154" s="47"/>
      <c r="M154" s="217" t="s">
        <v>19</v>
      </c>
      <c r="N154" s="218" t="s">
        <v>46</v>
      </c>
      <c r="O154" s="87"/>
      <c r="P154" s="219">
        <f>O154*H154</f>
        <v>0</v>
      </c>
      <c r="Q154" s="219">
        <v>0</v>
      </c>
      <c r="R154" s="219">
        <f>Q154*H154</f>
        <v>0</v>
      </c>
      <c r="S154" s="219">
        <v>0</v>
      </c>
      <c r="T154" s="220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1" t="s">
        <v>102</v>
      </c>
      <c r="AT154" s="221" t="s">
        <v>278</v>
      </c>
      <c r="AU154" s="221" t="s">
        <v>82</v>
      </c>
      <c r="AY154" s="20" t="s">
        <v>277</v>
      </c>
      <c r="BE154" s="222">
        <f>IF(N154="základní",J154,0)</f>
        <v>0</v>
      </c>
      <c r="BF154" s="222">
        <f>IF(N154="snížená",J154,0)</f>
        <v>0</v>
      </c>
      <c r="BG154" s="222">
        <f>IF(N154="zákl. přenesená",J154,0)</f>
        <v>0</v>
      </c>
      <c r="BH154" s="222">
        <f>IF(N154="sníž. přenesená",J154,0)</f>
        <v>0</v>
      </c>
      <c r="BI154" s="222">
        <f>IF(N154="nulová",J154,0)</f>
        <v>0</v>
      </c>
      <c r="BJ154" s="20" t="s">
        <v>82</v>
      </c>
      <c r="BK154" s="222">
        <f>ROUND(I154*H154,2)</f>
        <v>0</v>
      </c>
      <c r="BL154" s="20" t="s">
        <v>102</v>
      </c>
      <c r="BM154" s="221" t="s">
        <v>2992</v>
      </c>
    </row>
    <row r="155" s="2" customFormat="1">
      <c r="A155" s="41"/>
      <c r="B155" s="42"/>
      <c r="C155" s="43"/>
      <c r="D155" s="223" t="s">
        <v>283</v>
      </c>
      <c r="E155" s="43"/>
      <c r="F155" s="224" t="s">
        <v>555</v>
      </c>
      <c r="G155" s="43"/>
      <c r="H155" s="43"/>
      <c r="I155" s="225"/>
      <c r="J155" s="43"/>
      <c r="K155" s="43"/>
      <c r="L155" s="47"/>
      <c r="M155" s="226"/>
      <c r="N155" s="22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283</v>
      </c>
      <c r="AU155" s="20" t="s">
        <v>82</v>
      </c>
    </row>
    <row r="156" s="12" customFormat="1">
      <c r="A156" s="12"/>
      <c r="B156" s="228"/>
      <c r="C156" s="229"/>
      <c r="D156" s="223" t="s">
        <v>285</v>
      </c>
      <c r="E156" s="230" t="s">
        <v>2993</v>
      </c>
      <c r="F156" s="231" t="s">
        <v>2994</v>
      </c>
      <c r="G156" s="229"/>
      <c r="H156" s="232">
        <v>75</v>
      </c>
      <c r="I156" s="233"/>
      <c r="J156" s="229"/>
      <c r="K156" s="229"/>
      <c r="L156" s="234"/>
      <c r="M156" s="235"/>
      <c r="N156" s="236"/>
      <c r="O156" s="236"/>
      <c r="P156" s="236"/>
      <c r="Q156" s="236"/>
      <c r="R156" s="236"/>
      <c r="S156" s="236"/>
      <c r="T156" s="237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T156" s="238" t="s">
        <v>285</v>
      </c>
      <c r="AU156" s="238" t="s">
        <v>82</v>
      </c>
      <c r="AV156" s="12" t="s">
        <v>84</v>
      </c>
      <c r="AW156" s="12" t="s">
        <v>37</v>
      </c>
      <c r="AX156" s="12" t="s">
        <v>82</v>
      </c>
      <c r="AY156" s="238" t="s">
        <v>277</v>
      </c>
    </row>
    <row r="157" s="11" customFormat="1" ht="25.92" customHeight="1">
      <c r="A157" s="11"/>
      <c r="B157" s="196"/>
      <c r="C157" s="197"/>
      <c r="D157" s="198" t="s">
        <v>74</v>
      </c>
      <c r="E157" s="199" t="s">
        <v>102</v>
      </c>
      <c r="F157" s="199" t="s">
        <v>567</v>
      </c>
      <c r="G157" s="197"/>
      <c r="H157" s="197"/>
      <c r="I157" s="200"/>
      <c r="J157" s="201">
        <f>BK157</f>
        <v>0</v>
      </c>
      <c r="K157" s="197"/>
      <c r="L157" s="202"/>
      <c r="M157" s="203"/>
      <c r="N157" s="204"/>
      <c r="O157" s="204"/>
      <c r="P157" s="205">
        <f>SUM(P158:P160)</f>
        <v>0</v>
      </c>
      <c r="Q157" s="204"/>
      <c r="R157" s="205">
        <f>SUM(R158:R160)</f>
        <v>0</v>
      </c>
      <c r="S157" s="204"/>
      <c r="T157" s="206">
        <f>SUM(T158:T160)</f>
        <v>0</v>
      </c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R157" s="207" t="s">
        <v>102</v>
      </c>
      <c r="AT157" s="208" t="s">
        <v>74</v>
      </c>
      <c r="AU157" s="208" t="s">
        <v>75</v>
      </c>
      <c r="AY157" s="207" t="s">
        <v>277</v>
      </c>
      <c r="BK157" s="209">
        <f>SUM(BK158:BK160)</f>
        <v>0</v>
      </c>
    </row>
    <row r="158" s="2" customFormat="1" ht="16.5" customHeight="1">
      <c r="A158" s="41"/>
      <c r="B158" s="42"/>
      <c r="C158" s="210" t="s">
        <v>237</v>
      </c>
      <c r="D158" s="210" t="s">
        <v>278</v>
      </c>
      <c r="E158" s="211" t="s">
        <v>607</v>
      </c>
      <c r="F158" s="212" t="s">
        <v>608</v>
      </c>
      <c r="G158" s="213" t="s">
        <v>332</v>
      </c>
      <c r="H158" s="214">
        <v>0.98399999999999999</v>
      </c>
      <c r="I158" s="215"/>
      <c r="J158" s="216">
        <f>ROUND(I158*H158,2)</f>
        <v>0</v>
      </c>
      <c r="K158" s="212" t="s">
        <v>19</v>
      </c>
      <c r="L158" s="47"/>
      <c r="M158" s="217" t="s">
        <v>19</v>
      </c>
      <c r="N158" s="218" t="s">
        <v>46</v>
      </c>
      <c r="O158" s="87"/>
      <c r="P158" s="219">
        <f>O158*H158</f>
        <v>0</v>
      </c>
      <c r="Q158" s="219">
        <v>0</v>
      </c>
      <c r="R158" s="219">
        <f>Q158*H158</f>
        <v>0</v>
      </c>
      <c r="S158" s="219">
        <v>0</v>
      </c>
      <c r="T158" s="220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1" t="s">
        <v>102</v>
      </c>
      <c r="AT158" s="221" t="s">
        <v>278</v>
      </c>
      <c r="AU158" s="221" t="s">
        <v>82</v>
      </c>
      <c r="AY158" s="20" t="s">
        <v>277</v>
      </c>
      <c r="BE158" s="222">
        <f>IF(N158="základní",J158,0)</f>
        <v>0</v>
      </c>
      <c r="BF158" s="222">
        <f>IF(N158="snížená",J158,0)</f>
        <v>0</v>
      </c>
      <c r="BG158" s="222">
        <f>IF(N158="zákl. přenesená",J158,0)</f>
        <v>0</v>
      </c>
      <c r="BH158" s="222">
        <f>IF(N158="sníž. přenesená",J158,0)</f>
        <v>0</v>
      </c>
      <c r="BI158" s="222">
        <f>IF(N158="nulová",J158,0)</f>
        <v>0</v>
      </c>
      <c r="BJ158" s="20" t="s">
        <v>82</v>
      </c>
      <c r="BK158" s="222">
        <f>ROUND(I158*H158,2)</f>
        <v>0</v>
      </c>
      <c r="BL158" s="20" t="s">
        <v>102</v>
      </c>
      <c r="BM158" s="221" t="s">
        <v>2995</v>
      </c>
    </row>
    <row r="159" s="2" customFormat="1">
      <c r="A159" s="41"/>
      <c r="B159" s="42"/>
      <c r="C159" s="43"/>
      <c r="D159" s="223" t="s">
        <v>283</v>
      </c>
      <c r="E159" s="43"/>
      <c r="F159" s="224" t="s">
        <v>476</v>
      </c>
      <c r="G159" s="43"/>
      <c r="H159" s="43"/>
      <c r="I159" s="225"/>
      <c r="J159" s="43"/>
      <c r="K159" s="43"/>
      <c r="L159" s="47"/>
      <c r="M159" s="226"/>
      <c r="N159" s="22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283</v>
      </c>
      <c r="AU159" s="20" t="s">
        <v>82</v>
      </c>
    </row>
    <row r="160" s="12" customFormat="1">
      <c r="A160" s="12"/>
      <c r="B160" s="228"/>
      <c r="C160" s="229"/>
      <c r="D160" s="223" t="s">
        <v>285</v>
      </c>
      <c r="E160" s="230" t="s">
        <v>2996</v>
      </c>
      <c r="F160" s="231" t="s">
        <v>2981</v>
      </c>
      <c r="G160" s="229"/>
      <c r="H160" s="232">
        <v>0.98399999999999999</v>
      </c>
      <c r="I160" s="233"/>
      <c r="J160" s="229"/>
      <c r="K160" s="229"/>
      <c r="L160" s="234"/>
      <c r="M160" s="235"/>
      <c r="N160" s="236"/>
      <c r="O160" s="236"/>
      <c r="P160" s="236"/>
      <c r="Q160" s="236"/>
      <c r="R160" s="236"/>
      <c r="S160" s="236"/>
      <c r="T160" s="237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T160" s="238" t="s">
        <v>285</v>
      </c>
      <c r="AU160" s="238" t="s">
        <v>82</v>
      </c>
      <c r="AV160" s="12" t="s">
        <v>84</v>
      </c>
      <c r="AW160" s="12" t="s">
        <v>37</v>
      </c>
      <c r="AX160" s="12" t="s">
        <v>82</v>
      </c>
      <c r="AY160" s="238" t="s">
        <v>277</v>
      </c>
    </row>
    <row r="161" s="11" customFormat="1" ht="25.92" customHeight="1">
      <c r="A161" s="11"/>
      <c r="B161" s="196"/>
      <c r="C161" s="197"/>
      <c r="D161" s="198" t="s">
        <v>74</v>
      </c>
      <c r="E161" s="199" t="s">
        <v>306</v>
      </c>
      <c r="F161" s="199" t="s">
        <v>625</v>
      </c>
      <c r="G161" s="197"/>
      <c r="H161" s="197"/>
      <c r="I161" s="200"/>
      <c r="J161" s="201">
        <f>BK161</f>
        <v>0</v>
      </c>
      <c r="K161" s="197"/>
      <c r="L161" s="202"/>
      <c r="M161" s="203"/>
      <c r="N161" s="204"/>
      <c r="O161" s="204"/>
      <c r="P161" s="205">
        <f>SUM(P162:P205)</f>
        <v>0</v>
      </c>
      <c r="Q161" s="204"/>
      <c r="R161" s="205">
        <f>SUM(R162:R205)</f>
        <v>0</v>
      </c>
      <c r="S161" s="204"/>
      <c r="T161" s="206">
        <f>SUM(T162:T205)</f>
        <v>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R161" s="207" t="s">
        <v>102</v>
      </c>
      <c r="AT161" s="208" t="s">
        <v>74</v>
      </c>
      <c r="AU161" s="208" t="s">
        <v>75</v>
      </c>
      <c r="AY161" s="207" t="s">
        <v>277</v>
      </c>
      <c r="BK161" s="209">
        <f>SUM(BK162:BK205)</f>
        <v>0</v>
      </c>
    </row>
    <row r="162" s="2" customFormat="1" ht="16.5" customHeight="1">
      <c r="A162" s="41"/>
      <c r="B162" s="42"/>
      <c r="C162" s="210" t="s">
        <v>418</v>
      </c>
      <c r="D162" s="210" t="s">
        <v>278</v>
      </c>
      <c r="E162" s="211" t="s">
        <v>2997</v>
      </c>
      <c r="F162" s="212" t="s">
        <v>2998</v>
      </c>
      <c r="G162" s="213" t="s">
        <v>332</v>
      </c>
      <c r="H162" s="214">
        <v>1.9199999999999999</v>
      </c>
      <c r="I162" s="215"/>
      <c r="J162" s="216">
        <f>ROUND(I162*H162,2)</f>
        <v>0</v>
      </c>
      <c r="K162" s="212" t="s">
        <v>19</v>
      </c>
      <c r="L162" s="47"/>
      <c r="M162" s="217" t="s">
        <v>19</v>
      </c>
      <c r="N162" s="218" t="s">
        <v>46</v>
      </c>
      <c r="O162" s="87"/>
      <c r="P162" s="219">
        <f>O162*H162</f>
        <v>0</v>
      </c>
      <c r="Q162" s="219">
        <v>0</v>
      </c>
      <c r="R162" s="219">
        <f>Q162*H162</f>
        <v>0</v>
      </c>
      <c r="S162" s="219">
        <v>0</v>
      </c>
      <c r="T162" s="220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1" t="s">
        <v>102</v>
      </c>
      <c r="AT162" s="221" t="s">
        <v>278</v>
      </c>
      <c r="AU162" s="221" t="s">
        <v>82</v>
      </c>
      <c r="AY162" s="20" t="s">
        <v>277</v>
      </c>
      <c r="BE162" s="222">
        <f>IF(N162="základní",J162,0)</f>
        <v>0</v>
      </c>
      <c r="BF162" s="222">
        <f>IF(N162="snížená",J162,0)</f>
        <v>0</v>
      </c>
      <c r="BG162" s="222">
        <f>IF(N162="zákl. přenesená",J162,0)</f>
        <v>0</v>
      </c>
      <c r="BH162" s="222">
        <f>IF(N162="sníž. přenesená",J162,0)</f>
        <v>0</v>
      </c>
      <c r="BI162" s="222">
        <f>IF(N162="nulová",J162,0)</f>
        <v>0</v>
      </c>
      <c r="BJ162" s="20" t="s">
        <v>82</v>
      </c>
      <c r="BK162" s="222">
        <f>ROUND(I162*H162,2)</f>
        <v>0</v>
      </c>
      <c r="BL162" s="20" t="s">
        <v>102</v>
      </c>
      <c r="BM162" s="221" t="s">
        <v>2999</v>
      </c>
    </row>
    <row r="163" s="2" customFormat="1">
      <c r="A163" s="41"/>
      <c r="B163" s="42"/>
      <c r="C163" s="43"/>
      <c r="D163" s="223" t="s">
        <v>283</v>
      </c>
      <c r="E163" s="43"/>
      <c r="F163" s="224" t="s">
        <v>2998</v>
      </c>
      <c r="G163" s="43"/>
      <c r="H163" s="43"/>
      <c r="I163" s="225"/>
      <c r="J163" s="43"/>
      <c r="K163" s="43"/>
      <c r="L163" s="47"/>
      <c r="M163" s="226"/>
      <c r="N163" s="22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283</v>
      </c>
      <c r="AU163" s="20" t="s">
        <v>82</v>
      </c>
    </row>
    <row r="164" s="12" customFormat="1">
      <c r="A164" s="12"/>
      <c r="B164" s="228"/>
      <c r="C164" s="229"/>
      <c r="D164" s="223" t="s">
        <v>285</v>
      </c>
      <c r="E164" s="230" t="s">
        <v>3000</v>
      </c>
      <c r="F164" s="231" t="s">
        <v>3001</v>
      </c>
      <c r="G164" s="229"/>
      <c r="H164" s="232">
        <v>1.9199999999999999</v>
      </c>
      <c r="I164" s="233"/>
      <c r="J164" s="229"/>
      <c r="K164" s="229"/>
      <c r="L164" s="234"/>
      <c r="M164" s="235"/>
      <c r="N164" s="236"/>
      <c r="O164" s="236"/>
      <c r="P164" s="236"/>
      <c r="Q164" s="236"/>
      <c r="R164" s="236"/>
      <c r="S164" s="236"/>
      <c r="T164" s="237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T164" s="238" t="s">
        <v>285</v>
      </c>
      <c r="AU164" s="238" t="s">
        <v>82</v>
      </c>
      <c r="AV164" s="12" t="s">
        <v>84</v>
      </c>
      <c r="AW164" s="12" t="s">
        <v>37</v>
      </c>
      <c r="AX164" s="12" t="s">
        <v>82</v>
      </c>
      <c r="AY164" s="238" t="s">
        <v>277</v>
      </c>
    </row>
    <row r="165" s="2" customFormat="1" ht="16.5" customHeight="1">
      <c r="A165" s="41"/>
      <c r="B165" s="42"/>
      <c r="C165" s="210" t="s">
        <v>429</v>
      </c>
      <c r="D165" s="210" t="s">
        <v>278</v>
      </c>
      <c r="E165" s="211" t="s">
        <v>640</v>
      </c>
      <c r="F165" s="212" t="s">
        <v>628</v>
      </c>
      <c r="G165" s="213" t="s">
        <v>332</v>
      </c>
      <c r="H165" s="214">
        <v>24.449999999999999</v>
      </c>
      <c r="I165" s="215"/>
      <c r="J165" s="216">
        <f>ROUND(I165*H165,2)</f>
        <v>0</v>
      </c>
      <c r="K165" s="212" t="s">
        <v>19</v>
      </c>
      <c r="L165" s="47"/>
      <c r="M165" s="217" t="s">
        <v>19</v>
      </c>
      <c r="N165" s="218" t="s">
        <v>46</v>
      </c>
      <c r="O165" s="87"/>
      <c r="P165" s="219">
        <f>O165*H165</f>
        <v>0</v>
      </c>
      <c r="Q165" s="219">
        <v>0</v>
      </c>
      <c r="R165" s="219">
        <f>Q165*H165</f>
        <v>0</v>
      </c>
      <c r="S165" s="219">
        <v>0</v>
      </c>
      <c r="T165" s="220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1" t="s">
        <v>102</v>
      </c>
      <c r="AT165" s="221" t="s">
        <v>278</v>
      </c>
      <c r="AU165" s="221" t="s">
        <v>82</v>
      </c>
      <c r="AY165" s="20" t="s">
        <v>277</v>
      </c>
      <c r="BE165" s="222">
        <f>IF(N165="základní",J165,0)</f>
        <v>0</v>
      </c>
      <c r="BF165" s="222">
        <f>IF(N165="snížená",J165,0)</f>
        <v>0</v>
      </c>
      <c r="BG165" s="222">
        <f>IF(N165="zákl. přenesená",J165,0)</f>
        <v>0</v>
      </c>
      <c r="BH165" s="222">
        <f>IF(N165="sníž. přenesená",J165,0)</f>
        <v>0</v>
      </c>
      <c r="BI165" s="222">
        <f>IF(N165="nulová",J165,0)</f>
        <v>0</v>
      </c>
      <c r="BJ165" s="20" t="s">
        <v>82</v>
      </c>
      <c r="BK165" s="222">
        <f>ROUND(I165*H165,2)</f>
        <v>0</v>
      </c>
      <c r="BL165" s="20" t="s">
        <v>102</v>
      </c>
      <c r="BM165" s="221" t="s">
        <v>3002</v>
      </c>
    </row>
    <row r="166" s="2" customFormat="1">
      <c r="A166" s="41"/>
      <c r="B166" s="42"/>
      <c r="C166" s="43"/>
      <c r="D166" s="223" t="s">
        <v>283</v>
      </c>
      <c r="E166" s="43"/>
      <c r="F166" s="224" t="s">
        <v>642</v>
      </c>
      <c r="G166" s="43"/>
      <c r="H166" s="43"/>
      <c r="I166" s="225"/>
      <c r="J166" s="43"/>
      <c r="K166" s="43"/>
      <c r="L166" s="47"/>
      <c r="M166" s="226"/>
      <c r="N166" s="22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283</v>
      </c>
      <c r="AU166" s="20" t="s">
        <v>82</v>
      </c>
    </row>
    <row r="167" s="12" customFormat="1">
      <c r="A167" s="12"/>
      <c r="B167" s="228"/>
      <c r="C167" s="229"/>
      <c r="D167" s="223" t="s">
        <v>285</v>
      </c>
      <c r="E167" s="230" t="s">
        <v>3003</v>
      </c>
      <c r="F167" s="231" t="s">
        <v>3004</v>
      </c>
      <c r="G167" s="229"/>
      <c r="H167" s="232">
        <v>2.25</v>
      </c>
      <c r="I167" s="233"/>
      <c r="J167" s="229"/>
      <c r="K167" s="229"/>
      <c r="L167" s="234"/>
      <c r="M167" s="235"/>
      <c r="N167" s="236"/>
      <c r="O167" s="236"/>
      <c r="P167" s="236"/>
      <c r="Q167" s="236"/>
      <c r="R167" s="236"/>
      <c r="S167" s="236"/>
      <c r="T167" s="237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T167" s="238" t="s">
        <v>285</v>
      </c>
      <c r="AU167" s="238" t="s">
        <v>82</v>
      </c>
      <c r="AV167" s="12" t="s">
        <v>84</v>
      </c>
      <c r="AW167" s="12" t="s">
        <v>37</v>
      </c>
      <c r="AX167" s="12" t="s">
        <v>75</v>
      </c>
      <c r="AY167" s="238" t="s">
        <v>277</v>
      </c>
    </row>
    <row r="168" s="12" customFormat="1">
      <c r="A168" s="12"/>
      <c r="B168" s="228"/>
      <c r="C168" s="229"/>
      <c r="D168" s="223" t="s">
        <v>285</v>
      </c>
      <c r="E168" s="230" t="s">
        <v>3005</v>
      </c>
      <c r="F168" s="231" t="s">
        <v>3006</v>
      </c>
      <c r="G168" s="229"/>
      <c r="H168" s="232">
        <v>22.199999999999999</v>
      </c>
      <c r="I168" s="233"/>
      <c r="J168" s="229"/>
      <c r="K168" s="229"/>
      <c r="L168" s="234"/>
      <c r="M168" s="235"/>
      <c r="N168" s="236"/>
      <c r="O168" s="236"/>
      <c r="P168" s="236"/>
      <c r="Q168" s="236"/>
      <c r="R168" s="236"/>
      <c r="S168" s="236"/>
      <c r="T168" s="237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T168" s="238" t="s">
        <v>285</v>
      </c>
      <c r="AU168" s="238" t="s">
        <v>82</v>
      </c>
      <c r="AV168" s="12" t="s">
        <v>84</v>
      </c>
      <c r="AW168" s="12" t="s">
        <v>37</v>
      </c>
      <c r="AX168" s="12" t="s">
        <v>75</v>
      </c>
      <c r="AY168" s="238" t="s">
        <v>277</v>
      </c>
    </row>
    <row r="169" s="12" customFormat="1">
      <c r="A169" s="12"/>
      <c r="B169" s="228"/>
      <c r="C169" s="229"/>
      <c r="D169" s="223" t="s">
        <v>285</v>
      </c>
      <c r="E169" s="230" t="s">
        <v>19</v>
      </c>
      <c r="F169" s="231" t="s">
        <v>3007</v>
      </c>
      <c r="G169" s="229"/>
      <c r="H169" s="232">
        <v>24.449999999999999</v>
      </c>
      <c r="I169" s="233"/>
      <c r="J169" s="229"/>
      <c r="K169" s="229"/>
      <c r="L169" s="234"/>
      <c r="M169" s="235"/>
      <c r="N169" s="236"/>
      <c r="O169" s="236"/>
      <c r="P169" s="236"/>
      <c r="Q169" s="236"/>
      <c r="R169" s="236"/>
      <c r="S169" s="236"/>
      <c r="T169" s="237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T169" s="238" t="s">
        <v>285</v>
      </c>
      <c r="AU169" s="238" t="s">
        <v>82</v>
      </c>
      <c r="AV169" s="12" t="s">
        <v>84</v>
      </c>
      <c r="AW169" s="12" t="s">
        <v>37</v>
      </c>
      <c r="AX169" s="12" t="s">
        <v>82</v>
      </c>
      <c r="AY169" s="238" t="s">
        <v>277</v>
      </c>
    </row>
    <row r="170" s="2" customFormat="1" ht="16.5" customHeight="1">
      <c r="A170" s="41"/>
      <c r="B170" s="42"/>
      <c r="C170" s="210" t="s">
        <v>7</v>
      </c>
      <c r="D170" s="210" t="s">
        <v>278</v>
      </c>
      <c r="E170" s="211" t="s">
        <v>3008</v>
      </c>
      <c r="F170" s="212" t="s">
        <v>628</v>
      </c>
      <c r="G170" s="213" t="s">
        <v>332</v>
      </c>
      <c r="H170" s="214">
        <v>4.2000000000000002</v>
      </c>
      <c r="I170" s="215"/>
      <c r="J170" s="216">
        <f>ROUND(I170*H170,2)</f>
        <v>0</v>
      </c>
      <c r="K170" s="212" t="s">
        <v>19</v>
      </c>
      <c r="L170" s="47"/>
      <c r="M170" s="217" t="s">
        <v>19</v>
      </c>
      <c r="N170" s="218" t="s">
        <v>46</v>
      </c>
      <c r="O170" s="87"/>
      <c r="P170" s="219">
        <f>O170*H170</f>
        <v>0</v>
      </c>
      <c r="Q170" s="219">
        <v>0</v>
      </c>
      <c r="R170" s="219">
        <f>Q170*H170</f>
        <v>0</v>
      </c>
      <c r="S170" s="219">
        <v>0</v>
      </c>
      <c r="T170" s="220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1" t="s">
        <v>102</v>
      </c>
      <c r="AT170" s="221" t="s">
        <v>278</v>
      </c>
      <c r="AU170" s="221" t="s">
        <v>82</v>
      </c>
      <c r="AY170" s="20" t="s">
        <v>277</v>
      </c>
      <c r="BE170" s="222">
        <f>IF(N170="základní",J170,0)</f>
        <v>0</v>
      </c>
      <c r="BF170" s="222">
        <f>IF(N170="snížená",J170,0)</f>
        <v>0</v>
      </c>
      <c r="BG170" s="222">
        <f>IF(N170="zákl. přenesená",J170,0)</f>
        <v>0</v>
      </c>
      <c r="BH170" s="222">
        <f>IF(N170="sníž. přenesená",J170,0)</f>
        <v>0</v>
      </c>
      <c r="BI170" s="222">
        <f>IF(N170="nulová",J170,0)</f>
        <v>0</v>
      </c>
      <c r="BJ170" s="20" t="s">
        <v>82</v>
      </c>
      <c r="BK170" s="222">
        <f>ROUND(I170*H170,2)</f>
        <v>0</v>
      </c>
      <c r="BL170" s="20" t="s">
        <v>102</v>
      </c>
      <c r="BM170" s="221" t="s">
        <v>3009</v>
      </c>
    </row>
    <row r="171" s="2" customFormat="1">
      <c r="A171" s="41"/>
      <c r="B171" s="42"/>
      <c r="C171" s="43"/>
      <c r="D171" s="223" t="s">
        <v>283</v>
      </c>
      <c r="E171" s="43"/>
      <c r="F171" s="224" t="s">
        <v>3010</v>
      </c>
      <c r="G171" s="43"/>
      <c r="H171" s="43"/>
      <c r="I171" s="225"/>
      <c r="J171" s="43"/>
      <c r="K171" s="43"/>
      <c r="L171" s="47"/>
      <c r="M171" s="226"/>
      <c r="N171" s="22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283</v>
      </c>
      <c r="AU171" s="20" t="s">
        <v>82</v>
      </c>
    </row>
    <row r="172" s="12" customFormat="1">
      <c r="A172" s="12"/>
      <c r="B172" s="228"/>
      <c r="C172" s="229"/>
      <c r="D172" s="223" t="s">
        <v>285</v>
      </c>
      <c r="E172" s="230" t="s">
        <v>3011</v>
      </c>
      <c r="F172" s="231" t="s">
        <v>3012</v>
      </c>
      <c r="G172" s="229"/>
      <c r="H172" s="232">
        <v>4.2000000000000002</v>
      </c>
      <c r="I172" s="233"/>
      <c r="J172" s="229"/>
      <c r="K172" s="229"/>
      <c r="L172" s="234"/>
      <c r="M172" s="235"/>
      <c r="N172" s="236"/>
      <c r="O172" s="236"/>
      <c r="P172" s="236"/>
      <c r="Q172" s="236"/>
      <c r="R172" s="236"/>
      <c r="S172" s="236"/>
      <c r="T172" s="237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T172" s="238" t="s">
        <v>285</v>
      </c>
      <c r="AU172" s="238" t="s">
        <v>82</v>
      </c>
      <c r="AV172" s="12" t="s">
        <v>84</v>
      </c>
      <c r="AW172" s="12" t="s">
        <v>37</v>
      </c>
      <c r="AX172" s="12" t="s">
        <v>82</v>
      </c>
      <c r="AY172" s="238" t="s">
        <v>277</v>
      </c>
    </row>
    <row r="173" s="2" customFormat="1" ht="16.5" customHeight="1">
      <c r="A173" s="41"/>
      <c r="B173" s="42"/>
      <c r="C173" s="210" t="s">
        <v>446</v>
      </c>
      <c r="D173" s="210" t="s">
        <v>278</v>
      </c>
      <c r="E173" s="211" t="s">
        <v>3013</v>
      </c>
      <c r="F173" s="212" t="s">
        <v>628</v>
      </c>
      <c r="G173" s="213" t="s">
        <v>332</v>
      </c>
      <c r="H173" s="214">
        <v>8.8000000000000007</v>
      </c>
      <c r="I173" s="215"/>
      <c r="J173" s="216">
        <f>ROUND(I173*H173,2)</f>
        <v>0</v>
      </c>
      <c r="K173" s="212" t="s">
        <v>19</v>
      </c>
      <c r="L173" s="47"/>
      <c r="M173" s="217" t="s">
        <v>19</v>
      </c>
      <c r="N173" s="218" t="s">
        <v>46</v>
      </c>
      <c r="O173" s="87"/>
      <c r="P173" s="219">
        <f>O173*H173</f>
        <v>0</v>
      </c>
      <c r="Q173" s="219">
        <v>0</v>
      </c>
      <c r="R173" s="219">
        <f>Q173*H173</f>
        <v>0</v>
      </c>
      <c r="S173" s="219">
        <v>0</v>
      </c>
      <c r="T173" s="220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1" t="s">
        <v>102</v>
      </c>
      <c r="AT173" s="221" t="s">
        <v>278</v>
      </c>
      <c r="AU173" s="221" t="s">
        <v>82</v>
      </c>
      <c r="AY173" s="20" t="s">
        <v>277</v>
      </c>
      <c r="BE173" s="222">
        <f>IF(N173="základní",J173,0)</f>
        <v>0</v>
      </c>
      <c r="BF173" s="222">
        <f>IF(N173="snížená",J173,0)</f>
        <v>0</v>
      </c>
      <c r="BG173" s="222">
        <f>IF(N173="zákl. přenesená",J173,0)</f>
        <v>0</v>
      </c>
      <c r="BH173" s="222">
        <f>IF(N173="sníž. přenesená",J173,0)</f>
        <v>0</v>
      </c>
      <c r="BI173" s="222">
        <f>IF(N173="nulová",J173,0)</f>
        <v>0</v>
      </c>
      <c r="BJ173" s="20" t="s">
        <v>82</v>
      </c>
      <c r="BK173" s="222">
        <f>ROUND(I173*H173,2)</f>
        <v>0</v>
      </c>
      <c r="BL173" s="20" t="s">
        <v>102</v>
      </c>
      <c r="BM173" s="221" t="s">
        <v>3014</v>
      </c>
    </row>
    <row r="174" s="2" customFormat="1">
      <c r="A174" s="41"/>
      <c r="B174" s="42"/>
      <c r="C174" s="43"/>
      <c r="D174" s="223" t="s">
        <v>283</v>
      </c>
      <c r="E174" s="43"/>
      <c r="F174" s="224" t="s">
        <v>3015</v>
      </c>
      <c r="G174" s="43"/>
      <c r="H174" s="43"/>
      <c r="I174" s="225"/>
      <c r="J174" s="43"/>
      <c r="K174" s="43"/>
      <c r="L174" s="47"/>
      <c r="M174" s="226"/>
      <c r="N174" s="22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283</v>
      </c>
      <c r="AU174" s="20" t="s">
        <v>82</v>
      </c>
    </row>
    <row r="175" s="12" customFormat="1">
      <c r="A175" s="12"/>
      <c r="B175" s="228"/>
      <c r="C175" s="229"/>
      <c r="D175" s="223" t="s">
        <v>285</v>
      </c>
      <c r="E175" s="230" t="s">
        <v>3016</v>
      </c>
      <c r="F175" s="231" t="s">
        <v>3017</v>
      </c>
      <c r="G175" s="229"/>
      <c r="H175" s="232">
        <v>3.2000000000000002</v>
      </c>
      <c r="I175" s="233"/>
      <c r="J175" s="229"/>
      <c r="K175" s="229"/>
      <c r="L175" s="234"/>
      <c r="M175" s="235"/>
      <c r="N175" s="236"/>
      <c r="O175" s="236"/>
      <c r="P175" s="236"/>
      <c r="Q175" s="236"/>
      <c r="R175" s="236"/>
      <c r="S175" s="236"/>
      <c r="T175" s="237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T175" s="238" t="s">
        <v>285</v>
      </c>
      <c r="AU175" s="238" t="s">
        <v>82</v>
      </c>
      <c r="AV175" s="12" t="s">
        <v>84</v>
      </c>
      <c r="AW175" s="12" t="s">
        <v>37</v>
      </c>
      <c r="AX175" s="12" t="s">
        <v>75</v>
      </c>
      <c r="AY175" s="238" t="s">
        <v>277</v>
      </c>
    </row>
    <row r="176" s="12" customFormat="1">
      <c r="A176" s="12"/>
      <c r="B176" s="228"/>
      <c r="C176" s="229"/>
      <c r="D176" s="223" t="s">
        <v>285</v>
      </c>
      <c r="E176" s="230" t="s">
        <v>3018</v>
      </c>
      <c r="F176" s="231" t="s">
        <v>3019</v>
      </c>
      <c r="G176" s="229"/>
      <c r="H176" s="232">
        <v>5.5999999999999996</v>
      </c>
      <c r="I176" s="233"/>
      <c r="J176" s="229"/>
      <c r="K176" s="229"/>
      <c r="L176" s="234"/>
      <c r="M176" s="235"/>
      <c r="N176" s="236"/>
      <c r="O176" s="236"/>
      <c r="P176" s="236"/>
      <c r="Q176" s="236"/>
      <c r="R176" s="236"/>
      <c r="S176" s="236"/>
      <c r="T176" s="237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T176" s="238" t="s">
        <v>285</v>
      </c>
      <c r="AU176" s="238" t="s">
        <v>82</v>
      </c>
      <c r="AV176" s="12" t="s">
        <v>84</v>
      </c>
      <c r="AW176" s="12" t="s">
        <v>37</v>
      </c>
      <c r="AX176" s="12" t="s">
        <v>75</v>
      </c>
      <c r="AY176" s="238" t="s">
        <v>277</v>
      </c>
    </row>
    <row r="177" s="12" customFormat="1">
      <c r="A177" s="12"/>
      <c r="B177" s="228"/>
      <c r="C177" s="229"/>
      <c r="D177" s="223" t="s">
        <v>285</v>
      </c>
      <c r="E177" s="230" t="s">
        <v>19</v>
      </c>
      <c r="F177" s="231" t="s">
        <v>3020</v>
      </c>
      <c r="G177" s="229"/>
      <c r="H177" s="232">
        <v>8.8000000000000007</v>
      </c>
      <c r="I177" s="233"/>
      <c r="J177" s="229"/>
      <c r="K177" s="229"/>
      <c r="L177" s="234"/>
      <c r="M177" s="235"/>
      <c r="N177" s="236"/>
      <c r="O177" s="236"/>
      <c r="P177" s="236"/>
      <c r="Q177" s="236"/>
      <c r="R177" s="236"/>
      <c r="S177" s="236"/>
      <c r="T177" s="237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T177" s="238" t="s">
        <v>285</v>
      </c>
      <c r="AU177" s="238" t="s">
        <v>82</v>
      </c>
      <c r="AV177" s="12" t="s">
        <v>84</v>
      </c>
      <c r="AW177" s="12" t="s">
        <v>37</v>
      </c>
      <c r="AX177" s="12" t="s">
        <v>82</v>
      </c>
      <c r="AY177" s="238" t="s">
        <v>277</v>
      </c>
    </row>
    <row r="178" s="2" customFormat="1" ht="16.5" customHeight="1">
      <c r="A178" s="41"/>
      <c r="B178" s="42"/>
      <c r="C178" s="210" t="s">
        <v>452</v>
      </c>
      <c r="D178" s="210" t="s">
        <v>278</v>
      </c>
      <c r="E178" s="211" t="s">
        <v>3021</v>
      </c>
      <c r="F178" s="212" t="s">
        <v>3022</v>
      </c>
      <c r="G178" s="213" t="s">
        <v>332</v>
      </c>
      <c r="H178" s="214">
        <v>0.5</v>
      </c>
      <c r="I178" s="215"/>
      <c r="J178" s="216">
        <f>ROUND(I178*H178,2)</f>
        <v>0</v>
      </c>
      <c r="K178" s="212" t="s">
        <v>19</v>
      </c>
      <c r="L178" s="47"/>
      <c r="M178" s="217" t="s">
        <v>19</v>
      </c>
      <c r="N178" s="218" t="s">
        <v>46</v>
      </c>
      <c r="O178" s="87"/>
      <c r="P178" s="219">
        <f>O178*H178</f>
        <v>0</v>
      </c>
      <c r="Q178" s="219">
        <v>0</v>
      </c>
      <c r="R178" s="219">
        <f>Q178*H178</f>
        <v>0</v>
      </c>
      <c r="S178" s="219">
        <v>0</v>
      </c>
      <c r="T178" s="220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1" t="s">
        <v>102</v>
      </c>
      <c r="AT178" s="221" t="s">
        <v>278</v>
      </c>
      <c r="AU178" s="221" t="s">
        <v>82</v>
      </c>
      <c r="AY178" s="20" t="s">
        <v>277</v>
      </c>
      <c r="BE178" s="222">
        <f>IF(N178="základní",J178,0)</f>
        <v>0</v>
      </c>
      <c r="BF178" s="222">
        <f>IF(N178="snížená",J178,0)</f>
        <v>0</v>
      </c>
      <c r="BG178" s="222">
        <f>IF(N178="zákl. přenesená",J178,0)</f>
        <v>0</v>
      </c>
      <c r="BH178" s="222">
        <f>IF(N178="sníž. přenesená",J178,0)</f>
        <v>0</v>
      </c>
      <c r="BI178" s="222">
        <f>IF(N178="nulová",J178,0)</f>
        <v>0</v>
      </c>
      <c r="BJ178" s="20" t="s">
        <v>82</v>
      </c>
      <c r="BK178" s="222">
        <f>ROUND(I178*H178,2)</f>
        <v>0</v>
      </c>
      <c r="BL178" s="20" t="s">
        <v>102</v>
      </c>
      <c r="BM178" s="221" t="s">
        <v>3023</v>
      </c>
    </row>
    <row r="179" s="2" customFormat="1">
      <c r="A179" s="41"/>
      <c r="B179" s="42"/>
      <c r="C179" s="43"/>
      <c r="D179" s="223" t="s">
        <v>283</v>
      </c>
      <c r="E179" s="43"/>
      <c r="F179" s="224" t="s">
        <v>3022</v>
      </c>
      <c r="G179" s="43"/>
      <c r="H179" s="43"/>
      <c r="I179" s="225"/>
      <c r="J179" s="43"/>
      <c r="K179" s="43"/>
      <c r="L179" s="47"/>
      <c r="M179" s="226"/>
      <c r="N179" s="22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283</v>
      </c>
      <c r="AU179" s="20" t="s">
        <v>82</v>
      </c>
    </row>
    <row r="180" s="12" customFormat="1">
      <c r="A180" s="12"/>
      <c r="B180" s="228"/>
      <c r="C180" s="229"/>
      <c r="D180" s="223" t="s">
        <v>285</v>
      </c>
      <c r="E180" s="230" t="s">
        <v>3024</v>
      </c>
      <c r="F180" s="231" t="s">
        <v>3025</v>
      </c>
      <c r="G180" s="229"/>
      <c r="H180" s="232">
        <v>0.5</v>
      </c>
      <c r="I180" s="233"/>
      <c r="J180" s="229"/>
      <c r="K180" s="229"/>
      <c r="L180" s="234"/>
      <c r="M180" s="235"/>
      <c r="N180" s="236"/>
      <c r="O180" s="236"/>
      <c r="P180" s="236"/>
      <c r="Q180" s="236"/>
      <c r="R180" s="236"/>
      <c r="S180" s="236"/>
      <c r="T180" s="237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T180" s="238" t="s">
        <v>285</v>
      </c>
      <c r="AU180" s="238" t="s">
        <v>82</v>
      </c>
      <c r="AV180" s="12" t="s">
        <v>84</v>
      </c>
      <c r="AW180" s="12" t="s">
        <v>37</v>
      </c>
      <c r="AX180" s="12" t="s">
        <v>82</v>
      </c>
      <c r="AY180" s="238" t="s">
        <v>277</v>
      </c>
    </row>
    <row r="181" s="2" customFormat="1" ht="16.5" customHeight="1">
      <c r="A181" s="41"/>
      <c r="B181" s="42"/>
      <c r="C181" s="210" t="s">
        <v>456</v>
      </c>
      <c r="D181" s="210" t="s">
        <v>278</v>
      </c>
      <c r="E181" s="211" t="s">
        <v>3026</v>
      </c>
      <c r="F181" s="212" t="s">
        <v>3027</v>
      </c>
      <c r="G181" s="213" t="s">
        <v>482</v>
      </c>
      <c r="H181" s="214">
        <v>38</v>
      </c>
      <c r="I181" s="215"/>
      <c r="J181" s="216">
        <f>ROUND(I181*H181,2)</f>
        <v>0</v>
      </c>
      <c r="K181" s="212" t="s">
        <v>19</v>
      </c>
      <c r="L181" s="47"/>
      <c r="M181" s="217" t="s">
        <v>19</v>
      </c>
      <c r="N181" s="218" t="s">
        <v>46</v>
      </c>
      <c r="O181" s="87"/>
      <c r="P181" s="219">
        <f>O181*H181</f>
        <v>0</v>
      </c>
      <c r="Q181" s="219">
        <v>0</v>
      </c>
      <c r="R181" s="219">
        <f>Q181*H181</f>
        <v>0</v>
      </c>
      <c r="S181" s="219">
        <v>0</v>
      </c>
      <c r="T181" s="220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1" t="s">
        <v>102</v>
      </c>
      <c r="AT181" s="221" t="s">
        <v>278</v>
      </c>
      <c r="AU181" s="221" t="s">
        <v>82</v>
      </c>
      <c r="AY181" s="20" t="s">
        <v>277</v>
      </c>
      <c r="BE181" s="222">
        <f>IF(N181="základní",J181,0)</f>
        <v>0</v>
      </c>
      <c r="BF181" s="222">
        <f>IF(N181="snížená",J181,0)</f>
        <v>0</v>
      </c>
      <c r="BG181" s="222">
        <f>IF(N181="zákl. přenesená",J181,0)</f>
        <v>0</v>
      </c>
      <c r="BH181" s="222">
        <f>IF(N181="sníž. přenesená",J181,0)</f>
        <v>0</v>
      </c>
      <c r="BI181" s="222">
        <f>IF(N181="nulová",J181,0)</f>
        <v>0</v>
      </c>
      <c r="BJ181" s="20" t="s">
        <v>82</v>
      </c>
      <c r="BK181" s="222">
        <f>ROUND(I181*H181,2)</f>
        <v>0</v>
      </c>
      <c r="BL181" s="20" t="s">
        <v>102</v>
      </c>
      <c r="BM181" s="221" t="s">
        <v>3028</v>
      </c>
    </row>
    <row r="182" s="2" customFormat="1">
      <c r="A182" s="41"/>
      <c r="B182" s="42"/>
      <c r="C182" s="43"/>
      <c r="D182" s="223" t="s">
        <v>283</v>
      </c>
      <c r="E182" s="43"/>
      <c r="F182" s="224" t="s">
        <v>3027</v>
      </c>
      <c r="G182" s="43"/>
      <c r="H182" s="43"/>
      <c r="I182" s="225"/>
      <c r="J182" s="43"/>
      <c r="K182" s="43"/>
      <c r="L182" s="47"/>
      <c r="M182" s="226"/>
      <c r="N182" s="22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283</v>
      </c>
      <c r="AU182" s="20" t="s">
        <v>82</v>
      </c>
    </row>
    <row r="183" s="12" customFormat="1">
      <c r="A183" s="12"/>
      <c r="B183" s="228"/>
      <c r="C183" s="229"/>
      <c r="D183" s="223" t="s">
        <v>285</v>
      </c>
      <c r="E183" s="230" t="s">
        <v>3029</v>
      </c>
      <c r="F183" s="231" t="s">
        <v>3030</v>
      </c>
      <c r="G183" s="229"/>
      <c r="H183" s="232">
        <v>38</v>
      </c>
      <c r="I183" s="233"/>
      <c r="J183" s="229"/>
      <c r="K183" s="229"/>
      <c r="L183" s="234"/>
      <c r="M183" s="235"/>
      <c r="N183" s="236"/>
      <c r="O183" s="236"/>
      <c r="P183" s="236"/>
      <c r="Q183" s="236"/>
      <c r="R183" s="236"/>
      <c r="S183" s="236"/>
      <c r="T183" s="237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T183" s="238" t="s">
        <v>285</v>
      </c>
      <c r="AU183" s="238" t="s">
        <v>82</v>
      </c>
      <c r="AV183" s="12" t="s">
        <v>84</v>
      </c>
      <c r="AW183" s="12" t="s">
        <v>37</v>
      </c>
      <c r="AX183" s="12" t="s">
        <v>82</v>
      </c>
      <c r="AY183" s="238" t="s">
        <v>277</v>
      </c>
    </row>
    <row r="184" s="2" customFormat="1" ht="16.5" customHeight="1">
      <c r="A184" s="41"/>
      <c r="B184" s="42"/>
      <c r="C184" s="210" t="s">
        <v>465</v>
      </c>
      <c r="D184" s="210" t="s">
        <v>278</v>
      </c>
      <c r="E184" s="211" t="s">
        <v>3031</v>
      </c>
      <c r="F184" s="212" t="s">
        <v>3032</v>
      </c>
      <c r="G184" s="213" t="s">
        <v>332</v>
      </c>
      <c r="H184" s="214">
        <v>0.80000000000000004</v>
      </c>
      <c r="I184" s="215"/>
      <c r="J184" s="216">
        <f>ROUND(I184*H184,2)</f>
        <v>0</v>
      </c>
      <c r="K184" s="212" t="s">
        <v>19</v>
      </c>
      <c r="L184" s="47"/>
      <c r="M184" s="217" t="s">
        <v>19</v>
      </c>
      <c r="N184" s="218" t="s">
        <v>46</v>
      </c>
      <c r="O184" s="87"/>
      <c r="P184" s="219">
        <f>O184*H184</f>
        <v>0</v>
      </c>
      <c r="Q184" s="219">
        <v>0</v>
      </c>
      <c r="R184" s="219">
        <f>Q184*H184</f>
        <v>0</v>
      </c>
      <c r="S184" s="219">
        <v>0</v>
      </c>
      <c r="T184" s="220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1" t="s">
        <v>102</v>
      </c>
      <c r="AT184" s="221" t="s">
        <v>278</v>
      </c>
      <c r="AU184" s="221" t="s">
        <v>82</v>
      </c>
      <c r="AY184" s="20" t="s">
        <v>277</v>
      </c>
      <c r="BE184" s="222">
        <f>IF(N184="základní",J184,0)</f>
        <v>0</v>
      </c>
      <c r="BF184" s="222">
        <f>IF(N184="snížená",J184,0)</f>
        <v>0</v>
      </c>
      <c r="BG184" s="222">
        <f>IF(N184="zákl. přenesená",J184,0)</f>
        <v>0</v>
      </c>
      <c r="BH184" s="222">
        <f>IF(N184="sníž. přenesená",J184,0)</f>
        <v>0</v>
      </c>
      <c r="BI184" s="222">
        <f>IF(N184="nulová",J184,0)</f>
        <v>0</v>
      </c>
      <c r="BJ184" s="20" t="s">
        <v>82</v>
      </c>
      <c r="BK184" s="222">
        <f>ROUND(I184*H184,2)</f>
        <v>0</v>
      </c>
      <c r="BL184" s="20" t="s">
        <v>102</v>
      </c>
      <c r="BM184" s="221" t="s">
        <v>3033</v>
      </c>
    </row>
    <row r="185" s="2" customFormat="1">
      <c r="A185" s="41"/>
      <c r="B185" s="42"/>
      <c r="C185" s="43"/>
      <c r="D185" s="223" t="s">
        <v>283</v>
      </c>
      <c r="E185" s="43"/>
      <c r="F185" s="224" t="s">
        <v>3032</v>
      </c>
      <c r="G185" s="43"/>
      <c r="H185" s="43"/>
      <c r="I185" s="225"/>
      <c r="J185" s="43"/>
      <c r="K185" s="43"/>
      <c r="L185" s="47"/>
      <c r="M185" s="226"/>
      <c r="N185" s="22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283</v>
      </c>
      <c r="AU185" s="20" t="s">
        <v>82</v>
      </c>
    </row>
    <row r="186" s="12" customFormat="1">
      <c r="A186" s="12"/>
      <c r="B186" s="228"/>
      <c r="C186" s="229"/>
      <c r="D186" s="223" t="s">
        <v>285</v>
      </c>
      <c r="E186" s="230" t="s">
        <v>3034</v>
      </c>
      <c r="F186" s="231" t="s">
        <v>3035</v>
      </c>
      <c r="G186" s="229"/>
      <c r="H186" s="232">
        <v>0.80000000000000004</v>
      </c>
      <c r="I186" s="233"/>
      <c r="J186" s="229"/>
      <c r="K186" s="229"/>
      <c r="L186" s="234"/>
      <c r="M186" s="235"/>
      <c r="N186" s="236"/>
      <c r="O186" s="236"/>
      <c r="P186" s="236"/>
      <c r="Q186" s="236"/>
      <c r="R186" s="236"/>
      <c r="S186" s="236"/>
      <c r="T186" s="237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T186" s="238" t="s">
        <v>285</v>
      </c>
      <c r="AU186" s="238" t="s">
        <v>82</v>
      </c>
      <c r="AV186" s="12" t="s">
        <v>84</v>
      </c>
      <c r="AW186" s="12" t="s">
        <v>37</v>
      </c>
      <c r="AX186" s="12" t="s">
        <v>82</v>
      </c>
      <c r="AY186" s="238" t="s">
        <v>277</v>
      </c>
    </row>
    <row r="187" s="2" customFormat="1" ht="16.5" customHeight="1">
      <c r="A187" s="41"/>
      <c r="B187" s="42"/>
      <c r="C187" s="210" t="s">
        <v>472</v>
      </c>
      <c r="D187" s="210" t="s">
        <v>278</v>
      </c>
      <c r="E187" s="211" t="s">
        <v>3036</v>
      </c>
      <c r="F187" s="212" t="s">
        <v>3037</v>
      </c>
      <c r="G187" s="213" t="s">
        <v>332</v>
      </c>
      <c r="H187" s="214">
        <v>1.0800000000000001</v>
      </c>
      <c r="I187" s="215"/>
      <c r="J187" s="216">
        <f>ROUND(I187*H187,2)</f>
        <v>0</v>
      </c>
      <c r="K187" s="212" t="s">
        <v>19</v>
      </c>
      <c r="L187" s="47"/>
      <c r="M187" s="217" t="s">
        <v>19</v>
      </c>
      <c r="N187" s="218" t="s">
        <v>46</v>
      </c>
      <c r="O187" s="87"/>
      <c r="P187" s="219">
        <f>O187*H187</f>
        <v>0</v>
      </c>
      <c r="Q187" s="219">
        <v>0</v>
      </c>
      <c r="R187" s="219">
        <f>Q187*H187</f>
        <v>0</v>
      </c>
      <c r="S187" s="219">
        <v>0</v>
      </c>
      <c r="T187" s="220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1" t="s">
        <v>102</v>
      </c>
      <c r="AT187" s="221" t="s">
        <v>278</v>
      </c>
      <c r="AU187" s="221" t="s">
        <v>82</v>
      </c>
      <c r="AY187" s="20" t="s">
        <v>277</v>
      </c>
      <c r="BE187" s="222">
        <f>IF(N187="základní",J187,0)</f>
        <v>0</v>
      </c>
      <c r="BF187" s="222">
        <f>IF(N187="snížená",J187,0)</f>
        <v>0</v>
      </c>
      <c r="BG187" s="222">
        <f>IF(N187="zákl. přenesená",J187,0)</f>
        <v>0</v>
      </c>
      <c r="BH187" s="222">
        <f>IF(N187="sníž. přenesená",J187,0)</f>
        <v>0</v>
      </c>
      <c r="BI187" s="222">
        <f>IF(N187="nulová",J187,0)</f>
        <v>0</v>
      </c>
      <c r="BJ187" s="20" t="s">
        <v>82</v>
      </c>
      <c r="BK187" s="222">
        <f>ROUND(I187*H187,2)</f>
        <v>0</v>
      </c>
      <c r="BL187" s="20" t="s">
        <v>102</v>
      </c>
      <c r="BM187" s="221" t="s">
        <v>3038</v>
      </c>
    </row>
    <row r="188" s="2" customFormat="1">
      <c r="A188" s="41"/>
      <c r="B188" s="42"/>
      <c r="C188" s="43"/>
      <c r="D188" s="223" t="s">
        <v>283</v>
      </c>
      <c r="E188" s="43"/>
      <c r="F188" s="224" t="s">
        <v>3037</v>
      </c>
      <c r="G188" s="43"/>
      <c r="H188" s="43"/>
      <c r="I188" s="225"/>
      <c r="J188" s="43"/>
      <c r="K188" s="43"/>
      <c r="L188" s="47"/>
      <c r="M188" s="226"/>
      <c r="N188" s="22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283</v>
      </c>
      <c r="AU188" s="20" t="s">
        <v>82</v>
      </c>
    </row>
    <row r="189" s="12" customFormat="1">
      <c r="A189" s="12"/>
      <c r="B189" s="228"/>
      <c r="C189" s="229"/>
      <c r="D189" s="223" t="s">
        <v>285</v>
      </c>
      <c r="E189" s="230" t="s">
        <v>3039</v>
      </c>
      <c r="F189" s="231" t="s">
        <v>3040</v>
      </c>
      <c r="G189" s="229"/>
      <c r="H189" s="232">
        <v>1.0800000000000001</v>
      </c>
      <c r="I189" s="233"/>
      <c r="J189" s="229"/>
      <c r="K189" s="229"/>
      <c r="L189" s="234"/>
      <c r="M189" s="235"/>
      <c r="N189" s="236"/>
      <c r="O189" s="236"/>
      <c r="P189" s="236"/>
      <c r="Q189" s="236"/>
      <c r="R189" s="236"/>
      <c r="S189" s="236"/>
      <c r="T189" s="237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T189" s="238" t="s">
        <v>285</v>
      </c>
      <c r="AU189" s="238" t="s">
        <v>82</v>
      </c>
      <c r="AV189" s="12" t="s">
        <v>84</v>
      </c>
      <c r="AW189" s="12" t="s">
        <v>37</v>
      </c>
      <c r="AX189" s="12" t="s">
        <v>82</v>
      </c>
      <c r="AY189" s="238" t="s">
        <v>277</v>
      </c>
    </row>
    <row r="190" s="2" customFormat="1" ht="16.5" customHeight="1">
      <c r="A190" s="41"/>
      <c r="B190" s="42"/>
      <c r="C190" s="210" t="s">
        <v>479</v>
      </c>
      <c r="D190" s="210" t="s">
        <v>278</v>
      </c>
      <c r="E190" s="211" t="s">
        <v>649</v>
      </c>
      <c r="F190" s="212" t="s">
        <v>650</v>
      </c>
      <c r="G190" s="213" t="s">
        <v>482</v>
      </c>
      <c r="H190" s="214">
        <v>43</v>
      </c>
      <c r="I190" s="215"/>
      <c r="J190" s="216">
        <f>ROUND(I190*H190,2)</f>
        <v>0</v>
      </c>
      <c r="K190" s="212" t="s">
        <v>19</v>
      </c>
      <c r="L190" s="47"/>
      <c r="M190" s="217" t="s">
        <v>19</v>
      </c>
      <c r="N190" s="218" t="s">
        <v>46</v>
      </c>
      <c r="O190" s="87"/>
      <c r="P190" s="219">
        <f>O190*H190</f>
        <v>0</v>
      </c>
      <c r="Q190" s="219">
        <v>0</v>
      </c>
      <c r="R190" s="219">
        <f>Q190*H190</f>
        <v>0</v>
      </c>
      <c r="S190" s="219">
        <v>0</v>
      </c>
      <c r="T190" s="220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1" t="s">
        <v>102</v>
      </c>
      <c r="AT190" s="221" t="s">
        <v>278</v>
      </c>
      <c r="AU190" s="221" t="s">
        <v>82</v>
      </c>
      <c r="AY190" s="20" t="s">
        <v>277</v>
      </c>
      <c r="BE190" s="222">
        <f>IF(N190="základní",J190,0)</f>
        <v>0</v>
      </c>
      <c r="BF190" s="222">
        <f>IF(N190="snížená",J190,0)</f>
        <v>0</v>
      </c>
      <c r="BG190" s="222">
        <f>IF(N190="zákl. přenesená",J190,0)</f>
        <v>0</v>
      </c>
      <c r="BH190" s="222">
        <f>IF(N190="sníž. přenesená",J190,0)</f>
        <v>0</v>
      </c>
      <c r="BI190" s="222">
        <f>IF(N190="nulová",J190,0)</f>
        <v>0</v>
      </c>
      <c r="BJ190" s="20" t="s">
        <v>82</v>
      </c>
      <c r="BK190" s="222">
        <f>ROUND(I190*H190,2)</f>
        <v>0</v>
      </c>
      <c r="BL190" s="20" t="s">
        <v>102</v>
      </c>
      <c r="BM190" s="221" t="s">
        <v>3041</v>
      </c>
    </row>
    <row r="191" s="2" customFormat="1">
      <c r="A191" s="41"/>
      <c r="B191" s="42"/>
      <c r="C191" s="43"/>
      <c r="D191" s="223" t="s">
        <v>283</v>
      </c>
      <c r="E191" s="43"/>
      <c r="F191" s="224" t="s">
        <v>652</v>
      </c>
      <c r="G191" s="43"/>
      <c r="H191" s="43"/>
      <c r="I191" s="225"/>
      <c r="J191" s="43"/>
      <c r="K191" s="43"/>
      <c r="L191" s="47"/>
      <c r="M191" s="226"/>
      <c r="N191" s="22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283</v>
      </c>
      <c r="AU191" s="20" t="s">
        <v>82</v>
      </c>
    </row>
    <row r="192" s="12" customFormat="1">
      <c r="A192" s="12"/>
      <c r="B192" s="228"/>
      <c r="C192" s="229"/>
      <c r="D192" s="223" t="s">
        <v>285</v>
      </c>
      <c r="E192" s="230" t="s">
        <v>3042</v>
      </c>
      <c r="F192" s="231" t="s">
        <v>3043</v>
      </c>
      <c r="G192" s="229"/>
      <c r="H192" s="232">
        <v>15</v>
      </c>
      <c r="I192" s="233"/>
      <c r="J192" s="229"/>
      <c r="K192" s="229"/>
      <c r="L192" s="234"/>
      <c r="M192" s="235"/>
      <c r="N192" s="236"/>
      <c r="O192" s="236"/>
      <c r="P192" s="236"/>
      <c r="Q192" s="236"/>
      <c r="R192" s="236"/>
      <c r="S192" s="236"/>
      <c r="T192" s="237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T192" s="238" t="s">
        <v>285</v>
      </c>
      <c r="AU192" s="238" t="s">
        <v>82</v>
      </c>
      <c r="AV192" s="12" t="s">
        <v>84</v>
      </c>
      <c r="AW192" s="12" t="s">
        <v>37</v>
      </c>
      <c r="AX192" s="12" t="s">
        <v>75</v>
      </c>
      <c r="AY192" s="238" t="s">
        <v>277</v>
      </c>
    </row>
    <row r="193" s="12" customFormat="1">
      <c r="A193" s="12"/>
      <c r="B193" s="228"/>
      <c r="C193" s="229"/>
      <c r="D193" s="223" t="s">
        <v>285</v>
      </c>
      <c r="E193" s="230" t="s">
        <v>3044</v>
      </c>
      <c r="F193" s="231" t="s">
        <v>3045</v>
      </c>
      <c r="G193" s="229"/>
      <c r="H193" s="232">
        <v>28</v>
      </c>
      <c r="I193" s="233"/>
      <c r="J193" s="229"/>
      <c r="K193" s="229"/>
      <c r="L193" s="234"/>
      <c r="M193" s="235"/>
      <c r="N193" s="236"/>
      <c r="O193" s="236"/>
      <c r="P193" s="236"/>
      <c r="Q193" s="236"/>
      <c r="R193" s="236"/>
      <c r="S193" s="236"/>
      <c r="T193" s="237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T193" s="238" t="s">
        <v>285</v>
      </c>
      <c r="AU193" s="238" t="s">
        <v>82</v>
      </c>
      <c r="AV193" s="12" t="s">
        <v>84</v>
      </c>
      <c r="AW193" s="12" t="s">
        <v>37</v>
      </c>
      <c r="AX193" s="12" t="s">
        <v>75</v>
      </c>
      <c r="AY193" s="238" t="s">
        <v>277</v>
      </c>
    </row>
    <row r="194" s="12" customFormat="1">
      <c r="A194" s="12"/>
      <c r="B194" s="228"/>
      <c r="C194" s="229"/>
      <c r="D194" s="223" t="s">
        <v>285</v>
      </c>
      <c r="E194" s="230" t="s">
        <v>19</v>
      </c>
      <c r="F194" s="231" t="s">
        <v>3046</v>
      </c>
      <c r="G194" s="229"/>
      <c r="H194" s="232">
        <v>43</v>
      </c>
      <c r="I194" s="233"/>
      <c r="J194" s="229"/>
      <c r="K194" s="229"/>
      <c r="L194" s="234"/>
      <c r="M194" s="235"/>
      <c r="N194" s="236"/>
      <c r="O194" s="236"/>
      <c r="P194" s="236"/>
      <c r="Q194" s="236"/>
      <c r="R194" s="236"/>
      <c r="S194" s="236"/>
      <c r="T194" s="237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T194" s="238" t="s">
        <v>285</v>
      </c>
      <c r="AU194" s="238" t="s">
        <v>82</v>
      </c>
      <c r="AV194" s="12" t="s">
        <v>84</v>
      </c>
      <c r="AW194" s="12" t="s">
        <v>37</v>
      </c>
      <c r="AX194" s="12" t="s">
        <v>82</v>
      </c>
      <c r="AY194" s="238" t="s">
        <v>277</v>
      </c>
    </row>
    <row r="195" s="2" customFormat="1" ht="16.5" customHeight="1">
      <c r="A195" s="41"/>
      <c r="B195" s="42"/>
      <c r="C195" s="210" t="s">
        <v>484</v>
      </c>
      <c r="D195" s="210" t="s">
        <v>278</v>
      </c>
      <c r="E195" s="211" t="s">
        <v>3047</v>
      </c>
      <c r="F195" s="212" t="s">
        <v>3048</v>
      </c>
      <c r="G195" s="213" t="s">
        <v>482</v>
      </c>
      <c r="H195" s="214">
        <v>115.2</v>
      </c>
      <c r="I195" s="215"/>
      <c r="J195" s="216">
        <f>ROUND(I195*H195,2)</f>
        <v>0</v>
      </c>
      <c r="K195" s="212" t="s">
        <v>19</v>
      </c>
      <c r="L195" s="47"/>
      <c r="M195" s="217" t="s">
        <v>19</v>
      </c>
      <c r="N195" s="218" t="s">
        <v>46</v>
      </c>
      <c r="O195" s="87"/>
      <c r="P195" s="219">
        <f>O195*H195</f>
        <v>0</v>
      </c>
      <c r="Q195" s="219">
        <v>0</v>
      </c>
      <c r="R195" s="219">
        <f>Q195*H195</f>
        <v>0</v>
      </c>
      <c r="S195" s="219">
        <v>0</v>
      </c>
      <c r="T195" s="22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1" t="s">
        <v>102</v>
      </c>
      <c r="AT195" s="221" t="s">
        <v>278</v>
      </c>
      <c r="AU195" s="221" t="s">
        <v>82</v>
      </c>
      <c r="AY195" s="20" t="s">
        <v>277</v>
      </c>
      <c r="BE195" s="222">
        <f>IF(N195="základní",J195,0)</f>
        <v>0</v>
      </c>
      <c r="BF195" s="222">
        <f>IF(N195="snížená",J195,0)</f>
        <v>0</v>
      </c>
      <c r="BG195" s="222">
        <f>IF(N195="zákl. přenesená",J195,0)</f>
        <v>0</v>
      </c>
      <c r="BH195" s="222">
        <f>IF(N195="sníž. přenesená",J195,0)</f>
        <v>0</v>
      </c>
      <c r="BI195" s="222">
        <f>IF(N195="nulová",J195,0)</f>
        <v>0</v>
      </c>
      <c r="BJ195" s="20" t="s">
        <v>82</v>
      </c>
      <c r="BK195" s="222">
        <f>ROUND(I195*H195,2)</f>
        <v>0</v>
      </c>
      <c r="BL195" s="20" t="s">
        <v>102</v>
      </c>
      <c r="BM195" s="221" t="s">
        <v>3049</v>
      </c>
    </row>
    <row r="196" s="2" customFormat="1">
      <c r="A196" s="41"/>
      <c r="B196" s="42"/>
      <c r="C196" s="43"/>
      <c r="D196" s="223" t="s">
        <v>283</v>
      </c>
      <c r="E196" s="43"/>
      <c r="F196" s="224" t="s">
        <v>652</v>
      </c>
      <c r="G196" s="43"/>
      <c r="H196" s="43"/>
      <c r="I196" s="225"/>
      <c r="J196" s="43"/>
      <c r="K196" s="43"/>
      <c r="L196" s="47"/>
      <c r="M196" s="226"/>
      <c r="N196" s="22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283</v>
      </c>
      <c r="AU196" s="20" t="s">
        <v>82</v>
      </c>
    </row>
    <row r="197" s="12" customFormat="1">
      <c r="A197" s="12"/>
      <c r="B197" s="228"/>
      <c r="C197" s="229"/>
      <c r="D197" s="223" t="s">
        <v>285</v>
      </c>
      <c r="E197" s="230" t="s">
        <v>3050</v>
      </c>
      <c r="F197" s="231" t="s">
        <v>3051</v>
      </c>
      <c r="G197" s="229"/>
      <c r="H197" s="232">
        <v>115.2</v>
      </c>
      <c r="I197" s="233"/>
      <c r="J197" s="229"/>
      <c r="K197" s="229"/>
      <c r="L197" s="234"/>
      <c r="M197" s="235"/>
      <c r="N197" s="236"/>
      <c r="O197" s="236"/>
      <c r="P197" s="236"/>
      <c r="Q197" s="236"/>
      <c r="R197" s="236"/>
      <c r="S197" s="236"/>
      <c r="T197" s="237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T197" s="238" t="s">
        <v>285</v>
      </c>
      <c r="AU197" s="238" t="s">
        <v>82</v>
      </c>
      <c r="AV197" s="12" t="s">
        <v>84</v>
      </c>
      <c r="AW197" s="12" t="s">
        <v>37</v>
      </c>
      <c r="AX197" s="12" t="s">
        <v>82</v>
      </c>
      <c r="AY197" s="238" t="s">
        <v>277</v>
      </c>
    </row>
    <row r="198" s="2" customFormat="1" ht="16.5" customHeight="1">
      <c r="A198" s="41"/>
      <c r="B198" s="42"/>
      <c r="C198" s="210" t="s">
        <v>488</v>
      </c>
      <c r="D198" s="210" t="s">
        <v>278</v>
      </c>
      <c r="E198" s="211" t="s">
        <v>3052</v>
      </c>
      <c r="F198" s="212" t="s">
        <v>657</v>
      </c>
      <c r="G198" s="213" t="s">
        <v>482</v>
      </c>
      <c r="H198" s="214">
        <v>17.800000000000001</v>
      </c>
      <c r="I198" s="215"/>
      <c r="J198" s="216">
        <f>ROUND(I198*H198,2)</f>
        <v>0</v>
      </c>
      <c r="K198" s="212" t="s">
        <v>19</v>
      </c>
      <c r="L198" s="47"/>
      <c r="M198" s="217" t="s">
        <v>19</v>
      </c>
      <c r="N198" s="218" t="s">
        <v>46</v>
      </c>
      <c r="O198" s="87"/>
      <c r="P198" s="219">
        <f>O198*H198</f>
        <v>0</v>
      </c>
      <c r="Q198" s="219">
        <v>0</v>
      </c>
      <c r="R198" s="219">
        <f>Q198*H198</f>
        <v>0</v>
      </c>
      <c r="S198" s="219">
        <v>0</v>
      </c>
      <c r="T198" s="220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1" t="s">
        <v>102</v>
      </c>
      <c r="AT198" s="221" t="s">
        <v>278</v>
      </c>
      <c r="AU198" s="221" t="s">
        <v>82</v>
      </c>
      <c r="AY198" s="20" t="s">
        <v>277</v>
      </c>
      <c r="BE198" s="222">
        <f>IF(N198="základní",J198,0)</f>
        <v>0</v>
      </c>
      <c r="BF198" s="222">
        <f>IF(N198="snížená",J198,0)</f>
        <v>0</v>
      </c>
      <c r="BG198" s="222">
        <f>IF(N198="zákl. přenesená",J198,0)</f>
        <v>0</v>
      </c>
      <c r="BH198" s="222">
        <f>IF(N198="sníž. přenesená",J198,0)</f>
        <v>0</v>
      </c>
      <c r="BI198" s="222">
        <f>IF(N198="nulová",J198,0)</f>
        <v>0</v>
      </c>
      <c r="BJ198" s="20" t="s">
        <v>82</v>
      </c>
      <c r="BK198" s="222">
        <f>ROUND(I198*H198,2)</f>
        <v>0</v>
      </c>
      <c r="BL198" s="20" t="s">
        <v>102</v>
      </c>
      <c r="BM198" s="221" t="s">
        <v>3053</v>
      </c>
    </row>
    <row r="199" s="2" customFormat="1">
      <c r="A199" s="41"/>
      <c r="B199" s="42"/>
      <c r="C199" s="43"/>
      <c r="D199" s="223" t="s">
        <v>283</v>
      </c>
      <c r="E199" s="43"/>
      <c r="F199" s="224" t="s">
        <v>3054</v>
      </c>
      <c r="G199" s="43"/>
      <c r="H199" s="43"/>
      <c r="I199" s="225"/>
      <c r="J199" s="43"/>
      <c r="K199" s="43"/>
      <c r="L199" s="47"/>
      <c r="M199" s="226"/>
      <c r="N199" s="22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283</v>
      </c>
      <c r="AU199" s="20" t="s">
        <v>82</v>
      </c>
    </row>
    <row r="200" s="12" customFormat="1">
      <c r="A200" s="12"/>
      <c r="B200" s="228"/>
      <c r="C200" s="229"/>
      <c r="D200" s="223" t="s">
        <v>285</v>
      </c>
      <c r="E200" s="230" t="s">
        <v>3055</v>
      </c>
      <c r="F200" s="231" t="s">
        <v>3056</v>
      </c>
      <c r="G200" s="229"/>
      <c r="H200" s="232">
        <v>17.800000000000001</v>
      </c>
      <c r="I200" s="233"/>
      <c r="J200" s="229"/>
      <c r="K200" s="229"/>
      <c r="L200" s="234"/>
      <c r="M200" s="235"/>
      <c r="N200" s="236"/>
      <c r="O200" s="236"/>
      <c r="P200" s="236"/>
      <c r="Q200" s="236"/>
      <c r="R200" s="236"/>
      <c r="S200" s="236"/>
      <c r="T200" s="237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T200" s="238" t="s">
        <v>285</v>
      </c>
      <c r="AU200" s="238" t="s">
        <v>82</v>
      </c>
      <c r="AV200" s="12" t="s">
        <v>84</v>
      </c>
      <c r="AW200" s="12" t="s">
        <v>37</v>
      </c>
      <c r="AX200" s="12" t="s">
        <v>82</v>
      </c>
      <c r="AY200" s="238" t="s">
        <v>277</v>
      </c>
    </row>
    <row r="201" s="2" customFormat="1" ht="16.5" customHeight="1">
      <c r="A201" s="41"/>
      <c r="B201" s="42"/>
      <c r="C201" s="210" t="s">
        <v>494</v>
      </c>
      <c r="D201" s="210" t="s">
        <v>278</v>
      </c>
      <c r="E201" s="211" t="s">
        <v>3057</v>
      </c>
      <c r="F201" s="212" t="s">
        <v>657</v>
      </c>
      <c r="G201" s="213" t="s">
        <v>482</v>
      </c>
      <c r="H201" s="214">
        <v>15</v>
      </c>
      <c r="I201" s="215"/>
      <c r="J201" s="216">
        <f>ROUND(I201*H201,2)</f>
        <v>0</v>
      </c>
      <c r="K201" s="212" t="s">
        <v>19</v>
      </c>
      <c r="L201" s="47"/>
      <c r="M201" s="217" t="s">
        <v>19</v>
      </c>
      <c r="N201" s="218" t="s">
        <v>46</v>
      </c>
      <c r="O201" s="87"/>
      <c r="P201" s="219">
        <f>O201*H201</f>
        <v>0</v>
      </c>
      <c r="Q201" s="219">
        <v>0</v>
      </c>
      <c r="R201" s="219">
        <f>Q201*H201</f>
        <v>0</v>
      </c>
      <c r="S201" s="219">
        <v>0</v>
      </c>
      <c r="T201" s="220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1" t="s">
        <v>102</v>
      </c>
      <c r="AT201" s="221" t="s">
        <v>278</v>
      </c>
      <c r="AU201" s="221" t="s">
        <v>82</v>
      </c>
      <c r="AY201" s="20" t="s">
        <v>277</v>
      </c>
      <c r="BE201" s="222">
        <f>IF(N201="základní",J201,0)</f>
        <v>0</v>
      </c>
      <c r="BF201" s="222">
        <f>IF(N201="snížená",J201,0)</f>
        <v>0</v>
      </c>
      <c r="BG201" s="222">
        <f>IF(N201="zákl. přenesená",J201,0)</f>
        <v>0</v>
      </c>
      <c r="BH201" s="222">
        <f>IF(N201="sníž. přenesená",J201,0)</f>
        <v>0</v>
      </c>
      <c r="BI201" s="222">
        <f>IF(N201="nulová",J201,0)</f>
        <v>0</v>
      </c>
      <c r="BJ201" s="20" t="s">
        <v>82</v>
      </c>
      <c r="BK201" s="222">
        <f>ROUND(I201*H201,2)</f>
        <v>0</v>
      </c>
      <c r="BL201" s="20" t="s">
        <v>102</v>
      </c>
      <c r="BM201" s="221" t="s">
        <v>3058</v>
      </c>
    </row>
    <row r="202" s="2" customFormat="1">
      <c r="A202" s="41"/>
      <c r="B202" s="42"/>
      <c r="C202" s="43"/>
      <c r="D202" s="223" t="s">
        <v>283</v>
      </c>
      <c r="E202" s="43"/>
      <c r="F202" s="224" t="s">
        <v>3059</v>
      </c>
      <c r="G202" s="43"/>
      <c r="H202" s="43"/>
      <c r="I202" s="225"/>
      <c r="J202" s="43"/>
      <c r="K202" s="43"/>
      <c r="L202" s="47"/>
      <c r="M202" s="226"/>
      <c r="N202" s="22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283</v>
      </c>
      <c r="AU202" s="20" t="s">
        <v>82</v>
      </c>
    </row>
    <row r="203" s="12" customFormat="1">
      <c r="A203" s="12"/>
      <c r="B203" s="228"/>
      <c r="C203" s="229"/>
      <c r="D203" s="223" t="s">
        <v>285</v>
      </c>
      <c r="E203" s="230" t="s">
        <v>3060</v>
      </c>
      <c r="F203" s="231" t="s">
        <v>3061</v>
      </c>
      <c r="G203" s="229"/>
      <c r="H203" s="232">
        <v>15</v>
      </c>
      <c r="I203" s="233"/>
      <c r="J203" s="229"/>
      <c r="K203" s="229"/>
      <c r="L203" s="234"/>
      <c r="M203" s="235"/>
      <c r="N203" s="236"/>
      <c r="O203" s="236"/>
      <c r="P203" s="236"/>
      <c r="Q203" s="236"/>
      <c r="R203" s="236"/>
      <c r="S203" s="236"/>
      <c r="T203" s="237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T203" s="238" t="s">
        <v>285</v>
      </c>
      <c r="AU203" s="238" t="s">
        <v>82</v>
      </c>
      <c r="AV203" s="12" t="s">
        <v>84</v>
      </c>
      <c r="AW203" s="12" t="s">
        <v>37</v>
      </c>
      <c r="AX203" s="12" t="s">
        <v>82</v>
      </c>
      <c r="AY203" s="238" t="s">
        <v>277</v>
      </c>
    </row>
    <row r="204" s="2" customFormat="1" ht="16.5" customHeight="1">
      <c r="A204" s="41"/>
      <c r="B204" s="42"/>
      <c r="C204" s="210" t="s">
        <v>498</v>
      </c>
      <c r="D204" s="210" t="s">
        <v>278</v>
      </c>
      <c r="E204" s="211" t="s">
        <v>3062</v>
      </c>
      <c r="F204" s="212" t="s">
        <v>3063</v>
      </c>
      <c r="G204" s="213" t="s">
        <v>349</v>
      </c>
      <c r="H204" s="214">
        <v>95</v>
      </c>
      <c r="I204" s="215"/>
      <c r="J204" s="216">
        <f>ROUND(I204*H204,2)</f>
        <v>0</v>
      </c>
      <c r="K204" s="212" t="s">
        <v>19</v>
      </c>
      <c r="L204" s="47"/>
      <c r="M204" s="217" t="s">
        <v>19</v>
      </c>
      <c r="N204" s="218" t="s">
        <v>46</v>
      </c>
      <c r="O204" s="87"/>
      <c r="P204" s="219">
        <f>O204*H204</f>
        <v>0</v>
      </c>
      <c r="Q204" s="219">
        <v>0</v>
      </c>
      <c r="R204" s="219">
        <f>Q204*H204</f>
        <v>0</v>
      </c>
      <c r="S204" s="219">
        <v>0</v>
      </c>
      <c r="T204" s="220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1" t="s">
        <v>102</v>
      </c>
      <c r="AT204" s="221" t="s">
        <v>278</v>
      </c>
      <c r="AU204" s="221" t="s">
        <v>82</v>
      </c>
      <c r="AY204" s="20" t="s">
        <v>277</v>
      </c>
      <c r="BE204" s="222">
        <f>IF(N204="základní",J204,0)</f>
        <v>0</v>
      </c>
      <c r="BF204" s="222">
        <f>IF(N204="snížená",J204,0)</f>
        <v>0</v>
      </c>
      <c r="BG204" s="222">
        <f>IF(N204="zákl. přenesená",J204,0)</f>
        <v>0</v>
      </c>
      <c r="BH204" s="222">
        <f>IF(N204="sníž. přenesená",J204,0)</f>
        <v>0</v>
      </c>
      <c r="BI204" s="222">
        <f>IF(N204="nulová",J204,0)</f>
        <v>0</v>
      </c>
      <c r="BJ204" s="20" t="s">
        <v>82</v>
      </c>
      <c r="BK204" s="222">
        <f>ROUND(I204*H204,2)</f>
        <v>0</v>
      </c>
      <c r="BL204" s="20" t="s">
        <v>102</v>
      </c>
      <c r="BM204" s="221" t="s">
        <v>3064</v>
      </c>
    </row>
    <row r="205" s="2" customFormat="1">
      <c r="A205" s="41"/>
      <c r="B205" s="42"/>
      <c r="C205" s="43"/>
      <c r="D205" s="223" t="s">
        <v>283</v>
      </c>
      <c r="E205" s="43"/>
      <c r="F205" s="224" t="s">
        <v>3063</v>
      </c>
      <c r="G205" s="43"/>
      <c r="H205" s="43"/>
      <c r="I205" s="225"/>
      <c r="J205" s="43"/>
      <c r="K205" s="43"/>
      <c r="L205" s="47"/>
      <c r="M205" s="226"/>
      <c r="N205" s="22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283</v>
      </c>
      <c r="AU205" s="20" t="s">
        <v>82</v>
      </c>
    </row>
    <row r="206" s="11" customFormat="1" ht="25.92" customHeight="1">
      <c r="A206" s="11"/>
      <c r="B206" s="196"/>
      <c r="C206" s="197"/>
      <c r="D206" s="198" t="s">
        <v>74</v>
      </c>
      <c r="E206" s="199" t="s">
        <v>329</v>
      </c>
      <c r="F206" s="199" t="s">
        <v>694</v>
      </c>
      <c r="G206" s="197"/>
      <c r="H206" s="197"/>
      <c r="I206" s="200"/>
      <c r="J206" s="201">
        <f>BK206</f>
        <v>0</v>
      </c>
      <c r="K206" s="197"/>
      <c r="L206" s="202"/>
      <c r="M206" s="203"/>
      <c r="N206" s="204"/>
      <c r="O206" s="204"/>
      <c r="P206" s="205">
        <f>SUM(P207:P215)</f>
        <v>0</v>
      </c>
      <c r="Q206" s="204"/>
      <c r="R206" s="205">
        <f>SUM(R207:R215)</f>
        <v>0</v>
      </c>
      <c r="S206" s="204"/>
      <c r="T206" s="206">
        <f>SUM(T207:T215)</f>
        <v>0</v>
      </c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R206" s="207" t="s">
        <v>102</v>
      </c>
      <c r="AT206" s="208" t="s">
        <v>74</v>
      </c>
      <c r="AU206" s="208" t="s">
        <v>75</v>
      </c>
      <c r="AY206" s="207" t="s">
        <v>277</v>
      </c>
      <c r="BK206" s="209">
        <f>SUM(BK207:BK215)</f>
        <v>0</v>
      </c>
    </row>
    <row r="207" s="2" customFormat="1" ht="16.5" customHeight="1">
      <c r="A207" s="41"/>
      <c r="B207" s="42"/>
      <c r="C207" s="210" t="s">
        <v>507</v>
      </c>
      <c r="D207" s="210" t="s">
        <v>278</v>
      </c>
      <c r="E207" s="211" t="s">
        <v>696</v>
      </c>
      <c r="F207" s="212" t="s">
        <v>697</v>
      </c>
      <c r="G207" s="213" t="s">
        <v>349</v>
      </c>
      <c r="H207" s="214">
        <v>8.1999999999999993</v>
      </c>
      <c r="I207" s="215"/>
      <c r="J207" s="216">
        <f>ROUND(I207*H207,2)</f>
        <v>0</v>
      </c>
      <c r="K207" s="212" t="s">
        <v>19</v>
      </c>
      <c r="L207" s="47"/>
      <c r="M207" s="217" t="s">
        <v>19</v>
      </c>
      <c r="N207" s="218" t="s">
        <v>46</v>
      </c>
      <c r="O207" s="87"/>
      <c r="P207" s="219">
        <f>O207*H207</f>
        <v>0</v>
      </c>
      <c r="Q207" s="219">
        <v>0</v>
      </c>
      <c r="R207" s="219">
        <f>Q207*H207</f>
        <v>0</v>
      </c>
      <c r="S207" s="219">
        <v>0</v>
      </c>
      <c r="T207" s="22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1" t="s">
        <v>102</v>
      </c>
      <c r="AT207" s="221" t="s">
        <v>278</v>
      </c>
      <c r="AU207" s="221" t="s">
        <v>82</v>
      </c>
      <c r="AY207" s="20" t="s">
        <v>277</v>
      </c>
      <c r="BE207" s="222">
        <f>IF(N207="základní",J207,0)</f>
        <v>0</v>
      </c>
      <c r="BF207" s="222">
        <f>IF(N207="snížená",J207,0)</f>
        <v>0</v>
      </c>
      <c r="BG207" s="222">
        <f>IF(N207="zákl. přenesená",J207,0)</f>
        <v>0</v>
      </c>
      <c r="BH207" s="222">
        <f>IF(N207="sníž. přenesená",J207,0)</f>
        <v>0</v>
      </c>
      <c r="BI207" s="222">
        <f>IF(N207="nulová",J207,0)</f>
        <v>0</v>
      </c>
      <c r="BJ207" s="20" t="s">
        <v>82</v>
      </c>
      <c r="BK207" s="222">
        <f>ROUND(I207*H207,2)</f>
        <v>0</v>
      </c>
      <c r="BL207" s="20" t="s">
        <v>102</v>
      </c>
      <c r="BM207" s="221" t="s">
        <v>3065</v>
      </c>
    </row>
    <row r="208" s="2" customFormat="1">
      <c r="A208" s="41"/>
      <c r="B208" s="42"/>
      <c r="C208" s="43"/>
      <c r="D208" s="223" t="s">
        <v>283</v>
      </c>
      <c r="E208" s="43"/>
      <c r="F208" s="224" t="s">
        <v>699</v>
      </c>
      <c r="G208" s="43"/>
      <c r="H208" s="43"/>
      <c r="I208" s="225"/>
      <c r="J208" s="43"/>
      <c r="K208" s="43"/>
      <c r="L208" s="47"/>
      <c r="M208" s="226"/>
      <c r="N208" s="22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283</v>
      </c>
      <c r="AU208" s="20" t="s">
        <v>82</v>
      </c>
    </row>
    <row r="209" s="12" customFormat="1">
      <c r="A209" s="12"/>
      <c r="B209" s="228"/>
      <c r="C209" s="229"/>
      <c r="D209" s="223" t="s">
        <v>285</v>
      </c>
      <c r="E209" s="230" t="s">
        <v>3066</v>
      </c>
      <c r="F209" s="231" t="s">
        <v>3067</v>
      </c>
      <c r="G209" s="229"/>
      <c r="H209" s="232">
        <v>8.1999999999999993</v>
      </c>
      <c r="I209" s="233"/>
      <c r="J209" s="229"/>
      <c r="K209" s="229"/>
      <c r="L209" s="234"/>
      <c r="M209" s="235"/>
      <c r="N209" s="236"/>
      <c r="O209" s="236"/>
      <c r="P209" s="236"/>
      <c r="Q209" s="236"/>
      <c r="R209" s="236"/>
      <c r="S209" s="236"/>
      <c r="T209" s="237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T209" s="238" t="s">
        <v>285</v>
      </c>
      <c r="AU209" s="238" t="s">
        <v>82</v>
      </c>
      <c r="AV209" s="12" t="s">
        <v>84</v>
      </c>
      <c r="AW209" s="12" t="s">
        <v>37</v>
      </c>
      <c r="AX209" s="12" t="s">
        <v>82</v>
      </c>
      <c r="AY209" s="238" t="s">
        <v>277</v>
      </c>
    </row>
    <row r="210" s="2" customFormat="1" ht="16.5" customHeight="1">
      <c r="A210" s="41"/>
      <c r="B210" s="42"/>
      <c r="C210" s="210" t="s">
        <v>518</v>
      </c>
      <c r="D210" s="210" t="s">
        <v>278</v>
      </c>
      <c r="E210" s="211" t="s">
        <v>3068</v>
      </c>
      <c r="F210" s="212" t="s">
        <v>3069</v>
      </c>
      <c r="G210" s="213" t="s">
        <v>315</v>
      </c>
      <c r="H210" s="214">
        <v>2</v>
      </c>
      <c r="I210" s="215"/>
      <c r="J210" s="216">
        <f>ROUND(I210*H210,2)</f>
        <v>0</v>
      </c>
      <c r="K210" s="212" t="s">
        <v>19</v>
      </c>
      <c r="L210" s="47"/>
      <c r="M210" s="217" t="s">
        <v>19</v>
      </c>
      <c r="N210" s="218" t="s">
        <v>46</v>
      </c>
      <c r="O210" s="87"/>
      <c r="P210" s="219">
        <f>O210*H210</f>
        <v>0</v>
      </c>
      <c r="Q210" s="219">
        <v>0</v>
      </c>
      <c r="R210" s="219">
        <f>Q210*H210</f>
        <v>0</v>
      </c>
      <c r="S210" s="219">
        <v>0</v>
      </c>
      <c r="T210" s="220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1" t="s">
        <v>102</v>
      </c>
      <c r="AT210" s="221" t="s">
        <v>278</v>
      </c>
      <c r="AU210" s="221" t="s">
        <v>82</v>
      </c>
      <c r="AY210" s="20" t="s">
        <v>277</v>
      </c>
      <c r="BE210" s="222">
        <f>IF(N210="základní",J210,0)</f>
        <v>0</v>
      </c>
      <c r="BF210" s="222">
        <f>IF(N210="snížená",J210,0)</f>
        <v>0</v>
      </c>
      <c r="BG210" s="222">
        <f>IF(N210="zákl. přenesená",J210,0)</f>
        <v>0</v>
      </c>
      <c r="BH210" s="222">
        <f>IF(N210="sníž. přenesená",J210,0)</f>
        <v>0</v>
      </c>
      <c r="BI210" s="222">
        <f>IF(N210="nulová",J210,0)</f>
        <v>0</v>
      </c>
      <c r="BJ210" s="20" t="s">
        <v>82</v>
      </c>
      <c r="BK210" s="222">
        <f>ROUND(I210*H210,2)</f>
        <v>0</v>
      </c>
      <c r="BL210" s="20" t="s">
        <v>102</v>
      </c>
      <c r="BM210" s="221" t="s">
        <v>3070</v>
      </c>
    </row>
    <row r="211" s="2" customFormat="1">
      <c r="A211" s="41"/>
      <c r="B211" s="42"/>
      <c r="C211" s="43"/>
      <c r="D211" s="223" t="s">
        <v>283</v>
      </c>
      <c r="E211" s="43"/>
      <c r="F211" s="224" t="s">
        <v>3071</v>
      </c>
      <c r="G211" s="43"/>
      <c r="H211" s="43"/>
      <c r="I211" s="225"/>
      <c r="J211" s="43"/>
      <c r="K211" s="43"/>
      <c r="L211" s="47"/>
      <c r="M211" s="226"/>
      <c r="N211" s="22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283</v>
      </c>
      <c r="AU211" s="20" t="s">
        <v>82</v>
      </c>
    </row>
    <row r="212" s="2" customFormat="1" ht="16.5" customHeight="1">
      <c r="A212" s="41"/>
      <c r="B212" s="42"/>
      <c r="C212" s="210" t="s">
        <v>527</v>
      </c>
      <c r="D212" s="210" t="s">
        <v>278</v>
      </c>
      <c r="E212" s="211" t="s">
        <v>3072</v>
      </c>
      <c r="F212" s="212" t="s">
        <v>3073</v>
      </c>
      <c r="G212" s="213" t="s">
        <v>315</v>
      </c>
      <c r="H212" s="214">
        <v>1</v>
      </c>
      <c r="I212" s="215"/>
      <c r="J212" s="216">
        <f>ROUND(I212*H212,2)</f>
        <v>0</v>
      </c>
      <c r="K212" s="212" t="s">
        <v>19</v>
      </c>
      <c r="L212" s="47"/>
      <c r="M212" s="217" t="s">
        <v>19</v>
      </c>
      <c r="N212" s="218" t="s">
        <v>46</v>
      </c>
      <c r="O212" s="87"/>
      <c r="P212" s="219">
        <f>O212*H212</f>
        <v>0</v>
      </c>
      <c r="Q212" s="219">
        <v>0</v>
      </c>
      <c r="R212" s="219">
        <f>Q212*H212</f>
        <v>0</v>
      </c>
      <c r="S212" s="219">
        <v>0</v>
      </c>
      <c r="T212" s="220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1" t="s">
        <v>102</v>
      </c>
      <c r="AT212" s="221" t="s">
        <v>278</v>
      </c>
      <c r="AU212" s="221" t="s">
        <v>82</v>
      </c>
      <c r="AY212" s="20" t="s">
        <v>277</v>
      </c>
      <c r="BE212" s="222">
        <f>IF(N212="základní",J212,0)</f>
        <v>0</v>
      </c>
      <c r="BF212" s="222">
        <f>IF(N212="snížená",J212,0)</f>
        <v>0</v>
      </c>
      <c r="BG212" s="222">
        <f>IF(N212="zákl. přenesená",J212,0)</f>
        <v>0</v>
      </c>
      <c r="BH212" s="222">
        <f>IF(N212="sníž. přenesená",J212,0)</f>
        <v>0</v>
      </c>
      <c r="BI212" s="222">
        <f>IF(N212="nulová",J212,0)</f>
        <v>0</v>
      </c>
      <c r="BJ212" s="20" t="s">
        <v>82</v>
      </c>
      <c r="BK212" s="222">
        <f>ROUND(I212*H212,2)</f>
        <v>0</v>
      </c>
      <c r="BL212" s="20" t="s">
        <v>102</v>
      </c>
      <c r="BM212" s="221" t="s">
        <v>3074</v>
      </c>
    </row>
    <row r="213" s="2" customFormat="1">
      <c r="A213" s="41"/>
      <c r="B213" s="42"/>
      <c r="C213" s="43"/>
      <c r="D213" s="223" t="s">
        <v>283</v>
      </c>
      <c r="E213" s="43"/>
      <c r="F213" s="224" t="s">
        <v>3073</v>
      </c>
      <c r="G213" s="43"/>
      <c r="H213" s="43"/>
      <c r="I213" s="225"/>
      <c r="J213" s="43"/>
      <c r="K213" s="43"/>
      <c r="L213" s="47"/>
      <c r="M213" s="226"/>
      <c r="N213" s="22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283</v>
      </c>
      <c r="AU213" s="20" t="s">
        <v>82</v>
      </c>
    </row>
    <row r="214" s="2" customFormat="1" ht="16.5" customHeight="1">
      <c r="A214" s="41"/>
      <c r="B214" s="42"/>
      <c r="C214" s="210" t="s">
        <v>536</v>
      </c>
      <c r="D214" s="210" t="s">
        <v>278</v>
      </c>
      <c r="E214" s="211" t="s">
        <v>3075</v>
      </c>
      <c r="F214" s="212" t="s">
        <v>3076</v>
      </c>
      <c r="G214" s="213" t="s">
        <v>315</v>
      </c>
      <c r="H214" s="214">
        <v>1</v>
      </c>
      <c r="I214" s="215"/>
      <c r="J214" s="216">
        <f>ROUND(I214*H214,2)</f>
        <v>0</v>
      </c>
      <c r="K214" s="212" t="s">
        <v>19</v>
      </c>
      <c r="L214" s="47"/>
      <c r="M214" s="217" t="s">
        <v>19</v>
      </c>
      <c r="N214" s="218" t="s">
        <v>46</v>
      </c>
      <c r="O214" s="87"/>
      <c r="P214" s="219">
        <f>O214*H214</f>
        <v>0</v>
      </c>
      <c r="Q214" s="219">
        <v>0</v>
      </c>
      <c r="R214" s="219">
        <f>Q214*H214</f>
        <v>0</v>
      </c>
      <c r="S214" s="219">
        <v>0</v>
      </c>
      <c r="T214" s="220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1" t="s">
        <v>102</v>
      </c>
      <c r="AT214" s="221" t="s">
        <v>278</v>
      </c>
      <c r="AU214" s="221" t="s">
        <v>82</v>
      </c>
      <c r="AY214" s="20" t="s">
        <v>277</v>
      </c>
      <c r="BE214" s="222">
        <f>IF(N214="základní",J214,0)</f>
        <v>0</v>
      </c>
      <c r="BF214" s="222">
        <f>IF(N214="snížená",J214,0)</f>
        <v>0</v>
      </c>
      <c r="BG214" s="222">
        <f>IF(N214="zákl. přenesená",J214,0)</f>
        <v>0</v>
      </c>
      <c r="BH214" s="222">
        <f>IF(N214="sníž. přenesená",J214,0)</f>
        <v>0</v>
      </c>
      <c r="BI214" s="222">
        <f>IF(N214="nulová",J214,0)</f>
        <v>0</v>
      </c>
      <c r="BJ214" s="20" t="s">
        <v>82</v>
      </c>
      <c r="BK214" s="222">
        <f>ROUND(I214*H214,2)</f>
        <v>0</v>
      </c>
      <c r="BL214" s="20" t="s">
        <v>102</v>
      </c>
      <c r="BM214" s="221" t="s">
        <v>3077</v>
      </c>
    </row>
    <row r="215" s="2" customFormat="1">
      <c r="A215" s="41"/>
      <c r="B215" s="42"/>
      <c r="C215" s="43"/>
      <c r="D215" s="223" t="s">
        <v>283</v>
      </c>
      <c r="E215" s="43"/>
      <c r="F215" s="224" t="s">
        <v>3076</v>
      </c>
      <c r="G215" s="43"/>
      <c r="H215" s="43"/>
      <c r="I215" s="225"/>
      <c r="J215" s="43"/>
      <c r="K215" s="43"/>
      <c r="L215" s="47"/>
      <c r="M215" s="226"/>
      <c r="N215" s="227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283</v>
      </c>
      <c r="AU215" s="20" t="s">
        <v>82</v>
      </c>
    </row>
    <row r="216" s="11" customFormat="1" ht="25.92" customHeight="1">
      <c r="A216" s="11"/>
      <c r="B216" s="196"/>
      <c r="C216" s="197"/>
      <c r="D216" s="198" t="s">
        <v>74</v>
      </c>
      <c r="E216" s="199" t="s">
        <v>337</v>
      </c>
      <c r="F216" s="199" t="s">
        <v>722</v>
      </c>
      <c r="G216" s="197"/>
      <c r="H216" s="197"/>
      <c r="I216" s="200"/>
      <c r="J216" s="201">
        <f>BK216</f>
        <v>0</v>
      </c>
      <c r="K216" s="197"/>
      <c r="L216" s="202"/>
      <c r="M216" s="203"/>
      <c r="N216" s="204"/>
      <c r="O216" s="204"/>
      <c r="P216" s="205">
        <f>SUM(P217:P254)</f>
        <v>0</v>
      </c>
      <c r="Q216" s="204"/>
      <c r="R216" s="205">
        <f>SUM(R217:R254)</f>
        <v>0</v>
      </c>
      <c r="S216" s="204"/>
      <c r="T216" s="206">
        <f>SUM(T217:T254)</f>
        <v>0</v>
      </c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R216" s="207" t="s">
        <v>102</v>
      </c>
      <c r="AT216" s="208" t="s">
        <v>74</v>
      </c>
      <c r="AU216" s="208" t="s">
        <v>75</v>
      </c>
      <c r="AY216" s="207" t="s">
        <v>277</v>
      </c>
      <c r="BK216" s="209">
        <f>SUM(BK217:BK254)</f>
        <v>0</v>
      </c>
    </row>
    <row r="217" s="2" customFormat="1" ht="16.5" customHeight="1">
      <c r="A217" s="41"/>
      <c r="B217" s="42"/>
      <c r="C217" s="210" t="s">
        <v>544</v>
      </c>
      <c r="D217" s="210" t="s">
        <v>278</v>
      </c>
      <c r="E217" s="211" t="s">
        <v>724</v>
      </c>
      <c r="F217" s="212" t="s">
        <v>725</v>
      </c>
      <c r="G217" s="213" t="s">
        <v>349</v>
      </c>
      <c r="H217" s="214">
        <v>27</v>
      </c>
      <c r="I217" s="215"/>
      <c r="J217" s="216">
        <f>ROUND(I217*H217,2)</f>
        <v>0</v>
      </c>
      <c r="K217" s="212" t="s">
        <v>19</v>
      </c>
      <c r="L217" s="47"/>
      <c r="M217" s="217" t="s">
        <v>19</v>
      </c>
      <c r="N217" s="218" t="s">
        <v>46</v>
      </c>
      <c r="O217" s="87"/>
      <c r="P217" s="219">
        <f>O217*H217</f>
        <v>0</v>
      </c>
      <c r="Q217" s="219">
        <v>0</v>
      </c>
      <c r="R217" s="219">
        <f>Q217*H217</f>
        <v>0</v>
      </c>
      <c r="S217" s="219">
        <v>0</v>
      </c>
      <c r="T217" s="220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1" t="s">
        <v>102</v>
      </c>
      <c r="AT217" s="221" t="s">
        <v>278</v>
      </c>
      <c r="AU217" s="221" t="s">
        <v>82</v>
      </c>
      <c r="AY217" s="20" t="s">
        <v>277</v>
      </c>
      <c r="BE217" s="222">
        <f>IF(N217="základní",J217,0)</f>
        <v>0</v>
      </c>
      <c r="BF217" s="222">
        <f>IF(N217="snížená",J217,0)</f>
        <v>0</v>
      </c>
      <c r="BG217" s="222">
        <f>IF(N217="zákl. přenesená",J217,0)</f>
        <v>0</v>
      </c>
      <c r="BH217" s="222">
        <f>IF(N217="sníž. přenesená",J217,0)</f>
        <v>0</v>
      </c>
      <c r="BI217" s="222">
        <f>IF(N217="nulová",J217,0)</f>
        <v>0</v>
      </c>
      <c r="BJ217" s="20" t="s">
        <v>82</v>
      </c>
      <c r="BK217" s="222">
        <f>ROUND(I217*H217,2)</f>
        <v>0</v>
      </c>
      <c r="BL217" s="20" t="s">
        <v>102</v>
      </c>
      <c r="BM217" s="221" t="s">
        <v>3078</v>
      </c>
    </row>
    <row r="218" s="2" customFormat="1">
      <c r="A218" s="41"/>
      <c r="B218" s="42"/>
      <c r="C218" s="43"/>
      <c r="D218" s="223" t="s">
        <v>283</v>
      </c>
      <c r="E218" s="43"/>
      <c r="F218" s="224" t="s">
        <v>727</v>
      </c>
      <c r="G218" s="43"/>
      <c r="H218" s="43"/>
      <c r="I218" s="225"/>
      <c r="J218" s="43"/>
      <c r="K218" s="43"/>
      <c r="L218" s="47"/>
      <c r="M218" s="226"/>
      <c r="N218" s="22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283</v>
      </c>
      <c r="AU218" s="20" t="s">
        <v>82</v>
      </c>
    </row>
    <row r="219" s="12" customFormat="1">
      <c r="A219" s="12"/>
      <c r="B219" s="228"/>
      <c r="C219" s="229"/>
      <c r="D219" s="223" t="s">
        <v>285</v>
      </c>
      <c r="E219" s="230" t="s">
        <v>3079</v>
      </c>
      <c r="F219" s="231" t="s">
        <v>3080</v>
      </c>
      <c r="G219" s="229"/>
      <c r="H219" s="232">
        <v>27</v>
      </c>
      <c r="I219" s="233"/>
      <c r="J219" s="229"/>
      <c r="K219" s="229"/>
      <c r="L219" s="234"/>
      <c r="M219" s="235"/>
      <c r="N219" s="236"/>
      <c r="O219" s="236"/>
      <c r="P219" s="236"/>
      <c r="Q219" s="236"/>
      <c r="R219" s="236"/>
      <c r="S219" s="236"/>
      <c r="T219" s="237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T219" s="238" t="s">
        <v>285</v>
      </c>
      <c r="AU219" s="238" t="s">
        <v>82</v>
      </c>
      <c r="AV219" s="12" t="s">
        <v>84</v>
      </c>
      <c r="AW219" s="12" t="s">
        <v>37</v>
      </c>
      <c r="AX219" s="12" t="s">
        <v>82</v>
      </c>
      <c r="AY219" s="238" t="s">
        <v>277</v>
      </c>
    </row>
    <row r="220" s="2" customFormat="1" ht="16.5" customHeight="1">
      <c r="A220" s="41"/>
      <c r="B220" s="42"/>
      <c r="C220" s="210" t="s">
        <v>551</v>
      </c>
      <c r="D220" s="210" t="s">
        <v>278</v>
      </c>
      <c r="E220" s="211" t="s">
        <v>3081</v>
      </c>
      <c r="F220" s="212" t="s">
        <v>3082</v>
      </c>
      <c r="G220" s="213" t="s">
        <v>349</v>
      </c>
      <c r="H220" s="214">
        <v>8</v>
      </c>
      <c r="I220" s="215"/>
      <c r="J220" s="216">
        <f>ROUND(I220*H220,2)</f>
        <v>0</v>
      </c>
      <c r="K220" s="212" t="s">
        <v>19</v>
      </c>
      <c r="L220" s="47"/>
      <c r="M220" s="217" t="s">
        <v>19</v>
      </c>
      <c r="N220" s="218" t="s">
        <v>46</v>
      </c>
      <c r="O220" s="87"/>
      <c r="P220" s="219">
        <f>O220*H220</f>
        <v>0</v>
      </c>
      <c r="Q220" s="219">
        <v>0</v>
      </c>
      <c r="R220" s="219">
        <f>Q220*H220</f>
        <v>0</v>
      </c>
      <c r="S220" s="219">
        <v>0</v>
      </c>
      <c r="T220" s="220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1" t="s">
        <v>102</v>
      </c>
      <c r="AT220" s="221" t="s">
        <v>278</v>
      </c>
      <c r="AU220" s="221" t="s">
        <v>82</v>
      </c>
      <c r="AY220" s="20" t="s">
        <v>277</v>
      </c>
      <c r="BE220" s="222">
        <f>IF(N220="základní",J220,0)</f>
        <v>0</v>
      </c>
      <c r="BF220" s="222">
        <f>IF(N220="snížená",J220,0)</f>
        <v>0</v>
      </c>
      <c r="BG220" s="222">
        <f>IF(N220="zákl. přenesená",J220,0)</f>
        <v>0</v>
      </c>
      <c r="BH220" s="222">
        <f>IF(N220="sníž. přenesená",J220,0)</f>
        <v>0</v>
      </c>
      <c r="BI220" s="222">
        <f>IF(N220="nulová",J220,0)</f>
        <v>0</v>
      </c>
      <c r="BJ220" s="20" t="s">
        <v>82</v>
      </c>
      <c r="BK220" s="222">
        <f>ROUND(I220*H220,2)</f>
        <v>0</v>
      </c>
      <c r="BL220" s="20" t="s">
        <v>102</v>
      </c>
      <c r="BM220" s="221" t="s">
        <v>3083</v>
      </c>
    </row>
    <row r="221" s="2" customFormat="1">
      <c r="A221" s="41"/>
      <c r="B221" s="42"/>
      <c r="C221" s="43"/>
      <c r="D221" s="223" t="s">
        <v>283</v>
      </c>
      <c r="E221" s="43"/>
      <c r="F221" s="224" t="s">
        <v>3084</v>
      </c>
      <c r="G221" s="43"/>
      <c r="H221" s="43"/>
      <c r="I221" s="225"/>
      <c r="J221" s="43"/>
      <c r="K221" s="43"/>
      <c r="L221" s="47"/>
      <c r="M221" s="226"/>
      <c r="N221" s="22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283</v>
      </c>
      <c r="AU221" s="20" t="s">
        <v>82</v>
      </c>
    </row>
    <row r="222" s="12" customFormat="1">
      <c r="A222" s="12"/>
      <c r="B222" s="228"/>
      <c r="C222" s="229"/>
      <c r="D222" s="223" t="s">
        <v>285</v>
      </c>
      <c r="E222" s="230" t="s">
        <v>3085</v>
      </c>
      <c r="F222" s="231" t="s">
        <v>3086</v>
      </c>
      <c r="G222" s="229"/>
      <c r="H222" s="232">
        <v>8</v>
      </c>
      <c r="I222" s="233"/>
      <c r="J222" s="229"/>
      <c r="K222" s="229"/>
      <c r="L222" s="234"/>
      <c r="M222" s="235"/>
      <c r="N222" s="236"/>
      <c r="O222" s="236"/>
      <c r="P222" s="236"/>
      <c r="Q222" s="236"/>
      <c r="R222" s="236"/>
      <c r="S222" s="236"/>
      <c r="T222" s="237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T222" s="238" t="s">
        <v>285</v>
      </c>
      <c r="AU222" s="238" t="s">
        <v>82</v>
      </c>
      <c r="AV222" s="12" t="s">
        <v>84</v>
      </c>
      <c r="AW222" s="12" t="s">
        <v>37</v>
      </c>
      <c r="AX222" s="12" t="s">
        <v>82</v>
      </c>
      <c r="AY222" s="238" t="s">
        <v>277</v>
      </c>
    </row>
    <row r="223" s="2" customFormat="1" ht="16.5" customHeight="1">
      <c r="A223" s="41"/>
      <c r="B223" s="42"/>
      <c r="C223" s="210" t="s">
        <v>558</v>
      </c>
      <c r="D223" s="210" t="s">
        <v>278</v>
      </c>
      <c r="E223" s="211" t="s">
        <v>3087</v>
      </c>
      <c r="F223" s="212" t="s">
        <v>3088</v>
      </c>
      <c r="G223" s="213" t="s">
        <v>349</v>
      </c>
      <c r="H223" s="214">
        <v>92</v>
      </c>
      <c r="I223" s="215"/>
      <c r="J223" s="216">
        <f>ROUND(I223*H223,2)</f>
        <v>0</v>
      </c>
      <c r="K223" s="212" t="s">
        <v>19</v>
      </c>
      <c r="L223" s="47"/>
      <c r="M223" s="217" t="s">
        <v>19</v>
      </c>
      <c r="N223" s="218" t="s">
        <v>46</v>
      </c>
      <c r="O223" s="87"/>
      <c r="P223" s="219">
        <f>O223*H223</f>
        <v>0</v>
      </c>
      <c r="Q223" s="219">
        <v>0</v>
      </c>
      <c r="R223" s="219">
        <f>Q223*H223</f>
        <v>0</v>
      </c>
      <c r="S223" s="219">
        <v>0</v>
      </c>
      <c r="T223" s="220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1" t="s">
        <v>102</v>
      </c>
      <c r="AT223" s="221" t="s">
        <v>278</v>
      </c>
      <c r="AU223" s="221" t="s">
        <v>82</v>
      </c>
      <c r="AY223" s="20" t="s">
        <v>277</v>
      </c>
      <c r="BE223" s="222">
        <f>IF(N223="základní",J223,0)</f>
        <v>0</v>
      </c>
      <c r="BF223" s="222">
        <f>IF(N223="snížená",J223,0)</f>
        <v>0</v>
      </c>
      <c r="BG223" s="222">
        <f>IF(N223="zákl. přenesená",J223,0)</f>
        <v>0</v>
      </c>
      <c r="BH223" s="222">
        <f>IF(N223="sníž. přenesená",J223,0)</f>
        <v>0</v>
      </c>
      <c r="BI223" s="222">
        <f>IF(N223="nulová",J223,0)</f>
        <v>0</v>
      </c>
      <c r="BJ223" s="20" t="s">
        <v>82</v>
      </c>
      <c r="BK223" s="222">
        <f>ROUND(I223*H223,2)</f>
        <v>0</v>
      </c>
      <c r="BL223" s="20" t="s">
        <v>102</v>
      </c>
      <c r="BM223" s="221" t="s">
        <v>3089</v>
      </c>
    </row>
    <row r="224" s="2" customFormat="1">
      <c r="A224" s="41"/>
      <c r="B224" s="42"/>
      <c r="C224" s="43"/>
      <c r="D224" s="223" t="s">
        <v>283</v>
      </c>
      <c r="E224" s="43"/>
      <c r="F224" s="224" t="s">
        <v>3090</v>
      </c>
      <c r="G224" s="43"/>
      <c r="H224" s="43"/>
      <c r="I224" s="225"/>
      <c r="J224" s="43"/>
      <c r="K224" s="43"/>
      <c r="L224" s="47"/>
      <c r="M224" s="226"/>
      <c r="N224" s="22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283</v>
      </c>
      <c r="AU224" s="20" t="s">
        <v>82</v>
      </c>
    </row>
    <row r="225" s="2" customFormat="1" ht="16.5" customHeight="1">
      <c r="A225" s="41"/>
      <c r="B225" s="42"/>
      <c r="C225" s="210" t="s">
        <v>568</v>
      </c>
      <c r="D225" s="210" t="s">
        <v>278</v>
      </c>
      <c r="E225" s="211" t="s">
        <v>3091</v>
      </c>
      <c r="F225" s="212" t="s">
        <v>3092</v>
      </c>
      <c r="G225" s="213" t="s">
        <v>315</v>
      </c>
      <c r="H225" s="214">
        <v>8</v>
      </c>
      <c r="I225" s="215"/>
      <c r="J225" s="216">
        <f>ROUND(I225*H225,2)</f>
        <v>0</v>
      </c>
      <c r="K225" s="212" t="s">
        <v>19</v>
      </c>
      <c r="L225" s="47"/>
      <c r="M225" s="217" t="s">
        <v>19</v>
      </c>
      <c r="N225" s="218" t="s">
        <v>46</v>
      </c>
      <c r="O225" s="87"/>
      <c r="P225" s="219">
        <f>O225*H225</f>
        <v>0</v>
      </c>
      <c r="Q225" s="219">
        <v>0</v>
      </c>
      <c r="R225" s="219">
        <f>Q225*H225</f>
        <v>0</v>
      </c>
      <c r="S225" s="219">
        <v>0</v>
      </c>
      <c r="T225" s="220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1" t="s">
        <v>102</v>
      </c>
      <c r="AT225" s="221" t="s">
        <v>278</v>
      </c>
      <c r="AU225" s="221" t="s">
        <v>82</v>
      </c>
      <c r="AY225" s="20" t="s">
        <v>277</v>
      </c>
      <c r="BE225" s="222">
        <f>IF(N225="základní",J225,0)</f>
        <v>0</v>
      </c>
      <c r="BF225" s="222">
        <f>IF(N225="snížená",J225,0)</f>
        <v>0</v>
      </c>
      <c r="BG225" s="222">
        <f>IF(N225="zákl. přenesená",J225,0)</f>
        <v>0</v>
      </c>
      <c r="BH225" s="222">
        <f>IF(N225="sníž. přenesená",J225,0)</f>
        <v>0</v>
      </c>
      <c r="BI225" s="222">
        <f>IF(N225="nulová",J225,0)</f>
        <v>0</v>
      </c>
      <c r="BJ225" s="20" t="s">
        <v>82</v>
      </c>
      <c r="BK225" s="222">
        <f>ROUND(I225*H225,2)</f>
        <v>0</v>
      </c>
      <c r="BL225" s="20" t="s">
        <v>102</v>
      </c>
      <c r="BM225" s="221" t="s">
        <v>3093</v>
      </c>
    </row>
    <row r="226" s="2" customFormat="1">
      <c r="A226" s="41"/>
      <c r="B226" s="42"/>
      <c r="C226" s="43"/>
      <c r="D226" s="223" t="s">
        <v>283</v>
      </c>
      <c r="E226" s="43"/>
      <c r="F226" s="224" t="s">
        <v>3092</v>
      </c>
      <c r="G226" s="43"/>
      <c r="H226" s="43"/>
      <c r="I226" s="225"/>
      <c r="J226" s="43"/>
      <c r="K226" s="43"/>
      <c r="L226" s="47"/>
      <c r="M226" s="226"/>
      <c r="N226" s="22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283</v>
      </c>
      <c r="AU226" s="20" t="s">
        <v>82</v>
      </c>
    </row>
    <row r="227" s="2" customFormat="1" ht="16.5" customHeight="1">
      <c r="A227" s="41"/>
      <c r="B227" s="42"/>
      <c r="C227" s="210" t="s">
        <v>580</v>
      </c>
      <c r="D227" s="210" t="s">
        <v>278</v>
      </c>
      <c r="E227" s="211" t="s">
        <v>3094</v>
      </c>
      <c r="F227" s="212" t="s">
        <v>3095</v>
      </c>
      <c r="G227" s="213" t="s">
        <v>315</v>
      </c>
      <c r="H227" s="214">
        <v>3</v>
      </c>
      <c r="I227" s="215"/>
      <c r="J227" s="216">
        <f>ROUND(I227*H227,2)</f>
        <v>0</v>
      </c>
      <c r="K227" s="212" t="s">
        <v>19</v>
      </c>
      <c r="L227" s="47"/>
      <c r="M227" s="217" t="s">
        <v>19</v>
      </c>
      <c r="N227" s="218" t="s">
        <v>46</v>
      </c>
      <c r="O227" s="87"/>
      <c r="P227" s="219">
        <f>O227*H227</f>
        <v>0</v>
      </c>
      <c r="Q227" s="219">
        <v>0</v>
      </c>
      <c r="R227" s="219">
        <f>Q227*H227</f>
        <v>0</v>
      </c>
      <c r="S227" s="219">
        <v>0</v>
      </c>
      <c r="T227" s="220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1" t="s">
        <v>102</v>
      </c>
      <c r="AT227" s="221" t="s">
        <v>278</v>
      </c>
      <c r="AU227" s="221" t="s">
        <v>82</v>
      </c>
      <c r="AY227" s="20" t="s">
        <v>277</v>
      </c>
      <c r="BE227" s="222">
        <f>IF(N227="základní",J227,0)</f>
        <v>0</v>
      </c>
      <c r="BF227" s="222">
        <f>IF(N227="snížená",J227,0)</f>
        <v>0</v>
      </c>
      <c r="BG227" s="222">
        <f>IF(N227="zákl. přenesená",J227,0)</f>
        <v>0</v>
      </c>
      <c r="BH227" s="222">
        <f>IF(N227="sníž. přenesená",J227,0)</f>
        <v>0</v>
      </c>
      <c r="BI227" s="222">
        <f>IF(N227="nulová",J227,0)</f>
        <v>0</v>
      </c>
      <c r="BJ227" s="20" t="s">
        <v>82</v>
      </c>
      <c r="BK227" s="222">
        <f>ROUND(I227*H227,2)</f>
        <v>0</v>
      </c>
      <c r="BL227" s="20" t="s">
        <v>102</v>
      </c>
      <c r="BM227" s="221" t="s">
        <v>3096</v>
      </c>
    </row>
    <row r="228" s="2" customFormat="1">
      <c r="A228" s="41"/>
      <c r="B228" s="42"/>
      <c r="C228" s="43"/>
      <c r="D228" s="223" t="s">
        <v>283</v>
      </c>
      <c r="E228" s="43"/>
      <c r="F228" s="224" t="s">
        <v>3097</v>
      </c>
      <c r="G228" s="43"/>
      <c r="H228" s="43"/>
      <c r="I228" s="225"/>
      <c r="J228" s="43"/>
      <c r="K228" s="43"/>
      <c r="L228" s="47"/>
      <c r="M228" s="226"/>
      <c r="N228" s="227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283</v>
      </c>
      <c r="AU228" s="20" t="s">
        <v>82</v>
      </c>
    </row>
    <row r="229" s="2" customFormat="1" ht="16.5" customHeight="1">
      <c r="A229" s="41"/>
      <c r="B229" s="42"/>
      <c r="C229" s="210" t="s">
        <v>586</v>
      </c>
      <c r="D229" s="210" t="s">
        <v>278</v>
      </c>
      <c r="E229" s="211" t="s">
        <v>3098</v>
      </c>
      <c r="F229" s="212" t="s">
        <v>3099</v>
      </c>
      <c r="G229" s="213" t="s">
        <v>315</v>
      </c>
      <c r="H229" s="214">
        <v>3</v>
      </c>
      <c r="I229" s="215"/>
      <c r="J229" s="216">
        <f>ROUND(I229*H229,2)</f>
        <v>0</v>
      </c>
      <c r="K229" s="212" t="s">
        <v>19</v>
      </c>
      <c r="L229" s="47"/>
      <c r="M229" s="217" t="s">
        <v>19</v>
      </c>
      <c r="N229" s="218" t="s">
        <v>46</v>
      </c>
      <c r="O229" s="87"/>
      <c r="P229" s="219">
        <f>O229*H229</f>
        <v>0</v>
      </c>
      <c r="Q229" s="219">
        <v>0</v>
      </c>
      <c r="R229" s="219">
        <f>Q229*H229</f>
        <v>0</v>
      </c>
      <c r="S229" s="219">
        <v>0</v>
      </c>
      <c r="T229" s="220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1" t="s">
        <v>102</v>
      </c>
      <c r="AT229" s="221" t="s">
        <v>278</v>
      </c>
      <c r="AU229" s="221" t="s">
        <v>82</v>
      </c>
      <c r="AY229" s="20" t="s">
        <v>277</v>
      </c>
      <c r="BE229" s="222">
        <f>IF(N229="základní",J229,0)</f>
        <v>0</v>
      </c>
      <c r="BF229" s="222">
        <f>IF(N229="snížená",J229,0)</f>
        <v>0</v>
      </c>
      <c r="BG229" s="222">
        <f>IF(N229="zákl. přenesená",J229,0)</f>
        <v>0</v>
      </c>
      <c r="BH229" s="222">
        <f>IF(N229="sníž. přenesená",J229,0)</f>
        <v>0</v>
      </c>
      <c r="BI229" s="222">
        <f>IF(N229="nulová",J229,0)</f>
        <v>0</v>
      </c>
      <c r="BJ229" s="20" t="s">
        <v>82</v>
      </c>
      <c r="BK229" s="222">
        <f>ROUND(I229*H229,2)</f>
        <v>0</v>
      </c>
      <c r="BL229" s="20" t="s">
        <v>102</v>
      </c>
      <c r="BM229" s="221" t="s">
        <v>3100</v>
      </c>
    </row>
    <row r="230" s="2" customFormat="1">
      <c r="A230" s="41"/>
      <c r="B230" s="42"/>
      <c r="C230" s="43"/>
      <c r="D230" s="223" t="s">
        <v>283</v>
      </c>
      <c r="E230" s="43"/>
      <c r="F230" s="224" t="s">
        <v>3101</v>
      </c>
      <c r="G230" s="43"/>
      <c r="H230" s="43"/>
      <c r="I230" s="225"/>
      <c r="J230" s="43"/>
      <c r="K230" s="43"/>
      <c r="L230" s="47"/>
      <c r="M230" s="226"/>
      <c r="N230" s="22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283</v>
      </c>
      <c r="AU230" s="20" t="s">
        <v>82</v>
      </c>
    </row>
    <row r="231" s="2" customFormat="1" ht="16.5" customHeight="1">
      <c r="A231" s="41"/>
      <c r="B231" s="42"/>
      <c r="C231" s="210" t="s">
        <v>592</v>
      </c>
      <c r="D231" s="210" t="s">
        <v>278</v>
      </c>
      <c r="E231" s="211" t="s">
        <v>3102</v>
      </c>
      <c r="F231" s="212" t="s">
        <v>3103</v>
      </c>
      <c r="G231" s="213" t="s">
        <v>315</v>
      </c>
      <c r="H231" s="214">
        <v>1</v>
      </c>
      <c r="I231" s="215"/>
      <c r="J231" s="216">
        <f>ROUND(I231*H231,2)</f>
        <v>0</v>
      </c>
      <c r="K231" s="212" t="s">
        <v>19</v>
      </c>
      <c r="L231" s="47"/>
      <c r="M231" s="217" t="s">
        <v>19</v>
      </c>
      <c r="N231" s="218" t="s">
        <v>46</v>
      </c>
      <c r="O231" s="87"/>
      <c r="P231" s="219">
        <f>O231*H231</f>
        <v>0</v>
      </c>
      <c r="Q231" s="219">
        <v>0</v>
      </c>
      <c r="R231" s="219">
        <f>Q231*H231</f>
        <v>0</v>
      </c>
      <c r="S231" s="219">
        <v>0</v>
      </c>
      <c r="T231" s="220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1" t="s">
        <v>102</v>
      </c>
      <c r="AT231" s="221" t="s">
        <v>278</v>
      </c>
      <c r="AU231" s="221" t="s">
        <v>82</v>
      </c>
      <c r="AY231" s="20" t="s">
        <v>277</v>
      </c>
      <c r="BE231" s="222">
        <f>IF(N231="základní",J231,0)</f>
        <v>0</v>
      </c>
      <c r="BF231" s="222">
        <f>IF(N231="snížená",J231,0)</f>
        <v>0</v>
      </c>
      <c r="BG231" s="222">
        <f>IF(N231="zákl. přenesená",J231,0)</f>
        <v>0</v>
      </c>
      <c r="BH231" s="222">
        <f>IF(N231="sníž. přenesená",J231,0)</f>
        <v>0</v>
      </c>
      <c r="BI231" s="222">
        <f>IF(N231="nulová",J231,0)</f>
        <v>0</v>
      </c>
      <c r="BJ231" s="20" t="s">
        <v>82</v>
      </c>
      <c r="BK231" s="222">
        <f>ROUND(I231*H231,2)</f>
        <v>0</v>
      </c>
      <c r="BL231" s="20" t="s">
        <v>102</v>
      </c>
      <c r="BM231" s="221" t="s">
        <v>3104</v>
      </c>
    </row>
    <row r="232" s="2" customFormat="1">
      <c r="A232" s="41"/>
      <c r="B232" s="42"/>
      <c r="C232" s="43"/>
      <c r="D232" s="223" t="s">
        <v>283</v>
      </c>
      <c r="E232" s="43"/>
      <c r="F232" s="224" t="s">
        <v>3090</v>
      </c>
      <c r="G232" s="43"/>
      <c r="H232" s="43"/>
      <c r="I232" s="225"/>
      <c r="J232" s="43"/>
      <c r="K232" s="43"/>
      <c r="L232" s="47"/>
      <c r="M232" s="226"/>
      <c r="N232" s="22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283</v>
      </c>
      <c r="AU232" s="20" t="s">
        <v>82</v>
      </c>
    </row>
    <row r="233" s="2" customFormat="1" ht="21.75" customHeight="1">
      <c r="A233" s="41"/>
      <c r="B233" s="42"/>
      <c r="C233" s="210" t="s">
        <v>599</v>
      </c>
      <c r="D233" s="210" t="s">
        <v>278</v>
      </c>
      <c r="E233" s="211" t="s">
        <v>3105</v>
      </c>
      <c r="F233" s="212" t="s">
        <v>3106</v>
      </c>
      <c r="G233" s="213" t="s">
        <v>315</v>
      </c>
      <c r="H233" s="214">
        <v>6</v>
      </c>
      <c r="I233" s="215"/>
      <c r="J233" s="216">
        <f>ROUND(I233*H233,2)</f>
        <v>0</v>
      </c>
      <c r="K233" s="212" t="s">
        <v>19</v>
      </c>
      <c r="L233" s="47"/>
      <c r="M233" s="217" t="s">
        <v>19</v>
      </c>
      <c r="N233" s="218" t="s">
        <v>46</v>
      </c>
      <c r="O233" s="87"/>
      <c r="P233" s="219">
        <f>O233*H233</f>
        <v>0</v>
      </c>
      <c r="Q233" s="219">
        <v>0</v>
      </c>
      <c r="R233" s="219">
        <f>Q233*H233</f>
        <v>0</v>
      </c>
      <c r="S233" s="219">
        <v>0</v>
      </c>
      <c r="T233" s="220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1" t="s">
        <v>102</v>
      </c>
      <c r="AT233" s="221" t="s">
        <v>278</v>
      </c>
      <c r="AU233" s="221" t="s">
        <v>82</v>
      </c>
      <c r="AY233" s="20" t="s">
        <v>277</v>
      </c>
      <c r="BE233" s="222">
        <f>IF(N233="základní",J233,0)</f>
        <v>0</v>
      </c>
      <c r="BF233" s="222">
        <f>IF(N233="snížená",J233,0)</f>
        <v>0</v>
      </c>
      <c r="BG233" s="222">
        <f>IF(N233="zákl. přenesená",J233,0)</f>
        <v>0</v>
      </c>
      <c r="BH233" s="222">
        <f>IF(N233="sníž. přenesená",J233,0)</f>
        <v>0</v>
      </c>
      <c r="BI233" s="222">
        <f>IF(N233="nulová",J233,0)</f>
        <v>0</v>
      </c>
      <c r="BJ233" s="20" t="s">
        <v>82</v>
      </c>
      <c r="BK233" s="222">
        <f>ROUND(I233*H233,2)</f>
        <v>0</v>
      </c>
      <c r="BL233" s="20" t="s">
        <v>102</v>
      </c>
      <c r="BM233" s="221" t="s">
        <v>3107</v>
      </c>
    </row>
    <row r="234" s="2" customFormat="1">
      <c r="A234" s="41"/>
      <c r="B234" s="42"/>
      <c r="C234" s="43"/>
      <c r="D234" s="223" t="s">
        <v>283</v>
      </c>
      <c r="E234" s="43"/>
      <c r="F234" s="224" t="s">
        <v>3108</v>
      </c>
      <c r="G234" s="43"/>
      <c r="H234" s="43"/>
      <c r="I234" s="225"/>
      <c r="J234" s="43"/>
      <c r="K234" s="43"/>
      <c r="L234" s="47"/>
      <c r="M234" s="226"/>
      <c r="N234" s="22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283</v>
      </c>
      <c r="AU234" s="20" t="s">
        <v>82</v>
      </c>
    </row>
    <row r="235" s="2" customFormat="1" ht="16.5" customHeight="1">
      <c r="A235" s="41"/>
      <c r="B235" s="42"/>
      <c r="C235" s="210" t="s">
        <v>606</v>
      </c>
      <c r="D235" s="210" t="s">
        <v>278</v>
      </c>
      <c r="E235" s="211" t="s">
        <v>3109</v>
      </c>
      <c r="F235" s="212" t="s">
        <v>3110</v>
      </c>
      <c r="G235" s="213" t="s">
        <v>482</v>
      </c>
      <c r="H235" s="214">
        <v>4.5</v>
      </c>
      <c r="I235" s="215"/>
      <c r="J235" s="216">
        <f>ROUND(I235*H235,2)</f>
        <v>0</v>
      </c>
      <c r="K235" s="212" t="s">
        <v>19</v>
      </c>
      <c r="L235" s="47"/>
      <c r="M235" s="217" t="s">
        <v>19</v>
      </c>
      <c r="N235" s="218" t="s">
        <v>46</v>
      </c>
      <c r="O235" s="87"/>
      <c r="P235" s="219">
        <f>O235*H235</f>
        <v>0</v>
      </c>
      <c r="Q235" s="219">
        <v>0</v>
      </c>
      <c r="R235" s="219">
        <f>Q235*H235</f>
        <v>0</v>
      </c>
      <c r="S235" s="219">
        <v>0</v>
      </c>
      <c r="T235" s="220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1" t="s">
        <v>102</v>
      </c>
      <c r="AT235" s="221" t="s">
        <v>278</v>
      </c>
      <c r="AU235" s="221" t="s">
        <v>82</v>
      </c>
      <c r="AY235" s="20" t="s">
        <v>277</v>
      </c>
      <c r="BE235" s="222">
        <f>IF(N235="základní",J235,0)</f>
        <v>0</v>
      </c>
      <c r="BF235" s="222">
        <f>IF(N235="snížená",J235,0)</f>
        <v>0</v>
      </c>
      <c r="BG235" s="222">
        <f>IF(N235="zákl. přenesená",J235,0)</f>
        <v>0</v>
      </c>
      <c r="BH235" s="222">
        <f>IF(N235="sníž. přenesená",J235,0)</f>
        <v>0</v>
      </c>
      <c r="BI235" s="222">
        <f>IF(N235="nulová",J235,0)</f>
        <v>0</v>
      </c>
      <c r="BJ235" s="20" t="s">
        <v>82</v>
      </c>
      <c r="BK235" s="222">
        <f>ROUND(I235*H235,2)</f>
        <v>0</v>
      </c>
      <c r="BL235" s="20" t="s">
        <v>102</v>
      </c>
      <c r="BM235" s="221" t="s">
        <v>3111</v>
      </c>
    </row>
    <row r="236" s="2" customFormat="1">
      <c r="A236" s="41"/>
      <c r="B236" s="42"/>
      <c r="C236" s="43"/>
      <c r="D236" s="223" t="s">
        <v>283</v>
      </c>
      <c r="E236" s="43"/>
      <c r="F236" s="224" t="s">
        <v>3110</v>
      </c>
      <c r="G236" s="43"/>
      <c r="H236" s="43"/>
      <c r="I236" s="225"/>
      <c r="J236" s="43"/>
      <c r="K236" s="43"/>
      <c r="L236" s="47"/>
      <c r="M236" s="226"/>
      <c r="N236" s="227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283</v>
      </c>
      <c r="AU236" s="20" t="s">
        <v>82</v>
      </c>
    </row>
    <row r="237" s="12" customFormat="1">
      <c r="A237" s="12"/>
      <c r="B237" s="228"/>
      <c r="C237" s="229"/>
      <c r="D237" s="223" t="s">
        <v>285</v>
      </c>
      <c r="E237" s="230" t="s">
        <v>3112</v>
      </c>
      <c r="F237" s="231" t="s">
        <v>3113</v>
      </c>
      <c r="G237" s="229"/>
      <c r="H237" s="232">
        <v>4.5</v>
      </c>
      <c r="I237" s="233"/>
      <c r="J237" s="229"/>
      <c r="K237" s="229"/>
      <c r="L237" s="234"/>
      <c r="M237" s="235"/>
      <c r="N237" s="236"/>
      <c r="O237" s="236"/>
      <c r="P237" s="236"/>
      <c r="Q237" s="236"/>
      <c r="R237" s="236"/>
      <c r="S237" s="236"/>
      <c r="T237" s="237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T237" s="238" t="s">
        <v>285</v>
      </c>
      <c r="AU237" s="238" t="s">
        <v>82</v>
      </c>
      <c r="AV237" s="12" t="s">
        <v>84</v>
      </c>
      <c r="AW237" s="12" t="s">
        <v>37</v>
      </c>
      <c r="AX237" s="12" t="s">
        <v>82</v>
      </c>
      <c r="AY237" s="238" t="s">
        <v>277</v>
      </c>
    </row>
    <row r="238" s="2" customFormat="1" ht="16.5" customHeight="1">
      <c r="A238" s="41"/>
      <c r="B238" s="42"/>
      <c r="C238" s="210" t="s">
        <v>611</v>
      </c>
      <c r="D238" s="210" t="s">
        <v>278</v>
      </c>
      <c r="E238" s="211" t="s">
        <v>729</v>
      </c>
      <c r="F238" s="212" t="s">
        <v>730</v>
      </c>
      <c r="G238" s="213" t="s">
        <v>349</v>
      </c>
      <c r="H238" s="214">
        <v>120</v>
      </c>
      <c r="I238" s="215"/>
      <c r="J238" s="216">
        <f>ROUND(I238*H238,2)</f>
        <v>0</v>
      </c>
      <c r="K238" s="212" t="s">
        <v>19</v>
      </c>
      <c r="L238" s="47"/>
      <c r="M238" s="217" t="s">
        <v>19</v>
      </c>
      <c r="N238" s="218" t="s">
        <v>46</v>
      </c>
      <c r="O238" s="87"/>
      <c r="P238" s="219">
        <f>O238*H238</f>
        <v>0</v>
      </c>
      <c r="Q238" s="219">
        <v>0</v>
      </c>
      <c r="R238" s="219">
        <f>Q238*H238</f>
        <v>0</v>
      </c>
      <c r="S238" s="219">
        <v>0</v>
      </c>
      <c r="T238" s="220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1" t="s">
        <v>102</v>
      </c>
      <c r="AT238" s="221" t="s">
        <v>278</v>
      </c>
      <c r="AU238" s="221" t="s">
        <v>82</v>
      </c>
      <c r="AY238" s="20" t="s">
        <v>277</v>
      </c>
      <c r="BE238" s="222">
        <f>IF(N238="základní",J238,0)</f>
        <v>0</v>
      </c>
      <c r="BF238" s="222">
        <f>IF(N238="snížená",J238,0)</f>
        <v>0</v>
      </c>
      <c r="BG238" s="222">
        <f>IF(N238="zákl. přenesená",J238,0)</f>
        <v>0</v>
      </c>
      <c r="BH238" s="222">
        <f>IF(N238="sníž. přenesená",J238,0)</f>
        <v>0</v>
      </c>
      <c r="BI238" s="222">
        <f>IF(N238="nulová",J238,0)</f>
        <v>0</v>
      </c>
      <c r="BJ238" s="20" t="s">
        <v>82</v>
      </c>
      <c r="BK238" s="222">
        <f>ROUND(I238*H238,2)</f>
        <v>0</v>
      </c>
      <c r="BL238" s="20" t="s">
        <v>102</v>
      </c>
      <c r="BM238" s="221" t="s">
        <v>3114</v>
      </c>
    </row>
    <row r="239" s="2" customFormat="1">
      <c r="A239" s="41"/>
      <c r="B239" s="42"/>
      <c r="C239" s="43"/>
      <c r="D239" s="223" t="s">
        <v>283</v>
      </c>
      <c r="E239" s="43"/>
      <c r="F239" s="224" t="s">
        <v>732</v>
      </c>
      <c r="G239" s="43"/>
      <c r="H239" s="43"/>
      <c r="I239" s="225"/>
      <c r="J239" s="43"/>
      <c r="K239" s="43"/>
      <c r="L239" s="47"/>
      <c r="M239" s="226"/>
      <c r="N239" s="22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283</v>
      </c>
      <c r="AU239" s="20" t="s">
        <v>82</v>
      </c>
    </row>
    <row r="240" s="2" customFormat="1" ht="16.5" customHeight="1">
      <c r="A240" s="41"/>
      <c r="B240" s="42"/>
      <c r="C240" s="210" t="s">
        <v>618</v>
      </c>
      <c r="D240" s="210" t="s">
        <v>278</v>
      </c>
      <c r="E240" s="211" t="s">
        <v>739</v>
      </c>
      <c r="F240" s="212" t="s">
        <v>735</v>
      </c>
      <c r="G240" s="213" t="s">
        <v>349</v>
      </c>
      <c r="H240" s="214">
        <v>118</v>
      </c>
      <c r="I240" s="215"/>
      <c r="J240" s="216">
        <f>ROUND(I240*H240,2)</f>
        <v>0</v>
      </c>
      <c r="K240" s="212" t="s">
        <v>19</v>
      </c>
      <c r="L240" s="47"/>
      <c r="M240" s="217" t="s">
        <v>19</v>
      </c>
      <c r="N240" s="218" t="s">
        <v>46</v>
      </c>
      <c r="O240" s="87"/>
      <c r="P240" s="219">
        <f>O240*H240</f>
        <v>0</v>
      </c>
      <c r="Q240" s="219">
        <v>0</v>
      </c>
      <c r="R240" s="219">
        <f>Q240*H240</f>
        <v>0</v>
      </c>
      <c r="S240" s="219">
        <v>0</v>
      </c>
      <c r="T240" s="220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1" t="s">
        <v>102</v>
      </c>
      <c r="AT240" s="221" t="s">
        <v>278</v>
      </c>
      <c r="AU240" s="221" t="s">
        <v>82</v>
      </c>
      <c r="AY240" s="20" t="s">
        <v>277</v>
      </c>
      <c r="BE240" s="222">
        <f>IF(N240="základní",J240,0)</f>
        <v>0</v>
      </c>
      <c r="BF240" s="222">
        <f>IF(N240="snížená",J240,0)</f>
        <v>0</v>
      </c>
      <c r="BG240" s="222">
        <f>IF(N240="zákl. přenesená",J240,0)</f>
        <v>0</v>
      </c>
      <c r="BH240" s="222">
        <f>IF(N240="sníž. přenesená",J240,0)</f>
        <v>0</v>
      </c>
      <c r="BI240" s="222">
        <f>IF(N240="nulová",J240,0)</f>
        <v>0</v>
      </c>
      <c r="BJ240" s="20" t="s">
        <v>82</v>
      </c>
      <c r="BK240" s="222">
        <f>ROUND(I240*H240,2)</f>
        <v>0</v>
      </c>
      <c r="BL240" s="20" t="s">
        <v>102</v>
      </c>
      <c r="BM240" s="221" t="s">
        <v>3115</v>
      </c>
    </row>
    <row r="241" s="2" customFormat="1">
      <c r="A241" s="41"/>
      <c r="B241" s="42"/>
      <c r="C241" s="43"/>
      <c r="D241" s="223" t="s">
        <v>283</v>
      </c>
      <c r="E241" s="43"/>
      <c r="F241" s="224" t="s">
        <v>741</v>
      </c>
      <c r="G241" s="43"/>
      <c r="H241" s="43"/>
      <c r="I241" s="225"/>
      <c r="J241" s="43"/>
      <c r="K241" s="43"/>
      <c r="L241" s="47"/>
      <c r="M241" s="226"/>
      <c r="N241" s="22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283</v>
      </c>
      <c r="AU241" s="20" t="s">
        <v>82</v>
      </c>
    </row>
    <row r="242" s="2" customFormat="1" ht="16.5" customHeight="1">
      <c r="A242" s="41"/>
      <c r="B242" s="42"/>
      <c r="C242" s="210" t="s">
        <v>626</v>
      </c>
      <c r="D242" s="210" t="s">
        <v>278</v>
      </c>
      <c r="E242" s="211" t="s">
        <v>3116</v>
      </c>
      <c r="F242" s="212" t="s">
        <v>3117</v>
      </c>
      <c r="G242" s="213" t="s">
        <v>349</v>
      </c>
      <c r="H242" s="214">
        <v>120</v>
      </c>
      <c r="I242" s="215"/>
      <c r="J242" s="216">
        <f>ROUND(I242*H242,2)</f>
        <v>0</v>
      </c>
      <c r="K242" s="212" t="s">
        <v>19</v>
      </c>
      <c r="L242" s="47"/>
      <c r="M242" s="217" t="s">
        <v>19</v>
      </c>
      <c r="N242" s="218" t="s">
        <v>46</v>
      </c>
      <c r="O242" s="87"/>
      <c r="P242" s="219">
        <f>O242*H242</f>
        <v>0</v>
      </c>
      <c r="Q242" s="219">
        <v>0</v>
      </c>
      <c r="R242" s="219">
        <f>Q242*H242</f>
        <v>0</v>
      </c>
      <c r="S242" s="219">
        <v>0</v>
      </c>
      <c r="T242" s="220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1" t="s">
        <v>102</v>
      </c>
      <c r="AT242" s="221" t="s">
        <v>278</v>
      </c>
      <c r="AU242" s="221" t="s">
        <v>82</v>
      </c>
      <c r="AY242" s="20" t="s">
        <v>277</v>
      </c>
      <c r="BE242" s="222">
        <f>IF(N242="základní",J242,0)</f>
        <v>0</v>
      </c>
      <c r="BF242" s="222">
        <f>IF(N242="snížená",J242,0)</f>
        <v>0</v>
      </c>
      <c r="BG242" s="222">
        <f>IF(N242="zákl. přenesená",J242,0)</f>
        <v>0</v>
      </c>
      <c r="BH242" s="222">
        <f>IF(N242="sníž. přenesená",J242,0)</f>
        <v>0</v>
      </c>
      <c r="BI242" s="222">
        <f>IF(N242="nulová",J242,0)</f>
        <v>0</v>
      </c>
      <c r="BJ242" s="20" t="s">
        <v>82</v>
      </c>
      <c r="BK242" s="222">
        <f>ROUND(I242*H242,2)</f>
        <v>0</v>
      </c>
      <c r="BL242" s="20" t="s">
        <v>102</v>
      </c>
      <c r="BM242" s="221" t="s">
        <v>3118</v>
      </c>
    </row>
    <row r="243" s="2" customFormat="1">
      <c r="A243" s="41"/>
      <c r="B243" s="42"/>
      <c r="C243" s="43"/>
      <c r="D243" s="223" t="s">
        <v>283</v>
      </c>
      <c r="E243" s="43"/>
      <c r="F243" s="224" t="s">
        <v>3117</v>
      </c>
      <c r="G243" s="43"/>
      <c r="H243" s="43"/>
      <c r="I243" s="225"/>
      <c r="J243" s="43"/>
      <c r="K243" s="43"/>
      <c r="L243" s="47"/>
      <c r="M243" s="226"/>
      <c r="N243" s="227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283</v>
      </c>
      <c r="AU243" s="20" t="s">
        <v>82</v>
      </c>
    </row>
    <row r="244" s="2" customFormat="1" ht="16.5" customHeight="1">
      <c r="A244" s="41"/>
      <c r="B244" s="42"/>
      <c r="C244" s="210" t="s">
        <v>633</v>
      </c>
      <c r="D244" s="210" t="s">
        <v>278</v>
      </c>
      <c r="E244" s="211" t="s">
        <v>777</v>
      </c>
      <c r="F244" s="212" t="s">
        <v>778</v>
      </c>
      <c r="G244" s="213" t="s">
        <v>332</v>
      </c>
      <c r="H244" s="214">
        <v>3</v>
      </c>
      <c r="I244" s="215"/>
      <c r="J244" s="216">
        <f>ROUND(I244*H244,2)</f>
        <v>0</v>
      </c>
      <c r="K244" s="212" t="s">
        <v>19</v>
      </c>
      <c r="L244" s="47"/>
      <c r="M244" s="217" t="s">
        <v>19</v>
      </c>
      <c r="N244" s="218" t="s">
        <v>46</v>
      </c>
      <c r="O244" s="87"/>
      <c r="P244" s="219">
        <f>O244*H244</f>
        <v>0</v>
      </c>
      <c r="Q244" s="219">
        <v>0</v>
      </c>
      <c r="R244" s="219">
        <f>Q244*H244</f>
        <v>0</v>
      </c>
      <c r="S244" s="219">
        <v>0</v>
      </c>
      <c r="T244" s="220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1" t="s">
        <v>102</v>
      </c>
      <c r="AT244" s="221" t="s">
        <v>278</v>
      </c>
      <c r="AU244" s="221" t="s">
        <v>82</v>
      </c>
      <c r="AY244" s="20" t="s">
        <v>277</v>
      </c>
      <c r="BE244" s="222">
        <f>IF(N244="základní",J244,0)</f>
        <v>0</v>
      </c>
      <c r="BF244" s="222">
        <f>IF(N244="snížená",J244,0)</f>
        <v>0</v>
      </c>
      <c r="BG244" s="222">
        <f>IF(N244="zákl. přenesená",J244,0)</f>
        <v>0</v>
      </c>
      <c r="BH244" s="222">
        <f>IF(N244="sníž. přenesená",J244,0)</f>
        <v>0</v>
      </c>
      <c r="BI244" s="222">
        <f>IF(N244="nulová",J244,0)</f>
        <v>0</v>
      </c>
      <c r="BJ244" s="20" t="s">
        <v>82</v>
      </c>
      <c r="BK244" s="222">
        <f>ROUND(I244*H244,2)</f>
        <v>0</v>
      </c>
      <c r="BL244" s="20" t="s">
        <v>102</v>
      </c>
      <c r="BM244" s="221" t="s">
        <v>3119</v>
      </c>
    </row>
    <row r="245" s="2" customFormat="1">
      <c r="A245" s="41"/>
      <c r="B245" s="42"/>
      <c r="C245" s="43"/>
      <c r="D245" s="223" t="s">
        <v>283</v>
      </c>
      <c r="E245" s="43"/>
      <c r="F245" s="224" t="s">
        <v>334</v>
      </c>
      <c r="G245" s="43"/>
      <c r="H245" s="43"/>
      <c r="I245" s="225"/>
      <c r="J245" s="43"/>
      <c r="K245" s="43"/>
      <c r="L245" s="47"/>
      <c r="M245" s="226"/>
      <c r="N245" s="22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283</v>
      </c>
      <c r="AU245" s="20" t="s">
        <v>82</v>
      </c>
    </row>
    <row r="246" s="12" customFormat="1">
      <c r="A246" s="12"/>
      <c r="B246" s="228"/>
      <c r="C246" s="229"/>
      <c r="D246" s="223" t="s">
        <v>285</v>
      </c>
      <c r="E246" s="230" t="s">
        <v>3120</v>
      </c>
      <c r="F246" s="231" t="s">
        <v>3121</v>
      </c>
      <c r="G246" s="229"/>
      <c r="H246" s="232">
        <v>3</v>
      </c>
      <c r="I246" s="233"/>
      <c r="J246" s="229"/>
      <c r="K246" s="229"/>
      <c r="L246" s="234"/>
      <c r="M246" s="235"/>
      <c r="N246" s="236"/>
      <c r="O246" s="236"/>
      <c r="P246" s="236"/>
      <c r="Q246" s="236"/>
      <c r="R246" s="236"/>
      <c r="S246" s="236"/>
      <c r="T246" s="237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T246" s="238" t="s">
        <v>285</v>
      </c>
      <c r="AU246" s="238" t="s">
        <v>82</v>
      </c>
      <c r="AV246" s="12" t="s">
        <v>84</v>
      </c>
      <c r="AW246" s="12" t="s">
        <v>37</v>
      </c>
      <c r="AX246" s="12" t="s">
        <v>82</v>
      </c>
      <c r="AY246" s="238" t="s">
        <v>277</v>
      </c>
    </row>
    <row r="247" s="2" customFormat="1" ht="16.5" customHeight="1">
      <c r="A247" s="41"/>
      <c r="B247" s="42"/>
      <c r="C247" s="210" t="s">
        <v>639</v>
      </c>
      <c r="D247" s="210" t="s">
        <v>278</v>
      </c>
      <c r="E247" s="211" t="s">
        <v>3122</v>
      </c>
      <c r="F247" s="212" t="s">
        <v>3123</v>
      </c>
      <c r="G247" s="213" t="s">
        <v>332</v>
      </c>
      <c r="H247" s="214">
        <v>4.0999999999999996</v>
      </c>
      <c r="I247" s="215"/>
      <c r="J247" s="216">
        <f>ROUND(I247*H247,2)</f>
        <v>0</v>
      </c>
      <c r="K247" s="212" t="s">
        <v>19</v>
      </c>
      <c r="L247" s="47"/>
      <c r="M247" s="217" t="s">
        <v>19</v>
      </c>
      <c r="N247" s="218" t="s">
        <v>46</v>
      </c>
      <c r="O247" s="87"/>
      <c r="P247" s="219">
        <f>O247*H247</f>
        <v>0</v>
      </c>
      <c r="Q247" s="219">
        <v>0</v>
      </c>
      <c r="R247" s="219">
        <f>Q247*H247</f>
        <v>0</v>
      </c>
      <c r="S247" s="219">
        <v>0</v>
      </c>
      <c r="T247" s="220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1" t="s">
        <v>102</v>
      </c>
      <c r="AT247" s="221" t="s">
        <v>278</v>
      </c>
      <c r="AU247" s="221" t="s">
        <v>82</v>
      </c>
      <c r="AY247" s="20" t="s">
        <v>277</v>
      </c>
      <c r="BE247" s="222">
        <f>IF(N247="základní",J247,0)</f>
        <v>0</v>
      </c>
      <c r="BF247" s="222">
        <f>IF(N247="snížená",J247,0)</f>
        <v>0</v>
      </c>
      <c r="BG247" s="222">
        <f>IF(N247="zákl. přenesená",J247,0)</f>
        <v>0</v>
      </c>
      <c r="BH247" s="222">
        <f>IF(N247="sníž. přenesená",J247,0)</f>
        <v>0</v>
      </c>
      <c r="BI247" s="222">
        <f>IF(N247="nulová",J247,0)</f>
        <v>0</v>
      </c>
      <c r="BJ247" s="20" t="s">
        <v>82</v>
      </c>
      <c r="BK247" s="222">
        <f>ROUND(I247*H247,2)</f>
        <v>0</v>
      </c>
      <c r="BL247" s="20" t="s">
        <v>102</v>
      </c>
      <c r="BM247" s="221" t="s">
        <v>3124</v>
      </c>
    </row>
    <row r="248" s="2" customFormat="1">
      <c r="A248" s="41"/>
      <c r="B248" s="42"/>
      <c r="C248" s="43"/>
      <c r="D248" s="223" t="s">
        <v>283</v>
      </c>
      <c r="E248" s="43"/>
      <c r="F248" s="224" t="s">
        <v>3125</v>
      </c>
      <c r="G248" s="43"/>
      <c r="H248" s="43"/>
      <c r="I248" s="225"/>
      <c r="J248" s="43"/>
      <c r="K248" s="43"/>
      <c r="L248" s="47"/>
      <c r="M248" s="226"/>
      <c r="N248" s="22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283</v>
      </c>
      <c r="AU248" s="20" t="s">
        <v>82</v>
      </c>
    </row>
    <row r="249" s="12" customFormat="1">
      <c r="A249" s="12"/>
      <c r="B249" s="228"/>
      <c r="C249" s="229"/>
      <c r="D249" s="223" t="s">
        <v>285</v>
      </c>
      <c r="E249" s="230" t="s">
        <v>3126</v>
      </c>
      <c r="F249" s="231" t="s">
        <v>3127</v>
      </c>
      <c r="G249" s="229"/>
      <c r="H249" s="232">
        <v>1.5</v>
      </c>
      <c r="I249" s="233"/>
      <c r="J249" s="229"/>
      <c r="K249" s="229"/>
      <c r="L249" s="234"/>
      <c r="M249" s="235"/>
      <c r="N249" s="236"/>
      <c r="O249" s="236"/>
      <c r="P249" s="236"/>
      <c r="Q249" s="236"/>
      <c r="R249" s="236"/>
      <c r="S249" s="236"/>
      <c r="T249" s="237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T249" s="238" t="s">
        <v>285</v>
      </c>
      <c r="AU249" s="238" t="s">
        <v>82</v>
      </c>
      <c r="AV249" s="12" t="s">
        <v>84</v>
      </c>
      <c r="AW249" s="12" t="s">
        <v>37</v>
      </c>
      <c r="AX249" s="12" t="s">
        <v>75</v>
      </c>
      <c r="AY249" s="238" t="s">
        <v>277</v>
      </c>
    </row>
    <row r="250" s="12" customFormat="1">
      <c r="A250" s="12"/>
      <c r="B250" s="228"/>
      <c r="C250" s="229"/>
      <c r="D250" s="223" t="s">
        <v>285</v>
      </c>
      <c r="E250" s="230" t="s">
        <v>3128</v>
      </c>
      <c r="F250" s="231" t="s">
        <v>3129</v>
      </c>
      <c r="G250" s="229"/>
      <c r="H250" s="232">
        <v>2.6000000000000001</v>
      </c>
      <c r="I250" s="233"/>
      <c r="J250" s="229"/>
      <c r="K250" s="229"/>
      <c r="L250" s="234"/>
      <c r="M250" s="235"/>
      <c r="N250" s="236"/>
      <c r="O250" s="236"/>
      <c r="P250" s="236"/>
      <c r="Q250" s="236"/>
      <c r="R250" s="236"/>
      <c r="S250" s="236"/>
      <c r="T250" s="237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T250" s="238" t="s">
        <v>285</v>
      </c>
      <c r="AU250" s="238" t="s">
        <v>82</v>
      </c>
      <c r="AV250" s="12" t="s">
        <v>84</v>
      </c>
      <c r="AW250" s="12" t="s">
        <v>37</v>
      </c>
      <c r="AX250" s="12" t="s">
        <v>75</v>
      </c>
      <c r="AY250" s="238" t="s">
        <v>277</v>
      </c>
    </row>
    <row r="251" s="12" customFormat="1">
      <c r="A251" s="12"/>
      <c r="B251" s="228"/>
      <c r="C251" s="229"/>
      <c r="D251" s="223" t="s">
        <v>285</v>
      </c>
      <c r="E251" s="230" t="s">
        <v>3130</v>
      </c>
      <c r="F251" s="231" t="s">
        <v>3131</v>
      </c>
      <c r="G251" s="229"/>
      <c r="H251" s="232">
        <v>4.0999999999999996</v>
      </c>
      <c r="I251" s="233"/>
      <c r="J251" s="229"/>
      <c r="K251" s="229"/>
      <c r="L251" s="234"/>
      <c r="M251" s="235"/>
      <c r="N251" s="236"/>
      <c r="O251" s="236"/>
      <c r="P251" s="236"/>
      <c r="Q251" s="236"/>
      <c r="R251" s="236"/>
      <c r="S251" s="236"/>
      <c r="T251" s="237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T251" s="238" t="s">
        <v>285</v>
      </c>
      <c r="AU251" s="238" t="s">
        <v>82</v>
      </c>
      <c r="AV251" s="12" t="s">
        <v>84</v>
      </c>
      <c r="AW251" s="12" t="s">
        <v>37</v>
      </c>
      <c r="AX251" s="12" t="s">
        <v>82</v>
      </c>
      <c r="AY251" s="238" t="s">
        <v>277</v>
      </c>
    </row>
    <row r="252" s="2" customFormat="1" ht="16.5" customHeight="1">
      <c r="A252" s="41"/>
      <c r="B252" s="42"/>
      <c r="C252" s="210" t="s">
        <v>648</v>
      </c>
      <c r="D252" s="210" t="s">
        <v>278</v>
      </c>
      <c r="E252" s="211" t="s">
        <v>998</v>
      </c>
      <c r="F252" s="212" t="s">
        <v>2329</v>
      </c>
      <c r="G252" s="213" t="s">
        <v>1131</v>
      </c>
      <c r="H252" s="214">
        <v>0.19900000000000001</v>
      </c>
      <c r="I252" s="215"/>
      <c r="J252" s="216">
        <f>ROUND(I252*H252,2)</f>
        <v>0</v>
      </c>
      <c r="K252" s="212" t="s">
        <v>19</v>
      </c>
      <c r="L252" s="47"/>
      <c r="M252" s="217" t="s">
        <v>19</v>
      </c>
      <c r="N252" s="218" t="s">
        <v>46</v>
      </c>
      <c r="O252" s="87"/>
      <c r="P252" s="219">
        <f>O252*H252</f>
        <v>0</v>
      </c>
      <c r="Q252" s="219">
        <v>0</v>
      </c>
      <c r="R252" s="219">
        <f>Q252*H252</f>
        <v>0</v>
      </c>
      <c r="S252" s="219">
        <v>0</v>
      </c>
      <c r="T252" s="220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1" t="s">
        <v>102</v>
      </c>
      <c r="AT252" s="221" t="s">
        <v>278</v>
      </c>
      <c r="AU252" s="221" t="s">
        <v>82</v>
      </c>
      <c r="AY252" s="20" t="s">
        <v>277</v>
      </c>
      <c r="BE252" s="222">
        <f>IF(N252="základní",J252,0)</f>
        <v>0</v>
      </c>
      <c r="BF252" s="222">
        <f>IF(N252="snížená",J252,0)</f>
        <v>0</v>
      </c>
      <c r="BG252" s="222">
        <f>IF(N252="zákl. přenesená",J252,0)</f>
        <v>0</v>
      </c>
      <c r="BH252" s="222">
        <f>IF(N252="sníž. přenesená",J252,0)</f>
        <v>0</v>
      </c>
      <c r="BI252" s="222">
        <f>IF(N252="nulová",J252,0)</f>
        <v>0</v>
      </c>
      <c r="BJ252" s="20" t="s">
        <v>82</v>
      </c>
      <c r="BK252" s="222">
        <f>ROUND(I252*H252,2)</f>
        <v>0</v>
      </c>
      <c r="BL252" s="20" t="s">
        <v>102</v>
      </c>
      <c r="BM252" s="221" t="s">
        <v>3132</v>
      </c>
    </row>
    <row r="253" s="2" customFormat="1">
      <c r="A253" s="41"/>
      <c r="B253" s="42"/>
      <c r="C253" s="43"/>
      <c r="D253" s="223" t="s">
        <v>283</v>
      </c>
      <c r="E253" s="43"/>
      <c r="F253" s="224" t="s">
        <v>3133</v>
      </c>
      <c r="G253" s="43"/>
      <c r="H253" s="43"/>
      <c r="I253" s="225"/>
      <c r="J253" s="43"/>
      <c r="K253" s="43"/>
      <c r="L253" s="47"/>
      <c r="M253" s="226"/>
      <c r="N253" s="227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283</v>
      </c>
      <c r="AU253" s="20" t="s">
        <v>82</v>
      </c>
    </row>
    <row r="254" s="12" customFormat="1">
      <c r="A254" s="12"/>
      <c r="B254" s="228"/>
      <c r="C254" s="229"/>
      <c r="D254" s="223" t="s">
        <v>285</v>
      </c>
      <c r="E254" s="230" t="s">
        <v>3134</v>
      </c>
      <c r="F254" s="231" t="s">
        <v>2333</v>
      </c>
      <c r="G254" s="229"/>
      <c r="H254" s="232">
        <v>0.19900000000000001</v>
      </c>
      <c r="I254" s="233"/>
      <c r="J254" s="229"/>
      <c r="K254" s="229"/>
      <c r="L254" s="234"/>
      <c r="M254" s="285"/>
      <c r="N254" s="286"/>
      <c r="O254" s="286"/>
      <c r="P254" s="286"/>
      <c r="Q254" s="286"/>
      <c r="R254" s="286"/>
      <c r="S254" s="286"/>
      <c r="T254" s="287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T254" s="238" t="s">
        <v>285</v>
      </c>
      <c r="AU254" s="238" t="s">
        <v>82</v>
      </c>
      <c r="AV254" s="12" t="s">
        <v>84</v>
      </c>
      <c r="AW254" s="12" t="s">
        <v>37</v>
      </c>
      <c r="AX254" s="12" t="s">
        <v>82</v>
      </c>
      <c r="AY254" s="238" t="s">
        <v>277</v>
      </c>
    </row>
    <row r="255" s="2" customFormat="1" ht="6.96" customHeight="1">
      <c r="A255" s="41"/>
      <c r="B255" s="62"/>
      <c r="C255" s="63"/>
      <c r="D255" s="63"/>
      <c r="E255" s="63"/>
      <c r="F255" s="63"/>
      <c r="G255" s="63"/>
      <c r="H255" s="63"/>
      <c r="I255" s="63"/>
      <c r="J255" s="63"/>
      <c r="K255" s="63"/>
      <c r="L255" s="47"/>
      <c r="M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</row>
  </sheetData>
  <sheetProtection sheet="1" autoFilter="0" formatColumns="0" formatRows="0" objects="1" scenarios="1" spinCount="100000" saltValue="UqTKMa0uwFYQCQOLjzxXnkpJ1xueiO9eIQUBI2KabZUsqm5j80XJsELb2+GEn3Ed92jxa3DCUxy+doxgwZ4O3w==" hashValue="EBTlmB7SbpxrFfmFCcHiczsk55UkB9D/QFV4dqAFz3rrq4vbVEuq9uP1lDtOYiMzf6p3GX6uYT8+6CPXG95r1w==" algorithmName="SHA-512" password="CC35"/>
  <autoFilter ref="C92:K25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219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243</v>
      </c>
      <c r="L8" s="23"/>
    </row>
    <row r="9" s="2" customFormat="1" ht="16.5" customHeight="1">
      <c r="A9" s="41"/>
      <c r="B9" s="47"/>
      <c r="C9" s="41"/>
      <c r="D9" s="41"/>
      <c r="E9" s="148" t="s">
        <v>2931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245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3135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247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248</v>
      </c>
      <c r="F23" s="41"/>
      <c r="G23" s="41"/>
      <c r="H23" s="41"/>
      <c r="I23" s="147" t="s">
        <v>29</v>
      </c>
      <c r="J23" s="136" t="s">
        <v>249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247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248</v>
      </c>
      <c r="F26" s="41"/>
      <c r="G26" s="41"/>
      <c r="H26" s="41"/>
      <c r="I26" s="147" t="s">
        <v>29</v>
      </c>
      <c r="J26" s="136" t="s">
        <v>249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ROUND(J90,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ROUND((SUM(BE90:BE132)),  2)</f>
        <v>0</v>
      </c>
      <c r="G35" s="41"/>
      <c r="H35" s="41"/>
      <c r="I35" s="162">
        <v>0.20999999999999999</v>
      </c>
      <c r="J35" s="161">
        <f>ROUND(((SUM(BE90:BE132))*I35),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ROUND((SUM(BF90:BF132)),  2)</f>
        <v>0</v>
      </c>
      <c r="G36" s="41"/>
      <c r="H36" s="41"/>
      <c r="I36" s="162">
        <v>0.14999999999999999</v>
      </c>
      <c r="J36" s="161">
        <f>ROUND(((SUM(BF90:BF132))*I36),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ROUND((SUM(BG90:BG132)),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ROUND((SUM(BH90:BH132)),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ROUND((SUM(BI90:BI132)),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250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243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2931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245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11 - SO 105 - Oprava oplocení kurtů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NÝDRLE - projektová kancelář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NÝDRLE - projektová kancelář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251</v>
      </c>
      <c r="D61" s="176"/>
      <c r="E61" s="176"/>
      <c r="F61" s="176"/>
      <c r="G61" s="176"/>
      <c r="H61" s="176"/>
      <c r="I61" s="176"/>
      <c r="J61" s="177" t="s">
        <v>252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253</v>
      </c>
    </row>
    <row r="64" s="9" customFormat="1" ht="24.96" customHeight="1">
      <c r="A64" s="9"/>
      <c r="B64" s="179"/>
      <c r="C64" s="180"/>
      <c r="D64" s="181" t="s">
        <v>254</v>
      </c>
      <c r="E64" s="182"/>
      <c r="F64" s="182"/>
      <c r="G64" s="182"/>
      <c r="H64" s="182"/>
      <c r="I64" s="182"/>
      <c r="J64" s="183">
        <f>J91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255</v>
      </c>
      <c r="E65" s="182"/>
      <c r="F65" s="182"/>
      <c r="G65" s="182"/>
      <c r="H65" s="182"/>
      <c r="I65" s="182"/>
      <c r="J65" s="183">
        <f>J100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256</v>
      </c>
      <c r="E66" s="182"/>
      <c r="F66" s="182"/>
      <c r="G66" s="182"/>
      <c r="H66" s="182"/>
      <c r="I66" s="182"/>
      <c r="J66" s="183">
        <f>J117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260</v>
      </c>
      <c r="E67" s="182"/>
      <c r="F67" s="182"/>
      <c r="G67" s="182"/>
      <c r="H67" s="182"/>
      <c r="I67" s="182"/>
      <c r="J67" s="183">
        <f>J121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262</v>
      </c>
      <c r="E68" s="182"/>
      <c r="F68" s="182"/>
      <c r="G68" s="182"/>
      <c r="H68" s="182"/>
      <c r="I68" s="182"/>
      <c r="J68" s="183">
        <f>J125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9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9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263</v>
      </c>
      <c r="D75" s="43"/>
      <c r="E75" s="43"/>
      <c r="F75" s="43"/>
      <c r="G75" s="43"/>
      <c r="H75" s="43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4" t="str">
        <f>E7</f>
        <v>Úprava okolí přehrady Harcov II.</v>
      </c>
      <c r="F78" s="35"/>
      <c r="G78" s="35"/>
      <c r="H78" s="35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243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4" t="s">
        <v>2931</v>
      </c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245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11 - SO 105 - Oprava oplocení kurtů</v>
      </c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3"/>
      <c r="E84" s="43"/>
      <c r="F84" s="30" t="str">
        <f>F14</f>
        <v>Liberec</v>
      </c>
      <c r="G84" s="43"/>
      <c r="H84" s="43"/>
      <c r="I84" s="35" t="s">
        <v>23</v>
      </c>
      <c r="J84" s="75" t="str">
        <f>IF(J14="","",J14)</f>
        <v>10. 12. 2025</v>
      </c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5.65" customHeight="1">
      <c r="A86" s="41"/>
      <c r="B86" s="42"/>
      <c r="C86" s="35" t="s">
        <v>25</v>
      </c>
      <c r="D86" s="43"/>
      <c r="E86" s="43"/>
      <c r="F86" s="30" t="str">
        <f>E17</f>
        <v>Statutární město Liberec</v>
      </c>
      <c r="G86" s="43"/>
      <c r="H86" s="43"/>
      <c r="I86" s="35" t="s">
        <v>33</v>
      </c>
      <c r="J86" s="39" t="str">
        <f>E23</f>
        <v>NÝDRLE - projektová kancelář</v>
      </c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25.65" customHeight="1">
      <c r="A87" s="41"/>
      <c r="B87" s="42"/>
      <c r="C87" s="35" t="s">
        <v>31</v>
      </c>
      <c r="D87" s="43"/>
      <c r="E87" s="43"/>
      <c r="F87" s="30" t="str">
        <f>IF(E20="","",E20)</f>
        <v>Vyplň údaj</v>
      </c>
      <c r="G87" s="43"/>
      <c r="H87" s="43"/>
      <c r="I87" s="35" t="s">
        <v>38</v>
      </c>
      <c r="J87" s="39" t="str">
        <f>E26</f>
        <v>NÝDRLE - projektová kancelář</v>
      </c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0" customFormat="1" ht="29.28" customHeight="1">
      <c r="A89" s="185"/>
      <c r="B89" s="186"/>
      <c r="C89" s="187" t="s">
        <v>264</v>
      </c>
      <c r="D89" s="188" t="s">
        <v>60</v>
      </c>
      <c r="E89" s="188" t="s">
        <v>56</v>
      </c>
      <c r="F89" s="188" t="s">
        <v>57</v>
      </c>
      <c r="G89" s="188" t="s">
        <v>265</v>
      </c>
      <c r="H89" s="188" t="s">
        <v>266</v>
      </c>
      <c r="I89" s="188" t="s">
        <v>267</v>
      </c>
      <c r="J89" s="188" t="s">
        <v>252</v>
      </c>
      <c r="K89" s="189" t="s">
        <v>268</v>
      </c>
      <c r="L89" s="190"/>
      <c r="M89" s="95" t="s">
        <v>19</v>
      </c>
      <c r="N89" s="96" t="s">
        <v>45</v>
      </c>
      <c r="O89" s="96" t="s">
        <v>269</v>
      </c>
      <c r="P89" s="96" t="s">
        <v>270</v>
      </c>
      <c r="Q89" s="96" t="s">
        <v>271</v>
      </c>
      <c r="R89" s="96" t="s">
        <v>272</v>
      </c>
      <c r="S89" s="96" t="s">
        <v>273</v>
      </c>
      <c r="T89" s="97" t="s">
        <v>274</v>
      </c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</row>
    <row r="90" s="2" customFormat="1" ht="22.8" customHeight="1">
      <c r="A90" s="41"/>
      <c r="B90" s="42"/>
      <c r="C90" s="102" t="s">
        <v>275</v>
      </c>
      <c r="D90" s="43"/>
      <c r="E90" s="43"/>
      <c r="F90" s="43"/>
      <c r="G90" s="43"/>
      <c r="H90" s="43"/>
      <c r="I90" s="43"/>
      <c r="J90" s="191">
        <f>BK90</f>
        <v>0</v>
      </c>
      <c r="K90" s="43"/>
      <c r="L90" s="47"/>
      <c r="M90" s="98"/>
      <c r="N90" s="192"/>
      <c r="O90" s="99"/>
      <c r="P90" s="193">
        <f>P91+P100+P117+P121+P125</f>
        <v>0</v>
      </c>
      <c r="Q90" s="99"/>
      <c r="R90" s="193">
        <f>R91+R100+R117+R121+R125</f>
        <v>0</v>
      </c>
      <c r="S90" s="99"/>
      <c r="T90" s="194">
        <f>T91+T100+T117+T121+T125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74</v>
      </c>
      <c r="AU90" s="20" t="s">
        <v>253</v>
      </c>
      <c r="BK90" s="195">
        <f>BK91+BK100+BK117+BK121+BK125</f>
        <v>0</v>
      </c>
    </row>
    <row r="91" s="11" customFormat="1" ht="25.92" customHeight="1">
      <c r="A91" s="11"/>
      <c r="B91" s="196"/>
      <c r="C91" s="197"/>
      <c r="D91" s="198" t="s">
        <v>74</v>
      </c>
      <c r="E91" s="199" t="s">
        <v>75</v>
      </c>
      <c r="F91" s="199" t="s">
        <v>276</v>
      </c>
      <c r="G91" s="197"/>
      <c r="H91" s="197"/>
      <c r="I91" s="200"/>
      <c r="J91" s="201">
        <f>BK91</f>
        <v>0</v>
      </c>
      <c r="K91" s="197"/>
      <c r="L91" s="202"/>
      <c r="M91" s="203"/>
      <c r="N91" s="204"/>
      <c r="O91" s="204"/>
      <c r="P91" s="205">
        <f>SUM(P92:P99)</f>
        <v>0</v>
      </c>
      <c r="Q91" s="204"/>
      <c r="R91" s="205">
        <f>SUM(R92:R99)</f>
        <v>0</v>
      </c>
      <c r="S91" s="204"/>
      <c r="T91" s="206">
        <f>SUM(T92:T99)</f>
        <v>0</v>
      </c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R91" s="207" t="s">
        <v>102</v>
      </c>
      <c r="AT91" s="208" t="s">
        <v>74</v>
      </c>
      <c r="AU91" s="208" t="s">
        <v>75</v>
      </c>
      <c r="AY91" s="207" t="s">
        <v>277</v>
      </c>
      <c r="BK91" s="209">
        <f>SUM(BK92:BK99)</f>
        <v>0</v>
      </c>
    </row>
    <row r="92" s="2" customFormat="1" ht="16.5" customHeight="1">
      <c r="A92" s="41"/>
      <c r="B92" s="42"/>
      <c r="C92" s="210" t="s">
        <v>82</v>
      </c>
      <c r="D92" s="210" t="s">
        <v>278</v>
      </c>
      <c r="E92" s="211" t="s">
        <v>279</v>
      </c>
      <c r="F92" s="212" t="s">
        <v>280</v>
      </c>
      <c r="G92" s="213" t="s">
        <v>281</v>
      </c>
      <c r="H92" s="214">
        <v>3.1499999999999999</v>
      </c>
      <c r="I92" s="215"/>
      <c r="J92" s="216">
        <f>ROUND(I92*H92,2)</f>
        <v>0</v>
      </c>
      <c r="K92" s="212" t="s">
        <v>19</v>
      </c>
      <c r="L92" s="47"/>
      <c r="M92" s="217" t="s">
        <v>19</v>
      </c>
      <c r="N92" s="218" t="s">
        <v>46</v>
      </c>
      <c r="O92" s="87"/>
      <c r="P92" s="219">
        <f>O92*H92</f>
        <v>0</v>
      </c>
      <c r="Q92" s="219">
        <v>0</v>
      </c>
      <c r="R92" s="219">
        <f>Q92*H92</f>
        <v>0</v>
      </c>
      <c r="S92" s="219">
        <v>0</v>
      </c>
      <c r="T92" s="220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1" t="s">
        <v>102</v>
      </c>
      <c r="AT92" s="221" t="s">
        <v>278</v>
      </c>
      <c r="AU92" s="221" t="s">
        <v>82</v>
      </c>
      <c r="AY92" s="20" t="s">
        <v>277</v>
      </c>
      <c r="BE92" s="222">
        <f>IF(N92="základní",J92,0)</f>
        <v>0</v>
      </c>
      <c r="BF92" s="222">
        <f>IF(N92="snížená",J92,0)</f>
        <v>0</v>
      </c>
      <c r="BG92" s="222">
        <f>IF(N92="zákl. přenesená",J92,0)</f>
        <v>0</v>
      </c>
      <c r="BH92" s="222">
        <f>IF(N92="sníž. přenesená",J92,0)</f>
        <v>0</v>
      </c>
      <c r="BI92" s="222">
        <f>IF(N92="nulová",J92,0)</f>
        <v>0</v>
      </c>
      <c r="BJ92" s="20" t="s">
        <v>82</v>
      </c>
      <c r="BK92" s="222">
        <f>ROUND(I92*H92,2)</f>
        <v>0</v>
      </c>
      <c r="BL92" s="20" t="s">
        <v>102</v>
      </c>
      <c r="BM92" s="221" t="s">
        <v>3136</v>
      </c>
    </row>
    <row r="93" s="2" customFormat="1">
      <c r="A93" s="41"/>
      <c r="B93" s="42"/>
      <c r="C93" s="43"/>
      <c r="D93" s="223" t="s">
        <v>283</v>
      </c>
      <c r="E93" s="43"/>
      <c r="F93" s="224" t="s">
        <v>284</v>
      </c>
      <c r="G93" s="43"/>
      <c r="H93" s="43"/>
      <c r="I93" s="225"/>
      <c r="J93" s="43"/>
      <c r="K93" s="43"/>
      <c r="L93" s="47"/>
      <c r="M93" s="226"/>
      <c r="N93" s="227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283</v>
      </c>
      <c r="AU93" s="20" t="s">
        <v>82</v>
      </c>
    </row>
    <row r="94" s="12" customFormat="1">
      <c r="A94" s="12"/>
      <c r="B94" s="228"/>
      <c r="C94" s="229"/>
      <c r="D94" s="223" t="s">
        <v>285</v>
      </c>
      <c r="E94" s="230" t="s">
        <v>3137</v>
      </c>
      <c r="F94" s="231" t="s">
        <v>3138</v>
      </c>
      <c r="G94" s="229"/>
      <c r="H94" s="232">
        <v>3.1499999999999999</v>
      </c>
      <c r="I94" s="233"/>
      <c r="J94" s="229"/>
      <c r="K94" s="229"/>
      <c r="L94" s="234"/>
      <c r="M94" s="235"/>
      <c r="N94" s="236"/>
      <c r="O94" s="236"/>
      <c r="P94" s="236"/>
      <c r="Q94" s="236"/>
      <c r="R94" s="236"/>
      <c r="S94" s="236"/>
      <c r="T94" s="237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T94" s="238" t="s">
        <v>285</v>
      </c>
      <c r="AU94" s="238" t="s">
        <v>82</v>
      </c>
      <c r="AV94" s="12" t="s">
        <v>84</v>
      </c>
      <c r="AW94" s="12" t="s">
        <v>37</v>
      </c>
      <c r="AX94" s="12" t="s">
        <v>82</v>
      </c>
      <c r="AY94" s="238" t="s">
        <v>277</v>
      </c>
    </row>
    <row r="95" s="2" customFormat="1" ht="16.5" customHeight="1">
      <c r="A95" s="41"/>
      <c r="B95" s="42"/>
      <c r="C95" s="210" t="s">
        <v>84</v>
      </c>
      <c r="D95" s="210" t="s">
        <v>278</v>
      </c>
      <c r="E95" s="211" t="s">
        <v>307</v>
      </c>
      <c r="F95" s="212" t="s">
        <v>308</v>
      </c>
      <c r="G95" s="213" t="s">
        <v>309</v>
      </c>
      <c r="H95" s="214">
        <v>1</v>
      </c>
      <c r="I95" s="215"/>
      <c r="J95" s="216">
        <f>ROUND(I95*H95,2)</f>
        <v>0</v>
      </c>
      <c r="K95" s="212" t="s">
        <v>19</v>
      </c>
      <c r="L95" s="47"/>
      <c r="M95" s="217" t="s">
        <v>19</v>
      </c>
      <c r="N95" s="218" t="s">
        <v>46</v>
      </c>
      <c r="O95" s="87"/>
      <c r="P95" s="219">
        <f>O95*H95</f>
        <v>0</v>
      </c>
      <c r="Q95" s="219">
        <v>0</v>
      </c>
      <c r="R95" s="219">
        <f>Q95*H95</f>
        <v>0</v>
      </c>
      <c r="S95" s="219">
        <v>0</v>
      </c>
      <c r="T95" s="220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1" t="s">
        <v>102</v>
      </c>
      <c r="AT95" s="221" t="s">
        <v>278</v>
      </c>
      <c r="AU95" s="221" t="s">
        <v>82</v>
      </c>
      <c r="AY95" s="20" t="s">
        <v>277</v>
      </c>
      <c r="BE95" s="222">
        <f>IF(N95="základní",J95,0)</f>
        <v>0</v>
      </c>
      <c r="BF95" s="222">
        <f>IF(N95="snížená",J95,0)</f>
        <v>0</v>
      </c>
      <c r="BG95" s="222">
        <f>IF(N95="zákl. přenesená",J95,0)</f>
        <v>0</v>
      </c>
      <c r="BH95" s="222">
        <f>IF(N95="sníž. přenesená",J95,0)</f>
        <v>0</v>
      </c>
      <c r="BI95" s="222">
        <f>IF(N95="nulová",J95,0)</f>
        <v>0</v>
      </c>
      <c r="BJ95" s="20" t="s">
        <v>82</v>
      </c>
      <c r="BK95" s="222">
        <f>ROUND(I95*H95,2)</f>
        <v>0</v>
      </c>
      <c r="BL95" s="20" t="s">
        <v>102</v>
      </c>
      <c r="BM95" s="221" t="s">
        <v>3139</v>
      </c>
    </row>
    <row r="96" s="2" customFormat="1">
      <c r="A96" s="41"/>
      <c r="B96" s="42"/>
      <c r="C96" s="43"/>
      <c r="D96" s="223" t="s">
        <v>283</v>
      </c>
      <c r="E96" s="43"/>
      <c r="F96" s="224" t="s">
        <v>311</v>
      </c>
      <c r="G96" s="43"/>
      <c r="H96" s="43"/>
      <c r="I96" s="225"/>
      <c r="J96" s="43"/>
      <c r="K96" s="43"/>
      <c r="L96" s="47"/>
      <c r="M96" s="226"/>
      <c r="N96" s="22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283</v>
      </c>
      <c r="AU96" s="20" t="s">
        <v>82</v>
      </c>
    </row>
    <row r="97" s="2" customFormat="1" ht="16.5" customHeight="1">
      <c r="A97" s="41"/>
      <c r="B97" s="42"/>
      <c r="C97" s="210" t="s">
        <v>98</v>
      </c>
      <c r="D97" s="210" t="s">
        <v>278</v>
      </c>
      <c r="E97" s="211" t="s">
        <v>319</v>
      </c>
      <c r="F97" s="212" t="s">
        <v>320</v>
      </c>
      <c r="G97" s="213" t="s">
        <v>281</v>
      </c>
      <c r="H97" s="214">
        <v>0.010999999999999999</v>
      </c>
      <c r="I97" s="215"/>
      <c r="J97" s="216">
        <f>ROUND(I97*H97,2)</f>
        <v>0</v>
      </c>
      <c r="K97" s="212" t="s">
        <v>19</v>
      </c>
      <c r="L97" s="47"/>
      <c r="M97" s="217" t="s">
        <v>19</v>
      </c>
      <c r="N97" s="218" t="s">
        <v>46</v>
      </c>
      <c r="O97" s="87"/>
      <c r="P97" s="219">
        <f>O97*H97</f>
        <v>0</v>
      </c>
      <c r="Q97" s="219">
        <v>0</v>
      </c>
      <c r="R97" s="219">
        <f>Q97*H97</f>
        <v>0</v>
      </c>
      <c r="S97" s="219">
        <v>0</v>
      </c>
      <c r="T97" s="22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1" t="s">
        <v>102</v>
      </c>
      <c r="AT97" s="221" t="s">
        <v>278</v>
      </c>
      <c r="AU97" s="221" t="s">
        <v>82</v>
      </c>
      <c r="AY97" s="20" t="s">
        <v>277</v>
      </c>
      <c r="BE97" s="222">
        <f>IF(N97="základní",J97,0)</f>
        <v>0</v>
      </c>
      <c r="BF97" s="222">
        <f>IF(N97="snížená",J97,0)</f>
        <v>0</v>
      </c>
      <c r="BG97" s="222">
        <f>IF(N97="zákl. přenesená",J97,0)</f>
        <v>0</v>
      </c>
      <c r="BH97" s="222">
        <f>IF(N97="sníž. přenesená",J97,0)</f>
        <v>0</v>
      </c>
      <c r="BI97" s="222">
        <f>IF(N97="nulová",J97,0)</f>
        <v>0</v>
      </c>
      <c r="BJ97" s="20" t="s">
        <v>82</v>
      </c>
      <c r="BK97" s="222">
        <f>ROUND(I97*H97,2)</f>
        <v>0</v>
      </c>
      <c r="BL97" s="20" t="s">
        <v>102</v>
      </c>
      <c r="BM97" s="221" t="s">
        <v>3140</v>
      </c>
    </row>
    <row r="98" s="2" customFormat="1">
      <c r="A98" s="41"/>
      <c r="B98" s="42"/>
      <c r="C98" s="43"/>
      <c r="D98" s="223" t="s">
        <v>283</v>
      </c>
      <c r="E98" s="43"/>
      <c r="F98" s="224" t="s">
        <v>322</v>
      </c>
      <c r="G98" s="43"/>
      <c r="H98" s="43"/>
      <c r="I98" s="225"/>
      <c r="J98" s="43"/>
      <c r="K98" s="43"/>
      <c r="L98" s="47"/>
      <c r="M98" s="226"/>
      <c r="N98" s="22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283</v>
      </c>
      <c r="AU98" s="20" t="s">
        <v>82</v>
      </c>
    </row>
    <row r="99" s="12" customFormat="1">
      <c r="A99" s="12"/>
      <c r="B99" s="228"/>
      <c r="C99" s="229"/>
      <c r="D99" s="223" t="s">
        <v>285</v>
      </c>
      <c r="E99" s="230" t="s">
        <v>3141</v>
      </c>
      <c r="F99" s="231" t="s">
        <v>3142</v>
      </c>
      <c r="G99" s="229"/>
      <c r="H99" s="232">
        <v>0.010999999999999999</v>
      </c>
      <c r="I99" s="233"/>
      <c r="J99" s="229"/>
      <c r="K99" s="229"/>
      <c r="L99" s="234"/>
      <c r="M99" s="235"/>
      <c r="N99" s="236"/>
      <c r="O99" s="236"/>
      <c r="P99" s="236"/>
      <c r="Q99" s="236"/>
      <c r="R99" s="236"/>
      <c r="S99" s="236"/>
      <c r="T99" s="237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T99" s="238" t="s">
        <v>285</v>
      </c>
      <c r="AU99" s="238" t="s">
        <v>82</v>
      </c>
      <c r="AV99" s="12" t="s">
        <v>84</v>
      </c>
      <c r="AW99" s="12" t="s">
        <v>37</v>
      </c>
      <c r="AX99" s="12" t="s">
        <v>82</v>
      </c>
      <c r="AY99" s="238" t="s">
        <v>277</v>
      </c>
    </row>
    <row r="100" s="11" customFormat="1" ht="25.92" customHeight="1">
      <c r="A100" s="11"/>
      <c r="B100" s="196"/>
      <c r="C100" s="197"/>
      <c r="D100" s="198" t="s">
        <v>74</v>
      </c>
      <c r="E100" s="199" t="s">
        <v>82</v>
      </c>
      <c r="F100" s="199" t="s">
        <v>328</v>
      </c>
      <c r="G100" s="197"/>
      <c r="H100" s="197"/>
      <c r="I100" s="200"/>
      <c r="J100" s="201">
        <f>BK100</f>
        <v>0</v>
      </c>
      <c r="K100" s="197"/>
      <c r="L100" s="202"/>
      <c r="M100" s="203"/>
      <c r="N100" s="204"/>
      <c r="O100" s="204"/>
      <c r="P100" s="205">
        <f>SUM(P101:P116)</f>
        <v>0</v>
      </c>
      <c r="Q100" s="204"/>
      <c r="R100" s="205">
        <f>SUM(R101:R116)</f>
        <v>0</v>
      </c>
      <c r="S100" s="204"/>
      <c r="T100" s="206">
        <f>SUM(T101:T116)</f>
        <v>0</v>
      </c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R100" s="207" t="s">
        <v>102</v>
      </c>
      <c r="AT100" s="208" t="s">
        <v>74</v>
      </c>
      <c r="AU100" s="208" t="s">
        <v>75</v>
      </c>
      <c r="AY100" s="207" t="s">
        <v>277</v>
      </c>
      <c r="BK100" s="209">
        <f>SUM(BK101:BK116)</f>
        <v>0</v>
      </c>
    </row>
    <row r="101" s="2" customFormat="1" ht="16.5" customHeight="1">
      <c r="A101" s="41"/>
      <c r="B101" s="42"/>
      <c r="C101" s="210" t="s">
        <v>102</v>
      </c>
      <c r="D101" s="210" t="s">
        <v>278</v>
      </c>
      <c r="E101" s="211" t="s">
        <v>2660</v>
      </c>
      <c r="F101" s="212" t="s">
        <v>363</v>
      </c>
      <c r="G101" s="213" t="s">
        <v>332</v>
      </c>
      <c r="H101" s="214">
        <v>3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278</v>
      </c>
      <c r="AU101" s="221" t="s">
        <v>82</v>
      </c>
      <c r="AY101" s="20" t="s">
        <v>277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3143</v>
      </c>
    </row>
    <row r="102" s="2" customFormat="1">
      <c r="A102" s="41"/>
      <c r="B102" s="42"/>
      <c r="C102" s="43"/>
      <c r="D102" s="223" t="s">
        <v>283</v>
      </c>
      <c r="E102" s="43"/>
      <c r="F102" s="224" t="s">
        <v>341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283</v>
      </c>
      <c r="AU102" s="20" t="s">
        <v>82</v>
      </c>
    </row>
    <row r="103" s="12" customFormat="1">
      <c r="A103" s="12"/>
      <c r="B103" s="228"/>
      <c r="C103" s="229"/>
      <c r="D103" s="223" t="s">
        <v>285</v>
      </c>
      <c r="E103" s="230" t="s">
        <v>3144</v>
      </c>
      <c r="F103" s="231" t="s">
        <v>98</v>
      </c>
      <c r="G103" s="229"/>
      <c r="H103" s="232">
        <v>3</v>
      </c>
      <c r="I103" s="233"/>
      <c r="J103" s="229"/>
      <c r="K103" s="229"/>
      <c r="L103" s="234"/>
      <c r="M103" s="235"/>
      <c r="N103" s="236"/>
      <c r="O103" s="236"/>
      <c r="P103" s="236"/>
      <c r="Q103" s="236"/>
      <c r="R103" s="236"/>
      <c r="S103" s="236"/>
      <c r="T103" s="237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T103" s="238" t="s">
        <v>285</v>
      </c>
      <c r="AU103" s="238" t="s">
        <v>82</v>
      </c>
      <c r="AV103" s="12" t="s">
        <v>84</v>
      </c>
      <c r="AW103" s="12" t="s">
        <v>37</v>
      </c>
      <c r="AX103" s="12" t="s">
        <v>82</v>
      </c>
      <c r="AY103" s="238" t="s">
        <v>277</v>
      </c>
    </row>
    <row r="104" s="2" customFormat="1" ht="16.5" customHeight="1">
      <c r="A104" s="41"/>
      <c r="B104" s="42"/>
      <c r="C104" s="210" t="s">
        <v>306</v>
      </c>
      <c r="D104" s="210" t="s">
        <v>278</v>
      </c>
      <c r="E104" s="211" t="s">
        <v>2955</v>
      </c>
      <c r="F104" s="212" t="s">
        <v>384</v>
      </c>
      <c r="G104" s="213" t="s">
        <v>332</v>
      </c>
      <c r="H104" s="214">
        <v>2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278</v>
      </c>
      <c r="AU104" s="221" t="s">
        <v>82</v>
      </c>
      <c r="AY104" s="20" t="s">
        <v>277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3145</v>
      </c>
    </row>
    <row r="105" s="2" customFormat="1">
      <c r="A105" s="41"/>
      <c r="B105" s="42"/>
      <c r="C105" s="43"/>
      <c r="D105" s="223" t="s">
        <v>283</v>
      </c>
      <c r="E105" s="43"/>
      <c r="F105" s="224" t="s">
        <v>384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283</v>
      </c>
      <c r="AU105" s="20" t="s">
        <v>82</v>
      </c>
    </row>
    <row r="106" s="12" customFormat="1">
      <c r="A106" s="12"/>
      <c r="B106" s="228"/>
      <c r="C106" s="229"/>
      <c r="D106" s="223" t="s">
        <v>285</v>
      </c>
      <c r="E106" s="230" t="s">
        <v>3146</v>
      </c>
      <c r="F106" s="231" t="s">
        <v>3147</v>
      </c>
      <c r="G106" s="229"/>
      <c r="H106" s="232">
        <v>2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285</v>
      </c>
      <c r="AU106" s="238" t="s">
        <v>82</v>
      </c>
      <c r="AV106" s="12" t="s">
        <v>84</v>
      </c>
      <c r="AW106" s="12" t="s">
        <v>37</v>
      </c>
      <c r="AX106" s="12" t="s">
        <v>82</v>
      </c>
      <c r="AY106" s="238" t="s">
        <v>277</v>
      </c>
    </row>
    <row r="107" s="2" customFormat="1" ht="16.5" customHeight="1">
      <c r="A107" s="41"/>
      <c r="B107" s="42"/>
      <c r="C107" s="210" t="s">
        <v>312</v>
      </c>
      <c r="D107" s="210" t="s">
        <v>278</v>
      </c>
      <c r="E107" s="211" t="s">
        <v>407</v>
      </c>
      <c r="F107" s="212" t="s">
        <v>408</v>
      </c>
      <c r="G107" s="213" t="s">
        <v>332</v>
      </c>
      <c r="H107" s="214">
        <v>1.26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82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3148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341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82</v>
      </c>
    </row>
    <row r="109" s="12" customFormat="1">
      <c r="A109" s="12"/>
      <c r="B109" s="228"/>
      <c r="C109" s="229"/>
      <c r="D109" s="223" t="s">
        <v>285</v>
      </c>
      <c r="E109" s="230" t="s">
        <v>3149</v>
      </c>
      <c r="F109" s="231" t="s">
        <v>3150</v>
      </c>
      <c r="G109" s="229"/>
      <c r="H109" s="232">
        <v>1.26</v>
      </c>
      <c r="I109" s="233"/>
      <c r="J109" s="229"/>
      <c r="K109" s="229"/>
      <c r="L109" s="234"/>
      <c r="M109" s="235"/>
      <c r="N109" s="236"/>
      <c r="O109" s="236"/>
      <c r="P109" s="236"/>
      <c r="Q109" s="236"/>
      <c r="R109" s="236"/>
      <c r="S109" s="236"/>
      <c r="T109" s="237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T109" s="238" t="s">
        <v>285</v>
      </c>
      <c r="AU109" s="238" t="s">
        <v>82</v>
      </c>
      <c r="AV109" s="12" t="s">
        <v>84</v>
      </c>
      <c r="AW109" s="12" t="s">
        <v>37</v>
      </c>
      <c r="AX109" s="12" t="s">
        <v>82</v>
      </c>
      <c r="AY109" s="238" t="s">
        <v>277</v>
      </c>
    </row>
    <row r="110" s="2" customFormat="1" ht="16.5" customHeight="1">
      <c r="A110" s="41"/>
      <c r="B110" s="42"/>
      <c r="C110" s="210" t="s">
        <v>318</v>
      </c>
      <c r="D110" s="210" t="s">
        <v>278</v>
      </c>
      <c r="E110" s="211" t="s">
        <v>434</v>
      </c>
      <c r="F110" s="212" t="s">
        <v>435</v>
      </c>
      <c r="G110" s="213" t="s">
        <v>332</v>
      </c>
      <c r="H110" s="214">
        <v>4.2599999999999998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278</v>
      </c>
      <c r="AU110" s="221" t="s">
        <v>82</v>
      </c>
      <c r="AY110" s="20" t="s">
        <v>277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3151</v>
      </c>
    </row>
    <row r="111" s="2" customFormat="1">
      <c r="A111" s="41"/>
      <c r="B111" s="42"/>
      <c r="C111" s="43"/>
      <c r="D111" s="223" t="s">
        <v>283</v>
      </c>
      <c r="E111" s="43"/>
      <c r="F111" s="224" t="s">
        <v>435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283</v>
      </c>
      <c r="AU111" s="20" t="s">
        <v>82</v>
      </c>
    </row>
    <row r="112" s="12" customFormat="1">
      <c r="A112" s="12"/>
      <c r="B112" s="228"/>
      <c r="C112" s="229"/>
      <c r="D112" s="223" t="s">
        <v>285</v>
      </c>
      <c r="E112" s="230" t="s">
        <v>3152</v>
      </c>
      <c r="F112" s="231" t="s">
        <v>3153</v>
      </c>
      <c r="G112" s="229"/>
      <c r="H112" s="232">
        <v>1.26</v>
      </c>
      <c r="I112" s="233"/>
      <c r="J112" s="229"/>
      <c r="K112" s="229"/>
      <c r="L112" s="234"/>
      <c r="M112" s="235"/>
      <c r="N112" s="236"/>
      <c r="O112" s="236"/>
      <c r="P112" s="236"/>
      <c r="Q112" s="236"/>
      <c r="R112" s="236"/>
      <c r="S112" s="236"/>
      <c r="T112" s="237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T112" s="238" t="s">
        <v>285</v>
      </c>
      <c r="AU112" s="238" t="s">
        <v>82</v>
      </c>
      <c r="AV112" s="12" t="s">
        <v>84</v>
      </c>
      <c r="AW112" s="12" t="s">
        <v>37</v>
      </c>
      <c r="AX112" s="12" t="s">
        <v>75</v>
      </c>
      <c r="AY112" s="238" t="s">
        <v>277</v>
      </c>
    </row>
    <row r="113" s="12" customFormat="1">
      <c r="A113" s="12"/>
      <c r="B113" s="228"/>
      <c r="C113" s="229"/>
      <c r="D113" s="223" t="s">
        <v>285</v>
      </c>
      <c r="E113" s="230" t="s">
        <v>3154</v>
      </c>
      <c r="F113" s="231" t="s">
        <v>3155</v>
      </c>
      <c r="G113" s="229"/>
      <c r="H113" s="232">
        <v>3</v>
      </c>
      <c r="I113" s="233"/>
      <c r="J113" s="229"/>
      <c r="K113" s="229"/>
      <c r="L113" s="234"/>
      <c r="M113" s="235"/>
      <c r="N113" s="236"/>
      <c r="O113" s="236"/>
      <c r="P113" s="236"/>
      <c r="Q113" s="236"/>
      <c r="R113" s="236"/>
      <c r="S113" s="236"/>
      <c r="T113" s="237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T113" s="238" t="s">
        <v>285</v>
      </c>
      <c r="AU113" s="238" t="s">
        <v>82</v>
      </c>
      <c r="AV113" s="12" t="s">
        <v>84</v>
      </c>
      <c r="AW113" s="12" t="s">
        <v>37</v>
      </c>
      <c r="AX113" s="12" t="s">
        <v>75</v>
      </c>
      <c r="AY113" s="238" t="s">
        <v>277</v>
      </c>
    </row>
    <row r="114" s="12" customFormat="1">
      <c r="A114" s="12"/>
      <c r="B114" s="228"/>
      <c r="C114" s="229"/>
      <c r="D114" s="223" t="s">
        <v>285</v>
      </c>
      <c r="E114" s="230" t="s">
        <v>19</v>
      </c>
      <c r="F114" s="231" t="s">
        <v>3156</v>
      </c>
      <c r="G114" s="229"/>
      <c r="H114" s="232">
        <v>4.2599999999999998</v>
      </c>
      <c r="I114" s="233"/>
      <c r="J114" s="229"/>
      <c r="K114" s="229"/>
      <c r="L114" s="234"/>
      <c r="M114" s="235"/>
      <c r="N114" s="236"/>
      <c r="O114" s="236"/>
      <c r="P114" s="236"/>
      <c r="Q114" s="236"/>
      <c r="R114" s="236"/>
      <c r="S114" s="236"/>
      <c r="T114" s="237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T114" s="238" t="s">
        <v>285</v>
      </c>
      <c r="AU114" s="238" t="s">
        <v>82</v>
      </c>
      <c r="AV114" s="12" t="s">
        <v>84</v>
      </c>
      <c r="AW114" s="12" t="s">
        <v>37</v>
      </c>
      <c r="AX114" s="12" t="s">
        <v>82</v>
      </c>
      <c r="AY114" s="238" t="s">
        <v>277</v>
      </c>
    </row>
    <row r="115" s="2" customFormat="1" ht="16.5" customHeight="1">
      <c r="A115" s="41"/>
      <c r="B115" s="42"/>
      <c r="C115" s="210" t="s">
        <v>329</v>
      </c>
      <c r="D115" s="210" t="s">
        <v>278</v>
      </c>
      <c r="E115" s="211" t="s">
        <v>453</v>
      </c>
      <c r="F115" s="212" t="s">
        <v>454</v>
      </c>
      <c r="G115" s="213" t="s">
        <v>332</v>
      </c>
      <c r="H115" s="214">
        <v>2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82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3157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454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82</v>
      </c>
    </row>
    <row r="117" s="11" customFormat="1" ht="25.92" customHeight="1">
      <c r="A117" s="11"/>
      <c r="B117" s="196"/>
      <c r="C117" s="197"/>
      <c r="D117" s="198" t="s">
        <v>74</v>
      </c>
      <c r="E117" s="199" t="s">
        <v>84</v>
      </c>
      <c r="F117" s="199" t="s">
        <v>535</v>
      </c>
      <c r="G117" s="197"/>
      <c r="H117" s="197"/>
      <c r="I117" s="200"/>
      <c r="J117" s="201">
        <f>BK117</f>
        <v>0</v>
      </c>
      <c r="K117" s="197"/>
      <c r="L117" s="202"/>
      <c r="M117" s="203"/>
      <c r="N117" s="204"/>
      <c r="O117" s="204"/>
      <c r="P117" s="205">
        <f>SUM(P118:P120)</f>
        <v>0</v>
      </c>
      <c r="Q117" s="204"/>
      <c r="R117" s="205">
        <f>SUM(R118:R120)</f>
        <v>0</v>
      </c>
      <c r="S117" s="204"/>
      <c r="T117" s="206">
        <f>SUM(T118:T120)</f>
        <v>0</v>
      </c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R117" s="207" t="s">
        <v>102</v>
      </c>
      <c r="AT117" s="208" t="s">
        <v>74</v>
      </c>
      <c r="AU117" s="208" t="s">
        <v>75</v>
      </c>
      <c r="AY117" s="207" t="s">
        <v>277</v>
      </c>
      <c r="BK117" s="209">
        <f>SUM(BK118:BK120)</f>
        <v>0</v>
      </c>
    </row>
    <row r="118" s="2" customFormat="1" ht="16.5" customHeight="1">
      <c r="A118" s="41"/>
      <c r="B118" s="42"/>
      <c r="C118" s="210" t="s">
        <v>337</v>
      </c>
      <c r="D118" s="210" t="s">
        <v>278</v>
      </c>
      <c r="E118" s="211" t="s">
        <v>537</v>
      </c>
      <c r="F118" s="212" t="s">
        <v>538</v>
      </c>
      <c r="G118" s="213" t="s">
        <v>332</v>
      </c>
      <c r="H118" s="214">
        <v>1.26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278</v>
      </c>
      <c r="AU118" s="221" t="s">
        <v>82</v>
      </c>
      <c r="AY118" s="20" t="s">
        <v>277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3158</v>
      </c>
    </row>
    <row r="119" s="2" customFormat="1">
      <c r="A119" s="41"/>
      <c r="B119" s="42"/>
      <c r="C119" s="43"/>
      <c r="D119" s="223" t="s">
        <v>283</v>
      </c>
      <c r="E119" s="43"/>
      <c r="F119" s="224" t="s">
        <v>538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283</v>
      </c>
      <c r="AU119" s="20" t="s">
        <v>82</v>
      </c>
    </row>
    <row r="120" s="12" customFormat="1">
      <c r="A120" s="12"/>
      <c r="B120" s="228"/>
      <c r="C120" s="229"/>
      <c r="D120" s="223" t="s">
        <v>285</v>
      </c>
      <c r="E120" s="230" t="s">
        <v>3159</v>
      </c>
      <c r="F120" s="231" t="s">
        <v>3150</v>
      </c>
      <c r="G120" s="229"/>
      <c r="H120" s="232">
        <v>1.26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285</v>
      </c>
      <c r="AU120" s="238" t="s">
        <v>82</v>
      </c>
      <c r="AV120" s="12" t="s">
        <v>84</v>
      </c>
      <c r="AW120" s="12" t="s">
        <v>37</v>
      </c>
      <c r="AX120" s="12" t="s">
        <v>82</v>
      </c>
      <c r="AY120" s="238" t="s">
        <v>277</v>
      </c>
    </row>
    <row r="121" s="11" customFormat="1" ht="25.92" customHeight="1">
      <c r="A121" s="11"/>
      <c r="B121" s="196"/>
      <c r="C121" s="197"/>
      <c r="D121" s="198" t="s">
        <v>74</v>
      </c>
      <c r="E121" s="199" t="s">
        <v>318</v>
      </c>
      <c r="F121" s="199" t="s">
        <v>686</v>
      </c>
      <c r="G121" s="197"/>
      <c r="H121" s="197"/>
      <c r="I121" s="200"/>
      <c r="J121" s="201">
        <f>BK121</f>
        <v>0</v>
      </c>
      <c r="K121" s="197"/>
      <c r="L121" s="202"/>
      <c r="M121" s="203"/>
      <c r="N121" s="204"/>
      <c r="O121" s="204"/>
      <c r="P121" s="205">
        <f>SUM(P122:P124)</f>
        <v>0</v>
      </c>
      <c r="Q121" s="204"/>
      <c r="R121" s="205">
        <f>SUM(R122:R124)</f>
        <v>0</v>
      </c>
      <c r="S121" s="204"/>
      <c r="T121" s="206">
        <f>SUM(T122:T124)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102</v>
      </c>
      <c r="AT121" s="208" t="s">
        <v>74</v>
      </c>
      <c r="AU121" s="208" t="s">
        <v>75</v>
      </c>
      <c r="AY121" s="207" t="s">
        <v>277</v>
      </c>
      <c r="BK121" s="209">
        <f>SUM(BK122:BK124)</f>
        <v>0</v>
      </c>
    </row>
    <row r="122" s="2" customFormat="1" ht="16.5" customHeight="1">
      <c r="A122" s="41"/>
      <c r="B122" s="42"/>
      <c r="C122" s="210" t="s">
        <v>214</v>
      </c>
      <c r="D122" s="210" t="s">
        <v>278</v>
      </c>
      <c r="E122" s="211" t="s">
        <v>3160</v>
      </c>
      <c r="F122" s="212" t="s">
        <v>3161</v>
      </c>
      <c r="G122" s="213" t="s">
        <v>482</v>
      </c>
      <c r="H122" s="214">
        <v>220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82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3162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3163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82</v>
      </c>
    </row>
    <row r="124" s="12" customFormat="1">
      <c r="A124" s="12"/>
      <c r="B124" s="228"/>
      <c r="C124" s="229"/>
      <c r="D124" s="223" t="s">
        <v>285</v>
      </c>
      <c r="E124" s="230" t="s">
        <v>3164</v>
      </c>
      <c r="F124" s="231" t="s">
        <v>3165</v>
      </c>
      <c r="G124" s="229"/>
      <c r="H124" s="232">
        <v>220</v>
      </c>
      <c r="I124" s="233"/>
      <c r="J124" s="229"/>
      <c r="K124" s="229"/>
      <c r="L124" s="234"/>
      <c r="M124" s="235"/>
      <c r="N124" s="236"/>
      <c r="O124" s="236"/>
      <c r="P124" s="236"/>
      <c r="Q124" s="236"/>
      <c r="R124" s="236"/>
      <c r="S124" s="236"/>
      <c r="T124" s="237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T124" s="238" t="s">
        <v>285</v>
      </c>
      <c r="AU124" s="238" t="s">
        <v>82</v>
      </c>
      <c r="AV124" s="12" t="s">
        <v>84</v>
      </c>
      <c r="AW124" s="12" t="s">
        <v>37</v>
      </c>
      <c r="AX124" s="12" t="s">
        <v>82</v>
      </c>
      <c r="AY124" s="238" t="s">
        <v>277</v>
      </c>
    </row>
    <row r="125" s="11" customFormat="1" ht="25.92" customHeight="1">
      <c r="A125" s="11"/>
      <c r="B125" s="196"/>
      <c r="C125" s="197"/>
      <c r="D125" s="198" t="s">
        <v>74</v>
      </c>
      <c r="E125" s="199" t="s">
        <v>337</v>
      </c>
      <c r="F125" s="199" t="s">
        <v>722</v>
      </c>
      <c r="G125" s="197"/>
      <c r="H125" s="197"/>
      <c r="I125" s="200"/>
      <c r="J125" s="201">
        <f>BK125</f>
        <v>0</v>
      </c>
      <c r="K125" s="197"/>
      <c r="L125" s="202"/>
      <c r="M125" s="203"/>
      <c r="N125" s="204"/>
      <c r="O125" s="204"/>
      <c r="P125" s="205">
        <f>SUM(P126:P132)</f>
        <v>0</v>
      </c>
      <c r="Q125" s="204"/>
      <c r="R125" s="205">
        <f>SUM(R126:R132)</f>
        <v>0</v>
      </c>
      <c r="S125" s="204"/>
      <c r="T125" s="206">
        <f>SUM(T126:T132)</f>
        <v>0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R125" s="207" t="s">
        <v>102</v>
      </c>
      <c r="AT125" s="208" t="s">
        <v>74</v>
      </c>
      <c r="AU125" s="208" t="s">
        <v>75</v>
      </c>
      <c r="AY125" s="207" t="s">
        <v>277</v>
      </c>
      <c r="BK125" s="209">
        <f>SUM(BK126:BK132)</f>
        <v>0</v>
      </c>
    </row>
    <row r="126" s="2" customFormat="1" ht="16.5" customHeight="1">
      <c r="A126" s="41"/>
      <c r="B126" s="42"/>
      <c r="C126" s="210" t="s">
        <v>217</v>
      </c>
      <c r="D126" s="210" t="s">
        <v>278</v>
      </c>
      <c r="E126" s="211" t="s">
        <v>3166</v>
      </c>
      <c r="F126" s="212" t="s">
        <v>3167</v>
      </c>
      <c r="G126" s="213" t="s">
        <v>349</v>
      </c>
      <c r="H126" s="214">
        <v>55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278</v>
      </c>
      <c r="AU126" s="221" t="s">
        <v>82</v>
      </c>
      <c r="AY126" s="20" t="s">
        <v>277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3168</v>
      </c>
    </row>
    <row r="127" s="2" customFormat="1">
      <c r="A127" s="41"/>
      <c r="B127" s="42"/>
      <c r="C127" s="43"/>
      <c r="D127" s="223" t="s">
        <v>283</v>
      </c>
      <c r="E127" s="43"/>
      <c r="F127" s="224" t="s">
        <v>751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283</v>
      </c>
      <c r="AU127" s="20" t="s">
        <v>82</v>
      </c>
    </row>
    <row r="128" s="2" customFormat="1" ht="16.5" customHeight="1">
      <c r="A128" s="41"/>
      <c r="B128" s="42"/>
      <c r="C128" s="210" t="s">
        <v>220</v>
      </c>
      <c r="D128" s="210" t="s">
        <v>278</v>
      </c>
      <c r="E128" s="211" t="s">
        <v>777</v>
      </c>
      <c r="F128" s="212" t="s">
        <v>778</v>
      </c>
      <c r="G128" s="213" t="s">
        <v>332</v>
      </c>
      <c r="H128" s="214">
        <v>1.26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278</v>
      </c>
      <c r="AU128" s="221" t="s">
        <v>82</v>
      </c>
      <c r="AY128" s="20" t="s">
        <v>277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3169</v>
      </c>
    </row>
    <row r="129" s="2" customFormat="1">
      <c r="A129" s="41"/>
      <c r="B129" s="42"/>
      <c r="C129" s="43"/>
      <c r="D129" s="223" t="s">
        <v>283</v>
      </c>
      <c r="E129" s="43"/>
      <c r="F129" s="224" t="s">
        <v>334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283</v>
      </c>
      <c r="AU129" s="20" t="s">
        <v>82</v>
      </c>
    </row>
    <row r="130" s="12" customFormat="1">
      <c r="A130" s="12"/>
      <c r="B130" s="228"/>
      <c r="C130" s="229"/>
      <c r="D130" s="223" t="s">
        <v>285</v>
      </c>
      <c r="E130" s="230" t="s">
        <v>3170</v>
      </c>
      <c r="F130" s="231" t="s">
        <v>3171</v>
      </c>
      <c r="G130" s="229"/>
      <c r="H130" s="232">
        <v>1.26</v>
      </c>
      <c r="I130" s="233"/>
      <c r="J130" s="229"/>
      <c r="K130" s="229"/>
      <c r="L130" s="234"/>
      <c r="M130" s="235"/>
      <c r="N130" s="236"/>
      <c r="O130" s="236"/>
      <c r="P130" s="236"/>
      <c r="Q130" s="236"/>
      <c r="R130" s="236"/>
      <c r="S130" s="236"/>
      <c r="T130" s="237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T130" s="238" t="s">
        <v>285</v>
      </c>
      <c r="AU130" s="238" t="s">
        <v>82</v>
      </c>
      <c r="AV130" s="12" t="s">
        <v>84</v>
      </c>
      <c r="AW130" s="12" t="s">
        <v>37</v>
      </c>
      <c r="AX130" s="12" t="s">
        <v>82</v>
      </c>
      <c r="AY130" s="238" t="s">
        <v>277</v>
      </c>
    </row>
    <row r="131" s="2" customFormat="1" ht="16.5" customHeight="1">
      <c r="A131" s="41"/>
      <c r="B131" s="42"/>
      <c r="C131" s="210" t="s">
        <v>223</v>
      </c>
      <c r="D131" s="210" t="s">
        <v>278</v>
      </c>
      <c r="E131" s="211" t="s">
        <v>3172</v>
      </c>
      <c r="F131" s="212" t="s">
        <v>3173</v>
      </c>
      <c r="G131" s="213" t="s">
        <v>349</v>
      </c>
      <c r="H131" s="214">
        <v>55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278</v>
      </c>
      <c r="AU131" s="221" t="s">
        <v>82</v>
      </c>
      <c r="AY131" s="20" t="s">
        <v>277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3174</v>
      </c>
    </row>
    <row r="132" s="2" customFormat="1">
      <c r="A132" s="41"/>
      <c r="B132" s="42"/>
      <c r="C132" s="43"/>
      <c r="D132" s="223" t="s">
        <v>283</v>
      </c>
      <c r="E132" s="43"/>
      <c r="F132" s="224" t="s">
        <v>3175</v>
      </c>
      <c r="G132" s="43"/>
      <c r="H132" s="43"/>
      <c r="I132" s="225"/>
      <c r="J132" s="43"/>
      <c r="K132" s="43"/>
      <c r="L132" s="47"/>
      <c r="M132" s="239"/>
      <c r="N132" s="240"/>
      <c r="O132" s="241"/>
      <c r="P132" s="241"/>
      <c r="Q132" s="241"/>
      <c r="R132" s="241"/>
      <c r="S132" s="241"/>
      <c r="T132" s="242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283</v>
      </c>
      <c r="AU132" s="20" t="s">
        <v>82</v>
      </c>
    </row>
    <row r="133" s="2" customFormat="1" ht="6.96" customHeight="1">
      <c r="A133" s="41"/>
      <c r="B133" s="62"/>
      <c r="C133" s="63"/>
      <c r="D133" s="63"/>
      <c r="E133" s="63"/>
      <c r="F133" s="63"/>
      <c r="G133" s="63"/>
      <c r="H133" s="63"/>
      <c r="I133" s="63"/>
      <c r="J133" s="63"/>
      <c r="K133" s="63"/>
      <c r="L133" s="47"/>
      <c r="M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</row>
  </sheetData>
  <sheetProtection sheet="1" autoFilter="0" formatColumns="0" formatRows="0" objects="1" scenarios="1" spinCount="100000" saltValue="GCho6pLcbn/gRvaTUBiAj/mh+Db5YWvooVLE/vrEr4jyZh1HLjGj/hmxHievuy3kqWsF/NEn5dVKgRd43bOsWQ==" hashValue="k7+BWZgdywMGuAoy9OBuj2u1Mihjb9cXjARCaJvj9x+kezY3vlry9++kZRrWP4K4820QeML/Da3AIrbOlrCqhQ==" algorithmName="SHA-512" password="CC35"/>
  <autoFilter ref="C89:K13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927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928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929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ROUND(J94,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ROUND((SUM(BE94:BE103)),  2)</f>
        <v>0</v>
      </c>
      <c r="G37" s="41"/>
      <c r="H37" s="41"/>
      <c r="I37" s="162">
        <v>0.20999999999999999</v>
      </c>
      <c r="J37" s="161">
        <f>ROUND(((SUM(BE94:BE103))*I37),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ROUND((SUM(BF94:BF103)),  2)</f>
        <v>0</v>
      </c>
      <c r="G38" s="41"/>
      <c r="H38" s="41"/>
      <c r="I38" s="162">
        <v>0.14999999999999999</v>
      </c>
      <c r="J38" s="161">
        <f>ROUND(((SUM(BF94:BF103))*I38),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ROUND((SUM(BG94:BG103)),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ROUND((SUM(BH94:BH103)),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ROUND((SUM(BI94:BI103)),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927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928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03.1.1 - Odstranění dřevní hmoty (kmeny a větve) z předchozího kácení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J94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932</v>
      </c>
      <c r="E68" s="182"/>
      <c r="F68" s="182"/>
      <c r="G68" s="182"/>
      <c r="H68" s="182"/>
      <c r="I68" s="182"/>
      <c r="J68" s="183">
        <f>J95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933</v>
      </c>
      <c r="E69" s="246"/>
      <c r="F69" s="246"/>
      <c r="G69" s="246"/>
      <c r="H69" s="246"/>
      <c r="I69" s="246"/>
      <c r="J69" s="247">
        <f>J96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934</v>
      </c>
      <c r="E70" s="246"/>
      <c r="F70" s="246"/>
      <c r="G70" s="246"/>
      <c r="H70" s="246"/>
      <c r="I70" s="246"/>
      <c r="J70" s="247">
        <f>J99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263</v>
      </c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Úprava okolí přehrady Harcov II.</v>
      </c>
      <c r="F80" s="35"/>
      <c r="G80" s="35"/>
      <c r="H80" s="35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243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1" customFormat="1" ht="16.5" customHeight="1">
      <c r="B82" s="24"/>
      <c r="C82" s="25"/>
      <c r="D82" s="25"/>
      <c r="E82" s="174" t="s">
        <v>244</v>
      </c>
      <c r="F82" s="25"/>
      <c r="G82" s="25"/>
      <c r="H82" s="25"/>
      <c r="I82" s="25"/>
      <c r="J82" s="25"/>
      <c r="K82" s="25"/>
      <c r="L82" s="23"/>
    </row>
    <row r="83" s="1" customFormat="1" ht="12" customHeight="1">
      <c r="B83" s="24"/>
      <c r="C83" s="35" t="s">
        <v>245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243" t="s">
        <v>927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928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>03.1.1 - Odstranění dřevní hmoty (kmeny a větve) z předchozího kácení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F16</f>
        <v>Liberec</v>
      </c>
      <c r="G88" s="43"/>
      <c r="H88" s="43"/>
      <c r="I88" s="35" t="s">
        <v>23</v>
      </c>
      <c r="J88" s="75" t="str">
        <f>IF(J16="","",J16)</f>
        <v>10. 12. 2025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E19</f>
        <v>Statutární město Liberec</v>
      </c>
      <c r="G90" s="43"/>
      <c r="H90" s="43"/>
      <c r="I90" s="35" t="s">
        <v>33</v>
      </c>
      <c r="J90" s="39" t="str">
        <f>E25</f>
        <v>Miriam Janů, DiS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31</v>
      </c>
      <c r="D91" s="43"/>
      <c r="E91" s="43"/>
      <c r="F91" s="30" t="str">
        <f>IF(E22="","",E22)</f>
        <v>Vyplň údaj</v>
      </c>
      <c r="G91" s="43"/>
      <c r="H91" s="43"/>
      <c r="I91" s="35" t="s">
        <v>38</v>
      </c>
      <c r="J91" s="39" t="str">
        <f>E28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0" customFormat="1" ht="29.28" customHeight="1">
      <c r="A93" s="185"/>
      <c r="B93" s="186"/>
      <c r="C93" s="187" t="s">
        <v>264</v>
      </c>
      <c r="D93" s="188" t="s">
        <v>60</v>
      </c>
      <c r="E93" s="188" t="s">
        <v>56</v>
      </c>
      <c r="F93" s="188" t="s">
        <v>57</v>
      </c>
      <c r="G93" s="188" t="s">
        <v>265</v>
      </c>
      <c r="H93" s="188" t="s">
        <v>266</v>
      </c>
      <c r="I93" s="188" t="s">
        <v>267</v>
      </c>
      <c r="J93" s="188" t="s">
        <v>252</v>
      </c>
      <c r="K93" s="189" t="s">
        <v>268</v>
      </c>
      <c r="L93" s="190"/>
      <c r="M93" s="95" t="s">
        <v>19</v>
      </c>
      <c r="N93" s="96" t="s">
        <v>45</v>
      </c>
      <c r="O93" s="96" t="s">
        <v>269</v>
      </c>
      <c r="P93" s="96" t="s">
        <v>270</v>
      </c>
      <c r="Q93" s="96" t="s">
        <v>271</v>
      </c>
      <c r="R93" s="96" t="s">
        <v>272</v>
      </c>
      <c r="S93" s="96" t="s">
        <v>273</v>
      </c>
      <c r="T93" s="97" t="s">
        <v>274</v>
      </c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</row>
    <row r="94" s="2" customFormat="1" ht="22.8" customHeight="1">
      <c r="A94" s="41"/>
      <c r="B94" s="42"/>
      <c r="C94" s="102" t="s">
        <v>275</v>
      </c>
      <c r="D94" s="43"/>
      <c r="E94" s="43"/>
      <c r="F94" s="43"/>
      <c r="G94" s="43"/>
      <c r="H94" s="43"/>
      <c r="I94" s="43"/>
      <c r="J94" s="191">
        <f>BK94</f>
        <v>0</v>
      </c>
      <c r="K94" s="43"/>
      <c r="L94" s="47"/>
      <c r="M94" s="98"/>
      <c r="N94" s="192"/>
      <c r="O94" s="99"/>
      <c r="P94" s="193">
        <f>P95</f>
        <v>0</v>
      </c>
      <c r="Q94" s="99"/>
      <c r="R94" s="193">
        <f>R95</f>
        <v>0</v>
      </c>
      <c r="S94" s="99"/>
      <c r="T94" s="194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74</v>
      </c>
      <c r="AU94" s="20" t="s">
        <v>253</v>
      </c>
      <c r="BK94" s="195">
        <f>BK95</f>
        <v>0</v>
      </c>
    </row>
    <row r="95" s="11" customFormat="1" ht="25.92" customHeight="1">
      <c r="A95" s="11"/>
      <c r="B95" s="196"/>
      <c r="C95" s="197"/>
      <c r="D95" s="198" t="s">
        <v>74</v>
      </c>
      <c r="E95" s="199" t="s">
        <v>82</v>
      </c>
      <c r="F95" s="199" t="s">
        <v>935</v>
      </c>
      <c r="G95" s="197"/>
      <c r="H95" s="197"/>
      <c r="I95" s="200"/>
      <c r="J95" s="201">
        <f>BK95</f>
        <v>0</v>
      </c>
      <c r="K95" s="197"/>
      <c r="L95" s="202"/>
      <c r="M95" s="203"/>
      <c r="N95" s="204"/>
      <c r="O95" s="204"/>
      <c r="P95" s="205">
        <f>P96+P99</f>
        <v>0</v>
      </c>
      <c r="Q95" s="204"/>
      <c r="R95" s="205">
        <f>R96+R99</f>
        <v>0</v>
      </c>
      <c r="S95" s="204"/>
      <c r="T95" s="206">
        <f>T96+T99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82</v>
      </c>
      <c r="AT95" s="208" t="s">
        <v>74</v>
      </c>
      <c r="AU95" s="208" t="s">
        <v>75</v>
      </c>
      <c r="AY95" s="207" t="s">
        <v>277</v>
      </c>
      <c r="BK95" s="209">
        <f>BK96+BK99</f>
        <v>0</v>
      </c>
    </row>
    <row r="96" s="11" customFormat="1" ht="22.8" customHeight="1">
      <c r="A96" s="11"/>
      <c r="B96" s="196"/>
      <c r="C96" s="197"/>
      <c r="D96" s="198" t="s">
        <v>74</v>
      </c>
      <c r="E96" s="249" t="s">
        <v>936</v>
      </c>
      <c r="F96" s="249" t="s">
        <v>937</v>
      </c>
      <c r="G96" s="197"/>
      <c r="H96" s="197"/>
      <c r="I96" s="200"/>
      <c r="J96" s="250">
        <f>BK96</f>
        <v>0</v>
      </c>
      <c r="K96" s="197"/>
      <c r="L96" s="202"/>
      <c r="M96" s="203"/>
      <c r="N96" s="204"/>
      <c r="O96" s="204"/>
      <c r="P96" s="205">
        <f>SUM(P97:P98)</f>
        <v>0</v>
      </c>
      <c r="Q96" s="204"/>
      <c r="R96" s="205">
        <f>SUM(R97:R98)</f>
        <v>0</v>
      </c>
      <c r="S96" s="204"/>
      <c r="T96" s="206">
        <f>SUM(T97:T98)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82</v>
      </c>
      <c r="AY96" s="207" t="s">
        <v>277</v>
      </c>
      <c r="BK96" s="209">
        <f>SUM(BK97:BK98)</f>
        <v>0</v>
      </c>
    </row>
    <row r="97" s="2" customFormat="1" ht="16.5" customHeight="1">
      <c r="A97" s="41"/>
      <c r="B97" s="42"/>
      <c r="C97" s="210" t="s">
        <v>82</v>
      </c>
      <c r="D97" s="210" t="s">
        <v>278</v>
      </c>
      <c r="E97" s="211" t="s">
        <v>938</v>
      </c>
      <c r="F97" s="212" t="s">
        <v>939</v>
      </c>
      <c r="G97" s="213" t="s">
        <v>940</v>
      </c>
      <c r="H97" s="214">
        <v>2</v>
      </c>
      <c r="I97" s="215"/>
      <c r="J97" s="216">
        <f>ROUND(I97*H97,2)</f>
        <v>0</v>
      </c>
      <c r="K97" s="212" t="s">
        <v>19</v>
      </c>
      <c r="L97" s="47"/>
      <c r="M97" s="217" t="s">
        <v>19</v>
      </c>
      <c r="N97" s="218" t="s">
        <v>46</v>
      </c>
      <c r="O97" s="87"/>
      <c r="P97" s="219">
        <f>O97*H97</f>
        <v>0</v>
      </c>
      <c r="Q97" s="219">
        <v>0</v>
      </c>
      <c r="R97" s="219">
        <f>Q97*H97</f>
        <v>0</v>
      </c>
      <c r="S97" s="219">
        <v>0</v>
      </c>
      <c r="T97" s="22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1" t="s">
        <v>102</v>
      </c>
      <c r="AT97" s="221" t="s">
        <v>278</v>
      </c>
      <c r="AU97" s="221" t="s">
        <v>84</v>
      </c>
      <c r="AY97" s="20" t="s">
        <v>277</v>
      </c>
      <c r="BE97" s="222">
        <f>IF(N97="základní",J97,0)</f>
        <v>0</v>
      </c>
      <c r="BF97" s="222">
        <f>IF(N97="snížená",J97,0)</f>
        <v>0</v>
      </c>
      <c r="BG97" s="222">
        <f>IF(N97="zákl. přenesená",J97,0)</f>
        <v>0</v>
      </c>
      <c r="BH97" s="222">
        <f>IF(N97="sníž. přenesená",J97,0)</f>
        <v>0</v>
      </c>
      <c r="BI97" s="222">
        <f>IF(N97="nulová",J97,0)</f>
        <v>0</v>
      </c>
      <c r="BJ97" s="20" t="s">
        <v>82</v>
      </c>
      <c r="BK97" s="222">
        <f>ROUND(I97*H97,2)</f>
        <v>0</v>
      </c>
      <c r="BL97" s="20" t="s">
        <v>102</v>
      </c>
      <c r="BM97" s="221" t="s">
        <v>941</v>
      </c>
    </row>
    <row r="98" s="2" customFormat="1">
      <c r="A98" s="41"/>
      <c r="B98" s="42"/>
      <c r="C98" s="43"/>
      <c r="D98" s="223" t="s">
        <v>283</v>
      </c>
      <c r="E98" s="43"/>
      <c r="F98" s="224" t="s">
        <v>939</v>
      </c>
      <c r="G98" s="43"/>
      <c r="H98" s="43"/>
      <c r="I98" s="225"/>
      <c r="J98" s="43"/>
      <c r="K98" s="43"/>
      <c r="L98" s="47"/>
      <c r="M98" s="226"/>
      <c r="N98" s="22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283</v>
      </c>
      <c r="AU98" s="20" t="s">
        <v>84</v>
      </c>
    </row>
    <row r="99" s="11" customFormat="1" ht="22.8" customHeight="1">
      <c r="A99" s="11"/>
      <c r="B99" s="196"/>
      <c r="C99" s="197"/>
      <c r="D99" s="198" t="s">
        <v>74</v>
      </c>
      <c r="E99" s="249" t="s">
        <v>942</v>
      </c>
      <c r="F99" s="249" t="s">
        <v>943</v>
      </c>
      <c r="G99" s="197"/>
      <c r="H99" s="197"/>
      <c r="I99" s="200"/>
      <c r="J99" s="250">
        <f>BK99</f>
        <v>0</v>
      </c>
      <c r="K99" s="197"/>
      <c r="L99" s="202"/>
      <c r="M99" s="203"/>
      <c r="N99" s="204"/>
      <c r="O99" s="204"/>
      <c r="P99" s="205">
        <f>SUM(P100:P103)</f>
        <v>0</v>
      </c>
      <c r="Q99" s="204"/>
      <c r="R99" s="205">
        <f>SUM(R100:R103)</f>
        <v>0</v>
      </c>
      <c r="S99" s="204"/>
      <c r="T99" s="206">
        <f>SUM(T100:T103)</f>
        <v>0</v>
      </c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R99" s="207" t="s">
        <v>82</v>
      </c>
      <c r="AT99" s="208" t="s">
        <v>74</v>
      </c>
      <c r="AU99" s="208" t="s">
        <v>82</v>
      </c>
      <c r="AY99" s="207" t="s">
        <v>277</v>
      </c>
      <c r="BK99" s="209">
        <f>SUM(BK100:BK103)</f>
        <v>0</v>
      </c>
    </row>
    <row r="100" s="2" customFormat="1" ht="24.15" customHeight="1">
      <c r="A100" s="41"/>
      <c r="B100" s="42"/>
      <c r="C100" s="210" t="s">
        <v>84</v>
      </c>
      <c r="D100" s="210" t="s">
        <v>278</v>
      </c>
      <c r="E100" s="211" t="s">
        <v>944</v>
      </c>
      <c r="F100" s="212" t="s">
        <v>945</v>
      </c>
      <c r="G100" s="213" t="s">
        <v>940</v>
      </c>
      <c r="H100" s="214">
        <v>35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278</v>
      </c>
      <c r="AU100" s="221" t="s">
        <v>84</v>
      </c>
      <c r="AY100" s="20" t="s">
        <v>277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946</v>
      </c>
    </row>
    <row r="101" s="2" customFormat="1">
      <c r="A101" s="41"/>
      <c r="B101" s="42"/>
      <c r="C101" s="43"/>
      <c r="D101" s="223" t="s">
        <v>283</v>
      </c>
      <c r="E101" s="43"/>
      <c r="F101" s="224" t="s">
        <v>945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283</v>
      </c>
      <c r="AU101" s="20" t="s">
        <v>84</v>
      </c>
    </row>
    <row r="102" s="2" customFormat="1" ht="24.15" customHeight="1">
      <c r="A102" s="41"/>
      <c r="B102" s="42"/>
      <c r="C102" s="210" t="s">
        <v>98</v>
      </c>
      <c r="D102" s="210" t="s">
        <v>278</v>
      </c>
      <c r="E102" s="211" t="s">
        <v>947</v>
      </c>
      <c r="F102" s="212" t="s">
        <v>948</v>
      </c>
      <c r="G102" s="213" t="s">
        <v>940</v>
      </c>
      <c r="H102" s="214">
        <v>2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278</v>
      </c>
      <c r="AU102" s="221" t="s">
        <v>84</v>
      </c>
      <c r="AY102" s="20" t="s">
        <v>277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949</v>
      </c>
    </row>
    <row r="103" s="2" customFormat="1">
      <c r="A103" s="41"/>
      <c r="B103" s="42"/>
      <c r="C103" s="43"/>
      <c r="D103" s="223" t="s">
        <v>283</v>
      </c>
      <c r="E103" s="43"/>
      <c r="F103" s="224" t="s">
        <v>948</v>
      </c>
      <c r="G103" s="43"/>
      <c r="H103" s="43"/>
      <c r="I103" s="225"/>
      <c r="J103" s="43"/>
      <c r="K103" s="43"/>
      <c r="L103" s="47"/>
      <c r="M103" s="239"/>
      <c r="N103" s="240"/>
      <c r="O103" s="241"/>
      <c r="P103" s="241"/>
      <c r="Q103" s="241"/>
      <c r="R103" s="241"/>
      <c r="S103" s="241"/>
      <c r="T103" s="242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283</v>
      </c>
      <c r="AU103" s="20" t="s">
        <v>84</v>
      </c>
    </row>
    <row r="104" s="2" customFormat="1" ht="6.96" customHeight="1">
      <c r="A104" s="41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47"/>
      <c r="M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</sheetData>
  <sheetProtection sheet="1" autoFilter="0" formatColumns="0" formatRows="0" objects="1" scenarios="1" spinCount="100000" saltValue="mkhd7i+JNhTcsuhgZslzed6kQ3BqESZEvLQHlrKEPBz6qJzZxlxlYMSWbB4iLbQBlTqNZwaYGkOPYOBqn0GIgw==" hashValue="S1WI3LBa5cpVvRHYrtxEkL1eac/0l90OmnWNituQKDI7/Ivm/jnfihFyRixloITamrnpEKb626B86n+M6bejRQ==" algorithmName="SHA-512" password="CC35"/>
  <autoFilter ref="C93:K10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4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222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243</v>
      </c>
      <c r="L8" s="23"/>
    </row>
    <row r="9" s="2" customFormat="1" ht="16.5" customHeight="1">
      <c r="A9" s="41"/>
      <c r="B9" s="47"/>
      <c r="C9" s="41"/>
      <c r="D9" s="41"/>
      <c r="E9" s="148" t="s">
        <v>2931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245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3176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2339</v>
      </c>
      <c r="F23" s="41"/>
      <c r="G23" s="41"/>
      <c r="H23" s="41"/>
      <c r="I23" s="147" t="s">
        <v>29</v>
      </c>
      <c r="J23" s="136" t="s">
        <v>19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2340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2341</v>
      </c>
      <c r="F26" s="41"/>
      <c r="G26" s="41"/>
      <c r="H26" s="41"/>
      <c r="I26" s="147" t="s">
        <v>29</v>
      </c>
      <c r="J26" s="136" t="s">
        <v>2342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ROUND(J93,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ROUND((SUM(BE93:BE231)),  2)</f>
        <v>0</v>
      </c>
      <c r="G35" s="41"/>
      <c r="H35" s="41"/>
      <c r="I35" s="162">
        <v>0.20999999999999999</v>
      </c>
      <c r="J35" s="161">
        <f>ROUND(((SUM(BE93:BE231))*I35),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ROUND((SUM(BF93:BF231)),  2)</f>
        <v>0</v>
      </c>
      <c r="G36" s="41"/>
      <c r="H36" s="41"/>
      <c r="I36" s="162">
        <v>0.14999999999999999</v>
      </c>
      <c r="J36" s="161">
        <f>ROUND(((SUM(BF93:BF231))*I36),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ROUND((SUM(BG93:BG231)),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ROUND((SUM(BH93:BH231)),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ROUND((SUM(BI93:BI231)),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250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243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2931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245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12 - SO 111 - Odpočinková lavice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MgA. Marie Vondráková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PROPOS Liberec s.r.o.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251</v>
      </c>
      <c r="D61" s="176"/>
      <c r="E61" s="176"/>
      <c r="F61" s="176"/>
      <c r="G61" s="176"/>
      <c r="H61" s="176"/>
      <c r="I61" s="176"/>
      <c r="J61" s="177" t="s">
        <v>252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253</v>
      </c>
    </row>
    <row r="64" s="9" customFormat="1" ht="24.96" customHeight="1">
      <c r="A64" s="9"/>
      <c r="B64" s="179"/>
      <c r="C64" s="180"/>
      <c r="D64" s="181" t="s">
        <v>2343</v>
      </c>
      <c r="E64" s="182"/>
      <c r="F64" s="182"/>
      <c r="G64" s="182"/>
      <c r="H64" s="182"/>
      <c r="I64" s="182"/>
      <c r="J64" s="183">
        <f>J94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3" customFormat="1" ht="19.92" customHeight="1">
      <c r="A65" s="13"/>
      <c r="B65" s="244"/>
      <c r="C65" s="128"/>
      <c r="D65" s="245" t="s">
        <v>2344</v>
      </c>
      <c r="E65" s="246"/>
      <c r="F65" s="246"/>
      <c r="G65" s="246"/>
      <c r="H65" s="246"/>
      <c r="I65" s="246"/>
      <c r="J65" s="247">
        <f>J95</f>
        <v>0</v>
      </c>
      <c r="K65" s="128"/>
      <c r="L65" s="248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="13" customFormat="1" ht="19.92" customHeight="1">
      <c r="A66" s="13"/>
      <c r="B66" s="244"/>
      <c r="C66" s="128"/>
      <c r="D66" s="245" t="s">
        <v>2345</v>
      </c>
      <c r="E66" s="246"/>
      <c r="F66" s="246"/>
      <c r="G66" s="246"/>
      <c r="H66" s="246"/>
      <c r="I66" s="246"/>
      <c r="J66" s="247">
        <f>J162</f>
        <v>0</v>
      </c>
      <c r="K66" s="128"/>
      <c r="L66" s="248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</row>
    <row r="67" s="13" customFormat="1" ht="19.92" customHeight="1">
      <c r="A67" s="13"/>
      <c r="B67" s="244"/>
      <c r="C67" s="128"/>
      <c r="D67" s="245" t="s">
        <v>3177</v>
      </c>
      <c r="E67" s="246"/>
      <c r="F67" s="246"/>
      <c r="G67" s="246"/>
      <c r="H67" s="246"/>
      <c r="I67" s="246"/>
      <c r="J67" s="247">
        <f>J184</f>
        <v>0</v>
      </c>
      <c r="K67" s="128"/>
      <c r="L67" s="248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</row>
    <row r="68" s="13" customFormat="1" ht="19.92" customHeight="1">
      <c r="A68" s="13"/>
      <c r="B68" s="244"/>
      <c r="C68" s="128"/>
      <c r="D68" s="245" t="s">
        <v>2347</v>
      </c>
      <c r="E68" s="246"/>
      <c r="F68" s="246"/>
      <c r="G68" s="246"/>
      <c r="H68" s="246"/>
      <c r="I68" s="246"/>
      <c r="J68" s="247">
        <f>J196</f>
        <v>0</v>
      </c>
      <c r="K68" s="128"/>
      <c r="L68" s="248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="9" customFormat="1" ht="24.96" customHeight="1">
      <c r="A69" s="9"/>
      <c r="B69" s="179"/>
      <c r="C69" s="180"/>
      <c r="D69" s="181" t="s">
        <v>2348</v>
      </c>
      <c r="E69" s="182"/>
      <c r="F69" s="182"/>
      <c r="G69" s="182"/>
      <c r="H69" s="182"/>
      <c r="I69" s="182"/>
      <c r="J69" s="183">
        <f>J199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3" customFormat="1" ht="19.92" customHeight="1">
      <c r="A70" s="13"/>
      <c r="B70" s="244"/>
      <c r="C70" s="128"/>
      <c r="D70" s="245" t="s">
        <v>3178</v>
      </c>
      <c r="E70" s="246"/>
      <c r="F70" s="246"/>
      <c r="G70" s="246"/>
      <c r="H70" s="246"/>
      <c r="I70" s="246"/>
      <c r="J70" s="247">
        <f>J200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3179</v>
      </c>
      <c r="E71" s="246"/>
      <c r="F71" s="246"/>
      <c r="G71" s="246"/>
      <c r="H71" s="246"/>
      <c r="I71" s="246"/>
      <c r="J71" s="247">
        <f>J224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263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243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4" t="s">
        <v>2931</v>
      </c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245</v>
      </c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12 - SO 111 - Odpočinková lavice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Liberec</v>
      </c>
      <c r="G87" s="43"/>
      <c r="H87" s="43"/>
      <c r="I87" s="35" t="s">
        <v>23</v>
      </c>
      <c r="J87" s="75" t="str">
        <f>IF(J14="","",J14)</f>
        <v>10. 12. 2025</v>
      </c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25</v>
      </c>
      <c r="D89" s="43"/>
      <c r="E89" s="43"/>
      <c r="F89" s="30" t="str">
        <f>E17</f>
        <v>Statutární město Liberec</v>
      </c>
      <c r="G89" s="43"/>
      <c r="H89" s="43"/>
      <c r="I89" s="35" t="s">
        <v>33</v>
      </c>
      <c r="J89" s="39" t="str">
        <f>E23</f>
        <v>MgA. Marie Vondráková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31</v>
      </c>
      <c r="D90" s="43"/>
      <c r="E90" s="43"/>
      <c r="F90" s="30" t="str">
        <f>IF(E20="","",E20)</f>
        <v>Vyplň údaj</v>
      </c>
      <c r="G90" s="43"/>
      <c r="H90" s="43"/>
      <c r="I90" s="35" t="s">
        <v>38</v>
      </c>
      <c r="J90" s="39" t="str">
        <f>E26</f>
        <v>PROPOS Liberec s.r.o.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0" customFormat="1" ht="29.28" customHeight="1">
      <c r="A92" s="185"/>
      <c r="B92" s="186"/>
      <c r="C92" s="187" t="s">
        <v>264</v>
      </c>
      <c r="D92" s="188" t="s">
        <v>60</v>
      </c>
      <c r="E92" s="188" t="s">
        <v>56</v>
      </c>
      <c r="F92" s="188" t="s">
        <v>57</v>
      </c>
      <c r="G92" s="188" t="s">
        <v>265</v>
      </c>
      <c r="H92" s="188" t="s">
        <v>266</v>
      </c>
      <c r="I92" s="188" t="s">
        <v>267</v>
      </c>
      <c r="J92" s="188" t="s">
        <v>252</v>
      </c>
      <c r="K92" s="189" t="s">
        <v>268</v>
      </c>
      <c r="L92" s="190"/>
      <c r="M92" s="95" t="s">
        <v>19</v>
      </c>
      <c r="N92" s="96" t="s">
        <v>45</v>
      </c>
      <c r="O92" s="96" t="s">
        <v>269</v>
      </c>
      <c r="P92" s="96" t="s">
        <v>270</v>
      </c>
      <c r="Q92" s="96" t="s">
        <v>271</v>
      </c>
      <c r="R92" s="96" t="s">
        <v>272</v>
      </c>
      <c r="S92" s="96" t="s">
        <v>273</v>
      </c>
      <c r="T92" s="97" t="s">
        <v>274</v>
      </c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</row>
    <row r="93" s="2" customFormat="1" ht="22.8" customHeight="1">
      <c r="A93" s="41"/>
      <c r="B93" s="42"/>
      <c r="C93" s="102" t="s">
        <v>275</v>
      </c>
      <c r="D93" s="43"/>
      <c r="E93" s="43"/>
      <c r="F93" s="43"/>
      <c r="G93" s="43"/>
      <c r="H93" s="43"/>
      <c r="I93" s="43"/>
      <c r="J93" s="191">
        <f>BK93</f>
        <v>0</v>
      </c>
      <c r="K93" s="43"/>
      <c r="L93" s="47"/>
      <c r="M93" s="98"/>
      <c r="N93" s="192"/>
      <c r="O93" s="99"/>
      <c r="P93" s="193">
        <f>P94+P199</f>
        <v>0</v>
      </c>
      <c r="Q93" s="99"/>
      <c r="R93" s="193">
        <f>R94+R199</f>
        <v>95.014138799999998</v>
      </c>
      <c r="S93" s="99"/>
      <c r="T93" s="194">
        <f>T94+T199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74</v>
      </c>
      <c r="AU93" s="20" t="s">
        <v>253</v>
      </c>
      <c r="BK93" s="195">
        <f>BK94+BK199</f>
        <v>0</v>
      </c>
    </row>
    <row r="94" s="11" customFormat="1" ht="25.92" customHeight="1">
      <c r="A94" s="11"/>
      <c r="B94" s="196"/>
      <c r="C94" s="197"/>
      <c r="D94" s="198" t="s">
        <v>74</v>
      </c>
      <c r="E94" s="199" t="s">
        <v>2350</v>
      </c>
      <c r="F94" s="199" t="s">
        <v>2351</v>
      </c>
      <c r="G94" s="197"/>
      <c r="H94" s="197"/>
      <c r="I94" s="200"/>
      <c r="J94" s="201">
        <f>BK94</f>
        <v>0</v>
      </c>
      <c r="K94" s="197"/>
      <c r="L94" s="202"/>
      <c r="M94" s="203"/>
      <c r="N94" s="204"/>
      <c r="O94" s="204"/>
      <c r="P94" s="205">
        <f>P95+P162+P184+P196</f>
        <v>0</v>
      </c>
      <c r="Q94" s="204"/>
      <c r="R94" s="205">
        <f>R95+R162+R184+R196</f>
        <v>94.837560299999993</v>
      </c>
      <c r="S94" s="204"/>
      <c r="T94" s="206">
        <f>T95+T162+T184+T196</f>
        <v>0</v>
      </c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R94" s="207" t="s">
        <v>82</v>
      </c>
      <c r="AT94" s="208" t="s">
        <v>74</v>
      </c>
      <c r="AU94" s="208" t="s">
        <v>75</v>
      </c>
      <c r="AY94" s="207" t="s">
        <v>277</v>
      </c>
      <c r="BK94" s="209">
        <f>BK95+BK162+BK184+BK196</f>
        <v>0</v>
      </c>
    </row>
    <row r="95" s="11" customFormat="1" ht="22.8" customHeight="1">
      <c r="A95" s="11"/>
      <c r="B95" s="196"/>
      <c r="C95" s="197"/>
      <c r="D95" s="198" t="s">
        <v>74</v>
      </c>
      <c r="E95" s="249" t="s">
        <v>82</v>
      </c>
      <c r="F95" s="249" t="s">
        <v>328</v>
      </c>
      <c r="G95" s="197"/>
      <c r="H95" s="197"/>
      <c r="I95" s="200"/>
      <c r="J95" s="250">
        <f>BK95</f>
        <v>0</v>
      </c>
      <c r="K95" s="197"/>
      <c r="L95" s="202"/>
      <c r="M95" s="203"/>
      <c r="N95" s="204"/>
      <c r="O95" s="204"/>
      <c r="P95" s="205">
        <f>SUM(P96:P161)</f>
        <v>0</v>
      </c>
      <c r="Q95" s="204"/>
      <c r="R95" s="205">
        <f>SUM(R96:R161)</f>
        <v>0</v>
      </c>
      <c r="S95" s="204"/>
      <c r="T95" s="206">
        <f>SUM(T96:T161)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82</v>
      </c>
      <c r="AT95" s="208" t="s">
        <v>74</v>
      </c>
      <c r="AU95" s="208" t="s">
        <v>82</v>
      </c>
      <c r="AY95" s="207" t="s">
        <v>277</v>
      </c>
      <c r="BK95" s="209">
        <f>SUM(BK96:BK161)</f>
        <v>0</v>
      </c>
    </row>
    <row r="96" s="2" customFormat="1" ht="21.75" customHeight="1">
      <c r="A96" s="41"/>
      <c r="B96" s="42"/>
      <c r="C96" s="210" t="s">
        <v>82</v>
      </c>
      <c r="D96" s="210" t="s">
        <v>278</v>
      </c>
      <c r="E96" s="211" t="s">
        <v>2352</v>
      </c>
      <c r="F96" s="212" t="s">
        <v>2353</v>
      </c>
      <c r="G96" s="213" t="s">
        <v>1131</v>
      </c>
      <c r="H96" s="214">
        <v>40.890000000000001</v>
      </c>
      <c r="I96" s="215"/>
      <c r="J96" s="216">
        <f>ROUND(I96*H96,2)</f>
        <v>0</v>
      </c>
      <c r="K96" s="212" t="s">
        <v>2354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0</v>
      </c>
      <c r="R96" s="219">
        <f>Q96*H96</f>
        <v>0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102</v>
      </c>
      <c r="AT96" s="221" t="s">
        <v>278</v>
      </c>
      <c r="AU96" s="221" t="s">
        <v>84</v>
      </c>
      <c r="AY96" s="20" t="s">
        <v>277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102</v>
      </c>
      <c r="BM96" s="221" t="s">
        <v>3180</v>
      </c>
    </row>
    <row r="97" s="2" customFormat="1">
      <c r="A97" s="41"/>
      <c r="B97" s="42"/>
      <c r="C97" s="43"/>
      <c r="D97" s="223" t="s">
        <v>283</v>
      </c>
      <c r="E97" s="43"/>
      <c r="F97" s="224" t="s">
        <v>2356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283</v>
      </c>
      <c r="AU97" s="20" t="s">
        <v>84</v>
      </c>
    </row>
    <row r="98" s="2" customFormat="1">
      <c r="A98" s="41"/>
      <c r="B98" s="42"/>
      <c r="C98" s="43"/>
      <c r="D98" s="252" t="s">
        <v>2357</v>
      </c>
      <c r="E98" s="43"/>
      <c r="F98" s="253" t="s">
        <v>2358</v>
      </c>
      <c r="G98" s="43"/>
      <c r="H98" s="43"/>
      <c r="I98" s="225"/>
      <c r="J98" s="43"/>
      <c r="K98" s="43"/>
      <c r="L98" s="47"/>
      <c r="M98" s="226"/>
      <c r="N98" s="22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2357</v>
      </c>
      <c r="AU98" s="20" t="s">
        <v>84</v>
      </c>
    </row>
    <row r="99" s="14" customFormat="1">
      <c r="A99" s="14"/>
      <c r="B99" s="254"/>
      <c r="C99" s="255"/>
      <c r="D99" s="223" t="s">
        <v>285</v>
      </c>
      <c r="E99" s="256" t="s">
        <v>19</v>
      </c>
      <c r="F99" s="257" t="s">
        <v>2359</v>
      </c>
      <c r="G99" s="255"/>
      <c r="H99" s="256" t="s">
        <v>19</v>
      </c>
      <c r="I99" s="258"/>
      <c r="J99" s="255"/>
      <c r="K99" s="255"/>
      <c r="L99" s="259"/>
      <c r="M99" s="260"/>
      <c r="N99" s="261"/>
      <c r="O99" s="261"/>
      <c r="P99" s="261"/>
      <c r="Q99" s="261"/>
      <c r="R99" s="261"/>
      <c r="S99" s="261"/>
      <c r="T99" s="262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63" t="s">
        <v>285</v>
      </c>
      <c r="AU99" s="263" t="s">
        <v>84</v>
      </c>
      <c r="AV99" s="14" t="s">
        <v>82</v>
      </c>
      <c r="AW99" s="14" t="s">
        <v>37</v>
      </c>
      <c r="AX99" s="14" t="s">
        <v>75</v>
      </c>
      <c r="AY99" s="263" t="s">
        <v>277</v>
      </c>
    </row>
    <row r="100" s="12" customFormat="1">
      <c r="A100" s="12"/>
      <c r="B100" s="228"/>
      <c r="C100" s="229"/>
      <c r="D100" s="223" t="s">
        <v>285</v>
      </c>
      <c r="E100" s="230" t="s">
        <v>19</v>
      </c>
      <c r="F100" s="231" t="s">
        <v>3181</v>
      </c>
      <c r="G100" s="229"/>
      <c r="H100" s="232">
        <v>36.299999999999997</v>
      </c>
      <c r="I100" s="233"/>
      <c r="J100" s="229"/>
      <c r="K100" s="229"/>
      <c r="L100" s="234"/>
      <c r="M100" s="235"/>
      <c r="N100" s="236"/>
      <c r="O100" s="236"/>
      <c r="P100" s="236"/>
      <c r="Q100" s="236"/>
      <c r="R100" s="236"/>
      <c r="S100" s="236"/>
      <c r="T100" s="237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T100" s="238" t="s">
        <v>285</v>
      </c>
      <c r="AU100" s="238" t="s">
        <v>84</v>
      </c>
      <c r="AV100" s="12" t="s">
        <v>84</v>
      </c>
      <c r="AW100" s="12" t="s">
        <v>37</v>
      </c>
      <c r="AX100" s="12" t="s">
        <v>75</v>
      </c>
      <c r="AY100" s="238" t="s">
        <v>277</v>
      </c>
    </row>
    <row r="101" s="12" customFormat="1">
      <c r="A101" s="12"/>
      <c r="B101" s="228"/>
      <c r="C101" s="229"/>
      <c r="D101" s="223" t="s">
        <v>285</v>
      </c>
      <c r="E101" s="230" t="s">
        <v>19</v>
      </c>
      <c r="F101" s="231" t="s">
        <v>3182</v>
      </c>
      <c r="G101" s="229"/>
      <c r="H101" s="232">
        <v>1.3200000000000001</v>
      </c>
      <c r="I101" s="233"/>
      <c r="J101" s="229"/>
      <c r="K101" s="229"/>
      <c r="L101" s="234"/>
      <c r="M101" s="235"/>
      <c r="N101" s="236"/>
      <c r="O101" s="236"/>
      <c r="P101" s="236"/>
      <c r="Q101" s="236"/>
      <c r="R101" s="236"/>
      <c r="S101" s="236"/>
      <c r="T101" s="237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T101" s="238" t="s">
        <v>285</v>
      </c>
      <c r="AU101" s="238" t="s">
        <v>84</v>
      </c>
      <c r="AV101" s="12" t="s">
        <v>84</v>
      </c>
      <c r="AW101" s="12" t="s">
        <v>37</v>
      </c>
      <c r="AX101" s="12" t="s">
        <v>75</v>
      </c>
      <c r="AY101" s="238" t="s">
        <v>277</v>
      </c>
    </row>
    <row r="102" s="12" customFormat="1">
      <c r="A102" s="12"/>
      <c r="B102" s="228"/>
      <c r="C102" s="229"/>
      <c r="D102" s="223" t="s">
        <v>285</v>
      </c>
      <c r="E102" s="230" t="s">
        <v>19</v>
      </c>
      <c r="F102" s="231" t="s">
        <v>3183</v>
      </c>
      <c r="G102" s="229"/>
      <c r="H102" s="232">
        <v>3.27</v>
      </c>
      <c r="I102" s="233"/>
      <c r="J102" s="229"/>
      <c r="K102" s="229"/>
      <c r="L102" s="234"/>
      <c r="M102" s="235"/>
      <c r="N102" s="236"/>
      <c r="O102" s="236"/>
      <c r="P102" s="236"/>
      <c r="Q102" s="236"/>
      <c r="R102" s="236"/>
      <c r="S102" s="236"/>
      <c r="T102" s="237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T102" s="238" t="s">
        <v>285</v>
      </c>
      <c r="AU102" s="238" t="s">
        <v>84</v>
      </c>
      <c r="AV102" s="12" t="s">
        <v>84</v>
      </c>
      <c r="AW102" s="12" t="s">
        <v>37</v>
      </c>
      <c r="AX102" s="12" t="s">
        <v>75</v>
      </c>
      <c r="AY102" s="238" t="s">
        <v>277</v>
      </c>
    </row>
    <row r="103" s="15" customFormat="1">
      <c r="A103" s="15"/>
      <c r="B103" s="264"/>
      <c r="C103" s="265"/>
      <c r="D103" s="223" t="s">
        <v>285</v>
      </c>
      <c r="E103" s="266" t="s">
        <v>19</v>
      </c>
      <c r="F103" s="267" t="s">
        <v>2372</v>
      </c>
      <c r="G103" s="265"/>
      <c r="H103" s="268">
        <v>40.890000000000001</v>
      </c>
      <c r="I103" s="269"/>
      <c r="J103" s="265"/>
      <c r="K103" s="265"/>
      <c r="L103" s="270"/>
      <c r="M103" s="271"/>
      <c r="N103" s="272"/>
      <c r="O103" s="272"/>
      <c r="P103" s="272"/>
      <c r="Q103" s="272"/>
      <c r="R103" s="272"/>
      <c r="S103" s="272"/>
      <c r="T103" s="273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74" t="s">
        <v>285</v>
      </c>
      <c r="AU103" s="274" t="s">
        <v>84</v>
      </c>
      <c r="AV103" s="15" t="s">
        <v>102</v>
      </c>
      <c r="AW103" s="15" t="s">
        <v>37</v>
      </c>
      <c r="AX103" s="15" t="s">
        <v>82</v>
      </c>
      <c r="AY103" s="274" t="s">
        <v>277</v>
      </c>
    </row>
    <row r="104" s="2" customFormat="1" ht="21.75" customHeight="1">
      <c r="A104" s="41"/>
      <c r="B104" s="42"/>
      <c r="C104" s="210" t="s">
        <v>84</v>
      </c>
      <c r="D104" s="210" t="s">
        <v>278</v>
      </c>
      <c r="E104" s="211" t="s">
        <v>2361</v>
      </c>
      <c r="F104" s="212" t="s">
        <v>2362</v>
      </c>
      <c r="G104" s="213" t="s">
        <v>1131</v>
      </c>
      <c r="H104" s="214">
        <v>76.591999999999999</v>
      </c>
      <c r="I104" s="215"/>
      <c r="J104" s="216">
        <f>ROUND(I104*H104,2)</f>
        <v>0</v>
      </c>
      <c r="K104" s="212" t="s">
        <v>2354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278</v>
      </c>
      <c r="AU104" s="221" t="s">
        <v>84</v>
      </c>
      <c r="AY104" s="20" t="s">
        <v>277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3184</v>
      </c>
    </row>
    <row r="105" s="2" customFormat="1">
      <c r="A105" s="41"/>
      <c r="B105" s="42"/>
      <c r="C105" s="43"/>
      <c r="D105" s="223" t="s">
        <v>283</v>
      </c>
      <c r="E105" s="43"/>
      <c r="F105" s="224" t="s">
        <v>2364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283</v>
      </c>
      <c r="AU105" s="20" t="s">
        <v>84</v>
      </c>
    </row>
    <row r="106" s="2" customFormat="1">
      <c r="A106" s="41"/>
      <c r="B106" s="42"/>
      <c r="C106" s="43"/>
      <c r="D106" s="252" t="s">
        <v>2357</v>
      </c>
      <c r="E106" s="43"/>
      <c r="F106" s="253" t="s">
        <v>2365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2357</v>
      </c>
      <c r="AU106" s="20" t="s">
        <v>84</v>
      </c>
    </row>
    <row r="107" s="14" customFormat="1">
      <c r="A107" s="14"/>
      <c r="B107" s="254"/>
      <c r="C107" s="255"/>
      <c r="D107" s="223" t="s">
        <v>285</v>
      </c>
      <c r="E107" s="256" t="s">
        <v>19</v>
      </c>
      <c r="F107" s="257" t="s">
        <v>3185</v>
      </c>
      <c r="G107" s="255"/>
      <c r="H107" s="256" t="s">
        <v>19</v>
      </c>
      <c r="I107" s="258"/>
      <c r="J107" s="255"/>
      <c r="K107" s="255"/>
      <c r="L107" s="259"/>
      <c r="M107" s="260"/>
      <c r="N107" s="261"/>
      <c r="O107" s="261"/>
      <c r="P107" s="261"/>
      <c r="Q107" s="261"/>
      <c r="R107" s="261"/>
      <c r="S107" s="261"/>
      <c r="T107" s="262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63" t="s">
        <v>285</v>
      </c>
      <c r="AU107" s="263" t="s">
        <v>84</v>
      </c>
      <c r="AV107" s="14" t="s">
        <v>82</v>
      </c>
      <c r="AW107" s="14" t="s">
        <v>37</v>
      </c>
      <c r="AX107" s="14" t="s">
        <v>75</v>
      </c>
      <c r="AY107" s="263" t="s">
        <v>277</v>
      </c>
    </row>
    <row r="108" s="12" customFormat="1">
      <c r="A108" s="12"/>
      <c r="B108" s="228"/>
      <c r="C108" s="229"/>
      <c r="D108" s="223" t="s">
        <v>285</v>
      </c>
      <c r="E108" s="230" t="s">
        <v>19</v>
      </c>
      <c r="F108" s="231" t="s">
        <v>3186</v>
      </c>
      <c r="G108" s="229"/>
      <c r="H108" s="232">
        <v>31.643999999999998</v>
      </c>
      <c r="I108" s="233"/>
      <c r="J108" s="229"/>
      <c r="K108" s="229"/>
      <c r="L108" s="234"/>
      <c r="M108" s="235"/>
      <c r="N108" s="236"/>
      <c r="O108" s="236"/>
      <c r="P108" s="236"/>
      <c r="Q108" s="236"/>
      <c r="R108" s="236"/>
      <c r="S108" s="236"/>
      <c r="T108" s="237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T108" s="238" t="s">
        <v>285</v>
      </c>
      <c r="AU108" s="238" t="s">
        <v>84</v>
      </c>
      <c r="AV108" s="12" t="s">
        <v>84</v>
      </c>
      <c r="AW108" s="12" t="s">
        <v>37</v>
      </c>
      <c r="AX108" s="12" t="s">
        <v>75</v>
      </c>
      <c r="AY108" s="238" t="s">
        <v>277</v>
      </c>
    </row>
    <row r="109" s="14" customFormat="1">
      <c r="A109" s="14"/>
      <c r="B109" s="254"/>
      <c r="C109" s="255"/>
      <c r="D109" s="223" t="s">
        <v>285</v>
      </c>
      <c r="E109" s="256" t="s">
        <v>19</v>
      </c>
      <c r="F109" s="257" t="s">
        <v>3187</v>
      </c>
      <c r="G109" s="255"/>
      <c r="H109" s="256" t="s">
        <v>19</v>
      </c>
      <c r="I109" s="258"/>
      <c r="J109" s="255"/>
      <c r="K109" s="255"/>
      <c r="L109" s="259"/>
      <c r="M109" s="260"/>
      <c r="N109" s="261"/>
      <c r="O109" s="261"/>
      <c r="P109" s="261"/>
      <c r="Q109" s="261"/>
      <c r="R109" s="261"/>
      <c r="S109" s="261"/>
      <c r="T109" s="262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63" t="s">
        <v>285</v>
      </c>
      <c r="AU109" s="263" t="s">
        <v>84</v>
      </c>
      <c r="AV109" s="14" t="s">
        <v>82</v>
      </c>
      <c r="AW109" s="14" t="s">
        <v>37</v>
      </c>
      <c r="AX109" s="14" t="s">
        <v>75</v>
      </c>
      <c r="AY109" s="263" t="s">
        <v>277</v>
      </c>
    </row>
    <row r="110" s="12" customFormat="1">
      <c r="A110" s="12"/>
      <c r="B110" s="228"/>
      <c r="C110" s="229"/>
      <c r="D110" s="223" t="s">
        <v>285</v>
      </c>
      <c r="E110" s="230" t="s">
        <v>19</v>
      </c>
      <c r="F110" s="231" t="s">
        <v>3188</v>
      </c>
      <c r="G110" s="229"/>
      <c r="H110" s="232">
        <v>2.1989999999999998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285</v>
      </c>
      <c r="AU110" s="238" t="s">
        <v>84</v>
      </c>
      <c r="AV110" s="12" t="s">
        <v>84</v>
      </c>
      <c r="AW110" s="12" t="s">
        <v>37</v>
      </c>
      <c r="AX110" s="12" t="s">
        <v>75</v>
      </c>
      <c r="AY110" s="238" t="s">
        <v>277</v>
      </c>
    </row>
    <row r="111" s="12" customFormat="1">
      <c r="A111" s="12"/>
      <c r="B111" s="228"/>
      <c r="C111" s="229"/>
      <c r="D111" s="223" t="s">
        <v>285</v>
      </c>
      <c r="E111" s="230" t="s">
        <v>19</v>
      </c>
      <c r="F111" s="231" t="s">
        <v>3189</v>
      </c>
      <c r="G111" s="229"/>
      <c r="H111" s="232">
        <v>1.6799999999999999</v>
      </c>
      <c r="I111" s="233"/>
      <c r="J111" s="229"/>
      <c r="K111" s="229"/>
      <c r="L111" s="234"/>
      <c r="M111" s="235"/>
      <c r="N111" s="236"/>
      <c r="O111" s="236"/>
      <c r="P111" s="236"/>
      <c r="Q111" s="236"/>
      <c r="R111" s="236"/>
      <c r="S111" s="236"/>
      <c r="T111" s="237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T111" s="238" t="s">
        <v>285</v>
      </c>
      <c r="AU111" s="238" t="s">
        <v>84</v>
      </c>
      <c r="AV111" s="12" t="s">
        <v>84</v>
      </c>
      <c r="AW111" s="12" t="s">
        <v>37</v>
      </c>
      <c r="AX111" s="12" t="s">
        <v>75</v>
      </c>
      <c r="AY111" s="238" t="s">
        <v>277</v>
      </c>
    </row>
    <row r="112" s="14" customFormat="1">
      <c r="A112" s="14"/>
      <c r="B112" s="254"/>
      <c r="C112" s="255"/>
      <c r="D112" s="223" t="s">
        <v>285</v>
      </c>
      <c r="E112" s="256" t="s">
        <v>19</v>
      </c>
      <c r="F112" s="257" t="s">
        <v>3190</v>
      </c>
      <c r="G112" s="255"/>
      <c r="H112" s="256" t="s">
        <v>19</v>
      </c>
      <c r="I112" s="258"/>
      <c r="J112" s="255"/>
      <c r="K112" s="255"/>
      <c r="L112" s="259"/>
      <c r="M112" s="260"/>
      <c r="N112" s="261"/>
      <c r="O112" s="261"/>
      <c r="P112" s="261"/>
      <c r="Q112" s="261"/>
      <c r="R112" s="261"/>
      <c r="S112" s="261"/>
      <c r="T112" s="262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63" t="s">
        <v>285</v>
      </c>
      <c r="AU112" s="263" t="s">
        <v>84</v>
      </c>
      <c r="AV112" s="14" t="s">
        <v>82</v>
      </c>
      <c r="AW112" s="14" t="s">
        <v>37</v>
      </c>
      <c r="AX112" s="14" t="s">
        <v>75</v>
      </c>
      <c r="AY112" s="263" t="s">
        <v>277</v>
      </c>
    </row>
    <row r="113" s="12" customFormat="1">
      <c r="A113" s="12"/>
      <c r="B113" s="228"/>
      <c r="C113" s="229"/>
      <c r="D113" s="223" t="s">
        <v>285</v>
      </c>
      <c r="E113" s="230" t="s">
        <v>19</v>
      </c>
      <c r="F113" s="231" t="s">
        <v>3191</v>
      </c>
      <c r="G113" s="229"/>
      <c r="H113" s="232">
        <v>41.069000000000003</v>
      </c>
      <c r="I113" s="233"/>
      <c r="J113" s="229"/>
      <c r="K113" s="229"/>
      <c r="L113" s="234"/>
      <c r="M113" s="235"/>
      <c r="N113" s="236"/>
      <c r="O113" s="236"/>
      <c r="P113" s="236"/>
      <c r="Q113" s="236"/>
      <c r="R113" s="236"/>
      <c r="S113" s="236"/>
      <c r="T113" s="237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T113" s="238" t="s">
        <v>285</v>
      </c>
      <c r="AU113" s="238" t="s">
        <v>84</v>
      </c>
      <c r="AV113" s="12" t="s">
        <v>84</v>
      </c>
      <c r="AW113" s="12" t="s">
        <v>37</v>
      </c>
      <c r="AX113" s="12" t="s">
        <v>75</v>
      </c>
      <c r="AY113" s="238" t="s">
        <v>277</v>
      </c>
    </row>
    <row r="114" s="15" customFormat="1">
      <c r="A114" s="15"/>
      <c r="B114" s="264"/>
      <c r="C114" s="265"/>
      <c r="D114" s="223" t="s">
        <v>285</v>
      </c>
      <c r="E114" s="266" t="s">
        <v>19</v>
      </c>
      <c r="F114" s="267" t="s">
        <v>2372</v>
      </c>
      <c r="G114" s="265"/>
      <c r="H114" s="268">
        <v>76.591999999999999</v>
      </c>
      <c r="I114" s="269"/>
      <c r="J114" s="265"/>
      <c r="K114" s="265"/>
      <c r="L114" s="270"/>
      <c r="M114" s="271"/>
      <c r="N114" s="272"/>
      <c r="O114" s="272"/>
      <c r="P114" s="272"/>
      <c r="Q114" s="272"/>
      <c r="R114" s="272"/>
      <c r="S114" s="272"/>
      <c r="T114" s="273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74" t="s">
        <v>285</v>
      </c>
      <c r="AU114" s="274" t="s">
        <v>84</v>
      </c>
      <c r="AV114" s="15" t="s">
        <v>102</v>
      </c>
      <c r="AW114" s="15" t="s">
        <v>37</v>
      </c>
      <c r="AX114" s="15" t="s">
        <v>82</v>
      </c>
      <c r="AY114" s="274" t="s">
        <v>277</v>
      </c>
    </row>
    <row r="115" s="2" customFormat="1" ht="21.75" customHeight="1">
      <c r="A115" s="41"/>
      <c r="B115" s="42"/>
      <c r="C115" s="210" t="s">
        <v>98</v>
      </c>
      <c r="D115" s="210" t="s">
        <v>278</v>
      </c>
      <c r="E115" s="211" t="s">
        <v>2373</v>
      </c>
      <c r="F115" s="212" t="s">
        <v>2374</v>
      </c>
      <c r="G115" s="213" t="s">
        <v>1131</v>
      </c>
      <c r="H115" s="214">
        <v>178.875</v>
      </c>
      <c r="I115" s="215"/>
      <c r="J115" s="216">
        <f>ROUND(I115*H115,2)</f>
        <v>0</v>
      </c>
      <c r="K115" s="212" t="s">
        <v>2354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84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3192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2376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84</v>
      </c>
    </row>
    <row r="117" s="2" customFormat="1">
      <c r="A117" s="41"/>
      <c r="B117" s="42"/>
      <c r="C117" s="43"/>
      <c r="D117" s="252" t="s">
        <v>2357</v>
      </c>
      <c r="E117" s="43"/>
      <c r="F117" s="253" t="s">
        <v>2377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2357</v>
      </c>
      <c r="AU117" s="20" t="s">
        <v>84</v>
      </c>
    </row>
    <row r="118" s="14" customFormat="1">
      <c r="A118" s="14"/>
      <c r="B118" s="254"/>
      <c r="C118" s="255"/>
      <c r="D118" s="223" t="s">
        <v>285</v>
      </c>
      <c r="E118" s="256" t="s">
        <v>19</v>
      </c>
      <c r="F118" s="257" t="s">
        <v>2378</v>
      </c>
      <c r="G118" s="255"/>
      <c r="H118" s="256" t="s">
        <v>19</v>
      </c>
      <c r="I118" s="258"/>
      <c r="J118" s="255"/>
      <c r="K118" s="255"/>
      <c r="L118" s="259"/>
      <c r="M118" s="260"/>
      <c r="N118" s="261"/>
      <c r="O118" s="261"/>
      <c r="P118" s="261"/>
      <c r="Q118" s="261"/>
      <c r="R118" s="261"/>
      <c r="S118" s="261"/>
      <c r="T118" s="262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63" t="s">
        <v>285</v>
      </c>
      <c r="AU118" s="263" t="s">
        <v>84</v>
      </c>
      <c r="AV118" s="14" t="s">
        <v>82</v>
      </c>
      <c r="AW118" s="14" t="s">
        <v>37</v>
      </c>
      <c r="AX118" s="14" t="s">
        <v>75</v>
      </c>
      <c r="AY118" s="263" t="s">
        <v>277</v>
      </c>
    </row>
    <row r="119" s="12" customFormat="1">
      <c r="A119" s="12"/>
      <c r="B119" s="228"/>
      <c r="C119" s="229"/>
      <c r="D119" s="223" t="s">
        <v>285</v>
      </c>
      <c r="E119" s="230" t="s">
        <v>19</v>
      </c>
      <c r="F119" s="231" t="s">
        <v>3193</v>
      </c>
      <c r="G119" s="229"/>
      <c r="H119" s="232">
        <v>117.482</v>
      </c>
      <c r="I119" s="233"/>
      <c r="J119" s="229"/>
      <c r="K119" s="229"/>
      <c r="L119" s="234"/>
      <c r="M119" s="235"/>
      <c r="N119" s="236"/>
      <c r="O119" s="236"/>
      <c r="P119" s="236"/>
      <c r="Q119" s="236"/>
      <c r="R119" s="236"/>
      <c r="S119" s="236"/>
      <c r="T119" s="237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T119" s="238" t="s">
        <v>285</v>
      </c>
      <c r="AU119" s="238" t="s">
        <v>84</v>
      </c>
      <c r="AV119" s="12" t="s">
        <v>84</v>
      </c>
      <c r="AW119" s="12" t="s">
        <v>37</v>
      </c>
      <c r="AX119" s="12" t="s">
        <v>75</v>
      </c>
      <c r="AY119" s="238" t="s">
        <v>277</v>
      </c>
    </row>
    <row r="120" s="14" customFormat="1">
      <c r="A120" s="14"/>
      <c r="B120" s="254"/>
      <c r="C120" s="255"/>
      <c r="D120" s="223" t="s">
        <v>285</v>
      </c>
      <c r="E120" s="256" t="s">
        <v>19</v>
      </c>
      <c r="F120" s="257" t="s">
        <v>2380</v>
      </c>
      <c r="G120" s="255"/>
      <c r="H120" s="256" t="s">
        <v>19</v>
      </c>
      <c r="I120" s="258"/>
      <c r="J120" s="255"/>
      <c r="K120" s="255"/>
      <c r="L120" s="259"/>
      <c r="M120" s="260"/>
      <c r="N120" s="261"/>
      <c r="O120" s="261"/>
      <c r="P120" s="261"/>
      <c r="Q120" s="261"/>
      <c r="R120" s="261"/>
      <c r="S120" s="261"/>
      <c r="T120" s="262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63" t="s">
        <v>285</v>
      </c>
      <c r="AU120" s="263" t="s">
        <v>84</v>
      </c>
      <c r="AV120" s="14" t="s">
        <v>82</v>
      </c>
      <c r="AW120" s="14" t="s">
        <v>37</v>
      </c>
      <c r="AX120" s="14" t="s">
        <v>75</v>
      </c>
      <c r="AY120" s="263" t="s">
        <v>277</v>
      </c>
    </row>
    <row r="121" s="12" customFormat="1">
      <c r="A121" s="12"/>
      <c r="B121" s="228"/>
      <c r="C121" s="229"/>
      <c r="D121" s="223" t="s">
        <v>285</v>
      </c>
      <c r="E121" s="230" t="s">
        <v>19</v>
      </c>
      <c r="F121" s="231" t="s">
        <v>3194</v>
      </c>
      <c r="G121" s="229"/>
      <c r="H121" s="232">
        <v>61.393000000000001</v>
      </c>
      <c r="I121" s="233"/>
      <c r="J121" s="229"/>
      <c r="K121" s="229"/>
      <c r="L121" s="234"/>
      <c r="M121" s="235"/>
      <c r="N121" s="236"/>
      <c r="O121" s="236"/>
      <c r="P121" s="236"/>
      <c r="Q121" s="236"/>
      <c r="R121" s="236"/>
      <c r="S121" s="236"/>
      <c r="T121" s="237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T121" s="238" t="s">
        <v>285</v>
      </c>
      <c r="AU121" s="238" t="s">
        <v>84</v>
      </c>
      <c r="AV121" s="12" t="s">
        <v>84</v>
      </c>
      <c r="AW121" s="12" t="s">
        <v>37</v>
      </c>
      <c r="AX121" s="12" t="s">
        <v>75</v>
      </c>
      <c r="AY121" s="238" t="s">
        <v>277</v>
      </c>
    </row>
    <row r="122" s="15" customFormat="1">
      <c r="A122" s="15"/>
      <c r="B122" s="264"/>
      <c r="C122" s="265"/>
      <c r="D122" s="223" t="s">
        <v>285</v>
      </c>
      <c r="E122" s="266" t="s">
        <v>19</v>
      </c>
      <c r="F122" s="267" t="s">
        <v>2372</v>
      </c>
      <c r="G122" s="265"/>
      <c r="H122" s="268">
        <v>178.875</v>
      </c>
      <c r="I122" s="269"/>
      <c r="J122" s="265"/>
      <c r="K122" s="265"/>
      <c r="L122" s="270"/>
      <c r="M122" s="271"/>
      <c r="N122" s="272"/>
      <c r="O122" s="272"/>
      <c r="P122" s="272"/>
      <c r="Q122" s="272"/>
      <c r="R122" s="272"/>
      <c r="S122" s="272"/>
      <c r="T122" s="273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74" t="s">
        <v>285</v>
      </c>
      <c r="AU122" s="274" t="s">
        <v>84</v>
      </c>
      <c r="AV122" s="15" t="s">
        <v>102</v>
      </c>
      <c r="AW122" s="15" t="s">
        <v>37</v>
      </c>
      <c r="AX122" s="15" t="s">
        <v>82</v>
      </c>
      <c r="AY122" s="274" t="s">
        <v>277</v>
      </c>
    </row>
    <row r="123" s="2" customFormat="1" ht="21.75" customHeight="1">
      <c r="A123" s="41"/>
      <c r="B123" s="42"/>
      <c r="C123" s="210" t="s">
        <v>102</v>
      </c>
      <c r="D123" s="210" t="s">
        <v>278</v>
      </c>
      <c r="E123" s="211" t="s">
        <v>2382</v>
      </c>
      <c r="F123" s="212" t="s">
        <v>2383</v>
      </c>
      <c r="G123" s="213" t="s">
        <v>1131</v>
      </c>
      <c r="H123" s="214">
        <v>56.088999999999999</v>
      </c>
      <c r="I123" s="215"/>
      <c r="J123" s="216">
        <f>ROUND(I123*H123,2)</f>
        <v>0</v>
      </c>
      <c r="K123" s="212" t="s">
        <v>2354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278</v>
      </c>
      <c r="AU123" s="221" t="s">
        <v>84</v>
      </c>
      <c r="AY123" s="20" t="s">
        <v>277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3195</v>
      </c>
    </row>
    <row r="124" s="2" customFormat="1">
      <c r="A124" s="41"/>
      <c r="B124" s="42"/>
      <c r="C124" s="43"/>
      <c r="D124" s="223" t="s">
        <v>283</v>
      </c>
      <c r="E124" s="43"/>
      <c r="F124" s="224" t="s">
        <v>2385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283</v>
      </c>
      <c r="AU124" s="20" t="s">
        <v>84</v>
      </c>
    </row>
    <row r="125" s="2" customFormat="1">
      <c r="A125" s="41"/>
      <c r="B125" s="42"/>
      <c r="C125" s="43"/>
      <c r="D125" s="252" t="s">
        <v>2357</v>
      </c>
      <c r="E125" s="43"/>
      <c r="F125" s="253" t="s">
        <v>2386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2357</v>
      </c>
      <c r="AU125" s="20" t="s">
        <v>84</v>
      </c>
    </row>
    <row r="126" s="14" customFormat="1">
      <c r="A126" s="14"/>
      <c r="B126" s="254"/>
      <c r="C126" s="255"/>
      <c r="D126" s="223" t="s">
        <v>285</v>
      </c>
      <c r="E126" s="256" t="s">
        <v>19</v>
      </c>
      <c r="F126" s="257" t="s">
        <v>2387</v>
      </c>
      <c r="G126" s="255"/>
      <c r="H126" s="256" t="s">
        <v>19</v>
      </c>
      <c r="I126" s="258"/>
      <c r="J126" s="255"/>
      <c r="K126" s="255"/>
      <c r="L126" s="259"/>
      <c r="M126" s="260"/>
      <c r="N126" s="261"/>
      <c r="O126" s="261"/>
      <c r="P126" s="261"/>
      <c r="Q126" s="261"/>
      <c r="R126" s="261"/>
      <c r="S126" s="261"/>
      <c r="T126" s="262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63" t="s">
        <v>285</v>
      </c>
      <c r="AU126" s="263" t="s">
        <v>84</v>
      </c>
      <c r="AV126" s="14" t="s">
        <v>82</v>
      </c>
      <c r="AW126" s="14" t="s">
        <v>37</v>
      </c>
      <c r="AX126" s="14" t="s">
        <v>75</v>
      </c>
      <c r="AY126" s="263" t="s">
        <v>277</v>
      </c>
    </row>
    <row r="127" s="12" customFormat="1">
      <c r="A127" s="12"/>
      <c r="B127" s="228"/>
      <c r="C127" s="229"/>
      <c r="D127" s="223" t="s">
        <v>285</v>
      </c>
      <c r="E127" s="230" t="s">
        <v>19</v>
      </c>
      <c r="F127" s="231" t="s">
        <v>3196</v>
      </c>
      <c r="G127" s="229"/>
      <c r="H127" s="232">
        <v>56.088999999999999</v>
      </c>
      <c r="I127" s="233"/>
      <c r="J127" s="229"/>
      <c r="K127" s="229"/>
      <c r="L127" s="234"/>
      <c r="M127" s="235"/>
      <c r="N127" s="236"/>
      <c r="O127" s="236"/>
      <c r="P127" s="236"/>
      <c r="Q127" s="236"/>
      <c r="R127" s="236"/>
      <c r="S127" s="236"/>
      <c r="T127" s="237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T127" s="238" t="s">
        <v>285</v>
      </c>
      <c r="AU127" s="238" t="s">
        <v>84</v>
      </c>
      <c r="AV127" s="12" t="s">
        <v>84</v>
      </c>
      <c r="AW127" s="12" t="s">
        <v>37</v>
      </c>
      <c r="AX127" s="12" t="s">
        <v>82</v>
      </c>
      <c r="AY127" s="238" t="s">
        <v>277</v>
      </c>
    </row>
    <row r="128" s="2" customFormat="1" ht="16.5" customHeight="1">
      <c r="A128" s="41"/>
      <c r="B128" s="42"/>
      <c r="C128" s="210" t="s">
        <v>306</v>
      </c>
      <c r="D128" s="210" t="s">
        <v>278</v>
      </c>
      <c r="E128" s="211" t="s">
        <v>2389</v>
      </c>
      <c r="F128" s="212" t="s">
        <v>2390</v>
      </c>
      <c r="G128" s="213" t="s">
        <v>1131</v>
      </c>
      <c r="H128" s="214">
        <v>234.964</v>
      </c>
      <c r="I128" s="215"/>
      <c r="J128" s="216">
        <f>ROUND(I128*H128,2)</f>
        <v>0</v>
      </c>
      <c r="K128" s="212" t="s">
        <v>2354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278</v>
      </c>
      <c r="AU128" s="221" t="s">
        <v>84</v>
      </c>
      <c r="AY128" s="20" t="s">
        <v>277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3197</v>
      </c>
    </row>
    <row r="129" s="2" customFormat="1">
      <c r="A129" s="41"/>
      <c r="B129" s="42"/>
      <c r="C129" s="43"/>
      <c r="D129" s="223" t="s">
        <v>283</v>
      </c>
      <c r="E129" s="43"/>
      <c r="F129" s="224" t="s">
        <v>2392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283</v>
      </c>
      <c r="AU129" s="20" t="s">
        <v>84</v>
      </c>
    </row>
    <row r="130" s="2" customFormat="1">
      <c r="A130" s="41"/>
      <c r="B130" s="42"/>
      <c r="C130" s="43"/>
      <c r="D130" s="252" t="s">
        <v>2357</v>
      </c>
      <c r="E130" s="43"/>
      <c r="F130" s="253" t="s">
        <v>2393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2357</v>
      </c>
      <c r="AU130" s="20" t="s">
        <v>84</v>
      </c>
    </row>
    <row r="131" s="14" customFormat="1">
      <c r="A131" s="14"/>
      <c r="B131" s="254"/>
      <c r="C131" s="255"/>
      <c r="D131" s="223" t="s">
        <v>285</v>
      </c>
      <c r="E131" s="256" t="s">
        <v>19</v>
      </c>
      <c r="F131" s="257" t="s">
        <v>2378</v>
      </c>
      <c r="G131" s="255"/>
      <c r="H131" s="256" t="s">
        <v>19</v>
      </c>
      <c r="I131" s="258"/>
      <c r="J131" s="255"/>
      <c r="K131" s="255"/>
      <c r="L131" s="259"/>
      <c r="M131" s="260"/>
      <c r="N131" s="261"/>
      <c r="O131" s="261"/>
      <c r="P131" s="261"/>
      <c r="Q131" s="261"/>
      <c r="R131" s="261"/>
      <c r="S131" s="261"/>
      <c r="T131" s="262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63" t="s">
        <v>285</v>
      </c>
      <c r="AU131" s="263" t="s">
        <v>84</v>
      </c>
      <c r="AV131" s="14" t="s">
        <v>82</v>
      </c>
      <c r="AW131" s="14" t="s">
        <v>37</v>
      </c>
      <c r="AX131" s="14" t="s">
        <v>75</v>
      </c>
      <c r="AY131" s="263" t="s">
        <v>277</v>
      </c>
    </row>
    <row r="132" s="12" customFormat="1">
      <c r="A132" s="12"/>
      <c r="B132" s="228"/>
      <c r="C132" s="229"/>
      <c r="D132" s="223" t="s">
        <v>285</v>
      </c>
      <c r="E132" s="230" t="s">
        <v>19</v>
      </c>
      <c r="F132" s="231" t="s">
        <v>3193</v>
      </c>
      <c r="G132" s="229"/>
      <c r="H132" s="232">
        <v>117.482</v>
      </c>
      <c r="I132" s="233"/>
      <c r="J132" s="229"/>
      <c r="K132" s="229"/>
      <c r="L132" s="234"/>
      <c r="M132" s="235"/>
      <c r="N132" s="236"/>
      <c r="O132" s="236"/>
      <c r="P132" s="236"/>
      <c r="Q132" s="236"/>
      <c r="R132" s="236"/>
      <c r="S132" s="236"/>
      <c r="T132" s="237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T132" s="238" t="s">
        <v>285</v>
      </c>
      <c r="AU132" s="238" t="s">
        <v>84</v>
      </c>
      <c r="AV132" s="12" t="s">
        <v>84</v>
      </c>
      <c r="AW132" s="12" t="s">
        <v>37</v>
      </c>
      <c r="AX132" s="12" t="s">
        <v>75</v>
      </c>
      <c r="AY132" s="238" t="s">
        <v>277</v>
      </c>
    </row>
    <row r="133" s="14" customFormat="1">
      <c r="A133" s="14"/>
      <c r="B133" s="254"/>
      <c r="C133" s="255"/>
      <c r="D133" s="223" t="s">
        <v>285</v>
      </c>
      <c r="E133" s="256" t="s">
        <v>19</v>
      </c>
      <c r="F133" s="257" t="s">
        <v>2380</v>
      </c>
      <c r="G133" s="255"/>
      <c r="H133" s="256" t="s">
        <v>19</v>
      </c>
      <c r="I133" s="258"/>
      <c r="J133" s="255"/>
      <c r="K133" s="255"/>
      <c r="L133" s="259"/>
      <c r="M133" s="260"/>
      <c r="N133" s="261"/>
      <c r="O133" s="261"/>
      <c r="P133" s="261"/>
      <c r="Q133" s="261"/>
      <c r="R133" s="261"/>
      <c r="S133" s="261"/>
      <c r="T133" s="262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63" t="s">
        <v>285</v>
      </c>
      <c r="AU133" s="263" t="s">
        <v>84</v>
      </c>
      <c r="AV133" s="14" t="s">
        <v>82</v>
      </c>
      <c r="AW133" s="14" t="s">
        <v>37</v>
      </c>
      <c r="AX133" s="14" t="s">
        <v>75</v>
      </c>
      <c r="AY133" s="263" t="s">
        <v>277</v>
      </c>
    </row>
    <row r="134" s="12" customFormat="1">
      <c r="A134" s="12"/>
      <c r="B134" s="228"/>
      <c r="C134" s="229"/>
      <c r="D134" s="223" t="s">
        <v>285</v>
      </c>
      <c r="E134" s="230" t="s">
        <v>19</v>
      </c>
      <c r="F134" s="231" t="s">
        <v>3194</v>
      </c>
      <c r="G134" s="229"/>
      <c r="H134" s="232">
        <v>61.393000000000001</v>
      </c>
      <c r="I134" s="233"/>
      <c r="J134" s="229"/>
      <c r="K134" s="229"/>
      <c r="L134" s="234"/>
      <c r="M134" s="235"/>
      <c r="N134" s="236"/>
      <c r="O134" s="236"/>
      <c r="P134" s="236"/>
      <c r="Q134" s="236"/>
      <c r="R134" s="236"/>
      <c r="S134" s="236"/>
      <c r="T134" s="237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T134" s="238" t="s">
        <v>285</v>
      </c>
      <c r="AU134" s="238" t="s">
        <v>84</v>
      </c>
      <c r="AV134" s="12" t="s">
        <v>84</v>
      </c>
      <c r="AW134" s="12" t="s">
        <v>37</v>
      </c>
      <c r="AX134" s="12" t="s">
        <v>75</v>
      </c>
      <c r="AY134" s="238" t="s">
        <v>277</v>
      </c>
    </row>
    <row r="135" s="14" customFormat="1">
      <c r="A135" s="14"/>
      <c r="B135" s="254"/>
      <c r="C135" s="255"/>
      <c r="D135" s="223" t="s">
        <v>285</v>
      </c>
      <c r="E135" s="256" t="s">
        <v>19</v>
      </c>
      <c r="F135" s="257" t="s">
        <v>2395</v>
      </c>
      <c r="G135" s="255"/>
      <c r="H135" s="256" t="s">
        <v>19</v>
      </c>
      <c r="I135" s="258"/>
      <c r="J135" s="255"/>
      <c r="K135" s="255"/>
      <c r="L135" s="259"/>
      <c r="M135" s="260"/>
      <c r="N135" s="261"/>
      <c r="O135" s="261"/>
      <c r="P135" s="261"/>
      <c r="Q135" s="261"/>
      <c r="R135" s="261"/>
      <c r="S135" s="261"/>
      <c r="T135" s="262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3" t="s">
        <v>285</v>
      </c>
      <c r="AU135" s="263" t="s">
        <v>84</v>
      </c>
      <c r="AV135" s="14" t="s">
        <v>82</v>
      </c>
      <c r="AW135" s="14" t="s">
        <v>37</v>
      </c>
      <c r="AX135" s="14" t="s">
        <v>75</v>
      </c>
      <c r="AY135" s="263" t="s">
        <v>277</v>
      </c>
    </row>
    <row r="136" s="12" customFormat="1">
      <c r="A136" s="12"/>
      <c r="B136" s="228"/>
      <c r="C136" s="229"/>
      <c r="D136" s="223" t="s">
        <v>285</v>
      </c>
      <c r="E136" s="230" t="s">
        <v>19</v>
      </c>
      <c r="F136" s="231" t="s">
        <v>3198</v>
      </c>
      <c r="G136" s="229"/>
      <c r="H136" s="232">
        <v>56.088999999999999</v>
      </c>
      <c r="I136" s="233"/>
      <c r="J136" s="229"/>
      <c r="K136" s="229"/>
      <c r="L136" s="234"/>
      <c r="M136" s="235"/>
      <c r="N136" s="236"/>
      <c r="O136" s="236"/>
      <c r="P136" s="236"/>
      <c r="Q136" s="236"/>
      <c r="R136" s="236"/>
      <c r="S136" s="236"/>
      <c r="T136" s="237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T136" s="238" t="s">
        <v>285</v>
      </c>
      <c r="AU136" s="238" t="s">
        <v>84</v>
      </c>
      <c r="AV136" s="12" t="s">
        <v>84</v>
      </c>
      <c r="AW136" s="12" t="s">
        <v>37</v>
      </c>
      <c r="AX136" s="12" t="s">
        <v>75</v>
      </c>
      <c r="AY136" s="238" t="s">
        <v>277</v>
      </c>
    </row>
    <row r="137" s="15" customFormat="1">
      <c r="A137" s="15"/>
      <c r="B137" s="264"/>
      <c r="C137" s="265"/>
      <c r="D137" s="223" t="s">
        <v>285</v>
      </c>
      <c r="E137" s="266" t="s">
        <v>19</v>
      </c>
      <c r="F137" s="267" t="s">
        <v>2372</v>
      </c>
      <c r="G137" s="265"/>
      <c r="H137" s="268">
        <v>234.964</v>
      </c>
      <c r="I137" s="269"/>
      <c r="J137" s="265"/>
      <c r="K137" s="265"/>
      <c r="L137" s="270"/>
      <c r="M137" s="271"/>
      <c r="N137" s="272"/>
      <c r="O137" s="272"/>
      <c r="P137" s="272"/>
      <c r="Q137" s="272"/>
      <c r="R137" s="272"/>
      <c r="S137" s="272"/>
      <c r="T137" s="273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74" t="s">
        <v>285</v>
      </c>
      <c r="AU137" s="274" t="s">
        <v>84</v>
      </c>
      <c r="AV137" s="15" t="s">
        <v>102</v>
      </c>
      <c r="AW137" s="15" t="s">
        <v>37</v>
      </c>
      <c r="AX137" s="15" t="s">
        <v>82</v>
      </c>
      <c r="AY137" s="274" t="s">
        <v>277</v>
      </c>
    </row>
    <row r="138" s="2" customFormat="1" ht="16.5" customHeight="1">
      <c r="A138" s="41"/>
      <c r="B138" s="42"/>
      <c r="C138" s="210" t="s">
        <v>312</v>
      </c>
      <c r="D138" s="210" t="s">
        <v>278</v>
      </c>
      <c r="E138" s="211" t="s">
        <v>2397</v>
      </c>
      <c r="F138" s="212" t="s">
        <v>2398</v>
      </c>
      <c r="G138" s="213" t="s">
        <v>940</v>
      </c>
      <c r="H138" s="214">
        <v>100.95999999999999</v>
      </c>
      <c r="I138" s="215"/>
      <c r="J138" s="216">
        <f>ROUND(I138*H138,2)</f>
        <v>0</v>
      </c>
      <c r="K138" s="212" t="s">
        <v>2354</v>
      </c>
      <c r="L138" s="47"/>
      <c r="M138" s="217" t="s">
        <v>19</v>
      </c>
      <c r="N138" s="218" t="s">
        <v>46</v>
      </c>
      <c r="O138" s="87"/>
      <c r="P138" s="219">
        <f>O138*H138</f>
        <v>0</v>
      </c>
      <c r="Q138" s="219">
        <v>0</v>
      </c>
      <c r="R138" s="219">
        <f>Q138*H138</f>
        <v>0</v>
      </c>
      <c r="S138" s="219">
        <v>0</v>
      </c>
      <c r="T138" s="22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1" t="s">
        <v>102</v>
      </c>
      <c r="AT138" s="221" t="s">
        <v>278</v>
      </c>
      <c r="AU138" s="221" t="s">
        <v>84</v>
      </c>
      <c r="AY138" s="20" t="s">
        <v>277</v>
      </c>
      <c r="BE138" s="222">
        <f>IF(N138="základní",J138,0)</f>
        <v>0</v>
      </c>
      <c r="BF138" s="222">
        <f>IF(N138="snížená",J138,0)</f>
        <v>0</v>
      </c>
      <c r="BG138" s="222">
        <f>IF(N138="zákl. přenesená",J138,0)</f>
        <v>0</v>
      </c>
      <c r="BH138" s="222">
        <f>IF(N138="sníž. přenesená",J138,0)</f>
        <v>0</v>
      </c>
      <c r="BI138" s="222">
        <f>IF(N138="nulová",J138,0)</f>
        <v>0</v>
      </c>
      <c r="BJ138" s="20" t="s">
        <v>82</v>
      </c>
      <c r="BK138" s="222">
        <f>ROUND(I138*H138,2)</f>
        <v>0</v>
      </c>
      <c r="BL138" s="20" t="s">
        <v>102</v>
      </c>
      <c r="BM138" s="221" t="s">
        <v>3199</v>
      </c>
    </row>
    <row r="139" s="2" customFormat="1">
      <c r="A139" s="41"/>
      <c r="B139" s="42"/>
      <c r="C139" s="43"/>
      <c r="D139" s="223" t="s">
        <v>283</v>
      </c>
      <c r="E139" s="43"/>
      <c r="F139" s="224" t="s">
        <v>2400</v>
      </c>
      <c r="G139" s="43"/>
      <c r="H139" s="43"/>
      <c r="I139" s="225"/>
      <c r="J139" s="43"/>
      <c r="K139" s="43"/>
      <c r="L139" s="47"/>
      <c r="M139" s="226"/>
      <c r="N139" s="22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283</v>
      </c>
      <c r="AU139" s="20" t="s">
        <v>84</v>
      </c>
    </row>
    <row r="140" s="2" customFormat="1">
      <c r="A140" s="41"/>
      <c r="B140" s="42"/>
      <c r="C140" s="43"/>
      <c r="D140" s="252" t="s">
        <v>2357</v>
      </c>
      <c r="E140" s="43"/>
      <c r="F140" s="253" t="s">
        <v>2401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2357</v>
      </c>
      <c r="AU140" s="20" t="s">
        <v>84</v>
      </c>
    </row>
    <row r="141" s="12" customFormat="1">
      <c r="A141" s="12"/>
      <c r="B141" s="228"/>
      <c r="C141" s="229"/>
      <c r="D141" s="223" t="s">
        <v>285</v>
      </c>
      <c r="E141" s="230" t="s">
        <v>19</v>
      </c>
      <c r="F141" s="231" t="s">
        <v>3200</v>
      </c>
      <c r="G141" s="229"/>
      <c r="H141" s="232">
        <v>100.95999999999999</v>
      </c>
      <c r="I141" s="233"/>
      <c r="J141" s="229"/>
      <c r="K141" s="229"/>
      <c r="L141" s="234"/>
      <c r="M141" s="235"/>
      <c r="N141" s="236"/>
      <c r="O141" s="236"/>
      <c r="P141" s="236"/>
      <c r="Q141" s="236"/>
      <c r="R141" s="236"/>
      <c r="S141" s="236"/>
      <c r="T141" s="237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T141" s="238" t="s">
        <v>285</v>
      </c>
      <c r="AU141" s="238" t="s">
        <v>84</v>
      </c>
      <c r="AV141" s="12" t="s">
        <v>84</v>
      </c>
      <c r="AW141" s="12" t="s">
        <v>37</v>
      </c>
      <c r="AX141" s="12" t="s">
        <v>82</v>
      </c>
      <c r="AY141" s="238" t="s">
        <v>277</v>
      </c>
    </row>
    <row r="142" s="2" customFormat="1" ht="16.5" customHeight="1">
      <c r="A142" s="41"/>
      <c r="B142" s="42"/>
      <c r="C142" s="210" t="s">
        <v>318</v>
      </c>
      <c r="D142" s="210" t="s">
        <v>278</v>
      </c>
      <c r="E142" s="211" t="s">
        <v>1161</v>
      </c>
      <c r="F142" s="212" t="s">
        <v>1162</v>
      </c>
      <c r="G142" s="213" t="s">
        <v>1131</v>
      </c>
      <c r="H142" s="214">
        <v>56.088999999999999</v>
      </c>
      <c r="I142" s="215"/>
      <c r="J142" s="216">
        <f>ROUND(I142*H142,2)</f>
        <v>0</v>
      </c>
      <c r="K142" s="212" t="s">
        <v>2354</v>
      </c>
      <c r="L142" s="47"/>
      <c r="M142" s="217" t="s">
        <v>19</v>
      </c>
      <c r="N142" s="218" t="s">
        <v>46</v>
      </c>
      <c r="O142" s="87"/>
      <c r="P142" s="219">
        <f>O142*H142</f>
        <v>0</v>
      </c>
      <c r="Q142" s="219">
        <v>0</v>
      </c>
      <c r="R142" s="219">
        <f>Q142*H142</f>
        <v>0</v>
      </c>
      <c r="S142" s="219">
        <v>0</v>
      </c>
      <c r="T142" s="22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1" t="s">
        <v>102</v>
      </c>
      <c r="AT142" s="221" t="s">
        <v>278</v>
      </c>
      <c r="AU142" s="221" t="s">
        <v>84</v>
      </c>
      <c r="AY142" s="20" t="s">
        <v>277</v>
      </c>
      <c r="BE142" s="222">
        <f>IF(N142="základní",J142,0)</f>
        <v>0</v>
      </c>
      <c r="BF142" s="222">
        <f>IF(N142="snížená",J142,0)</f>
        <v>0</v>
      </c>
      <c r="BG142" s="222">
        <f>IF(N142="zákl. přenesená",J142,0)</f>
        <v>0</v>
      </c>
      <c r="BH142" s="222">
        <f>IF(N142="sníž. přenesená",J142,0)</f>
        <v>0</v>
      </c>
      <c r="BI142" s="222">
        <f>IF(N142="nulová",J142,0)</f>
        <v>0</v>
      </c>
      <c r="BJ142" s="20" t="s">
        <v>82</v>
      </c>
      <c r="BK142" s="222">
        <f>ROUND(I142*H142,2)</f>
        <v>0</v>
      </c>
      <c r="BL142" s="20" t="s">
        <v>102</v>
      </c>
      <c r="BM142" s="221" t="s">
        <v>3201</v>
      </c>
    </row>
    <row r="143" s="2" customFormat="1">
      <c r="A143" s="41"/>
      <c r="B143" s="42"/>
      <c r="C143" s="43"/>
      <c r="D143" s="223" t="s">
        <v>283</v>
      </c>
      <c r="E143" s="43"/>
      <c r="F143" s="224" t="s">
        <v>2404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283</v>
      </c>
      <c r="AU143" s="20" t="s">
        <v>84</v>
      </c>
    </row>
    <row r="144" s="2" customFormat="1">
      <c r="A144" s="41"/>
      <c r="B144" s="42"/>
      <c r="C144" s="43"/>
      <c r="D144" s="252" t="s">
        <v>2357</v>
      </c>
      <c r="E144" s="43"/>
      <c r="F144" s="253" t="s">
        <v>2405</v>
      </c>
      <c r="G144" s="43"/>
      <c r="H144" s="43"/>
      <c r="I144" s="225"/>
      <c r="J144" s="43"/>
      <c r="K144" s="43"/>
      <c r="L144" s="47"/>
      <c r="M144" s="226"/>
      <c r="N144" s="22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2357</v>
      </c>
      <c r="AU144" s="20" t="s">
        <v>84</v>
      </c>
    </row>
    <row r="145" s="12" customFormat="1">
      <c r="A145" s="12"/>
      <c r="B145" s="228"/>
      <c r="C145" s="229"/>
      <c r="D145" s="223" t="s">
        <v>285</v>
      </c>
      <c r="E145" s="230" t="s">
        <v>19</v>
      </c>
      <c r="F145" s="231" t="s">
        <v>3198</v>
      </c>
      <c r="G145" s="229"/>
      <c r="H145" s="232">
        <v>56.088999999999999</v>
      </c>
      <c r="I145" s="233"/>
      <c r="J145" s="229"/>
      <c r="K145" s="229"/>
      <c r="L145" s="234"/>
      <c r="M145" s="235"/>
      <c r="N145" s="236"/>
      <c r="O145" s="236"/>
      <c r="P145" s="236"/>
      <c r="Q145" s="236"/>
      <c r="R145" s="236"/>
      <c r="S145" s="236"/>
      <c r="T145" s="237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T145" s="238" t="s">
        <v>285</v>
      </c>
      <c r="AU145" s="238" t="s">
        <v>84</v>
      </c>
      <c r="AV145" s="12" t="s">
        <v>84</v>
      </c>
      <c r="AW145" s="12" t="s">
        <v>37</v>
      </c>
      <c r="AX145" s="12" t="s">
        <v>82</v>
      </c>
      <c r="AY145" s="238" t="s">
        <v>277</v>
      </c>
    </row>
    <row r="146" s="2" customFormat="1" ht="16.5" customHeight="1">
      <c r="A146" s="41"/>
      <c r="B146" s="42"/>
      <c r="C146" s="210" t="s">
        <v>329</v>
      </c>
      <c r="D146" s="210" t="s">
        <v>278</v>
      </c>
      <c r="E146" s="211" t="s">
        <v>2406</v>
      </c>
      <c r="F146" s="212" t="s">
        <v>2407</v>
      </c>
      <c r="G146" s="213" t="s">
        <v>1131</v>
      </c>
      <c r="H146" s="214">
        <v>61.393000000000001</v>
      </c>
      <c r="I146" s="215"/>
      <c r="J146" s="216">
        <f>ROUND(I146*H146,2)</f>
        <v>0</v>
      </c>
      <c r="K146" s="212" t="s">
        <v>2354</v>
      </c>
      <c r="L146" s="47"/>
      <c r="M146" s="217" t="s">
        <v>19</v>
      </c>
      <c r="N146" s="218" t="s">
        <v>46</v>
      </c>
      <c r="O146" s="87"/>
      <c r="P146" s="219">
        <f>O146*H146</f>
        <v>0</v>
      </c>
      <c r="Q146" s="219">
        <v>0</v>
      </c>
      <c r="R146" s="219">
        <f>Q146*H146</f>
        <v>0</v>
      </c>
      <c r="S146" s="219">
        <v>0</v>
      </c>
      <c r="T146" s="220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1" t="s">
        <v>102</v>
      </c>
      <c r="AT146" s="221" t="s">
        <v>278</v>
      </c>
      <c r="AU146" s="221" t="s">
        <v>84</v>
      </c>
      <c r="AY146" s="20" t="s">
        <v>277</v>
      </c>
      <c r="BE146" s="222">
        <f>IF(N146="základní",J146,0)</f>
        <v>0</v>
      </c>
      <c r="BF146" s="222">
        <f>IF(N146="snížená",J146,0)</f>
        <v>0</v>
      </c>
      <c r="BG146" s="222">
        <f>IF(N146="zákl. přenesená",J146,0)</f>
        <v>0</v>
      </c>
      <c r="BH146" s="222">
        <f>IF(N146="sníž. přenesená",J146,0)</f>
        <v>0</v>
      </c>
      <c r="BI146" s="222">
        <f>IF(N146="nulová",J146,0)</f>
        <v>0</v>
      </c>
      <c r="BJ146" s="20" t="s">
        <v>82</v>
      </c>
      <c r="BK146" s="222">
        <f>ROUND(I146*H146,2)</f>
        <v>0</v>
      </c>
      <c r="BL146" s="20" t="s">
        <v>102</v>
      </c>
      <c r="BM146" s="221" t="s">
        <v>3202</v>
      </c>
    </row>
    <row r="147" s="2" customFormat="1">
      <c r="A147" s="41"/>
      <c r="B147" s="42"/>
      <c r="C147" s="43"/>
      <c r="D147" s="223" t="s">
        <v>283</v>
      </c>
      <c r="E147" s="43"/>
      <c r="F147" s="224" t="s">
        <v>2409</v>
      </c>
      <c r="G147" s="43"/>
      <c r="H147" s="43"/>
      <c r="I147" s="225"/>
      <c r="J147" s="43"/>
      <c r="K147" s="43"/>
      <c r="L147" s="47"/>
      <c r="M147" s="226"/>
      <c r="N147" s="22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283</v>
      </c>
      <c r="AU147" s="20" t="s">
        <v>84</v>
      </c>
    </row>
    <row r="148" s="2" customFormat="1">
      <c r="A148" s="41"/>
      <c r="B148" s="42"/>
      <c r="C148" s="43"/>
      <c r="D148" s="252" t="s">
        <v>2357</v>
      </c>
      <c r="E148" s="43"/>
      <c r="F148" s="253" t="s">
        <v>2410</v>
      </c>
      <c r="G148" s="43"/>
      <c r="H148" s="43"/>
      <c r="I148" s="225"/>
      <c r="J148" s="43"/>
      <c r="K148" s="43"/>
      <c r="L148" s="47"/>
      <c r="M148" s="226"/>
      <c r="N148" s="22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2357</v>
      </c>
      <c r="AU148" s="20" t="s">
        <v>84</v>
      </c>
    </row>
    <row r="149" s="14" customFormat="1">
      <c r="A149" s="14"/>
      <c r="B149" s="254"/>
      <c r="C149" s="255"/>
      <c r="D149" s="223" t="s">
        <v>285</v>
      </c>
      <c r="E149" s="256" t="s">
        <v>19</v>
      </c>
      <c r="F149" s="257" t="s">
        <v>3203</v>
      </c>
      <c r="G149" s="255"/>
      <c r="H149" s="256" t="s">
        <v>19</v>
      </c>
      <c r="I149" s="258"/>
      <c r="J149" s="255"/>
      <c r="K149" s="255"/>
      <c r="L149" s="259"/>
      <c r="M149" s="260"/>
      <c r="N149" s="261"/>
      <c r="O149" s="261"/>
      <c r="P149" s="261"/>
      <c r="Q149" s="261"/>
      <c r="R149" s="261"/>
      <c r="S149" s="261"/>
      <c r="T149" s="262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3" t="s">
        <v>285</v>
      </c>
      <c r="AU149" s="263" t="s">
        <v>84</v>
      </c>
      <c r="AV149" s="14" t="s">
        <v>82</v>
      </c>
      <c r="AW149" s="14" t="s">
        <v>37</v>
      </c>
      <c r="AX149" s="14" t="s">
        <v>75</v>
      </c>
      <c r="AY149" s="263" t="s">
        <v>277</v>
      </c>
    </row>
    <row r="150" s="12" customFormat="1">
      <c r="A150" s="12"/>
      <c r="B150" s="228"/>
      <c r="C150" s="229"/>
      <c r="D150" s="223" t="s">
        <v>285</v>
      </c>
      <c r="E150" s="230" t="s">
        <v>19</v>
      </c>
      <c r="F150" s="231" t="s">
        <v>3204</v>
      </c>
      <c r="G150" s="229"/>
      <c r="H150" s="232">
        <v>11.4</v>
      </c>
      <c r="I150" s="233"/>
      <c r="J150" s="229"/>
      <c r="K150" s="229"/>
      <c r="L150" s="234"/>
      <c r="M150" s="235"/>
      <c r="N150" s="236"/>
      <c r="O150" s="236"/>
      <c r="P150" s="236"/>
      <c r="Q150" s="236"/>
      <c r="R150" s="236"/>
      <c r="S150" s="236"/>
      <c r="T150" s="237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T150" s="238" t="s">
        <v>285</v>
      </c>
      <c r="AU150" s="238" t="s">
        <v>84</v>
      </c>
      <c r="AV150" s="12" t="s">
        <v>84</v>
      </c>
      <c r="AW150" s="12" t="s">
        <v>37</v>
      </c>
      <c r="AX150" s="12" t="s">
        <v>75</v>
      </c>
      <c r="AY150" s="238" t="s">
        <v>277</v>
      </c>
    </row>
    <row r="151" s="12" customFormat="1">
      <c r="A151" s="12"/>
      <c r="B151" s="228"/>
      <c r="C151" s="229"/>
      <c r="D151" s="223" t="s">
        <v>285</v>
      </c>
      <c r="E151" s="230" t="s">
        <v>19</v>
      </c>
      <c r="F151" s="231" t="s">
        <v>3205</v>
      </c>
      <c r="G151" s="229"/>
      <c r="H151" s="232">
        <v>1.194</v>
      </c>
      <c r="I151" s="233"/>
      <c r="J151" s="229"/>
      <c r="K151" s="229"/>
      <c r="L151" s="234"/>
      <c r="M151" s="235"/>
      <c r="N151" s="236"/>
      <c r="O151" s="236"/>
      <c r="P151" s="236"/>
      <c r="Q151" s="236"/>
      <c r="R151" s="236"/>
      <c r="S151" s="236"/>
      <c r="T151" s="237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T151" s="238" t="s">
        <v>285</v>
      </c>
      <c r="AU151" s="238" t="s">
        <v>84</v>
      </c>
      <c r="AV151" s="12" t="s">
        <v>84</v>
      </c>
      <c r="AW151" s="12" t="s">
        <v>37</v>
      </c>
      <c r="AX151" s="12" t="s">
        <v>75</v>
      </c>
      <c r="AY151" s="238" t="s">
        <v>277</v>
      </c>
    </row>
    <row r="152" s="12" customFormat="1">
      <c r="A152" s="12"/>
      <c r="B152" s="228"/>
      <c r="C152" s="229"/>
      <c r="D152" s="223" t="s">
        <v>285</v>
      </c>
      <c r="E152" s="230" t="s">
        <v>19</v>
      </c>
      <c r="F152" s="231" t="s">
        <v>3206</v>
      </c>
      <c r="G152" s="229"/>
      <c r="H152" s="232">
        <v>0.93000000000000005</v>
      </c>
      <c r="I152" s="233"/>
      <c r="J152" s="229"/>
      <c r="K152" s="229"/>
      <c r="L152" s="234"/>
      <c r="M152" s="235"/>
      <c r="N152" s="236"/>
      <c r="O152" s="236"/>
      <c r="P152" s="236"/>
      <c r="Q152" s="236"/>
      <c r="R152" s="236"/>
      <c r="S152" s="236"/>
      <c r="T152" s="237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T152" s="238" t="s">
        <v>285</v>
      </c>
      <c r="AU152" s="238" t="s">
        <v>84</v>
      </c>
      <c r="AV152" s="12" t="s">
        <v>84</v>
      </c>
      <c r="AW152" s="12" t="s">
        <v>37</v>
      </c>
      <c r="AX152" s="12" t="s">
        <v>75</v>
      </c>
      <c r="AY152" s="238" t="s">
        <v>277</v>
      </c>
    </row>
    <row r="153" s="14" customFormat="1">
      <c r="A153" s="14"/>
      <c r="B153" s="254"/>
      <c r="C153" s="255"/>
      <c r="D153" s="223" t="s">
        <v>285</v>
      </c>
      <c r="E153" s="256" t="s">
        <v>19</v>
      </c>
      <c r="F153" s="257" t="s">
        <v>3207</v>
      </c>
      <c r="G153" s="255"/>
      <c r="H153" s="256" t="s">
        <v>19</v>
      </c>
      <c r="I153" s="258"/>
      <c r="J153" s="255"/>
      <c r="K153" s="255"/>
      <c r="L153" s="259"/>
      <c r="M153" s="260"/>
      <c r="N153" s="261"/>
      <c r="O153" s="261"/>
      <c r="P153" s="261"/>
      <c r="Q153" s="261"/>
      <c r="R153" s="261"/>
      <c r="S153" s="261"/>
      <c r="T153" s="262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3" t="s">
        <v>285</v>
      </c>
      <c r="AU153" s="263" t="s">
        <v>84</v>
      </c>
      <c r="AV153" s="14" t="s">
        <v>82</v>
      </c>
      <c r="AW153" s="14" t="s">
        <v>37</v>
      </c>
      <c r="AX153" s="14" t="s">
        <v>75</v>
      </c>
      <c r="AY153" s="263" t="s">
        <v>277</v>
      </c>
    </row>
    <row r="154" s="14" customFormat="1">
      <c r="A154" s="14"/>
      <c r="B154" s="254"/>
      <c r="C154" s="255"/>
      <c r="D154" s="223" t="s">
        <v>285</v>
      </c>
      <c r="E154" s="256" t="s">
        <v>19</v>
      </c>
      <c r="F154" s="257" t="s">
        <v>3185</v>
      </c>
      <c r="G154" s="255"/>
      <c r="H154" s="256" t="s">
        <v>19</v>
      </c>
      <c r="I154" s="258"/>
      <c r="J154" s="255"/>
      <c r="K154" s="255"/>
      <c r="L154" s="259"/>
      <c r="M154" s="260"/>
      <c r="N154" s="261"/>
      <c r="O154" s="261"/>
      <c r="P154" s="261"/>
      <c r="Q154" s="261"/>
      <c r="R154" s="261"/>
      <c r="S154" s="261"/>
      <c r="T154" s="262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3" t="s">
        <v>285</v>
      </c>
      <c r="AU154" s="263" t="s">
        <v>84</v>
      </c>
      <c r="AV154" s="14" t="s">
        <v>82</v>
      </c>
      <c r="AW154" s="14" t="s">
        <v>37</v>
      </c>
      <c r="AX154" s="14" t="s">
        <v>75</v>
      </c>
      <c r="AY154" s="263" t="s">
        <v>277</v>
      </c>
    </row>
    <row r="155" s="12" customFormat="1">
      <c r="A155" s="12"/>
      <c r="B155" s="228"/>
      <c r="C155" s="229"/>
      <c r="D155" s="223" t="s">
        <v>285</v>
      </c>
      <c r="E155" s="230" t="s">
        <v>19</v>
      </c>
      <c r="F155" s="231" t="s">
        <v>3208</v>
      </c>
      <c r="G155" s="229"/>
      <c r="H155" s="232">
        <v>19.777000000000001</v>
      </c>
      <c r="I155" s="233"/>
      <c r="J155" s="229"/>
      <c r="K155" s="229"/>
      <c r="L155" s="234"/>
      <c r="M155" s="235"/>
      <c r="N155" s="236"/>
      <c r="O155" s="236"/>
      <c r="P155" s="236"/>
      <c r="Q155" s="236"/>
      <c r="R155" s="236"/>
      <c r="S155" s="236"/>
      <c r="T155" s="237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T155" s="238" t="s">
        <v>285</v>
      </c>
      <c r="AU155" s="238" t="s">
        <v>84</v>
      </c>
      <c r="AV155" s="12" t="s">
        <v>84</v>
      </c>
      <c r="AW155" s="12" t="s">
        <v>37</v>
      </c>
      <c r="AX155" s="12" t="s">
        <v>75</v>
      </c>
      <c r="AY155" s="238" t="s">
        <v>277</v>
      </c>
    </row>
    <row r="156" s="14" customFormat="1">
      <c r="A156" s="14"/>
      <c r="B156" s="254"/>
      <c r="C156" s="255"/>
      <c r="D156" s="223" t="s">
        <v>285</v>
      </c>
      <c r="E156" s="256" t="s">
        <v>19</v>
      </c>
      <c r="F156" s="257" t="s">
        <v>3187</v>
      </c>
      <c r="G156" s="255"/>
      <c r="H156" s="256" t="s">
        <v>19</v>
      </c>
      <c r="I156" s="258"/>
      <c r="J156" s="255"/>
      <c r="K156" s="255"/>
      <c r="L156" s="259"/>
      <c r="M156" s="260"/>
      <c r="N156" s="261"/>
      <c r="O156" s="261"/>
      <c r="P156" s="261"/>
      <c r="Q156" s="261"/>
      <c r="R156" s="261"/>
      <c r="S156" s="261"/>
      <c r="T156" s="262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3" t="s">
        <v>285</v>
      </c>
      <c r="AU156" s="263" t="s">
        <v>84</v>
      </c>
      <c r="AV156" s="14" t="s">
        <v>82</v>
      </c>
      <c r="AW156" s="14" t="s">
        <v>37</v>
      </c>
      <c r="AX156" s="14" t="s">
        <v>75</v>
      </c>
      <c r="AY156" s="263" t="s">
        <v>277</v>
      </c>
    </row>
    <row r="157" s="12" customFormat="1">
      <c r="A157" s="12"/>
      <c r="B157" s="228"/>
      <c r="C157" s="229"/>
      <c r="D157" s="223" t="s">
        <v>285</v>
      </c>
      <c r="E157" s="230" t="s">
        <v>19</v>
      </c>
      <c r="F157" s="231" t="s">
        <v>3209</v>
      </c>
      <c r="G157" s="229"/>
      <c r="H157" s="232">
        <v>1.3740000000000001</v>
      </c>
      <c r="I157" s="233"/>
      <c r="J157" s="229"/>
      <c r="K157" s="229"/>
      <c r="L157" s="234"/>
      <c r="M157" s="235"/>
      <c r="N157" s="236"/>
      <c r="O157" s="236"/>
      <c r="P157" s="236"/>
      <c r="Q157" s="236"/>
      <c r="R157" s="236"/>
      <c r="S157" s="236"/>
      <c r="T157" s="237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T157" s="238" t="s">
        <v>285</v>
      </c>
      <c r="AU157" s="238" t="s">
        <v>84</v>
      </c>
      <c r="AV157" s="12" t="s">
        <v>84</v>
      </c>
      <c r="AW157" s="12" t="s">
        <v>37</v>
      </c>
      <c r="AX157" s="12" t="s">
        <v>75</v>
      </c>
      <c r="AY157" s="238" t="s">
        <v>277</v>
      </c>
    </row>
    <row r="158" s="12" customFormat="1">
      <c r="A158" s="12"/>
      <c r="B158" s="228"/>
      <c r="C158" s="229"/>
      <c r="D158" s="223" t="s">
        <v>285</v>
      </c>
      <c r="E158" s="230" t="s">
        <v>19</v>
      </c>
      <c r="F158" s="231" t="s">
        <v>3210</v>
      </c>
      <c r="G158" s="229"/>
      <c r="H158" s="232">
        <v>1.05</v>
      </c>
      <c r="I158" s="233"/>
      <c r="J158" s="229"/>
      <c r="K158" s="229"/>
      <c r="L158" s="234"/>
      <c r="M158" s="235"/>
      <c r="N158" s="236"/>
      <c r="O158" s="236"/>
      <c r="P158" s="236"/>
      <c r="Q158" s="236"/>
      <c r="R158" s="236"/>
      <c r="S158" s="236"/>
      <c r="T158" s="237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T158" s="238" t="s">
        <v>285</v>
      </c>
      <c r="AU158" s="238" t="s">
        <v>84</v>
      </c>
      <c r="AV158" s="12" t="s">
        <v>84</v>
      </c>
      <c r="AW158" s="12" t="s">
        <v>37</v>
      </c>
      <c r="AX158" s="12" t="s">
        <v>75</v>
      </c>
      <c r="AY158" s="238" t="s">
        <v>277</v>
      </c>
    </row>
    <row r="159" s="14" customFormat="1">
      <c r="A159" s="14"/>
      <c r="B159" s="254"/>
      <c r="C159" s="255"/>
      <c r="D159" s="223" t="s">
        <v>285</v>
      </c>
      <c r="E159" s="256" t="s">
        <v>19</v>
      </c>
      <c r="F159" s="257" t="s">
        <v>3190</v>
      </c>
      <c r="G159" s="255"/>
      <c r="H159" s="256" t="s">
        <v>19</v>
      </c>
      <c r="I159" s="258"/>
      <c r="J159" s="255"/>
      <c r="K159" s="255"/>
      <c r="L159" s="259"/>
      <c r="M159" s="260"/>
      <c r="N159" s="261"/>
      <c r="O159" s="261"/>
      <c r="P159" s="261"/>
      <c r="Q159" s="261"/>
      <c r="R159" s="261"/>
      <c r="S159" s="261"/>
      <c r="T159" s="262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3" t="s">
        <v>285</v>
      </c>
      <c r="AU159" s="263" t="s">
        <v>84</v>
      </c>
      <c r="AV159" s="14" t="s">
        <v>82</v>
      </c>
      <c r="AW159" s="14" t="s">
        <v>37</v>
      </c>
      <c r="AX159" s="14" t="s">
        <v>75</v>
      </c>
      <c r="AY159" s="263" t="s">
        <v>277</v>
      </c>
    </row>
    <row r="160" s="12" customFormat="1">
      <c r="A160" s="12"/>
      <c r="B160" s="228"/>
      <c r="C160" s="229"/>
      <c r="D160" s="223" t="s">
        <v>285</v>
      </c>
      <c r="E160" s="230" t="s">
        <v>19</v>
      </c>
      <c r="F160" s="231" t="s">
        <v>3211</v>
      </c>
      <c r="G160" s="229"/>
      <c r="H160" s="232">
        <v>25.667999999999999</v>
      </c>
      <c r="I160" s="233"/>
      <c r="J160" s="229"/>
      <c r="K160" s="229"/>
      <c r="L160" s="234"/>
      <c r="M160" s="235"/>
      <c r="N160" s="236"/>
      <c r="O160" s="236"/>
      <c r="P160" s="236"/>
      <c r="Q160" s="236"/>
      <c r="R160" s="236"/>
      <c r="S160" s="236"/>
      <c r="T160" s="237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T160" s="238" t="s">
        <v>285</v>
      </c>
      <c r="AU160" s="238" t="s">
        <v>84</v>
      </c>
      <c r="AV160" s="12" t="s">
        <v>84</v>
      </c>
      <c r="AW160" s="12" t="s">
        <v>37</v>
      </c>
      <c r="AX160" s="12" t="s">
        <v>75</v>
      </c>
      <c r="AY160" s="238" t="s">
        <v>277</v>
      </c>
    </row>
    <row r="161" s="15" customFormat="1">
      <c r="A161" s="15"/>
      <c r="B161" s="264"/>
      <c r="C161" s="265"/>
      <c r="D161" s="223" t="s">
        <v>285</v>
      </c>
      <c r="E161" s="266" t="s">
        <v>19</v>
      </c>
      <c r="F161" s="267" t="s">
        <v>2372</v>
      </c>
      <c r="G161" s="265"/>
      <c r="H161" s="268">
        <v>61.393000000000001</v>
      </c>
      <c r="I161" s="269"/>
      <c r="J161" s="265"/>
      <c r="K161" s="265"/>
      <c r="L161" s="270"/>
      <c r="M161" s="271"/>
      <c r="N161" s="272"/>
      <c r="O161" s="272"/>
      <c r="P161" s="272"/>
      <c r="Q161" s="272"/>
      <c r="R161" s="272"/>
      <c r="S161" s="272"/>
      <c r="T161" s="273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74" t="s">
        <v>285</v>
      </c>
      <c r="AU161" s="274" t="s">
        <v>84</v>
      </c>
      <c r="AV161" s="15" t="s">
        <v>102</v>
      </c>
      <c r="AW161" s="15" t="s">
        <v>37</v>
      </c>
      <c r="AX161" s="15" t="s">
        <v>82</v>
      </c>
      <c r="AY161" s="274" t="s">
        <v>277</v>
      </c>
    </row>
    <row r="162" s="11" customFormat="1" ht="22.8" customHeight="1">
      <c r="A162" s="11"/>
      <c r="B162" s="196"/>
      <c r="C162" s="197"/>
      <c r="D162" s="198" t="s">
        <v>74</v>
      </c>
      <c r="E162" s="249" t="s">
        <v>84</v>
      </c>
      <c r="F162" s="249" t="s">
        <v>2419</v>
      </c>
      <c r="G162" s="197"/>
      <c r="H162" s="197"/>
      <c r="I162" s="200"/>
      <c r="J162" s="250">
        <f>BK162</f>
        <v>0</v>
      </c>
      <c r="K162" s="197"/>
      <c r="L162" s="202"/>
      <c r="M162" s="203"/>
      <c r="N162" s="204"/>
      <c r="O162" s="204"/>
      <c r="P162" s="205">
        <f>SUM(P163:P183)</f>
        <v>0</v>
      </c>
      <c r="Q162" s="204"/>
      <c r="R162" s="205">
        <f>SUM(R163:R183)</f>
        <v>73.267075759999997</v>
      </c>
      <c r="S162" s="204"/>
      <c r="T162" s="206">
        <f>SUM(T163:T183)</f>
        <v>0</v>
      </c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R162" s="207" t="s">
        <v>82</v>
      </c>
      <c r="AT162" s="208" t="s">
        <v>74</v>
      </c>
      <c r="AU162" s="208" t="s">
        <v>82</v>
      </c>
      <c r="AY162" s="207" t="s">
        <v>277</v>
      </c>
      <c r="BK162" s="209">
        <f>SUM(BK163:BK183)</f>
        <v>0</v>
      </c>
    </row>
    <row r="163" s="2" customFormat="1" ht="16.5" customHeight="1">
      <c r="A163" s="41"/>
      <c r="B163" s="42"/>
      <c r="C163" s="210" t="s">
        <v>337</v>
      </c>
      <c r="D163" s="210" t="s">
        <v>278</v>
      </c>
      <c r="E163" s="211" t="s">
        <v>3212</v>
      </c>
      <c r="F163" s="212" t="s">
        <v>2421</v>
      </c>
      <c r="G163" s="213" t="s">
        <v>1131</v>
      </c>
      <c r="H163" s="214">
        <v>1.97</v>
      </c>
      <c r="I163" s="215"/>
      <c r="J163" s="216">
        <f>ROUND(I163*H163,2)</f>
        <v>0</v>
      </c>
      <c r="K163" s="212" t="s">
        <v>19</v>
      </c>
      <c r="L163" s="47"/>
      <c r="M163" s="217" t="s">
        <v>19</v>
      </c>
      <c r="N163" s="218" t="s">
        <v>46</v>
      </c>
      <c r="O163" s="87"/>
      <c r="P163" s="219">
        <f>O163*H163</f>
        <v>0</v>
      </c>
      <c r="Q163" s="219">
        <v>2.3010199999999998</v>
      </c>
      <c r="R163" s="219">
        <f>Q163*H163</f>
        <v>4.5330093999999992</v>
      </c>
      <c r="S163" s="219">
        <v>0</v>
      </c>
      <c r="T163" s="22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1" t="s">
        <v>102</v>
      </c>
      <c r="AT163" s="221" t="s">
        <v>278</v>
      </c>
      <c r="AU163" s="221" t="s">
        <v>84</v>
      </c>
      <c r="AY163" s="20" t="s">
        <v>277</v>
      </c>
      <c r="BE163" s="222">
        <f>IF(N163="základní",J163,0)</f>
        <v>0</v>
      </c>
      <c r="BF163" s="222">
        <f>IF(N163="snížená",J163,0)</f>
        <v>0</v>
      </c>
      <c r="BG163" s="222">
        <f>IF(N163="zákl. přenesená",J163,0)</f>
        <v>0</v>
      </c>
      <c r="BH163" s="222">
        <f>IF(N163="sníž. přenesená",J163,0)</f>
        <v>0</v>
      </c>
      <c r="BI163" s="222">
        <f>IF(N163="nulová",J163,0)</f>
        <v>0</v>
      </c>
      <c r="BJ163" s="20" t="s">
        <v>82</v>
      </c>
      <c r="BK163" s="222">
        <f>ROUND(I163*H163,2)</f>
        <v>0</v>
      </c>
      <c r="BL163" s="20" t="s">
        <v>102</v>
      </c>
      <c r="BM163" s="221" t="s">
        <v>3213</v>
      </c>
    </row>
    <row r="164" s="2" customFormat="1">
      <c r="A164" s="41"/>
      <c r="B164" s="42"/>
      <c r="C164" s="43"/>
      <c r="D164" s="223" t="s">
        <v>283</v>
      </c>
      <c r="E164" s="43"/>
      <c r="F164" s="224" t="s">
        <v>2421</v>
      </c>
      <c r="G164" s="43"/>
      <c r="H164" s="43"/>
      <c r="I164" s="225"/>
      <c r="J164" s="43"/>
      <c r="K164" s="43"/>
      <c r="L164" s="47"/>
      <c r="M164" s="226"/>
      <c r="N164" s="22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283</v>
      </c>
      <c r="AU164" s="20" t="s">
        <v>84</v>
      </c>
    </row>
    <row r="165" s="14" customFormat="1">
      <c r="A165" s="14"/>
      <c r="B165" s="254"/>
      <c r="C165" s="255"/>
      <c r="D165" s="223" t="s">
        <v>285</v>
      </c>
      <c r="E165" s="256" t="s">
        <v>19</v>
      </c>
      <c r="F165" s="257" t="s">
        <v>3185</v>
      </c>
      <c r="G165" s="255"/>
      <c r="H165" s="256" t="s">
        <v>19</v>
      </c>
      <c r="I165" s="258"/>
      <c r="J165" s="255"/>
      <c r="K165" s="255"/>
      <c r="L165" s="259"/>
      <c r="M165" s="260"/>
      <c r="N165" s="261"/>
      <c r="O165" s="261"/>
      <c r="P165" s="261"/>
      <c r="Q165" s="261"/>
      <c r="R165" s="261"/>
      <c r="S165" s="261"/>
      <c r="T165" s="262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3" t="s">
        <v>285</v>
      </c>
      <c r="AU165" s="263" t="s">
        <v>84</v>
      </c>
      <c r="AV165" s="14" t="s">
        <v>82</v>
      </c>
      <c r="AW165" s="14" t="s">
        <v>37</v>
      </c>
      <c r="AX165" s="14" t="s">
        <v>75</v>
      </c>
      <c r="AY165" s="263" t="s">
        <v>277</v>
      </c>
    </row>
    <row r="166" s="12" customFormat="1">
      <c r="A166" s="12"/>
      <c r="B166" s="228"/>
      <c r="C166" s="229"/>
      <c r="D166" s="223" t="s">
        <v>285</v>
      </c>
      <c r="E166" s="230" t="s">
        <v>19</v>
      </c>
      <c r="F166" s="231" t="s">
        <v>3214</v>
      </c>
      <c r="G166" s="229"/>
      <c r="H166" s="232">
        <v>0.94199999999999995</v>
      </c>
      <c r="I166" s="233"/>
      <c r="J166" s="229"/>
      <c r="K166" s="229"/>
      <c r="L166" s="234"/>
      <c r="M166" s="235"/>
      <c r="N166" s="236"/>
      <c r="O166" s="236"/>
      <c r="P166" s="236"/>
      <c r="Q166" s="236"/>
      <c r="R166" s="236"/>
      <c r="S166" s="236"/>
      <c r="T166" s="237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T166" s="238" t="s">
        <v>285</v>
      </c>
      <c r="AU166" s="238" t="s">
        <v>84</v>
      </c>
      <c r="AV166" s="12" t="s">
        <v>84</v>
      </c>
      <c r="AW166" s="12" t="s">
        <v>37</v>
      </c>
      <c r="AX166" s="12" t="s">
        <v>75</v>
      </c>
      <c r="AY166" s="238" t="s">
        <v>277</v>
      </c>
    </row>
    <row r="167" s="14" customFormat="1">
      <c r="A167" s="14"/>
      <c r="B167" s="254"/>
      <c r="C167" s="255"/>
      <c r="D167" s="223" t="s">
        <v>285</v>
      </c>
      <c r="E167" s="256" t="s">
        <v>19</v>
      </c>
      <c r="F167" s="257" t="s">
        <v>3187</v>
      </c>
      <c r="G167" s="255"/>
      <c r="H167" s="256" t="s">
        <v>19</v>
      </c>
      <c r="I167" s="258"/>
      <c r="J167" s="255"/>
      <c r="K167" s="255"/>
      <c r="L167" s="259"/>
      <c r="M167" s="260"/>
      <c r="N167" s="261"/>
      <c r="O167" s="261"/>
      <c r="P167" s="261"/>
      <c r="Q167" s="261"/>
      <c r="R167" s="261"/>
      <c r="S167" s="261"/>
      <c r="T167" s="262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3" t="s">
        <v>285</v>
      </c>
      <c r="AU167" s="263" t="s">
        <v>84</v>
      </c>
      <c r="AV167" s="14" t="s">
        <v>82</v>
      </c>
      <c r="AW167" s="14" t="s">
        <v>37</v>
      </c>
      <c r="AX167" s="14" t="s">
        <v>75</v>
      </c>
      <c r="AY167" s="263" t="s">
        <v>277</v>
      </c>
    </row>
    <row r="168" s="12" customFormat="1">
      <c r="A168" s="12"/>
      <c r="B168" s="228"/>
      <c r="C168" s="229"/>
      <c r="D168" s="223" t="s">
        <v>285</v>
      </c>
      <c r="E168" s="230" t="s">
        <v>19</v>
      </c>
      <c r="F168" s="231" t="s">
        <v>3215</v>
      </c>
      <c r="G168" s="229"/>
      <c r="H168" s="232">
        <v>0.065000000000000002</v>
      </c>
      <c r="I168" s="233"/>
      <c r="J168" s="229"/>
      <c r="K168" s="229"/>
      <c r="L168" s="234"/>
      <c r="M168" s="235"/>
      <c r="N168" s="236"/>
      <c r="O168" s="236"/>
      <c r="P168" s="236"/>
      <c r="Q168" s="236"/>
      <c r="R168" s="236"/>
      <c r="S168" s="236"/>
      <c r="T168" s="237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T168" s="238" t="s">
        <v>285</v>
      </c>
      <c r="AU168" s="238" t="s">
        <v>84</v>
      </c>
      <c r="AV168" s="12" t="s">
        <v>84</v>
      </c>
      <c r="AW168" s="12" t="s">
        <v>37</v>
      </c>
      <c r="AX168" s="12" t="s">
        <v>75</v>
      </c>
      <c r="AY168" s="238" t="s">
        <v>277</v>
      </c>
    </row>
    <row r="169" s="12" customFormat="1">
      <c r="A169" s="12"/>
      <c r="B169" s="228"/>
      <c r="C169" s="229"/>
      <c r="D169" s="223" t="s">
        <v>285</v>
      </c>
      <c r="E169" s="230" t="s">
        <v>19</v>
      </c>
      <c r="F169" s="231" t="s">
        <v>3216</v>
      </c>
      <c r="G169" s="229"/>
      <c r="H169" s="232">
        <v>0.050000000000000003</v>
      </c>
      <c r="I169" s="233"/>
      <c r="J169" s="229"/>
      <c r="K169" s="229"/>
      <c r="L169" s="234"/>
      <c r="M169" s="235"/>
      <c r="N169" s="236"/>
      <c r="O169" s="236"/>
      <c r="P169" s="236"/>
      <c r="Q169" s="236"/>
      <c r="R169" s="236"/>
      <c r="S169" s="236"/>
      <c r="T169" s="237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T169" s="238" t="s">
        <v>285</v>
      </c>
      <c r="AU169" s="238" t="s">
        <v>84</v>
      </c>
      <c r="AV169" s="12" t="s">
        <v>84</v>
      </c>
      <c r="AW169" s="12" t="s">
        <v>37</v>
      </c>
      <c r="AX169" s="12" t="s">
        <v>75</v>
      </c>
      <c r="AY169" s="238" t="s">
        <v>277</v>
      </c>
    </row>
    <row r="170" s="14" customFormat="1">
      <c r="A170" s="14"/>
      <c r="B170" s="254"/>
      <c r="C170" s="255"/>
      <c r="D170" s="223" t="s">
        <v>285</v>
      </c>
      <c r="E170" s="256" t="s">
        <v>19</v>
      </c>
      <c r="F170" s="257" t="s">
        <v>3190</v>
      </c>
      <c r="G170" s="255"/>
      <c r="H170" s="256" t="s">
        <v>19</v>
      </c>
      <c r="I170" s="258"/>
      <c r="J170" s="255"/>
      <c r="K170" s="255"/>
      <c r="L170" s="259"/>
      <c r="M170" s="260"/>
      <c r="N170" s="261"/>
      <c r="O170" s="261"/>
      <c r="P170" s="261"/>
      <c r="Q170" s="261"/>
      <c r="R170" s="261"/>
      <c r="S170" s="261"/>
      <c r="T170" s="262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3" t="s">
        <v>285</v>
      </c>
      <c r="AU170" s="263" t="s">
        <v>84</v>
      </c>
      <c r="AV170" s="14" t="s">
        <v>82</v>
      </c>
      <c r="AW170" s="14" t="s">
        <v>37</v>
      </c>
      <c r="AX170" s="14" t="s">
        <v>75</v>
      </c>
      <c r="AY170" s="263" t="s">
        <v>277</v>
      </c>
    </row>
    <row r="171" s="12" customFormat="1">
      <c r="A171" s="12"/>
      <c r="B171" s="228"/>
      <c r="C171" s="229"/>
      <c r="D171" s="223" t="s">
        <v>285</v>
      </c>
      <c r="E171" s="230" t="s">
        <v>19</v>
      </c>
      <c r="F171" s="231" t="s">
        <v>3217</v>
      </c>
      <c r="G171" s="229"/>
      <c r="H171" s="232">
        <v>0.91300000000000003</v>
      </c>
      <c r="I171" s="233"/>
      <c r="J171" s="229"/>
      <c r="K171" s="229"/>
      <c r="L171" s="234"/>
      <c r="M171" s="235"/>
      <c r="N171" s="236"/>
      <c r="O171" s="236"/>
      <c r="P171" s="236"/>
      <c r="Q171" s="236"/>
      <c r="R171" s="236"/>
      <c r="S171" s="236"/>
      <c r="T171" s="237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T171" s="238" t="s">
        <v>285</v>
      </c>
      <c r="AU171" s="238" t="s">
        <v>84</v>
      </c>
      <c r="AV171" s="12" t="s">
        <v>84</v>
      </c>
      <c r="AW171" s="12" t="s">
        <v>37</v>
      </c>
      <c r="AX171" s="12" t="s">
        <v>75</v>
      </c>
      <c r="AY171" s="238" t="s">
        <v>277</v>
      </c>
    </row>
    <row r="172" s="15" customFormat="1">
      <c r="A172" s="15"/>
      <c r="B172" s="264"/>
      <c r="C172" s="265"/>
      <c r="D172" s="223" t="s">
        <v>285</v>
      </c>
      <c r="E172" s="266" t="s">
        <v>19</v>
      </c>
      <c r="F172" s="267" t="s">
        <v>2372</v>
      </c>
      <c r="G172" s="265"/>
      <c r="H172" s="268">
        <v>1.97</v>
      </c>
      <c r="I172" s="269"/>
      <c r="J172" s="265"/>
      <c r="K172" s="265"/>
      <c r="L172" s="270"/>
      <c r="M172" s="271"/>
      <c r="N172" s="272"/>
      <c r="O172" s="272"/>
      <c r="P172" s="272"/>
      <c r="Q172" s="272"/>
      <c r="R172" s="272"/>
      <c r="S172" s="272"/>
      <c r="T172" s="273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74" t="s">
        <v>285</v>
      </c>
      <c r="AU172" s="274" t="s">
        <v>84</v>
      </c>
      <c r="AV172" s="15" t="s">
        <v>102</v>
      </c>
      <c r="AW172" s="15" t="s">
        <v>37</v>
      </c>
      <c r="AX172" s="15" t="s">
        <v>82</v>
      </c>
      <c r="AY172" s="274" t="s">
        <v>277</v>
      </c>
    </row>
    <row r="173" s="2" customFormat="1" ht="21.75" customHeight="1">
      <c r="A173" s="41"/>
      <c r="B173" s="42"/>
      <c r="C173" s="210" t="s">
        <v>214</v>
      </c>
      <c r="D173" s="210" t="s">
        <v>278</v>
      </c>
      <c r="E173" s="211" t="s">
        <v>2428</v>
      </c>
      <c r="F173" s="212" t="s">
        <v>2429</v>
      </c>
      <c r="G173" s="213" t="s">
        <v>1041</v>
      </c>
      <c r="H173" s="214">
        <v>93.441999999999993</v>
      </c>
      <c r="I173" s="215"/>
      <c r="J173" s="216">
        <f>ROUND(I173*H173,2)</f>
        <v>0</v>
      </c>
      <c r="K173" s="212" t="s">
        <v>2354</v>
      </c>
      <c r="L173" s="47"/>
      <c r="M173" s="217" t="s">
        <v>19</v>
      </c>
      <c r="N173" s="218" t="s">
        <v>46</v>
      </c>
      <c r="O173" s="87"/>
      <c r="P173" s="219">
        <f>O173*H173</f>
        <v>0</v>
      </c>
      <c r="Q173" s="219">
        <v>0.73558000000000001</v>
      </c>
      <c r="R173" s="219">
        <f>Q173*H173</f>
        <v>68.73406636</v>
      </c>
      <c r="S173" s="219">
        <v>0</v>
      </c>
      <c r="T173" s="220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1" t="s">
        <v>102</v>
      </c>
      <c r="AT173" s="221" t="s">
        <v>278</v>
      </c>
      <c r="AU173" s="221" t="s">
        <v>84</v>
      </c>
      <c r="AY173" s="20" t="s">
        <v>277</v>
      </c>
      <c r="BE173" s="222">
        <f>IF(N173="základní",J173,0)</f>
        <v>0</v>
      </c>
      <c r="BF173" s="222">
        <f>IF(N173="snížená",J173,0)</f>
        <v>0</v>
      </c>
      <c r="BG173" s="222">
        <f>IF(N173="zákl. přenesená",J173,0)</f>
        <v>0</v>
      </c>
      <c r="BH173" s="222">
        <f>IF(N173="sníž. přenesená",J173,0)</f>
        <v>0</v>
      </c>
      <c r="BI173" s="222">
        <f>IF(N173="nulová",J173,0)</f>
        <v>0</v>
      </c>
      <c r="BJ173" s="20" t="s">
        <v>82</v>
      </c>
      <c r="BK173" s="222">
        <f>ROUND(I173*H173,2)</f>
        <v>0</v>
      </c>
      <c r="BL173" s="20" t="s">
        <v>102</v>
      </c>
      <c r="BM173" s="221" t="s">
        <v>3218</v>
      </c>
    </row>
    <row r="174" s="2" customFormat="1">
      <c r="A174" s="41"/>
      <c r="B174" s="42"/>
      <c r="C174" s="43"/>
      <c r="D174" s="223" t="s">
        <v>283</v>
      </c>
      <c r="E174" s="43"/>
      <c r="F174" s="224" t="s">
        <v>2431</v>
      </c>
      <c r="G174" s="43"/>
      <c r="H174" s="43"/>
      <c r="I174" s="225"/>
      <c r="J174" s="43"/>
      <c r="K174" s="43"/>
      <c r="L174" s="47"/>
      <c r="M174" s="226"/>
      <c r="N174" s="22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283</v>
      </c>
      <c r="AU174" s="20" t="s">
        <v>84</v>
      </c>
    </row>
    <row r="175" s="2" customFormat="1">
      <c r="A175" s="41"/>
      <c r="B175" s="42"/>
      <c r="C175" s="43"/>
      <c r="D175" s="252" t="s">
        <v>2357</v>
      </c>
      <c r="E175" s="43"/>
      <c r="F175" s="253" t="s">
        <v>2432</v>
      </c>
      <c r="G175" s="43"/>
      <c r="H175" s="43"/>
      <c r="I175" s="225"/>
      <c r="J175" s="43"/>
      <c r="K175" s="43"/>
      <c r="L175" s="47"/>
      <c r="M175" s="226"/>
      <c r="N175" s="22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2357</v>
      </c>
      <c r="AU175" s="20" t="s">
        <v>84</v>
      </c>
    </row>
    <row r="176" s="14" customFormat="1">
      <c r="A176" s="14"/>
      <c r="B176" s="254"/>
      <c r="C176" s="255"/>
      <c r="D176" s="223" t="s">
        <v>285</v>
      </c>
      <c r="E176" s="256" t="s">
        <v>19</v>
      </c>
      <c r="F176" s="257" t="s">
        <v>3185</v>
      </c>
      <c r="G176" s="255"/>
      <c r="H176" s="256" t="s">
        <v>19</v>
      </c>
      <c r="I176" s="258"/>
      <c r="J176" s="255"/>
      <c r="K176" s="255"/>
      <c r="L176" s="259"/>
      <c r="M176" s="260"/>
      <c r="N176" s="261"/>
      <c r="O176" s="261"/>
      <c r="P176" s="261"/>
      <c r="Q176" s="261"/>
      <c r="R176" s="261"/>
      <c r="S176" s="261"/>
      <c r="T176" s="262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3" t="s">
        <v>285</v>
      </c>
      <c r="AU176" s="263" t="s">
        <v>84</v>
      </c>
      <c r="AV176" s="14" t="s">
        <v>82</v>
      </c>
      <c r="AW176" s="14" t="s">
        <v>37</v>
      </c>
      <c r="AX176" s="14" t="s">
        <v>75</v>
      </c>
      <c r="AY176" s="263" t="s">
        <v>277</v>
      </c>
    </row>
    <row r="177" s="12" customFormat="1">
      <c r="A177" s="12"/>
      <c r="B177" s="228"/>
      <c r="C177" s="229"/>
      <c r="D177" s="223" t="s">
        <v>285</v>
      </c>
      <c r="E177" s="230" t="s">
        <v>19</v>
      </c>
      <c r="F177" s="231" t="s">
        <v>3219</v>
      </c>
      <c r="G177" s="229"/>
      <c r="H177" s="232">
        <v>37.670999999999999</v>
      </c>
      <c r="I177" s="233"/>
      <c r="J177" s="229"/>
      <c r="K177" s="229"/>
      <c r="L177" s="234"/>
      <c r="M177" s="235"/>
      <c r="N177" s="236"/>
      <c r="O177" s="236"/>
      <c r="P177" s="236"/>
      <c r="Q177" s="236"/>
      <c r="R177" s="236"/>
      <c r="S177" s="236"/>
      <c r="T177" s="237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T177" s="238" t="s">
        <v>285</v>
      </c>
      <c r="AU177" s="238" t="s">
        <v>84</v>
      </c>
      <c r="AV177" s="12" t="s">
        <v>84</v>
      </c>
      <c r="AW177" s="12" t="s">
        <v>37</v>
      </c>
      <c r="AX177" s="12" t="s">
        <v>75</v>
      </c>
      <c r="AY177" s="238" t="s">
        <v>277</v>
      </c>
    </row>
    <row r="178" s="14" customFormat="1">
      <c r="A178" s="14"/>
      <c r="B178" s="254"/>
      <c r="C178" s="255"/>
      <c r="D178" s="223" t="s">
        <v>285</v>
      </c>
      <c r="E178" s="256" t="s">
        <v>19</v>
      </c>
      <c r="F178" s="257" t="s">
        <v>3187</v>
      </c>
      <c r="G178" s="255"/>
      <c r="H178" s="256" t="s">
        <v>19</v>
      </c>
      <c r="I178" s="258"/>
      <c r="J178" s="255"/>
      <c r="K178" s="255"/>
      <c r="L178" s="259"/>
      <c r="M178" s="260"/>
      <c r="N178" s="261"/>
      <c r="O178" s="261"/>
      <c r="P178" s="261"/>
      <c r="Q178" s="261"/>
      <c r="R178" s="261"/>
      <c r="S178" s="261"/>
      <c r="T178" s="262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3" t="s">
        <v>285</v>
      </c>
      <c r="AU178" s="263" t="s">
        <v>84</v>
      </c>
      <c r="AV178" s="14" t="s">
        <v>82</v>
      </c>
      <c r="AW178" s="14" t="s">
        <v>37</v>
      </c>
      <c r="AX178" s="14" t="s">
        <v>75</v>
      </c>
      <c r="AY178" s="263" t="s">
        <v>277</v>
      </c>
    </row>
    <row r="179" s="12" customFormat="1">
      <c r="A179" s="12"/>
      <c r="B179" s="228"/>
      <c r="C179" s="229"/>
      <c r="D179" s="223" t="s">
        <v>285</v>
      </c>
      <c r="E179" s="230" t="s">
        <v>19</v>
      </c>
      <c r="F179" s="231" t="s">
        <v>3220</v>
      </c>
      <c r="G179" s="229"/>
      <c r="H179" s="232">
        <v>2.6179999999999999</v>
      </c>
      <c r="I179" s="233"/>
      <c r="J179" s="229"/>
      <c r="K179" s="229"/>
      <c r="L179" s="234"/>
      <c r="M179" s="235"/>
      <c r="N179" s="236"/>
      <c r="O179" s="236"/>
      <c r="P179" s="236"/>
      <c r="Q179" s="236"/>
      <c r="R179" s="236"/>
      <c r="S179" s="236"/>
      <c r="T179" s="237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T179" s="238" t="s">
        <v>285</v>
      </c>
      <c r="AU179" s="238" t="s">
        <v>84</v>
      </c>
      <c r="AV179" s="12" t="s">
        <v>84</v>
      </c>
      <c r="AW179" s="12" t="s">
        <v>37</v>
      </c>
      <c r="AX179" s="12" t="s">
        <v>75</v>
      </c>
      <c r="AY179" s="238" t="s">
        <v>277</v>
      </c>
    </row>
    <row r="180" s="12" customFormat="1">
      <c r="A180" s="12"/>
      <c r="B180" s="228"/>
      <c r="C180" s="229"/>
      <c r="D180" s="223" t="s">
        <v>285</v>
      </c>
      <c r="E180" s="230" t="s">
        <v>19</v>
      </c>
      <c r="F180" s="231" t="s">
        <v>3221</v>
      </c>
      <c r="G180" s="229"/>
      <c r="H180" s="232">
        <v>2</v>
      </c>
      <c r="I180" s="233"/>
      <c r="J180" s="229"/>
      <c r="K180" s="229"/>
      <c r="L180" s="234"/>
      <c r="M180" s="235"/>
      <c r="N180" s="236"/>
      <c r="O180" s="236"/>
      <c r="P180" s="236"/>
      <c r="Q180" s="236"/>
      <c r="R180" s="236"/>
      <c r="S180" s="236"/>
      <c r="T180" s="237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T180" s="238" t="s">
        <v>285</v>
      </c>
      <c r="AU180" s="238" t="s">
        <v>84</v>
      </c>
      <c r="AV180" s="12" t="s">
        <v>84</v>
      </c>
      <c r="AW180" s="12" t="s">
        <v>37</v>
      </c>
      <c r="AX180" s="12" t="s">
        <v>75</v>
      </c>
      <c r="AY180" s="238" t="s">
        <v>277</v>
      </c>
    </row>
    <row r="181" s="14" customFormat="1">
      <c r="A181" s="14"/>
      <c r="B181" s="254"/>
      <c r="C181" s="255"/>
      <c r="D181" s="223" t="s">
        <v>285</v>
      </c>
      <c r="E181" s="256" t="s">
        <v>19</v>
      </c>
      <c r="F181" s="257" t="s">
        <v>3190</v>
      </c>
      <c r="G181" s="255"/>
      <c r="H181" s="256" t="s">
        <v>19</v>
      </c>
      <c r="I181" s="258"/>
      <c r="J181" s="255"/>
      <c r="K181" s="255"/>
      <c r="L181" s="259"/>
      <c r="M181" s="260"/>
      <c r="N181" s="261"/>
      <c r="O181" s="261"/>
      <c r="P181" s="261"/>
      <c r="Q181" s="261"/>
      <c r="R181" s="261"/>
      <c r="S181" s="261"/>
      <c r="T181" s="262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3" t="s">
        <v>285</v>
      </c>
      <c r="AU181" s="263" t="s">
        <v>84</v>
      </c>
      <c r="AV181" s="14" t="s">
        <v>82</v>
      </c>
      <c r="AW181" s="14" t="s">
        <v>37</v>
      </c>
      <c r="AX181" s="14" t="s">
        <v>75</v>
      </c>
      <c r="AY181" s="263" t="s">
        <v>277</v>
      </c>
    </row>
    <row r="182" s="12" customFormat="1">
      <c r="A182" s="12"/>
      <c r="B182" s="228"/>
      <c r="C182" s="229"/>
      <c r="D182" s="223" t="s">
        <v>285</v>
      </c>
      <c r="E182" s="230" t="s">
        <v>19</v>
      </c>
      <c r="F182" s="231" t="s">
        <v>3222</v>
      </c>
      <c r="G182" s="229"/>
      <c r="H182" s="232">
        <v>51.152999999999999</v>
      </c>
      <c r="I182" s="233"/>
      <c r="J182" s="229"/>
      <c r="K182" s="229"/>
      <c r="L182" s="234"/>
      <c r="M182" s="235"/>
      <c r="N182" s="236"/>
      <c r="O182" s="236"/>
      <c r="P182" s="236"/>
      <c r="Q182" s="236"/>
      <c r="R182" s="236"/>
      <c r="S182" s="236"/>
      <c r="T182" s="237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T182" s="238" t="s">
        <v>285</v>
      </c>
      <c r="AU182" s="238" t="s">
        <v>84</v>
      </c>
      <c r="AV182" s="12" t="s">
        <v>84</v>
      </c>
      <c r="AW182" s="12" t="s">
        <v>37</v>
      </c>
      <c r="AX182" s="12" t="s">
        <v>75</v>
      </c>
      <c r="AY182" s="238" t="s">
        <v>277</v>
      </c>
    </row>
    <row r="183" s="15" customFormat="1">
      <c r="A183" s="15"/>
      <c r="B183" s="264"/>
      <c r="C183" s="265"/>
      <c r="D183" s="223" t="s">
        <v>285</v>
      </c>
      <c r="E183" s="266" t="s">
        <v>19</v>
      </c>
      <c r="F183" s="267" t="s">
        <v>2372</v>
      </c>
      <c r="G183" s="265"/>
      <c r="H183" s="268">
        <v>93.441999999999993</v>
      </c>
      <c r="I183" s="269"/>
      <c r="J183" s="265"/>
      <c r="K183" s="265"/>
      <c r="L183" s="270"/>
      <c r="M183" s="271"/>
      <c r="N183" s="272"/>
      <c r="O183" s="272"/>
      <c r="P183" s="272"/>
      <c r="Q183" s="272"/>
      <c r="R183" s="272"/>
      <c r="S183" s="272"/>
      <c r="T183" s="273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74" t="s">
        <v>285</v>
      </c>
      <c r="AU183" s="274" t="s">
        <v>84</v>
      </c>
      <c r="AV183" s="15" t="s">
        <v>102</v>
      </c>
      <c r="AW183" s="15" t="s">
        <v>37</v>
      </c>
      <c r="AX183" s="15" t="s">
        <v>82</v>
      </c>
      <c r="AY183" s="274" t="s">
        <v>277</v>
      </c>
    </row>
    <row r="184" s="11" customFormat="1" ht="22.8" customHeight="1">
      <c r="A184" s="11"/>
      <c r="B184" s="196"/>
      <c r="C184" s="197"/>
      <c r="D184" s="198" t="s">
        <v>74</v>
      </c>
      <c r="E184" s="249" t="s">
        <v>98</v>
      </c>
      <c r="F184" s="249" t="s">
        <v>3223</v>
      </c>
      <c r="G184" s="197"/>
      <c r="H184" s="197"/>
      <c r="I184" s="200"/>
      <c r="J184" s="250">
        <f>BK184</f>
        <v>0</v>
      </c>
      <c r="K184" s="197"/>
      <c r="L184" s="202"/>
      <c r="M184" s="203"/>
      <c r="N184" s="204"/>
      <c r="O184" s="204"/>
      <c r="P184" s="205">
        <f>SUM(P185:P195)</f>
        <v>0</v>
      </c>
      <c r="Q184" s="204"/>
      <c r="R184" s="205">
        <f>SUM(R185:R195)</f>
        <v>21.570484539999999</v>
      </c>
      <c r="S184" s="204"/>
      <c r="T184" s="206">
        <f>SUM(T185:T195)</f>
        <v>0</v>
      </c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R184" s="207" t="s">
        <v>82</v>
      </c>
      <c r="AT184" s="208" t="s">
        <v>74</v>
      </c>
      <c r="AU184" s="208" t="s">
        <v>82</v>
      </c>
      <c r="AY184" s="207" t="s">
        <v>277</v>
      </c>
      <c r="BK184" s="209">
        <f>SUM(BK185:BK195)</f>
        <v>0</v>
      </c>
    </row>
    <row r="185" s="2" customFormat="1" ht="24.15" customHeight="1">
      <c r="A185" s="41"/>
      <c r="B185" s="42"/>
      <c r="C185" s="210" t="s">
        <v>217</v>
      </c>
      <c r="D185" s="210" t="s">
        <v>278</v>
      </c>
      <c r="E185" s="211" t="s">
        <v>3224</v>
      </c>
      <c r="F185" s="212" t="s">
        <v>3225</v>
      </c>
      <c r="G185" s="213" t="s">
        <v>1041</v>
      </c>
      <c r="H185" s="214">
        <v>43.054000000000002</v>
      </c>
      <c r="I185" s="215"/>
      <c r="J185" s="216">
        <f>ROUND(I185*H185,2)</f>
        <v>0</v>
      </c>
      <c r="K185" s="212" t="s">
        <v>2354</v>
      </c>
      <c r="L185" s="47"/>
      <c r="M185" s="217" t="s">
        <v>19</v>
      </c>
      <c r="N185" s="218" t="s">
        <v>46</v>
      </c>
      <c r="O185" s="87"/>
      <c r="P185" s="219">
        <f>O185*H185</f>
        <v>0</v>
      </c>
      <c r="Q185" s="219">
        <v>0.50100999999999996</v>
      </c>
      <c r="R185" s="219">
        <f>Q185*H185</f>
        <v>21.570484539999999</v>
      </c>
      <c r="S185" s="219">
        <v>0</v>
      </c>
      <c r="T185" s="220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1" t="s">
        <v>102</v>
      </c>
      <c r="AT185" s="221" t="s">
        <v>278</v>
      </c>
      <c r="AU185" s="221" t="s">
        <v>84</v>
      </c>
      <c r="AY185" s="20" t="s">
        <v>277</v>
      </c>
      <c r="BE185" s="222">
        <f>IF(N185="základní",J185,0)</f>
        <v>0</v>
      </c>
      <c r="BF185" s="222">
        <f>IF(N185="snížená",J185,0)</f>
        <v>0</v>
      </c>
      <c r="BG185" s="222">
        <f>IF(N185="zákl. přenesená",J185,0)</f>
        <v>0</v>
      </c>
      <c r="BH185" s="222">
        <f>IF(N185="sníž. přenesená",J185,0)</f>
        <v>0</v>
      </c>
      <c r="BI185" s="222">
        <f>IF(N185="nulová",J185,0)</f>
        <v>0</v>
      </c>
      <c r="BJ185" s="20" t="s">
        <v>82</v>
      </c>
      <c r="BK185" s="222">
        <f>ROUND(I185*H185,2)</f>
        <v>0</v>
      </c>
      <c r="BL185" s="20" t="s">
        <v>102</v>
      </c>
      <c r="BM185" s="221" t="s">
        <v>3226</v>
      </c>
    </row>
    <row r="186" s="2" customFormat="1">
      <c r="A186" s="41"/>
      <c r="B186" s="42"/>
      <c r="C186" s="43"/>
      <c r="D186" s="223" t="s">
        <v>283</v>
      </c>
      <c r="E186" s="43"/>
      <c r="F186" s="224" t="s">
        <v>3227</v>
      </c>
      <c r="G186" s="43"/>
      <c r="H186" s="43"/>
      <c r="I186" s="225"/>
      <c r="J186" s="43"/>
      <c r="K186" s="43"/>
      <c r="L186" s="47"/>
      <c r="M186" s="226"/>
      <c r="N186" s="22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283</v>
      </c>
      <c r="AU186" s="20" t="s">
        <v>84</v>
      </c>
    </row>
    <row r="187" s="2" customFormat="1">
      <c r="A187" s="41"/>
      <c r="B187" s="42"/>
      <c r="C187" s="43"/>
      <c r="D187" s="252" t="s">
        <v>2357</v>
      </c>
      <c r="E187" s="43"/>
      <c r="F187" s="253" t="s">
        <v>3228</v>
      </c>
      <c r="G187" s="43"/>
      <c r="H187" s="43"/>
      <c r="I187" s="225"/>
      <c r="J187" s="43"/>
      <c r="K187" s="43"/>
      <c r="L187" s="47"/>
      <c r="M187" s="226"/>
      <c r="N187" s="22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2357</v>
      </c>
      <c r="AU187" s="20" t="s">
        <v>84</v>
      </c>
    </row>
    <row r="188" s="14" customFormat="1">
      <c r="A188" s="14"/>
      <c r="B188" s="254"/>
      <c r="C188" s="255"/>
      <c r="D188" s="223" t="s">
        <v>285</v>
      </c>
      <c r="E188" s="256" t="s">
        <v>19</v>
      </c>
      <c r="F188" s="257" t="s">
        <v>3185</v>
      </c>
      <c r="G188" s="255"/>
      <c r="H188" s="256" t="s">
        <v>19</v>
      </c>
      <c r="I188" s="258"/>
      <c r="J188" s="255"/>
      <c r="K188" s="255"/>
      <c r="L188" s="259"/>
      <c r="M188" s="260"/>
      <c r="N188" s="261"/>
      <c r="O188" s="261"/>
      <c r="P188" s="261"/>
      <c r="Q188" s="261"/>
      <c r="R188" s="261"/>
      <c r="S188" s="261"/>
      <c r="T188" s="262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3" t="s">
        <v>285</v>
      </c>
      <c r="AU188" s="263" t="s">
        <v>84</v>
      </c>
      <c r="AV188" s="14" t="s">
        <v>82</v>
      </c>
      <c r="AW188" s="14" t="s">
        <v>37</v>
      </c>
      <c r="AX188" s="14" t="s">
        <v>75</v>
      </c>
      <c r="AY188" s="263" t="s">
        <v>277</v>
      </c>
    </row>
    <row r="189" s="12" customFormat="1">
      <c r="A189" s="12"/>
      <c r="B189" s="228"/>
      <c r="C189" s="229"/>
      <c r="D189" s="223" t="s">
        <v>285</v>
      </c>
      <c r="E189" s="230" t="s">
        <v>19</v>
      </c>
      <c r="F189" s="231" t="s">
        <v>3229</v>
      </c>
      <c r="G189" s="229"/>
      <c r="H189" s="232">
        <v>15.068</v>
      </c>
      <c r="I189" s="233"/>
      <c r="J189" s="229"/>
      <c r="K189" s="229"/>
      <c r="L189" s="234"/>
      <c r="M189" s="235"/>
      <c r="N189" s="236"/>
      <c r="O189" s="236"/>
      <c r="P189" s="236"/>
      <c r="Q189" s="236"/>
      <c r="R189" s="236"/>
      <c r="S189" s="236"/>
      <c r="T189" s="237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T189" s="238" t="s">
        <v>285</v>
      </c>
      <c r="AU189" s="238" t="s">
        <v>84</v>
      </c>
      <c r="AV189" s="12" t="s">
        <v>84</v>
      </c>
      <c r="AW189" s="12" t="s">
        <v>37</v>
      </c>
      <c r="AX189" s="12" t="s">
        <v>75</v>
      </c>
      <c r="AY189" s="238" t="s">
        <v>277</v>
      </c>
    </row>
    <row r="190" s="14" customFormat="1">
      <c r="A190" s="14"/>
      <c r="B190" s="254"/>
      <c r="C190" s="255"/>
      <c r="D190" s="223" t="s">
        <v>285</v>
      </c>
      <c r="E190" s="256" t="s">
        <v>19</v>
      </c>
      <c r="F190" s="257" t="s">
        <v>3187</v>
      </c>
      <c r="G190" s="255"/>
      <c r="H190" s="256" t="s">
        <v>19</v>
      </c>
      <c r="I190" s="258"/>
      <c r="J190" s="255"/>
      <c r="K190" s="255"/>
      <c r="L190" s="259"/>
      <c r="M190" s="260"/>
      <c r="N190" s="261"/>
      <c r="O190" s="261"/>
      <c r="P190" s="261"/>
      <c r="Q190" s="261"/>
      <c r="R190" s="261"/>
      <c r="S190" s="261"/>
      <c r="T190" s="262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3" t="s">
        <v>285</v>
      </c>
      <c r="AU190" s="263" t="s">
        <v>84</v>
      </c>
      <c r="AV190" s="14" t="s">
        <v>82</v>
      </c>
      <c r="AW190" s="14" t="s">
        <v>37</v>
      </c>
      <c r="AX190" s="14" t="s">
        <v>75</v>
      </c>
      <c r="AY190" s="263" t="s">
        <v>277</v>
      </c>
    </row>
    <row r="191" s="12" customFormat="1">
      <c r="A191" s="12"/>
      <c r="B191" s="228"/>
      <c r="C191" s="229"/>
      <c r="D191" s="223" t="s">
        <v>285</v>
      </c>
      <c r="E191" s="230" t="s">
        <v>19</v>
      </c>
      <c r="F191" s="231" t="s">
        <v>3230</v>
      </c>
      <c r="G191" s="229"/>
      <c r="H191" s="232">
        <v>1.78</v>
      </c>
      <c r="I191" s="233"/>
      <c r="J191" s="229"/>
      <c r="K191" s="229"/>
      <c r="L191" s="234"/>
      <c r="M191" s="235"/>
      <c r="N191" s="236"/>
      <c r="O191" s="236"/>
      <c r="P191" s="236"/>
      <c r="Q191" s="236"/>
      <c r="R191" s="236"/>
      <c r="S191" s="236"/>
      <c r="T191" s="237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T191" s="238" t="s">
        <v>285</v>
      </c>
      <c r="AU191" s="238" t="s">
        <v>84</v>
      </c>
      <c r="AV191" s="12" t="s">
        <v>84</v>
      </c>
      <c r="AW191" s="12" t="s">
        <v>37</v>
      </c>
      <c r="AX191" s="12" t="s">
        <v>75</v>
      </c>
      <c r="AY191" s="238" t="s">
        <v>277</v>
      </c>
    </row>
    <row r="192" s="12" customFormat="1">
      <c r="A192" s="12"/>
      <c r="B192" s="228"/>
      <c r="C192" s="229"/>
      <c r="D192" s="223" t="s">
        <v>285</v>
      </c>
      <c r="E192" s="230" t="s">
        <v>19</v>
      </c>
      <c r="F192" s="231" t="s">
        <v>3231</v>
      </c>
      <c r="G192" s="229"/>
      <c r="H192" s="232">
        <v>1.3600000000000001</v>
      </c>
      <c r="I192" s="233"/>
      <c r="J192" s="229"/>
      <c r="K192" s="229"/>
      <c r="L192" s="234"/>
      <c r="M192" s="235"/>
      <c r="N192" s="236"/>
      <c r="O192" s="236"/>
      <c r="P192" s="236"/>
      <c r="Q192" s="236"/>
      <c r="R192" s="236"/>
      <c r="S192" s="236"/>
      <c r="T192" s="237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T192" s="238" t="s">
        <v>285</v>
      </c>
      <c r="AU192" s="238" t="s">
        <v>84</v>
      </c>
      <c r="AV192" s="12" t="s">
        <v>84</v>
      </c>
      <c r="AW192" s="12" t="s">
        <v>37</v>
      </c>
      <c r="AX192" s="12" t="s">
        <v>75</v>
      </c>
      <c r="AY192" s="238" t="s">
        <v>277</v>
      </c>
    </row>
    <row r="193" s="14" customFormat="1">
      <c r="A193" s="14"/>
      <c r="B193" s="254"/>
      <c r="C193" s="255"/>
      <c r="D193" s="223" t="s">
        <v>285</v>
      </c>
      <c r="E193" s="256" t="s">
        <v>19</v>
      </c>
      <c r="F193" s="257" t="s">
        <v>3190</v>
      </c>
      <c r="G193" s="255"/>
      <c r="H193" s="256" t="s">
        <v>19</v>
      </c>
      <c r="I193" s="258"/>
      <c r="J193" s="255"/>
      <c r="K193" s="255"/>
      <c r="L193" s="259"/>
      <c r="M193" s="260"/>
      <c r="N193" s="261"/>
      <c r="O193" s="261"/>
      <c r="P193" s="261"/>
      <c r="Q193" s="261"/>
      <c r="R193" s="261"/>
      <c r="S193" s="261"/>
      <c r="T193" s="262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3" t="s">
        <v>285</v>
      </c>
      <c r="AU193" s="263" t="s">
        <v>84</v>
      </c>
      <c r="AV193" s="14" t="s">
        <v>82</v>
      </c>
      <c r="AW193" s="14" t="s">
        <v>37</v>
      </c>
      <c r="AX193" s="14" t="s">
        <v>75</v>
      </c>
      <c r="AY193" s="263" t="s">
        <v>277</v>
      </c>
    </row>
    <row r="194" s="12" customFormat="1">
      <c r="A194" s="12"/>
      <c r="B194" s="228"/>
      <c r="C194" s="229"/>
      <c r="D194" s="223" t="s">
        <v>285</v>
      </c>
      <c r="E194" s="230" t="s">
        <v>19</v>
      </c>
      <c r="F194" s="231" t="s">
        <v>3232</v>
      </c>
      <c r="G194" s="229"/>
      <c r="H194" s="232">
        <v>24.846</v>
      </c>
      <c r="I194" s="233"/>
      <c r="J194" s="229"/>
      <c r="K194" s="229"/>
      <c r="L194" s="234"/>
      <c r="M194" s="235"/>
      <c r="N194" s="236"/>
      <c r="O194" s="236"/>
      <c r="P194" s="236"/>
      <c r="Q194" s="236"/>
      <c r="R194" s="236"/>
      <c r="S194" s="236"/>
      <c r="T194" s="237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T194" s="238" t="s">
        <v>285</v>
      </c>
      <c r="AU194" s="238" t="s">
        <v>84</v>
      </c>
      <c r="AV194" s="12" t="s">
        <v>84</v>
      </c>
      <c r="AW194" s="12" t="s">
        <v>37</v>
      </c>
      <c r="AX194" s="12" t="s">
        <v>75</v>
      </c>
      <c r="AY194" s="238" t="s">
        <v>277</v>
      </c>
    </row>
    <row r="195" s="15" customFormat="1">
      <c r="A195" s="15"/>
      <c r="B195" s="264"/>
      <c r="C195" s="265"/>
      <c r="D195" s="223" t="s">
        <v>285</v>
      </c>
      <c r="E195" s="266" t="s">
        <v>19</v>
      </c>
      <c r="F195" s="267" t="s">
        <v>2372</v>
      </c>
      <c r="G195" s="265"/>
      <c r="H195" s="268">
        <v>43.054000000000002</v>
      </c>
      <c r="I195" s="269"/>
      <c r="J195" s="265"/>
      <c r="K195" s="265"/>
      <c r="L195" s="270"/>
      <c r="M195" s="271"/>
      <c r="N195" s="272"/>
      <c r="O195" s="272"/>
      <c r="P195" s="272"/>
      <c r="Q195" s="272"/>
      <c r="R195" s="272"/>
      <c r="S195" s="272"/>
      <c r="T195" s="273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74" t="s">
        <v>285</v>
      </c>
      <c r="AU195" s="274" t="s">
        <v>84</v>
      </c>
      <c r="AV195" s="15" t="s">
        <v>102</v>
      </c>
      <c r="AW195" s="15" t="s">
        <v>37</v>
      </c>
      <c r="AX195" s="15" t="s">
        <v>82</v>
      </c>
      <c r="AY195" s="274" t="s">
        <v>277</v>
      </c>
    </row>
    <row r="196" s="11" customFormat="1" ht="22.8" customHeight="1">
      <c r="A196" s="11"/>
      <c r="B196" s="196"/>
      <c r="C196" s="197"/>
      <c r="D196" s="198" t="s">
        <v>74</v>
      </c>
      <c r="E196" s="249" t="s">
        <v>2465</v>
      </c>
      <c r="F196" s="249" t="s">
        <v>2466</v>
      </c>
      <c r="G196" s="197"/>
      <c r="H196" s="197"/>
      <c r="I196" s="200"/>
      <c r="J196" s="250">
        <f>BK196</f>
        <v>0</v>
      </c>
      <c r="K196" s="197"/>
      <c r="L196" s="202"/>
      <c r="M196" s="203"/>
      <c r="N196" s="204"/>
      <c r="O196" s="204"/>
      <c r="P196" s="205">
        <f>SUM(P197:P198)</f>
        <v>0</v>
      </c>
      <c r="Q196" s="204"/>
      <c r="R196" s="205">
        <f>SUM(R197:R198)</f>
        <v>0</v>
      </c>
      <c r="S196" s="204"/>
      <c r="T196" s="206">
        <f>SUM(T197:T198)</f>
        <v>0</v>
      </c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R196" s="207" t="s">
        <v>82</v>
      </c>
      <c r="AT196" s="208" t="s">
        <v>74</v>
      </c>
      <c r="AU196" s="208" t="s">
        <v>82</v>
      </c>
      <c r="AY196" s="207" t="s">
        <v>277</v>
      </c>
      <c r="BK196" s="209">
        <f>SUM(BK197:BK198)</f>
        <v>0</v>
      </c>
    </row>
    <row r="197" s="2" customFormat="1" ht="16.5" customHeight="1">
      <c r="A197" s="41"/>
      <c r="B197" s="42"/>
      <c r="C197" s="210" t="s">
        <v>220</v>
      </c>
      <c r="D197" s="210" t="s">
        <v>278</v>
      </c>
      <c r="E197" s="211" t="s">
        <v>3233</v>
      </c>
      <c r="F197" s="212" t="s">
        <v>2468</v>
      </c>
      <c r="G197" s="213" t="s">
        <v>940</v>
      </c>
      <c r="H197" s="214">
        <v>94.837999999999994</v>
      </c>
      <c r="I197" s="215"/>
      <c r="J197" s="216">
        <f>ROUND(I197*H197,2)</f>
        <v>0</v>
      </c>
      <c r="K197" s="212" t="s">
        <v>19</v>
      </c>
      <c r="L197" s="47"/>
      <c r="M197" s="217" t="s">
        <v>19</v>
      </c>
      <c r="N197" s="218" t="s">
        <v>46</v>
      </c>
      <c r="O197" s="87"/>
      <c r="P197" s="219">
        <f>O197*H197</f>
        <v>0</v>
      </c>
      <c r="Q197" s="219">
        <v>0</v>
      </c>
      <c r="R197" s="219">
        <f>Q197*H197</f>
        <v>0</v>
      </c>
      <c r="S197" s="219">
        <v>0</v>
      </c>
      <c r="T197" s="220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1" t="s">
        <v>102</v>
      </c>
      <c r="AT197" s="221" t="s">
        <v>278</v>
      </c>
      <c r="AU197" s="221" t="s">
        <v>84</v>
      </c>
      <c r="AY197" s="20" t="s">
        <v>277</v>
      </c>
      <c r="BE197" s="222">
        <f>IF(N197="základní",J197,0)</f>
        <v>0</v>
      </c>
      <c r="BF197" s="222">
        <f>IF(N197="snížená",J197,0)</f>
        <v>0</v>
      </c>
      <c r="BG197" s="222">
        <f>IF(N197="zákl. přenesená",J197,0)</f>
        <v>0</v>
      </c>
      <c r="BH197" s="222">
        <f>IF(N197="sníž. přenesená",J197,0)</f>
        <v>0</v>
      </c>
      <c r="BI197" s="222">
        <f>IF(N197="nulová",J197,0)</f>
        <v>0</v>
      </c>
      <c r="BJ197" s="20" t="s">
        <v>82</v>
      </c>
      <c r="BK197" s="222">
        <f>ROUND(I197*H197,2)</f>
        <v>0</v>
      </c>
      <c r="BL197" s="20" t="s">
        <v>102</v>
      </c>
      <c r="BM197" s="221" t="s">
        <v>3234</v>
      </c>
    </row>
    <row r="198" s="2" customFormat="1">
      <c r="A198" s="41"/>
      <c r="B198" s="42"/>
      <c r="C198" s="43"/>
      <c r="D198" s="223" t="s">
        <v>283</v>
      </c>
      <c r="E198" s="43"/>
      <c r="F198" s="224" t="s">
        <v>2468</v>
      </c>
      <c r="G198" s="43"/>
      <c r="H198" s="43"/>
      <c r="I198" s="225"/>
      <c r="J198" s="43"/>
      <c r="K198" s="43"/>
      <c r="L198" s="47"/>
      <c r="M198" s="226"/>
      <c r="N198" s="22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283</v>
      </c>
      <c r="AU198" s="20" t="s">
        <v>84</v>
      </c>
    </row>
    <row r="199" s="11" customFormat="1" ht="25.92" customHeight="1">
      <c r="A199" s="11"/>
      <c r="B199" s="196"/>
      <c r="C199" s="197"/>
      <c r="D199" s="198" t="s">
        <v>74</v>
      </c>
      <c r="E199" s="199" t="s">
        <v>2470</v>
      </c>
      <c r="F199" s="199" t="s">
        <v>2471</v>
      </c>
      <c r="G199" s="197"/>
      <c r="H199" s="197"/>
      <c r="I199" s="200"/>
      <c r="J199" s="201">
        <f>BK199</f>
        <v>0</v>
      </c>
      <c r="K199" s="197"/>
      <c r="L199" s="202"/>
      <c r="M199" s="203"/>
      <c r="N199" s="204"/>
      <c r="O199" s="204"/>
      <c r="P199" s="205">
        <f>P200+P224</f>
        <v>0</v>
      </c>
      <c r="Q199" s="204"/>
      <c r="R199" s="205">
        <f>R200+R224</f>
        <v>0.1765785</v>
      </c>
      <c r="S199" s="204"/>
      <c r="T199" s="206">
        <f>T200+T224</f>
        <v>0</v>
      </c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R199" s="207" t="s">
        <v>84</v>
      </c>
      <c r="AT199" s="208" t="s">
        <v>74</v>
      </c>
      <c r="AU199" s="208" t="s">
        <v>75</v>
      </c>
      <c r="AY199" s="207" t="s">
        <v>277</v>
      </c>
      <c r="BK199" s="209">
        <f>BK200+BK224</f>
        <v>0</v>
      </c>
    </row>
    <row r="200" s="11" customFormat="1" ht="22.8" customHeight="1">
      <c r="A200" s="11"/>
      <c r="B200" s="196"/>
      <c r="C200" s="197"/>
      <c r="D200" s="198" t="s">
        <v>74</v>
      </c>
      <c r="E200" s="249" t="s">
        <v>2472</v>
      </c>
      <c r="F200" s="249" t="s">
        <v>3235</v>
      </c>
      <c r="G200" s="197"/>
      <c r="H200" s="197"/>
      <c r="I200" s="200"/>
      <c r="J200" s="250">
        <f>BK200</f>
        <v>0</v>
      </c>
      <c r="K200" s="197"/>
      <c r="L200" s="202"/>
      <c r="M200" s="203"/>
      <c r="N200" s="204"/>
      <c r="O200" s="204"/>
      <c r="P200" s="205">
        <f>SUM(P201:P223)</f>
        <v>0</v>
      </c>
      <c r="Q200" s="204"/>
      <c r="R200" s="205">
        <f>SUM(R201:R223)</f>
        <v>0</v>
      </c>
      <c r="S200" s="204"/>
      <c r="T200" s="206">
        <f>SUM(T201:T223)</f>
        <v>0</v>
      </c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R200" s="207" t="s">
        <v>84</v>
      </c>
      <c r="AT200" s="208" t="s">
        <v>74</v>
      </c>
      <c r="AU200" s="208" t="s">
        <v>82</v>
      </c>
      <c r="AY200" s="207" t="s">
        <v>277</v>
      </c>
      <c r="BK200" s="209">
        <f>SUM(BK201:BK223)</f>
        <v>0</v>
      </c>
    </row>
    <row r="201" s="2" customFormat="1" ht="24.15" customHeight="1">
      <c r="A201" s="41"/>
      <c r="B201" s="42"/>
      <c r="C201" s="210" t="s">
        <v>223</v>
      </c>
      <c r="D201" s="210" t="s">
        <v>278</v>
      </c>
      <c r="E201" s="211" t="s">
        <v>3236</v>
      </c>
      <c r="F201" s="212" t="s">
        <v>3237</v>
      </c>
      <c r="G201" s="213" t="s">
        <v>1041</v>
      </c>
      <c r="H201" s="214">
        <v>60.698999999999998</v>
      </c>
      <c r="I201" s="215"/>
      <c r="J201" s="216">
        <f>ROUND(I201*H201,2)</f>
        <v>0</v>
      </c>
      <c r="K201" s="212" t="s">
        <v>19</v>
      </c>
      <c r="L201" s="47"/>
      <c r="M201" s="217" t="s">
        <v>19</v>
      </c>
      <c r="N201" s="218" t="s">
        <v>46</v>
      </c>
      <c r="O201" s="87"/>
      <c r="P201" s="219">
        <f>O201*H201</f>
        <v>0</v>
      </c>
      <c r="Q201" s="219">
        <v>0</v>
      </c>
      <c r="R201" s="219">
        <f>Q201*H201</f>
        <v>0</v>
      </c>
      <c r="S201" s="219">
        <v>0</v>
      </c>
      <c r="T201" s="220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1" t="s">
        <v>231</v>
      </c>
      <c r="AT201" s="221" t="s">
        <v>278</v>
      </c>
      <c r="AU201" s="221" t="s">
        <v>84</v>
      </c>
      <c r="AY201" s="20" t="s">
        <v>277</v>
      </c>
      <c r="BE201" s="222">
        <f>IF(N201="základní",J201,0)</f>
        <v>0</v>
      </c>
      <c r="BF201" s="222">
        <f>IF(N201="snížená",J201,0)</f>
        <v>0</v>
      </c>
      <c r="BG201" s="222">
        <f>IF(N201="zákl. přenesená",J201,0)</f>
        <v>0</v>
      </c>
      <c r="BH201" s="222">
        <f>IF(N201="sníž. přenesená",J201,0)</f>
        <v>0</v>
      </c>
      <c r="BI201" s="222">
        <f>IF(N201="nulová",J201,0)</f>
        <v>0</v>
      </c>
      <c r="BJ201" s="20" t="s">
        <v>82</v>
      </c>
      <c r="BK201" s="222">
        <f>ROUND(I201*H201,2)</f>
        <v>0</v>
      </c>
      <c r="BL201" s="20" t="s">
        <v>231</v>
      </c>
      <c r="BM201" s="221" t="s">
        <v>3238</v>
      </c>
    </row>
    <row r="202" s="2" customFormat="1">
      <c r="A202" s="41"/>
      <c r="B202" s="42"/>
      <c r="C202" s="43"/>
      <c r="D202" s="223" t="s">
        <v>283</v>
      </c>
      <c r="E202" s="43"/>
      <c r="F202" s="224" t="s">
        <v>3237</v>
      </c>
      <c r="G202" s="43"/>
      <c r="H202" s="43"/>
      <c r="I202" s="225"/>
      <c r="J202" s="43"/>
      <c r="K202" s="43"/>
      <c r="L202" s="47"/>
      <c r="M202" s="226"/>
      <c r="N202" s="22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283</v>
      </c>
      <c r="AU202" s="20" t="s">
        <v>84</v>
      </c>
    </row>
    <row r="203" s="14" customFormat="1">
      <c r="A203" s="14"/>
      <c r="B203" s="254"/>
      <c r="C203" s="255"/>
      <c r="D203" s="223" t="s">
        <v>285</v>
      </c>
      <c r="E203" s="256" t="s">
        <v>19</v>
      </c>
      <c r="F203" s="257" t="s">
        <v>3239</v>
      </c>
      <c r="G203" s="255"/>
      <c r="H203" s="256" t="s">
        <v>19</v>
      </c>
      <c r="I203" s="258"/>
      <c r="J203" s="255"/>
      <c r="K203" s="255"/>
      <c r="L203" s="259"/>
      <c r="M203" s="260"/>
      <c r="N203" s="261"/>
      <c r="O203" s="261"/>
      <c r="P203" s="261"/>
      <c r="Q203" s="261"/>
      <c r="R203" s="261"/>
      <c r="S203" s="261"/>
      <c r="T203" s="262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3" t="s">
        <v>285</v>
      </c>
      <c r="AU203" s="263" t="s">
        <v>84</v>
      </c>
      <c r="AV203" s="14" t="s">
        <v>82</v>
      </c>
      <c r="AW203" s="14" t="s">
        <v>37</v>
      </c>
      <c r="AX203" s="14" t="s">
        <v>75</v>
      </c>
      <c r="AY203" s="263" t="s">
        <v>277</v>
      </c>
    </row>
    <row r="204" s="12" customFormat="1">
      <c r="A204" s="12"/>
      <c r="B204" s="228"/>
      <c r="C204" s="229"/>
      <c r="D204" s="223" t="s">
        <v>285</v>
      </c>
      <c r="E204" s="230" t="s">
        <v>19</v>
      </c>
      <c r="F204" s="231" t="s">
        <v>3240</v>
      </c>
      <c r="G204" s="229"/>
      <c r="H204" s="232">
        <v>25.5</v>
      </c>
      <c r="I204" s="233"/>
      <c r="J204" s="229"/>
      <c r="K204" s="229"/>
      <c r="L204" s="234"/>
      <c r="M204" s="235"/>
      <c r="N204" s="236"/>
      <c r="O204" s="236"/>
      <c r="P204" s="236"/>
      <c r="Q204" s="236"/>
      <c r="R204" s="236"/>
      <c r="S204" s="236"/>
      <c r="T204" s="237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T204" s="238" t="s">
        <v>285</v>
      </c>
      <c r="AU204" s="238" t="s">
        <v>84</v>
      </c>
      <c r="AV204" s="12" t="s">
        <v>84</v>
      </c>
      <c r="AW204" s="12" t="s">
        <v>37</v>
      </c>
      <c r="AX204" s="12" t="s">
        <v>75</v>
      </c>
      <c r="AY204" s="238" t="s">
        <v>277</v>
      </c>
    </row>
    <row r="205" s="14" customFormat="1">
      <c r="A205" s="14"/>
      <c r="B205" s="254"/>
      <c r="C205" s="255"/>
      <c r="D205" s="223" t="s">
        <v>285</v>
      </c>
      <c r="E205" s="256" t="s">
        <v>19</v>
      </c>
      <c r="F205" s="257" t="s">
        <v>3241</v>
      </c>
      <c r="G205" s="255"/>
      <c r="H205" s="256" t="s">
        <v>19</v>
      </c>
      <c r="I205" s="258"/>
      <c r="J205" s="255"/>
      <c r="K205" s="255"/>
      <c r="L205" s="259"/>
      <c r="M205" s="260"/>
      <c r="N205" s="261"/>
      <c r="O205" s="261"/>
      <c r="P205" s="261"/>
      <c r="Q205" s="261"/>
      <c r="R205" s="261"/>
      <c r="S205" s="261"/>
      <c r="T205" s="262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3" t="s">
        <v>285</v>
      </c>
      <c r="AU205" s="263" t="s">
        <v>84</v>
      </c>
      <c r="AV205" s="14" t="s">
        <v>82</v>
      </c>
      <c r="AW205" s="14" t="s">
        <v>37</v>
      </c>
      <c r="AX205" s="14" t="s">
        <v>75</v>
      </c>
      <c r="AY205" s="263" t="s">
        <v>277</v>
      </c>
    </row>
    <row r="206" s="12" customFormat="1">
      <c r="A206" s="12"/>
      <c r="B206" s="228"/>
      <c r="C206" s="229"/>
      <c r="D206" s="223" t="s">
        <v>285</v>
      </c>
      <c r="E206" s="230" t="s">
        <v>19</v>
      </c>
      <c r="F206" s="231" t="s">
        <v>3242</v>
      </c>
      <c r="G206" s="229"/>
      <c r="H206" s="232">
        <v>28.32</v>
      </c>
      <c r="I206" s="233"/>
      <c r="J206" s="229"/>
      <c r="K206" s="229"/>
      <c r="L206" s="234"/>
      <c r="M206" s="235"/>
      <c r="N206" s="236"/>
      <c r="O206" s="236"/>
      <c r="P206" s="236"/>
      <c r="Q206" s="236"/>
      <c r="R206" s="236"/>
      <c r="S206" s="236"/>
      <c r="T206" s="237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T206" s="238" t="s">
        <v>285</v>
      </c>
      <c r="AU206" s="238" t="s">
        <v>84</v>
      </c>
      <c r="AV206" s="12" t="s">
        <v>84</v>
      </c>
      <c r="AW206" s="12" t="s">
        <v>37</v>
      </c>
      <c r="AX206" s="12" t="s">
        <v>75</v>
      </c>
      <c r="AY206" s="238" t="s">
        <v>277</v>
      </c>
    </row>
    <row r="207" s="12" customFormat="1">
      <c r="A207" s="12"/>
      <c r="B207" s="228"/>
      <c r="C207" s="229"/>
      <c r="D207" s="223" t="s">
        <v>285</v>
      </c>
      <c r="E207" s="230" t="s">
        <v>19</v>
      </c>
      <c r="F207" s="231" t="s">
        <v>3243</v>
      </c>
      <c r="G207" s="229"/>
      <c r="H207" s="232">
        <v>2.3570000000000002</v>
      </c>
      <c r="I207" s="233"/>
      <c r="J207" s="229"/>
      <c r="K207" s="229"/>
      <c r="L207" s="234"/>
      <c r="M207" s="235"/>
      <c r="N207" s="236"/>
      <c r="O207" s="236"/>
      <c r="P207" s="236"/>
      <c r="Q207" s="236"/>
      <c r="R207" s="236"/>
      <c r="S207" s="236"/>
      <c r="T207" s="237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T207" s="238" t="s">
        <v>285</v>
      </c>
      <c r="AU207" s="238" t="s">
        <v>84</v>
      </c>
      <c r="AV207" s="12" t="s">
        <v>84</v>
      </c>
      <c r="AW207" s="12" t="s">
        <v>37</v>
      </c>
      <c r="AX207" s="12" t="s">
        <v>75</v>
      </c>
      <c r="AY207" s="238" t="s">
        <v>277</v>
      </c>
    </row>
    <row r="208" s="12" customFormat="1">
      <c r="A208" s="12"/>
      <c r="B208" s="228"/>
      <c r="C208" s="229"/>
      <c r="D208" s="223" t="s">
        <v>285</v>
      </c>
      <c r="E208" s="230" t="s">
        <v>19</v>
      </c>
      <c r="F208" s="231" t="s">
        <v>3244</v>
      </c>
      <c r="G208" s="229"/>
      <c r="H208" s="232">
        <v>2.3999999999999999</v>
      </c>
      <c r="I208" s="233"/>
      <c r="J208" s="229"/>
      <c r="K208" s="229"/>
      <c r="L208" s="234"/>
      <c r="M208" s="235"/>
      <c r="N208" s="236"/>
      <c r="O208" s="236"/>
      <c r="P208" s="236"/>
      <c r="Q208" s="236"/>
      <c r="R208" s="236"/>
      <c r="S208" s="236"/>
      <c r="T208" s="237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T208" s="238" t="s">
        <v>285</v>
      </c>
      <c r="AU208" s="238" t="s">
        <v>84</v>
      </c>
      <c r="AV208" s="12" t="s">
        <v>84</v>
      </c>
      <c r="AW208" s="12" t="s">
        <v>37</v>
      </c>
      <c r="AX208" s="12" t="s">
        <v>75</v>
      </c>
      <c r="AY208" s="238" t="s">
        <v>277</v>
      </c>
    </row>
    <row r="209" s="12" customFormat="1">
      <c r="A209" s="12"/>
      <c r="B209" s="228"/>
      <c r="C209" s="229"/>
      <c r="D209" s="223" t="s">
        <v>285</v>
      </c>
      <c r="E209" s="230" t="s">
        <v>19</v>
      </c>
      <c r="F209" s="231" t="s">
        <v>3245</v>
      </c>
      <c r="G209" s="229"/>
      <c r="H209" s="232">
        <v>2.1219999999999999</v>
      </c>
      <c r="I209" s="233"/>
      <c r="J209" s="229"/>
      <c r="K209" s="229"/>
      <c r="L209" s="234"/>
      <c r="M209" s="235"/>
      <c r="N209" s="236"/>
      <c r="O209" s="236"/>
      <c r="P209" s="236"/>
      <c r="Q209" s="236"/>
      <c r="R209" s="236"/>
      <c r="S209" s="236"/>
      <c r="T209" s="237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T209" s="238" t="s">
        <v>285</v>
      </c>
      <c r="AU209" s="238" t="s">
        <v>84</v>
      </c>
      <c r="AV209" s="12" t="s">
        <v>84</v>
      </c>
      <c r="AW209" s="12" t="s">
        <v>37</v>
      </c>
      <c r="AX209" s="12" t="s">
        <v>75</v>
      </c>
      <c r="AY209" s="238" t="s">
        <v>277</v>
      </c>
    </row>
    <row r="210" s="15" customFormat="1">
      <c r="A210" s="15"/>
      <c r="B210" s="264"/>
      <c r="C210" s="265"/>
      <c r="D210" s="223" t="s">
        <v>285</v>
      </c>
      <c r="E210" s="266" t="s">
        <v>19</v>
      </c>
      <c r="F210" s="267" t="s">
        <v>2372</v>
      </c>
      <c r="G210" s="265"/>
      <c r="H210" s="268">
        <v>60.698999999999998</v>
      </c>
      <c r="I210" s="269"/>
      <c r="J210" s="265"/>
      <c r="K210" s="265"/>
      <c r="L210" s="270"/>
      <c r="M210" s="271"/>
      <c r="N210" s="272"/>
      <c r="O210" s="272"/>
      <c r="P210" s="272"/>
      <c r="Q210" s="272"/>
      <c r="R210" s="272"/>
      <c r="S210" s="272"/>
      <c r="T210" s="273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4" t="s">
        <v>285</v>
      </c>
      <c r="AU210" s="274" t="s">
        <v>84</v>
      </c>
      <c r="AV210" s="15" t="s">
        <v>102</v>
      </c>
      <c r="AW210" s="15" t="s">
        <v>37</v>
      </c>
      <c r="AX210" s="15" t="s">
        <v>82</v>
      </c>
      <c r="AY210" s="274" t="s">
        <v>277</v>
      </c>
    </row>
    <row r="211" s="2" customFormat="1" ht="24.15" customHeight="1">
      <c r="A211" s="41"/>
      <c r="B211" s="42"/>
      <c r="C211" s="210" t="s">
        <v>226</v>
      </c>
      <c r="D211" s="210" t="s">
        <v>278</v>
      </c>
      <c r="E211" s="211" t="s">
        <v>3246</v>
      </c>
      <c r="F211" s="212" t="s">
        <v>3247</v>
      </c>
      <c r="G211" s="213" t="s">
        <v>1041</v>
      </c>
      <c r="H211" s="214">
        <v>106.87600000000001</v>
      </c>
      <c r="I211" s="215"/>
      <c r="J211" s="216">
        <f>ROUND(I211*H211,2)</f>
        <v>0</v>
      </c>
      <c r="K211" s="212" t="s">
        <v>19</v>
      </c>
      <c r="L211" s="47"/>
      <c r="M211" s="217" t="s">
        <v>19</v>
      </c>
      <c r="N211" s="218" t="s">
        <v>46</v>
      </c>
      <c r="O211" s="87"/>
      <c r="P211" s="219">
        <f>O211*H211</f>
        <v>0</v>
      </c>
      <c r="Q211" s="219">
        <v>0</v>
      </c>
      <c r="R211" s="219">
        <f>Q211*H211</f>
        <v>0</v>
      </c>
      <c r="S211" s="219">
        <v>0</v>
      </c>
      <c r="T211" s="220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1" t="s">
        <v>231</v>
      </c>
      <c r="AT211" s="221" t="s">
        <v>278</v>
      </c>
      <c r="AU211" s="221" t="s">
        <v>84</v>
      </c>
      <c r="AY211" s="20" t="s">
        <v>277</v>
      </c>
      <c r="BE211" s="222">
        <f>IF(N211="základní",J211,0)</f>
        <v>0</v>
      </c>
      <c r="BF211" s="222">
        <f>IF(N211="snížená",J211,0)</f>
        <v>0</v>
      </c>
      <c r="BG211" s="222">
        <f>IF(N211="zákl. přenesená",J211,0)</f>
        <v>0</v>
      </c>
      <c r="BH211" s="222">
        <f>IF(N211="sníž. přenesená",J211,0)</f>
        <v>0</v>
      </c>
      <c r="BI211" s="222">
        <f>IF(N211="nulová",J211,0)</f>
        <v>0</v>
      </c>
      <c r="BJ211" s="20" t="s">
        <v>82</v>
      </c>
      <c r="BK211" s="222">
        <f>ROUND(I211*H211,2)</f>
        <v>0</v>
      </c>
      <c r="BL211" s="20" t="s">
        <v>231</v>
      </c>
      <c r="BM211" s="221" t="s">
        <v>3248</v>
      </c>
    </row>
    <row r="212" s="2" customFormat="1">
      <c r="A212" s="41"/>
      <c r="B212" s="42"/>
      <c r="C212" s="43"/>
      <c r="D212" s="223" t="s">
        <v>283</v>
      </c>
      <c r="E212" s="43"/>
      <c r="F212" s="224" t="s">
        <v>3247</v>
      </c>
      <c r="G212" s="43"/>
      <c r="H212" s="43"/>
      <c r="I212" s="225"/>
      <c r="J212" s="43"/>
      <c r="K212" s="43"/>
      <c r="L212" s="47"/>
      <c r="M212" s="226"/>
      <c r="N212" s="22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283</v>
      </c>
      <c r="AU212" s="20" t="s">
        <v>84</v>
      </c>
    </row>
    <row r="213" s="14" customFormat="1">
      <c r="A213" s="14"/>
      <c r="B213" s="254"/>
      <c r="C213" s="255"/>
      <c r="D213" s="223" t="s">
        <v>285</v>
      </c>
      <c r="E213" s="256" t="s">
        <v>19</v>
      </c>
      <c r="F213" s="257" t="s">
        <v>2359</v>
      </c>
      <c r="G213" s="255"/>
      <c r="H213" s="256" t="s">
        <v>19</v>
      </c>
      <c r="I213" s="258"/>
      <c r="J213" s="255"/>
      <c r="K213" s="255"/>
      <c r="L213" s="259"/>
      <c r="M213" s="260"/>
      <c r="N213" s="261"/>
      <c r="O213" s="261"/>
      <c r="P213" s="261"/>
      <c r="Q213" s="261"/>
      <c r="R213" s="261"/>
      <c r="S213" s="261"/>
      <c r="T213" s="262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3" t="s">
        <v>285</v>
      </c>
      <c r="AU213" s="263" t="s">
        <v>84</v>
      </c>
      <c r="AV213" s="14" t="s">
        <v>82</v>
      </c>
      <c r="AW213" s="14" t="s">
        <v>37</v>
      </c>
      <c r="AX213" s="14" t="s">
        <v>75</v>
      </c>
      <c r="AY213" s="263" t="s">
        <v>277</v>
      </c>
    </row>
    <row r="214" s="14" customFormat="1">
      <c r="A214" s="14"/>
      <c r="B214" s="254"/>
      <c r="C214" s="255"/>
      <c r="D214" s="223" t="s">
        <v>285</v>
      </c>
      <c r="E214" s="256" t="s">
        <v>19</v>
      </c>
      <c r="F214" s="257" t="s">
        <v>3249</v>
      </c>
      <c r="G214" s="255"/>
      <c r="H214" s="256" t="s">
        <v>19</v>
      </c>
      <c r="I214" s="258"/>
      <c r="J214" s="255"/>
      <c r="K214" s="255"/>
      <c r="L214" s="259"/>
      <c r="M214" s="260"/>
      <c r="N214" s="261"/>
      <c r="O214" s="261"/>
      <c r="P214" s="261"/>
      <c r="Q214" s="261"/>
      <c r="R214" s="261"/>
      <c r="S214" s="261"/>
      <c r="T214" s="262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3" t="s">
        <v>285</v>
      </c>
      <c r="AU214" s="263" t="s">
        <v>84</v>
      </c>
      <c r="AV214" s="14" t="s">
        <v>82</v>
      </c>
      <c r="AW214" s="14" t="s">
        <v>37</v>
      </c>
      <c r="AX214" s="14" t="s">
        <v>75</v>
      </c>
      <c r="AY214" s="263" t="s">
        <v>277</v>
      </c>
    </row>
    <row r="215" s="12" customFormat="1">
      <c r="A215" s="12"/>
      <c r="B215" s="228"/>
      <c r="C215" s="229"/>
      <c r="D215" s="223" t="s">
        <v>285</v>
      </c>
      <c r="E215" s="230" t="s">
        <v>19</v>
      </c>
      <c r="F215" s="231" t="s">
        <v>3250</v>
      </c>
      <c r="G215" s="229"/>
      <c r="H215" s="232">
        <v>44.57</v>
      </c>
      <c r="I215" s="233"/>
      <c r="J215" s="229"/>
      <c r="K215" s="229"/>
      <c r="L215" s="234"/>
      <c r="M215" s="235"/>
      <c r="N215" s="236"/>
      <c r="O215" s="236"/>
      <c r="P215" s="236"/>
      <c r="Q215" s="236"/>
      <c r="R215" s="236"/>
      <c r="S215" s="236"/>
      <c r="T215" s="237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T215" s="238" t="s">
        <v>285</v>
      </c>
      <c r="AU215" s="238" t="s">
        <v>84</v>
      </c>
      <c r="AV215" s="12" t="s">
        <v>84</v>
      </c>
      <c r="AW215" s="12" t="s">
        <v>37</v>
      </c>
      <c r="AX215" s="12" t="s">
        <v>75</v>
      </c>
      <c r="AY215" s="238" t="s">
        <v>277</v>
      </c>
    </row>
    <row r="216" s="14" customFormat="1">
      <c r="A216" s="14"/>
      <c r="B216" s="254"/>
      <c r="C216" s="255"/>
      <c r="D216" s="223" t="s">
        <v>285</v>
      </c>
      <c r="E216" s="256" t="s">
        <v>19</v>
      </c>
      <c r="F216" s="257" t="s">
        <v>3251</v>
      </c>
      <c r="G216" s="255"/>
      <c r="H216" s="256" t="s">
        <v>19</v>
      </c>
      <c r="I216" s="258"/>
      <c r="J216" s="255"/>
      <c r="K216" s="255"/>
      <c r="L216" s="259"/>
      <c r="M216" s="260"/>
      <c r="N216" s="261"/>
      <c r="O216" s="261"/>
      <c r="P216" s="261"/>
      <c r="Q216" s="261"/>
      <c r="R216" s="261"/>
      <c r="S216" s="261"/>
      <c r="T216" s="262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63" t="s">
        <v>285</v>
      </c>
      <c r="AU216" s="263" t="s">
        <v>84</v>
      </c>
      <c r="AV216" s="14" t="s">
        <v>82</v>
      </c>
      <c r="AW216" s="14" t="s">
        <v>37</v>
      </c>
      <c r="AX216" s="14" t="s">
        <v>75</v>
      </c>
      <c r="AY216" s="263" t="s">
        <v>277</v>
      </c>
    </row>
    <row r="217" s="12" customFormat="1">
      <c r="A217" s="12"/>
      <c r="B217" s="228"/>
      <c r="C217" s="229"/>
      <c r="D217" s="223" t="s">
        <v>285</v>
      </c>
      <c r="E217" s="230" t="s">
        <v>19</v>
      </c>
      <c r="F217" s="231" t="s">
        <v>3252</v>
      </c>
      <c r="G217" s="229"/>
      <c r="H217" s="232">
        <v>27.106999999999999</v>
      </c>
      <c r="I217" s="233"/>
      <c r="J217" s="229"/>
      <c r="K217" s="229"/>
      <c r="L217" s="234"/>
      <c r="M217" s="235"/>
      <c r="N217" s="236"/>
      <c r="O217" s="236"/>
      <c r="P217" s="236"/>
      <c r="Q217" s="236"/>
      <c r="R217" s="236"/>
      <c r="S217" s="236"/>
      <c r="T217" s="237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T217" s="238" t="s">
        <v>285</v>
      </c>
      <c r="AU217" s="238" t="s">
        <v>84</v>
      </c>
      <c r="AV217" s="12" t="s">
        <v>84</v>
      </c>
      <c r="AW217" s="12" t="s">
        <v>37</v>
      </c>
      <c r="AX217" s="12" t="s">
        <v>75</v>
      </c>
      <c r="AY217" s="238" t="s">
        <v>277</v>
      </c>
    </row>
    <row r="218" s="14" customFormat="1">
      <c r="A218" s="14"/>
      <c r="B218" s="254"/>
      <c r="C218" s="255"/>
      <c r="D218" s="223" t="s">
        <v>285</v>
      </c>
      <c r="E218" s="256" t="s">
        <v>19</v>
      </c>
      <c r="F218" s="257" t="s">
        <v>3253</v>
      </c>
      <c r="G218" s="255"/>
      <c r="H218" s="256" t="s">
        <v>19</v>
      </c>
      <c r="I218" s="258"/>
      <c r="J218" s="255"/>
      <c r="K218" s="255"/>
      <c r="L218" s="259"/>
      <c r="M218" s="260"/>
      <c r="N218" s="261"/>
      <c r="O218" s="261"/>
      <c r="P218" s="261"/>
      <c r="Q218" s="261"/>
      <c r="R218" s="261"/>
      <c r="S218" s="261"/>
      <c r="T218" s="262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3" t="s">
        <v>285</v>
      </c>
      <c r="AU218" s="263" t="s">
        <v>84</v>
      </c>
      <c r="AV218" s="14" t="s">
        <v>82</v>
      </c>
      <c r="AW218" s="14" t="s">
        <v>37</v>
      </c>
      <c r="AX218" s="14" t="s">
        <v>75</v>
      </c>
      <c r="AY218" s="263" t="s">
        <v>277</v>
      </c>
    </row>
    <row r="219" s="12" customFormat="1">
      <c r="A219" s="12"/>
      <c r="B219" s="228"/>
      <c r="C219" s="229"/>
      <c r="D219" s="223" t="s">
        <v>285</v>
      </c>
      <c r="E219" s="230" t="s">
        <v>19</v>
      </c>
      <c r="F219" s="231" t="s">
        <v>3242</v>
      </c>
      <c r="G219" s="229"/>
      <c r="H219" s="232">
        <v>28.32</v>
      </c>
      <c r="I219" s="233"/>
      <c r="J219" s="229"/>
      <c r="K219" s="229"/>
      <c r="L219" s="234"/>
      <c r="M219" s="235"/>
      <c r="N219" s="236"/>
      <c r="O219" s="236"/>
      <c r="P219" s="236"/>
      <c r="Q219" s="236"/>
      <c r="R219" s="236"/>
      <c r="S219" s="236"/>
      <c r="T219" s="237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T219" s="238" t="s">
        <v>285</v>
      </c>
      <c r="AU219" s="238" t="s">
        <v>84</v>
      </c>
      <c r="AV219" s="12" t="s">
        <v>84</v>
      </c>
      <c r="AW219" s="12" t="s">
        <v>37</v>
      </c>
      <c r="AX219" s="12" t="s">
        <v>75</v>
      </c>
      <c r="AY219" s="238" t="s">
        <v>277</v>
      </c>
    </row>
    <row r="220" s="12" customFormat="1">
      <c r="A220" s="12"/>
      <c r="B220" s="228"/>
      <c r="C220" s="229"/>
      <c r="D220" s="223" t="s">
        <v>285</v>
      </c>
      <c r="E220" s="230" t="s">
        <v>19</v>
      </c>
      <c r="F220" s="231" t="s">
        <v>3243</v>
      </c>
      <c r="G220" s="229"/>
      <c r="H220" s="232">
        <v>2.3570000000000002</v>
      </c>
      <c r="I220" s="233"/>
      <c r="J220" s="229"/>
      <c r="K220" s="229"/>
      <c r="L220" s="234"/>
      <c r="M220" s="235"/>
      <c r="N220" s="236"/>
      <c r="O220" s="236"/>
      <c r="P220" s="236"/>
      <c r="Q220" s="236"/>
      <c r="R220" s="236"/>
      <c r="S220" s="236"/>
      <c r="T220" s="237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T220" s="238" t="s">
        <v>285</v>
      </c>
      <c r="AU220" s="238" t="s">
        <v>84</v>
      </c>
      <c r="AV220" s="12" t="s">
        <v>84</v>
      </c>
      <c r="AW220" s="12" t="s">
        <v>37</v>
      </c>
      <c r="AX220" s="12" t="s">
        <v>75</v>
      </c>
      <c r="AY220" s="238" t="s">
        <v>277</v>
      </c>
    </row>
    <row r="221" s="12" customFormat="1">
      <c r="A221" s="12"/>
      <c r="B221" s="228"/>
      <c r="C221" s="229"/>
      <c r="D221" s="223" t="s">
        <v>285</v>
      </c>
      <c r="E221" s="230" t="s">
        <v>19</v>
      </c>
      <c r="F221" s="231" t="s">
        <v>3244</v>
      </c>
      <c r="G221" s="229"/>
      <c r="H221" s="232">
        <v>2.3999999999999999</v>
      </c>
      <c r="I221" s="233"/>
      <c r="J221" s="229"/>
      <c r="K221" s="229"/>
      <c r="L221" s="234"/>
      <c r="M221" s="235"/>
      <c r="N221" s="236"/>
      <c r="O221" s="236"/>
      <c r="P221" s="236"/>
      <c r="Q221" s="236"/>
      <c r="R221" s="236"/>
      <c r="S221" s="236"/>
      <c r="T221" s="237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T221" s="238" t="s">
        <v>285</v>
      </c>
      <c r="AU221" s="238" t="s">
        <v>84</v>
      </c>
      <c r="AV221" s="12" t="s">
        <v>84</v>
      </c>
      <c r="AW221" s="12" t="s">
        <v>37</v>
      </c>
      <c r="AX221" s="12" t="s">
        <v>75</v>
      </c>
      <c r="AY221" s="238" t="s">
        <v>277</v>
      </c>
    </row>
    <row r="222" s="12" customFormat="1">
      <c r="A222" s="12"/>
      <c r="B222" s="228"/>
      <c r="C222" s="229"/>
      <c r="D222" s="223" t="s">
        <v>285</v>
      </c>
      <c r="E222" s="230" t="s">
        <v>19</v>
      </c>
      <c r="F222" s="231" t="s">
        <v>3245</v>
      </c>
      <c r="G222" s="229"/>
      <c r="H222" s="232">
        <v>2.1219999999999999</v>
      </c>
      <c r="I222" s="233"/>
      <c r="J222" s="229"/>
      <c r="K222" s="229"/>
      <c r="L222" s="234"/>
      <c r="M222" s="235"/>
      <c r="N222" s="236"/>
      <c r="O222" s="236"/>
      <c r="P222" s="236"/>
      <c r="Q222" s="236"/>
      <c r="R222" s="236"/>
      <c r="S222" s="236"/>
      <c r="T222" s="237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T222" s="238" t="s">
        <v>285</v>
      </c>
      <c r="AU222" s="238" t="s">
        <v>84</v>
      </c>
      <c r="AV222" s="12" t="s">
        <v>84</v>
      </c>
      <c r="AW222" s="12" t="s">
        <v>37</v>
      </c>
      <c r="AX222" s="12" t="s">
        <v>75</v>
      </c>
      <c r="AY222" s="238" t="s">
        <v>277</v>
      </c>
    </row>
    <row r="223" s="15" customFormat="1">
      <c r="A223" s="15"/>
      <c r="B223" s="264"/>
      <c r="C223" s="265"/>
      <c r="D223" s="223" t="s">
        <v>285</v>
      </c>
      <c r="E223" s="266" t="s">
        <v>19</v>
      </c>
      <c r="F223" s="267" t="s">
        <v>2372</v>
      </c>
      <c r="G223" s="265"/>
      <c r="H223" s="268">
        <v>106.87599999999999</v>
      </c>
      <c r="I223" s="269"/>
      <c r="J223" s="265"/>
      <c r="K223" s="265"/>
      <c r="L223" s="270"/>
      <c r="M223" s="271"/>
      <c r="N223" s="272"/>
      <c r="O223" s="272"/>
      <c r="P223" s="272"/>
      <c r="Q223" s="272"/>
      <c r="R223" s="272"/>
      <c r="S223" s="272"/>
      <c r="T223" s="273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74" t="s">
        <v>285</v>
      </c>
      <c r="AU223" s="274" t="s">
        <v>84</v>
      </c>
      <c r="AV223" s="15" t="s">
        <v>102</v>
      </c>
      <c r="AW223" s="15" t="s">
        <v>37</v>
      </c>
      <c r="AX223" s="15" t="s">
        <v>82</v>
      </c>
      <c r="AY223" s="274" t="s">
        <v>277</v>
      </c>
    </row>
    <row r="224" s="11" customFormat="1" ht="22.8" customHeight="1">
      <c r="A224" s="11"/>
      <c r="B224" s="196"/>
      <c r="C224" s="197"/>
      <c r="D224" s="198" t="s">
        <v>74</v>
      </c>
      <c r="E224" s="249" t="s">
        <v>3254</v>
      </c>
      <c r="F224" s="249" t="s">
        <v>3255</v>
      </c>
      <c r="G224" s="197"/>
      <c r="H224" s="197"/>
      <c r="I224" s="200"/>
      <c r="J224" s="250">
        <f>BK224</f>
        <v>0</v>
      </c>
      <c r="K224" s="197"/>
      <c r="L224" s="202"/>
      <c r="M224" s="203"/>
      <c r="N224" s="204"/>
      <c r="O224" s="204"/>
      <c r="P224" s="205">
        <f>SUM(P225:P231)</f>
        <v>0</v>
      </c>
      <c r="Q224" s="204"/>
      <c r="R224" s="205">
        <f>SUM(R225:R231)</f>
        <v>0.1765785</v>
      </c>
      <c r="S224" s="204"/>
      <c r="T224" s="206">
        <f>SUM(T225:T231)</f>
        <v>0</v>
      </c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R224" s="207" t="s">
        <v>84</v>
      </c>
      <c r="AT224" s="208" t="s">
        <v>74</v>
      </c>
      <c r="AU224" s="208" t="s">
        <v>82</v>
      </c>
      <c r="AY224" s="207" t="s">
        <v>277</v>
      </c>
      <c r="BK224" s="209">
        <f>SUM(BK225:BK231)</f>
        <v>0</v>
      </c>
    </row>
    <row r="225" s="2" customFormat="1" ht="16.5" customHeight="1">
      <c r="A225" s="41"/>
      <c r="B225" s="42"/>
      <c r="C225" s="210" t="s">
        <v>8</v>
      </c>
      <c r="D225" s="210" t="s">
        <v>278</v>
      </c>
      <c r="E225" s="211" t="s">
        <v>3256</v>
      </c>
      <c r="F225" s="212" t="s">
        <v>3257</v>
      </c>
      <c r="G225" s="213" t="s">
        <v>1041</v>
      </c>
      <c r="H225" s="214">
        <v>16.817</v>
      </c>
      <c r="I225" s="215"/>
      <c r="J225" s="216">
        <f>ROUND(I225*H225,2)</f>
        <v>0</v>
      </c>
      <c r="K225" s="212" t="s">
        <v>19</v>
      </c>
      <c r="L225" s="47"/>
      <c r="M225" s="217" t="s">
        <v>19</v>
      </c>
      <c r="N225" s="218" t="s">
        <v>46</v>
      </c>
      <c r="O225" s="87"/>
      <c r="P225" s="219">
        <f>O225*H225</f>
        <v>0</v>
      </c>
      <c r="Q225" s="219">
        <v>0.010500000000000001</v>
      </c>
      <c r="R225" s="219">
        <f>Q225*H225</f>
        <v>0.1765785</v>
      </c>
      <c r="S225" s="219">
        <v>0</v>
      </c>
      <c r="T225" s="220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1" t="s">
        <v>231</v>
      </c>
      <c r="AT225" s="221" t="s">
        <v>278</v>
      </c>
      <c r="AU225" s="221" t="s">
        <v>84</v>
      </c>
      <c r="AY225" s="20" t="s">
        <v>277</v>
      </c>
      <c r="BE225" s="222">
        <f>IF(N225="základní",J225,0)</f>
        <v>0</v>
      </c>
      <c r="BF225" s="222">
        <f>IF(N225="snížená",J225,0)</f>
        <v>0</v>
      </c>
      <c r="BG225" s="222">
        <f>IF(N225="zákl. přenesená",J225,0)</f>
        <v>0</v>
      </c>
      <c r="BH225" s="222">
        <f>IF(N225="sníž. přenesená",J225,0)</f>
        <v>0</v>
      </c>
      <c r="BI225" s="222">
        <f>IF(N225="nulová",J225,0)</f>
        <v>0</v>
      </c>
      <c r="BJ225" s="20" t="s">
        <v>82</v>
      </c>
      <c r="BK225" s="222">
        <f>ROUND(I225*H225,2)</f>
        <v>0</v>
      </c>
      <c r="BL225" s="20" t="s">
        <v>231</v>
      </c>
      <c r="BM225" s="221" t="s">
        <v>3258</v>
      </c>
    </row>
    <row r="226" s="2" customFormat="1">
      <c r="A226" s="41"/>
      <c r="B226" s="42"/>
      <c r="C226" s="43"/>
      <c r="D226" s="223" t="s">
        <v>283</v>
      </c>
      <c r="E226" s="43"/>
      <c r="F226" s="224" t="s">
        <v>3257</v>
      </c>
      <c r="G226" s="43"/>
      <c r="H226" s="43"/>
      <c r="I226" s="225"/>
      <c r="J226" s="43"/>
      <c r="K226" s="43"/>
      <c r="L226" s="47"/>
      <c r="M226" s="226"/>
      <c r="N226" s="22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283</v>
      </c>
      <c r="AU226" s="20" t="s">
        <v>84</v>
      </c>
    </row>
    <row r="227" s="14" customFormat="1">
      <c r="A227" s="14"/>
      <c r="B227" s="254"/>
      <c r="C227" s="255"/>
      <c r="D227" s="223" t="s">
        <v>285</v>
      </c>
      <c r="E227" s="256" t="s">
        <v>19</v>
      </c>
      <c r="F227" s="257" t="s">
        <v>3259</v>
      </c>
      <c r="G227" s="255"/>
      <c r="H227" s="256" t="s">
        <v>19</v>
      </c>
      <c r="I227" s="258"/>
      <c r="J227" s="255"/>
      <c r="K227" s="255"/>
      <c r="L227" s="259"/>
      <c r="M227" s="260"/>
      <c r="N227" s="261"/>
      <c r="O227" s="261"/>
      <c r="P227" s="261"/>
      <c r="Q227" s="261"/>
      <c r="R227" s="261"/>
      <c r="S227" s="261"/>
      <c r="T227" s="262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3" t="s">
        <v>285</v>
      </c>
      <c r="AU227" s="263" t="s">
        <v>84</v>
      </c>
      <c r="AV227" s="14" t="s">
        <v>82</v>
      </c>
      <c r="AW227" s="14" t="s">
        <v>37</v>
      </c>
      <c r="AX227" s="14" t="s">
        <v>75</v>
      </c>
      <c r="AY227" s="263" t="s">
        <v>277</v>
      </c>
    </row>
    <row r="228" s="12" customFormat="1">
      <c r="A228" s="12"/>
      <c r="B228" s="228"/>
      <c r="C228" s="229"/>
      <c r="D228" s="223" t="s">
        <v>285</v>
      </c>
      <c r="E228" s="230" t="s">
        <v>19</v>
      </c>
      <c r="F228" s="231" t="s">
        <v>3260</v>
      </c>
      <c r="G228" s="229"/>
      <c r="H228" s="232">
        <v>16.367000000000001</v>
      </c>
      <c r="I228" s="233"/>
      <c r="J228" s="229"/>
      <c r="K228" s="229"/>
      <c r="L228" s="234"/>
      <c r="M228" s="235"/>
      <c r="N228" s="236"/>
      <c r="O228" s="236"/>
      <c r="P228" s="236"/>
      <c r="Q228" s="236"/>
      <c r="R228" s="236"/>
      <c r="S228" s="236"/>
      <c r="T228" s="237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T228" s="238" t="s">
        <v>285</v>
      </c>
      <c r="AU228" s="238" t="s">
        <v>84</v>
      </c>
      <c r="AV228" s="12" t="s">
        <v>84</v>
      </c>
      <c r="AW228" s="12" t="s">
        <v>37</v>
      </c>
      <c r="AX228" s="12" t="s">
        <v>75</v>
      </c>
      <c r="AY228" s="238" t="s">
        <v>277</v>
      </c>
    </row>
    <row r="229" s="14" customFormat="1">
      <c r="A229" s="14"/>
      <c r="B229" s="254"/>
      <c r="C229" s="255"/>
      <c r="D229" s="223" t="s">
        <v>285</v>
      </c>
      <c r="E229" s="256" t="s">
        <v>19</v>
      </c>
      <c r="F229" s="257" t="s">
        <v>3261</v>
      </c>
      <c r="G229" s="255"/>
      <c r="H229" s="256" t="s">
        <v>19</v>
      </c>
      <c r="I229" s="258"/>
      <c r="J229" s="255"/>
      <c r="K229" s="255"/>
      <c r="L229" s="259"/>
      <c r="M229" s="260"/>
      <c r="N229" s="261"/>
      <c r="O229" s="261"/>
      <c r="P229" s="261"/>
      <c r="Q229" s="261"/>
      <c r="R229" s="261"/>
      <c r="S229" s="261"/>
      <c r="T229" s="262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3" t="s">
        <v>285</v>
      </c>
      <c r="AU229" s="263" t="s">
        <v>84</v>
      </c>
      <c r="AV229" s="14" t="s">
        <v>82</v>
      </c>
      <c r="AW229" s="14" t="s">
        <v>37</v>
      </c>
      <c r="AX229" s="14" t="s">
        <v>75</v>
      </c>
      <c r="AY229" s="263" t="s">
        <v>277</v>
      </c>
    </row>
    <row r="230" s="12" customFormat="1">
      <c r="A230" s="12"/>
      <c r="B230" s="228"/>
      <c r="C230" s="229"/>
      <c r="D230" s="223" t="s">
        <v>285</v>
      </c>
      <c r="E230" s="230" t="s">
        <v>19</v>
      </c>
      <c r="F230" s="231" t="s">
        <v>3262</v>
      </c>
      <c r="G230" s="229"/>
      <c r="H230" s="232">
        <v>0.45000000000000001</v>
      </c>
      <c r="I230" s="233"/>
      <c r="J230" s="229"/>
      <c r="K230" s="229"/>
      <c r="L230" s="234"/>
      <c r="M230" s="235"/>
      <c r="N230" s="236"/>
      <c r="O230" s="236"/>
      <c r="P230" s="236"/>
      <c r="Q230" s="236"/>
      <c r="R230" s="236"/>
      <c r="S230" s="236"/>
      <c r="T230" s="237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T230" s="238" t="s">
        <v>285</v>
      </c>
      <c r="AU230" s="238" t="s">
        <v>84</v>
      </c>
      <c r="AV230" s="12" t="s">
        <v>84</v>
      </c>
      <c r="AW230" s="12" t="s">
        <v>37</v>
      </c>
      <c r="AX230" s="12" t="s">
        <v>75</v>
      </c>
      <c r="AY230" s="238" t="s">
        <v>277</v>
      </c>
    </row>
    <row r="231" s="15" customFormat="1">
      <c r="A231" s="15"/>
      <c r="B231" s="264"/>
      <c r="C231" s="265"/>
      <c r="D231" s="223" t="s">
        <v>285</v>
      </c>
      <c r="E231" s="266" t="s">
        <v>19</v>
      </c>
      <c r="F231" s="267" t="s">
        <v>2372</v>
      </c>
      <c r="G231" s="265"/>
      <c r="H231" s="268">
        <v>16.817</v>
      </c>
      <c r="I231" s="269"/>
      <c r="J231" s="265"/>
      <c r="K231" s="265"/>
      <c r="L231" s="270"/>
      <c r="M231" s="288"/>
      <c r="N231" s="289"/>
      <c r="O231" s="289"/>
      <c r="P231" s="289"/>
      <c r="Q231" s="289"/>
      <c r="R231" s="289"/>
      <c r="S231" s="289"/>
      <c r="T231" s="290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74" t="s">
        <v>285</v>
      </c>
      <c r="AU231" s="274" t="s">
        <v>84</v>
      </c>
      <c r="AV231" s="15" t="s">
        <v>102</v>
      </c>
      <c r="AW231" s="15" t="s">
        <v>37</v>
      </c>
      <c r="AX231" s="15" t="s">
        <v>82</v>
      </c>
      <c r="AY231" s="274" t="s">
        <v>277</v>
      </c>
    </row>
    <row r="232" s="2" customFormat="1" ht="6.96" customHeight="1">
      <c r="A232" s="41"/>
      <c r="B232" s="62"/>
      <c r="C232" s="63"/>
      <c r="D232" s="63"/>
      <c r="E232" s="63"/>
      <c r="F232" s="63"/>
      <c r="G232" s="63"/>
      <c r="H232" s="63"/>
      <c r="I232" s="63"/>
      <c r="J232" s="63"/>
      <c r="K232" s="63"/>
      <c r="L232" s="47"/>
      <c r="M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</row>
  </sheetData>
  <sheetProtection sheet="1" autoFilter="0" formatColumns="0" formatRows="0" objects="1" scenarios="1" spinCount="100000" saltValue="JnUNZunNdrS6lazrkyaplfewpvQM2gXB6zXbwTjt0yBAFaHIKD9FsLaLzFmYjN37DstG489GrsGT3BNS5OY5fg==" hashValue="pTvRz6kMi0YjdSKgWFK30IambAA9CoS9DUWfXZ8qpJe5SdhldNkPA+gBegXxkbEyBOjWod/6aFTIFQxbF8e1jw==" algorithmName="SHA-512" password="CC35"/>
  <autoFilter ref="C92:K23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8" r:id="rId1" display="https://podminky.urs.cz/item/CS_URS_2025_02/122251102"/>
    <hyperlink ref="F106" r:id="rId2" display="https://podminky.urs.cz/item/CS_URS_2025_02/132251103"/>
    <hyperlink ref="F117" r:id="rId3" display="https://podminky.urs.cz/item/CS_URS_2025_02/162351103"/>
    <hyperlink ref="F125" r:id="rId4" display="https://podminky.urs.cz/item/CS_URS_2025_02/162751117"/>
    <hyperlink ref="F130" r:id="rId5" display="https://podminky.urs.cz/item/CS_URS_2025_02/167151101"/>
    <hyperlink ref="F140" r:id="rId6" display="https://podminky.urs.cz/item/CS_URS_2025_02/171201231"/>
    <hyperlink ref="F144" r:id="rId7" display="https://podminky.urs.cz/item/CS_URS_2025_02/171251201"/>
    <hyperlink ref="F148" r:id="rId8" display="https://podminky.urs.cz/item/CS_URS_2025_02/174151101"/>
    <hyperlink ref="F175" r:id="rId9" display="https://podminky.urs.cz/item/CS_URS_2025_02/279113144"/>
    <hyperlink ref="F187" r:id="rId10" display="https://podminky.urs.cz/item/CS_URS_2025_02/31111314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1"/>
</worksheet>
</file>

<file path=xl/worksheets/sheet4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225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243</v>
      </c>
      <c r="L8" s="23"/>
    </row>
    <row r="9" s="2" customFormat="1" ht="16.5" customHeight="1">
      <c r="A9" s="41"/>
      <c r="B9" s="47"/>
      <c r="C9" s="41"/>
      <c r="D9" s="41"/>
      <c r="E9" s="148" t="s">
        <v>2931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245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3263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3264</v>
      </c>
      <c r="F23" s="41"/>
      <c r="G23" s="41"/>
      <c r="H23" s="41"/>
      <c r="I23" s="147" t="s">
        <v>29</v>
      </c>
      <c r="J23" s="136" t="s">
        <v>19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3264</v>
      </c>
      <c r="F26" s="41"/>
      <c r="G26" s="41"/>
      <c r="H26" s="41"/>
      <c r="I26" s="147" t="s">
        <v>29</v>
      </c>
      <c r="J26" s="136" t="s">
        <v>19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ROUND(J88,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ROUND((SUM(BE88:BE104)),  2)</f>
        <v>0</v>
      </c>
      <c r="G35" s="41"/>
      <c r="H35" s="41"/>
      <c r="I35" s="162">
        <v>0.20999999999999999</v>
      </c>
      <c r="J35" s="161">
        <f>ROUND(((SUM(BE88:BE104))*I35),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ROUND((SUM(BF88:BF104)),  2)</f>
        <v>0</v>
      </c>
      <c r="G36" s="41"/>
      <c r="H36" s="41"/>
      <c r="I36" s="162">
        <v>0.14999999999999999</v>
      </c>
      <c r="J36" s="161">
        <f>ROUND(((SUM(BF88:BF104))*I36),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ROUND((SUM(BG88:BG104)),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ROUND((SUM(BH88:BH104)),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ROUND((SUM(BI88:BI104)),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250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243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2931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245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13 - SO 202 - Opěrná zeď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ing. Igor Bálik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ing. Igor Bálik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251</v>
      </c>
      <c r="D61" s="176"/>
      <c r="E61" s="176"/>
      <c r="F61" s="176"/>
      <c r="G61" s="176"/>
      <c r="H61" s="176"/>
      <c r="I61" s="176"/>
      <c r="J61" s="177" t="s">
        <v>252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J88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253</v>
      </c>
    </row>
    <row r="64" s="9" customFormat="1" ht="24.96" customHeight="1">
      <c r="A64" s="9"/>
      <c r="B64" s="179"/>
      <c r="C64" s="180"/>
      <c r="D64" s="181" t="s">
        <v>254</v>
      </c>
      <c r="E64" s="182"/>
      <c r="F64" s="182"/>
      <c r="G64" s="182"/>
      <c r="H64" s="182"/>
      <c r="I64" s="182"/>
      <c r="J64" s="183">
        <f>J89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257</v>
      </c>
      <c r="E65" s="182"/>
      <c r="F65" s="182"/>
      <c r="G65" s="182"/>
      <c r="H65" s="182"/>
      <c r="I65" s="182"/>
      <c r="J65" s="183">
        <f>J93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260</v>
      </c>
      <c r="E66" s="182"/>
      <c r="F66" s="182"/>
      <c r="G66" s="182"/>
      <c r="H66" s="182"/>
      <c r="I66" s="182"/>
      <c r="J66" s="183">
        <f>J100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9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263</v>
      </c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4" t="str">
        <f>E7</f>
        <v>Úprava okolí přehrady Harcov II.</v>
      </c>
      <c r="F76" s="35"/>
      <c r="G76" s="35"/>
      <c r="H76" s="35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243</v>
      </c>
      <c r="D77" s="25"/>
      <c r="E77" s="25"/>
      <c r="F77" s="25"/>
      <c r="G77" s="25"/>
      <c r="H77" s="25"/>
      <c r="I77" s="25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74" t="s">
        <v>2931</v>
      </c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245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>13 - SO 202 - Opěrná zeď</v>
      </c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3"/>
      <c r="E82" s="43"/>
      <c r="F82" s="30" t="str">
        <f>F14</f>
        <v>Liberec</v>
      </c>
      <c r="G82" s="43"/>
      <c r="H82" s="43"/>
      <c r="I82" s="35" t="s">
        <v>23</v>
      </c>
      <c r="J82" s="75" t="str">
        <f>IF(J14="","",J14)</f>
        <v>10. 12. 2025</v>
      </c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3"/>
      <c r="E84" s="43"/>
      <c r="F84" s="30" t="str">
        <f>E17</f>
        <v>Statutární město Liberec</v>
      </c>
      <c r="G84" s="43"/>
      <c r="H84" s="43"/>
      <c r="I84" s="35" t="s">
        <v>33</v>
      </c>
      <c r="J84" s="39" t="str">
        <f>E23</f>
        <v>ing. Igor Bálik</v>
      </c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31</v>
      </c>
      <c r="D85" s="43"/>
      <c r="E85" s="43"/>
      <c r="F85" s="30" t="str">
        <f>IF(E20="","",E20)</f>
        <v>Vyplň údaj</v>
      </c>
      <c r="G85" s="43"/>
      <c r="H85" s="43"/>
      <c r="I85" s="35" t="s">
        <v>38</v>
      </c>
      <c r="J85" s="39" t="str">
        <f>E26</f>
        <v>ing. Igor Bálik</v>
      </c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0" customFormat="1" ht="29.28" customHeight="1">
      <c r="A87" s="185"/>
      <c r="B87" s="186"/>
      <c r="C87" s="187" t="s">
        <v>264</v>
      </c>
      <c r="D87" s="188" t="s">
        <v>60</v>
      </c>
      <c r="E87" s="188" t="s">
        <v>56</v>
      </c>
      <c r="F87" s="188" t="s">
        <v>57</v>
      </c>
      <c r="G87" s="188" t="s">
        <v>265</v>
      </c>
      <c r="H87" s="188" t="s">
        <v>266</v>
      </c>
      <c r="I87" s="188" t="s">
        <v>267</v>
      </c>
      <c r="J87" s="188" t="s">
        <v>252</v>
      </c>
      <c r="K87" s="189" t="s">
        <v>268</v>
      </c>
      <c r="L87" s="190"/>
      <c r="M87" s="95" t="s">
        <v>19</v>
      </c>
      <c r="N87" s="96" t="s">
        <v>45</v>
      </c>
      <c r="O87" s="96" t="s">
        <v>269</v>
      </c>
      <c r="P87" s="96" t="s">
        <v>270</v>
      </c>
      <c r="Q87" s="96" t="s">
        <v>271</v>
      </c>
      <c r="R87" s="96" t="s">
        <v>272</v>
      </c>
      <c r="S87" s="96" t="s">
        <v>273</v>
      </c>
      <c r="T87" s="97" t="s">
        <v>274</v>
      </c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</row>
    <row r="88" s="2" customFormat="1" ht="22.8" customHeight="1">
      <c r="A88" s="41"/>
      <c r="B88" s="42"/>
      <c r="C88" s="102" t="s">
        <v>275</v>
      </c>
      <c r="D88" s="43"/>
      <c r="E88" s="43"/>
      <c r="F88" s="43"/>
      <c r="G88" s="43"/>
      <c r="H88" s="43"/>
      <c r="I88" s="43"/>
      <c r="J88" s="191">
        <f>BK88</f>
        <v>0</v>
      </c>
      <c r="K88" s="43"/>
      <c r="L88" s="47"/>
      <c r="M88" s="98"/>
      <c r="N88" s="192"/>
      <c r="O88" s="99"/>
      <c r="P88" s="193">
        <f>P89+P93+P100</f>
        <v>0</v>
      </c>
      <c r="Q88" s="99"/>
      <c r="R88" s="193">
        <f>R89+R93+R100</f>
        <v>0</v>
      </c>
      <c r="S88" s="99"/>
      <c r="T88" s="194">
        <f>T89+T93+T100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74</v>
      </c>
      <c r="AU88" s="20" t="s">
        <v>253</v>
      </c>
      <c r="BK88" s="195">
        <f>BK89+BK93+BK100</f>
        <v>0</v>
      </c>
    </row>
    <row r="89" s="11" customFormat="1" ht="25.92" customHeight="1">
      <c r="A89" s="11"/>
      <c r="B89" s="196"/>
      <c r="C89" s="197"/>
      <c r="D89" s="198" t="s">
        <v>74</v>
      </c>
      <c r="E89" s="199" t="s">
        <v>75</v>
      </c>
      <c r="F89" s="199" t="s">
        <v>276</v>
      </c>
      <c r="G89" s="197"/>
      <c r="H89" s="197"/>
      <c r="I89" s="200"/>
      <c r="J89" s="201">
        <f>BK89</f>
        <v>0</v>
      </c>
      <c r="K89" s="197"/>
      <c r="L89" s="202"/>
      <c r="M89" s="203"/>
      <c r="N89" s="204"/>
      <c r="O89" s="204"/>
      <c r="P89" s="205">
        <f>SUM(P90:P92)</f>
        <v>0</v>
      </c>
      <c r="Q89" s="204"/>
      <c r="R89" s="205">
        <f>SUM(R90:R92)</f>
        <v>0</v>
      </c>
      <c r="S89" s="204"/>
      <c r="T89" s="206">
        <f>SUM(T90:T92)</f>
        <v>0</v>
      </c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R89" s="207" t="s">
        <v>102</v>
      </c>
      <c r="AT89" s="208" t="s">
        <v>74</v>
      </c>
      <c r="AU89" s="208" t="s">
        <v>75</v>
      </c>
      <c r="AY89" s="207" t="s">
        <v>277</v>
      </c>
      <c r="BK89" s="209">
        <f>SUM(BK90:BK92)</f>
        <v>0</v>
      </c>
    </row>
    <row r="90" s="2" customFormat="1" ht="16.5" customHeight="1">
      <c r="A90" s="41"/>
      <c r="B90" s="42"/>
      <c r="C90" s="210" t="s">
        <v>82</v>
      </c>
      <c r="D90" s="210" t="s">
        <v>278</v>
      </c>
      <c r="E90" s="211" t="s">
        <v>307</v>
      </c>
      <c r="F90" s="212" t="s">
        <v>308</v>
      </c>
      <c r="G90" s="213" t="s">
        <v>309</v>
      </c>
      <c r="H90" s="214">
        <v>1</v>
      </c>
      <c r="I90" s="215"/>
      <c r="J90" s="216">
        <f>ROUND(I90*H90,2)</f>
        <v>0</v>
      </c>
      <c r="K90" s="212" t="s">
        <v>19</v>
      </c>
      <c r="L90" s="47"/>
      <c r="M90" s="217" t="s">
        <v>19</v>
      </c>
      <c r="N90" s="218" t="s">
        <v>46</v>
      </c>
      <c r="O90" s="87"/>
      <c r="P90" s="219">
        <f>O90*H90</f>
        <v>0</v>
      </c>
      <c r="Q90" s="219">
        <v>0</v>
      </c>
      <c r="R90" s="219">
        <f>Q90*H90</f>
        <v>0</v>
      </c>
      <c r="S90" s="219">
        <v>0</v>
      </c>
      <c r="T90" s="220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1" t="s">
        <v>102</v>
      </c>
      <c r="AT90" s="221" t="s">
        <v>278</v>
      </c>
      <c r="AU90" s="221" t="s">
        <v>82</v>
      </c>
      <c r="AY90" s="20" t="s">
        <v>277</v>
      </c>
      <c r="BE90" s="222">
        <f>IF(N90="základní",J90,0)</f>
        <v>0</v>
      </c>
      <c r="BF90" s="222">
        <f>IF(N90="snížená",J90,0)</f>
        <v>0</v>
      </c>
      <c r="BG90" s="222">
        <f>IF(N90="zákl. přenesená",J90,0)</f>
        <v>0</v>
      </c>
      <c r="BH90" s="222">
        <f>IF(N90="sníž. přenesená",J90,0)</f>
        <v>0</v>
      </c>
      <c r="BI90" s="222">
        <f>IF(N90="nulová",J90,0)</f>
        <v>0</v>
      </c>
      <c r="BJ90" s="20" t="s">
        <v>82</v>
      </c>
      <c r="BK90" s="222">
        <f>ROUND(I90*H90,2)</f>
        <v>0</v>
      </c>
      <c r="BL90" s="20" t="s">
        <v>102</v>
      </c>
      <c r="BM90" s="221" t="s">
        <v>3265</v>
      </c>
    </row>
    <row r="91" s="2" customFormat="1">
      <c r="A91" s="41"/>
      <c r="B91" s="42"/>
      <c r="C91" s="43"/>
      <c r="D91" s="223" t="s">
        <v>283</v>
      </c>
      <c r="E91" s="43"/>
      <c r="F91" s="224" t="s">
        <v>308</v>
      </c>
      <c r="G91" s="43"/>
      <c r="H91" s="43"/>
      <c r="I91" s="225"/>
      <c r="J91" s="43"/>
      <c r="K91" s="43"/>
      <c r="L91" s="47"/>
      <c r="M91" s="226"/>
      <c r="N91" s="227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283</v>
      </c>
      <c r="AU91" s="20" t="s">
        <v>82</v>
      </c>
    </row>
    <row r="92" s="12" customFormat="1">
      <c r="A92" s="12"/>
      <c r="B92" s="228"/>
      <c r="C92" s="229"/>
      <c r="D92" s="223" t="s">
        <v>285</v>
      </c>
      <c r="E92" s="230" t="s">
        <v>299</v>
      </c>
      <c r="F92" s="231" t="s">
        <v>3266</v>
      </c>
      <c r="G92" s="229"/>
      <c r="H92" s="232">
        <v>1</v>
      </c>
      <c r="I92" s="233"/>
      <c r="J92" s="229"/>
      <c r="K92" s="229"/>
      <c r="L92" s="234"/>
      <c r="M92" s="235"/>
      <c r="N92" s="236"/>
      <c r="O92" s="236"/>
      <c r="P92" s="236"/>
      <c r="Q92" s="236"/>
      <c r="R92" s="236"/>
      <c r="S92" s="236"/>
      <c r="T92" s="237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T92" s="238" t="s">
        <v>285</v>
      </c>
      <c r="AU92" s="238" t="s">
        <v>82</v>
      </c>
      <c r="AV92" s="12" t="s">
        <v>84</v>
      </c>
      <c r="AW92" s="12" t="s">
        <v>37</v>
      </c>
      <c r="AX92" s="12" t="s">
        <v>82</v>
      </c>
      <c r="AY92" s="238" t="s">
        <v>277</v>
      </c>
    </row>
    <row r="93" s="11" customFormat="1" ht="25.92" customHeight="1">
      <c r="A93" s="11"/>
      <c r="B93" s="196"/>
      <c r="C93" s="197"/>
      <c r="D93" s="198" t="s">
        <v>74</v>
      </c>
      <c r="E93" s="199" t="s">
        <v>98</v>
      </c>
      <c r="F93" s="199" t="s">
        <v>543</v>
      </c>
      <c r="G93" s="197"/>
      <c r="H93" s="197"/>
      <c r="I93" s="200"/>
      <c r="J93" s="201">
        <f>BK93</f>
        <v>0</v>
      </c>
      <c r="K93" s="197"/>
      <c r="L93" s="202"/>
      <c r="M93" s="203"/>
      <c r="N93" s="204"/>
      <c r="O93" s="204"/>
      <c r="P93" s="205">
        <f>SUM(P94:P99)</f>
        <v>0</v>
      </c>
      <c r="Q93" s="204"/>
      <c r="R93" s="205">
        <f>SUM(R94:R99)</f>
        <v>0</v>
      </c>
      <c r="S93" s="204"/>
      <c r="T93" s="206">
        <f>SUM(T94:T99)</f>
        <v>0</v>
      </c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R93" s="207" t="s">
        <v>102</v>
      </c>
      <c r="AT93" s="208" t="s">
        <v>74</v>
      </c>
      <c r="AU93" s="208" t="s">
        <v>75</v>
      </c>
      <c r="AY93" s="207" t="s">
        <v>277</v>
      </c>
      <c r="BK93" s="209">
        <f>SUM(BK94:BK99)</f>
        <v>0</v>
      </c>
    </row>
    <row r="94" s="2" customFormat="1" ht="16.5" customHeight="1">
      <c r="A94" s="41"/>
      <c r="B94" s="42"/>
      <c r="C94" s="210" t="s">
        <v>84</v>
      </c>
      <c r="D94" s="210" t="s">
        <v>278</v>
      </c>
      <c r="E94" s="211" t="s">
        <v>545</v>
      </c>
      <c r="F94" s="212" t="s">
        <v>546</v>
      </c>
      <c r="G94" s="213" t="s">
        <v>332</v>
      </c>
      <c r="H94" s="214">
        <v>3.7509999999999999</v>
      </c>
      <c r="I94" s="215"/>
      <c r="J94" s="216">
        <f>ROUND(I94*H94,2)</f>
        <v>0</v>
      </c>
      <c r="K94" s="212" t="s">
        <v>19</v>
      </c>
      <c r="L94" s="47"/>
      <c r="M94" s="217" t="s">
        <v>19</v>
      </c>
      <c r="N94" s="218" t="s">
        <v>46</v>
      </c>
      <c r="O94" s="87"/>
      <c r="P94" s="219">
        <f>O94*H94</f>
        <v>0</v>
      </c>
      <c r="Q94" s="219">
        <v>0</v>
      </c>
      <c r="R94" s="219">
        <f>Q94*H94</f>
        <v>0</v>
      </c>
      <c r="S94" s="219">
        <v>0</v>
      </c>
      <c r="T94" s="220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1" t="s">
        <v>102</v>
      </c>
      <c r="AT94" s="221" t="s">
        <v>278</v>
      </c>
      <c r="AU94" s="221" t="s">
        <v>82</v>
      </c>
      <c r="AY94" s="20" t="s">
        <v>277</v>
      </c>
      <c r="BE94" s="222">
        <f>IF(N94="základní",J94,0)</f>
        <v>0</v>
      </c>
      <c r="BF94" s="222">
        <f>IF(N94="snížená",J94,0)</f>
        <v>0</v>
      </c>
      <c r="BG94" s="222">
        <f>IF(N94="zákl. přenesená",J94,0)</f>
        <v>0</v>
      </c>
      <c r="BH94" s="222">
        <f>IF(N94="sníž. přenesená",J94,0)</f>
        <v>0</v>
      </c>
      <c r="BI94" s="222">
        <f>IF(N94="nulová",J94,0)</f>
        <v>0</v>
      </c>
      <c r="BJ94" s="20" t="s">
        <v>82</v>
      </c>
      <c r="BK94" s="222">
        <f>ROUND(I94*H94,2)</f>
        <v>0</v>
      </c>
      <c r="BL94" s="20" t="s">
        <v>102</v>
      </c>
      <c r="BM94" s="221" t="s">
        <v>3267</v>
      </c>
    </row>
    <row r="95" s="2" customFormat="1">
      <c r="A95" s="41"/>
      <c r="B95" s="42"/>
      <c r="C95" s="43"/>
      <c r="D95" s="223" t="s">
        <v>283</v>
      </c>
      <c r="E95" s="43"/>
      <c r="F95" s="224" t="s">
        <v>3268</v>
      </c>
      <c r="G95" s="43"/>
      <c r="H95" s="43"/>
      <c r="I95" s="225"/>
      <c r="J95" s="43"/>
      <c r="K95" s="43"/>
      <c r="L95" s="47"/>
      <c r="M95" s="226"/>
      <c r="N95" s="227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283</v>
      </c>
      <c r="AU95" s="20" t="s">
        <v>82</v>
      </c>
    </row>
    <row r="96" s="12" customFormat="1">
      <c r="A96" s="12"/>
      <c r="B96" s="228"/>
      <c r="C96" s="229"/>
      <c r="D96" s="223" t="s">
        <v>285</v>
      </c>
      <c r="E96" s="230" t="s">
        <v>396</v>
      </c>
      <c r="F96" s="231" t="s">
        <v>3269</v>
      </c>
      <c r="G96" s="229"/>
      <c r="H96" s="232">
        <v>3.7509999999999999</v>
      </c>
      <c r="I96" s="233"/>
      <c r="J96" s="229"/>
      <c r="K96" s="229"/>
      <c r="L96" s="234"/>
      <c r="M96" s="235"/>
      <c r="N96" s="236"/>
      <c r="O96" s="236"/>
      <c r="P96" s="236"/>
      <c r="Q96" s="236"/>
      <c r="R96" s="236"/>
      <c r="S96" s="236"/>
      <c r="T96" s="237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T96" s="238" t="s">
        <v>285</v>
      </c>
      <c r="AU96" s="238" t="s">
        <v>82</v>
      </c>
      <c r="AV96" s="12" t="s">
        <v>84</v>
      </c>
      <c r="AW96" s="12" t="s">
        <v>37</v>
      </c>
      <c r="AX96" s="12" t="s">
        <v>82</v>
      </c>
      <c r="AY96" s="238" t="s">
        <v>277</v>
      </c>
    </row>
    <row r="97" s="2" customFormat="1" ht="16.5" customHeight="1">
      <c r="A97" s="41"/>
      <c r="B97" s="42"/>
      <c r="C97" s="210" t="s">
        <v>98</v>
      </c>
      <c r="D97" s="210" t="s">
        <v>278</v>
      </c>
      <c r="E97" s="211" t="s">
        <v>3270</v>
      </c>
      <c r="F97" s="212" t="s">
        <v>3271</v>
      </c>
      <c r="G97" s="213" t="s">
        <v>332</v>
      </c>
      <c r="H97" s="214">
        <v>33.874000000000002</v>
      </c>
      <c r="I97" s="215"/>
      <c r="J97" s="216">
        <f>ROUND(I97*H97,2)</f>
        <v>0</v>
      </c>
      <c r="K97" s="212" t="s">
        <v>19</v>
      </c>
      <c r="L97" s="47"/>
      <c r="M97" s="217" t="s">
        <v>19</v>
      </c>
      <c r="N97" s="218" t="s">
        <v>46</v>
      </c>
      <c r="O97" s="87"/>
      <c r="P97" s="219">
        <f>O97*H97</f>
        <v>0</v>
      </c>
      <c r="Q97" s="219">
        <v>0</v>
      </c>
      <c r="R97" s="219">
        <f>Q97*H97</f>
        <v>0</v>
      </c>
      <c r="S97" s="219">
        <v>0</v>
      </c>
      <c r="T97" s="22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1" t="s">
        <v>102</v>
      </c>
      <c r="AT97" s="221" t="s">
        <v>278</v>
      </c>
      <c r="AU97" s="221" t="s">
        <v>82</v>
      </c>
      <c r="AY97" s="20" t="s">
        <v>277</v>
      </c>
      <c r="BE97" s="222">
        <f>IF(N97="základní",J97,0)</f>
        <v>0</v>
      </c>
      <c r="BF97" s="222">
        <f>IF(N97="snížená",J97,0)</f>
        <v>0</v>
      </c>
      <c r="BG97" s="222">
        <f>IF(N97="zákl. přenesená",J97,0)</f>
        <v>0</v>
      </c>
      <c r="BH97" s="222">
        <f>IF(N97="sníž. přenesená",J97,0)</f>
        <v>0</v>
      </c>
      <c r="BI97" s="222">
        <f>IF(N97="nulová",J97,0)</f>
        <v>0</v>
      </c>
      <c r="BJ97" s="20" t="s">
        <v>82</v>
      </c>
      <c r="BK97" s="222">
        <f>ROUND(I97*H97,2)</f>
        <v>0</v>
      </c>
      <c r="BL97" s="20" t="s">
        <v>102</v>
      </c>
      <c r="BM97" s="221" t="s">
        <v>3272</v>
      </c>
    </row>
    <row r="98" s="2" customFormat="1">
      <c r="A98" s="41"/>
      <c r="B98" s="42"/>
      <c r="C98" s="43"/>
      <c r="D98" s="223" t="s">
        <v>283</v>
      </c>
      <c r="E98" s="43"/>
      <c r="F98" s="224" t="s">
        <v>3273</v>
      </c>
      <c r="G98" s="43"/>
      <c r="H98" s="43"/>
      <c r="I98" s="225"/>
      <c r="J98" s="43"/>
      <c r="K98" s="43"/>
      <c r="L98" s="47"/>
      <c r="M98" s="226"/>
      <c r="N98" s="22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283</v>
      </c>
      <c r="AU98" s="20" t="s">
        <v>82</v>
      </c>
    </row>
    <row r="99" s="12" customFormat="1">
      <c r="A99" s="12"/>
      <c r="B99" s="228"/>
      <c r="C99" s="229"/>
      <c r="D99" s="223" t="s">
        <v>285</v>
      </c>
      <c r="E99" s="230" t="s">
        <v>386</v>
      </c>
      <c r="F99" s="231" t="s">
        <v>3274</v>
      </c>
      <c r="G99" s="229"/>
      <c r="H99" s="232">
        <v>33.874000000000002</v>
      </c>
      <c r="I99" s="233"/>
      <c r="J99" s="229"/>
      <c r="K99" s="229"/>
      <c r="L99" s="234"/>
      <c r="M99" s="235"/>
      <c r="N99" s="236"/>
      <c r="O99" s="236"/>
      <c r="P99" s="236"/>
      <c r="Q99" s="236"/>
      <c r="R99" s="236"/>
      <c r="S99" s="236"/>
      <c r="T99" s="237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T99" s="238" t="s">
        <v>285</v>
      </c>
      <c r="AU99" s="238" t="s">
        <v>82</v>
      </c>
      <c r="AV99" s="12" t="s">
        <v>84</v>
      </c>
      <c r="AW99" s="12" t="s">
        <v>37</v>
      </c>
      <c r="AX99" s="12" t="s">
        <v>82</v>
      </c>
      <c r="AY99" s="238" t="s">
        <v>277</v>
      </c>
    </row>
    <row r="100" s="11" customFormat="1" ht="25.92" customHeight="1">
      <c r="A100" s="11"/>
      <c r="B100" s="196"/>
      <c r="C100" s="197"/>
      <c r="D100" s="198" t="s">
        <v>74</v>
      </c>
      <c r="E100" s="199" t="s">
        <v>318</v>
      </c>
      <c r="F100" s="199" t="s">
        <v>686</v>
      </c>
      <c r="G100" s="197"/>
      <c r="H100" s="197"/>
      <c r="I100" s="200"/>
      <c r="J100" s="201">
        <f>BK100</f>
        <v>0</v>
      </c>
      <c r="K100" s="197"/>
      <c r="L100" s="202"/>
      <c r="M100" s="203"/>
      <c r="N100" s="204"/>
      <c r="O100" s="204"/>
      <c r="P100" s="205">
        <f>SUM(P101:P104)</f>
        <v>0</v>
      </c>
      <c r="Q100" s="204"/>
      <c r="R100" s="205">
        <f>SUM(R101:R104)</f>
        <v>0</v>
      </c>
      <c r="S100" s="204"/>
      <c r="T100" s="206">
        <f>SUM(T101:T104)</f>
        <v>0</v>
      </c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R100" s="207" t="s">
        <v>102</v>
      </c>
      <c r="AT100" s="208" t="s">
        <v>74</v>
      </c>
      <c r="AU100" s="208" t="s">
        <v>75</v>
      </c>
      <c r="AY100" s="207" t="s">
        <v>277</v>
      </c>
      <c r="BK100" s="209">
        <f>SUM(BK101:BK104)</f>
        <v>0</v>
      </c>
    </row>
    <row r="101" s="2" customFormat="1" ht="16.5" customHeight="1">
      <c r="A101" s="41"/>
      <c r="B101" s="42"/>
      <c r="C101" s="210" t="s">
        <v>102</v>
      </c>
      <c r="D101" s="210" t="s">
        <v>278</v>
      </c>
      <c r="E101" s="211" t="s">
        <v>3275</v>
      </c>
      <c r="F101" s="212" t="s">
        <v>3276</v>
      </c>
      <c r="G101" s="213" t="s">
        <v>482</v>
      </c>
      <c r="H101" s="214">
        <v>50.924999999999997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278</v>
      </c>
      <c r="AU101" s="221" t="s">
        <v>82</v>
      </c>
      <c r="AY101" s="20" t="s">
        <v>277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3277</v>
      </c>
    </row>
    <row r="102" s="2" customFormat="1">
      <c r="A102" s="41"/>
      <c r="B102" s="42"/>
      <c r="C102" s="43"/>
      <c r="D102" s="223" t="s">
        <v>283</v>
      </c>
      <c r="E102" s="43"/>
      <c r="F102" s="224" t="s">
        <v>3276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283</v>
      </c>
      <c r="AU102" s="20" t="s">
        <v>82</v>
      </c>
    </row>
    <row r="103" s="14" customFormat="1">
      <c r="A103" s="14"/>
      <c r="B103" s="254"/>
      <c r="C103" s="255"/>
      <c r="D103" s="223" t="s">
        <v>285</v>
      </c>
      <c r="E103" s="256" t="s">
        <v>19</v>
      </c>
      <c r="F103" s="257" t="s">
        <v>3278</v>
      </c>
      <c r="G103" s="255"/>
      <c r="H103" s="256" t="s">
        <v>19</v>
      </c>
      <c r="I103" s="258"/>
      <c r="J103" s="255"/>
      <c r="K103" s="255"/>
      <c r="L103" s="259"/>
      <c r="M103" s="260"/>
      <c r="N103" s="261"/>
      <c r="O103" s="261"/>
      <c r="P103" s="261"/>
      <c r="Q103" s="261"/>
      <c r="R103" s="261"/>
      <c r="S103" s="261"/>
      <c r="T103" s="262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63" t="s">
        <v>285</v>
      </c>
      <c r="AU103" s="263" t="s">
        <v>82</v>
      </c>
      <c r="AV103" s="14" t="s">
        <v>82</v>
      </c>
      <c r="AW103" s="14" t="s">
        <v>37</v>
      </c>
      <c r="AX103" s="14" t="s">
        <v>75</v>
      </c>
      <c r="AY103" s="263" t="s">
        <v>277</v>
      </c>
    </row>
    <row r="104" s="12" customFormat="1">
      <c r="A104" s="12"/>
      <c r="B104" s="228"/>
      <c r="C104" s="229"/>
      <c r="D104" s="223" t="s">
        <v>285</v>
      </c>
      <c r="E104" s="230" t="s">
        <v>3279</v>
      </c>
      <c r="F104" s="231" t="s">
        <v>3280</v>
      </c>
      <c r="G104" s="229"/>
      <c r="H104" s="232">
        <v>50.924999999999997</v>
      </c>
      <c r="I104" s="233"/>
      <c r="J104" s="229"/>
      <c r="K104" s="229"/>
      <c r="L104" s="234"/>
      <c r="M104" s="285"/>
      <c r="N104" s="286"/>
      <c r="O104" s="286"/>
      <c r="P104" s="286"/>
      <c r="Q104" s="286"/>
      <c r="R104" s="286"/>
      <c r="S104" s="286"/>
      <c r="T104" s="287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T104" s="238" t="s">
        <v>285</v>
      </c>
      <c r="AU104" s="238" t="s">
        <v>82</v>
      </c>
      <c r="AV104" s="12" t="s">
        <v>84</v>
      </c>
      <c r="AW104" s="12" t="s">
        <v>37</v>
      </c>
      <c r="AX104" s="12" t="s">
        <v>82</v>
      </c>
      <c r="AY104" s="238" t="s">
        <v>277</v>
      </c>
    </row>
    <row r="105" s="2" customFormat="1" ht="6.96" customHeight="1">
      <c r="A105" s="41"/>
      <c r="B105" s="62"/>
      <c r="C105" s="63"/>
      <c r="D105" s="63"/>
      <c r="E105" s="63"/>
      <c r="F105" s="63"/>
      <c r="G105" s="63"/>
      <c r="H105" s="63"/>
      <c r="I105" s="63"/>
      <c r="J105" s="63"/>
      <c r="K105" s="63"/>
      <c r="L105" s="47"/>
      <c r="M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</sheetData>
  <sheetProtection sheet="1" autoFilter="0" formatColumns="0" formatRows="0" objects="1" scenarios="1" spinCount="100000" saltValue="5NxE+Wx4i0D2B89uIOwG3Ipn5eHRzxup9pU5lzMMBfKz5C2Fn/ANd64aWOifsMfKFLt71xAL81XkfUJhOliKLg==" hashValue="DkDjeD3uM59dpBybrskwSj1HQFjrRL4RW1Xa0JhMoh/3ku1ZGhbJ2dRFvyw9JqaFtBU4/M+d8hGalpjmvEKfEA==" algorithmName="SHA-512" password="CC35"/>
  <autoFilter ref="C87:K10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4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228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243</v>
      </c>
      <c r="L8" s="23"/>
    </row>
    <row r="9" s="2" customFormat="1" ht="16.5" customHeight="1">
      <c r="A9" s="41"/>
      <c r="B9" s="47"/>
      <c r="C9" s="41"/>
      <c r="D9" s="41"/>
      <c r="E9" s="148" t="s">
        <v>2931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245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3281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34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35</v>
      </c>
      <c r="F23" s="41"/>
      <c r="G23" s="41"/>
      <c r="H23" s="41"/>
      <c r="I23" s="147" t="s">
        <v>29</v>
      </c>
      <c r="J23" s="136" t="s">
        <v>36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34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7" t="s">
        <v>29</v>
      </c>
      <c r="J26" s="136" t="s">
        <v>36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ROUND(J98,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ROUND((SUM(BE98:BE704)),  2)</f>
        <v>0</v>
      </c>
      <c r="G35" s="41"/>
      <c r="H35" s="41"/>
      <c r="I35" s="162">
        <v>0.20999999999999999</v>
      </c>
      <c r="J35" s="161">
        <f>ROUND(((SUM(BE98:BE704))*I35),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ROUND((SUM(BF98:BF704)),  2)</f>
        <v>0</v>
      </c>
      <c r="G36" s="41"/>
      <c r="H36" s="41"/>
      <c r="I36" s="162">
        <v>0.14999999999999999</v>
      </c>
      <c r="J36" s="161">
        <f>ROUND(((SUM(BF98:BF704))*I36),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ROUND((SUM(BG98:BG704)),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ROUND((SUM(BH98:BH704)),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ROUND((SUM(BI98:BI704)),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250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243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2931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245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14 - SO 301 - Rekonstrukce a zrušení historického náhonu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SNOWPLAN, spol. s r.o.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SNOWPLAN, spol. s r.o.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251</v>
      </c>
      <c r="D61" s="176"/>
      <c r="E61" s="176"/>
      <c r="F61" s="176"/>
      <c r="G61" s="176"/>
      <c r="H61" s="176"/>
      <c r="I61" s="176"/>
      <c r="J61" s="177" t="s">
        <v>252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J98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253</v>
      </c>
    </row>
    <row r="64" s="9" customFormat="1" ht="24.96" customHeight="1">
      <c r="A64" s="9"/>
      <c r="B64" s="179"/>
      <c r="C64" s="180"/>
      <c r="D64" s="181" t="s">
        <v>2343</v>
      </c>
      <c r="E64" s="182"/>
      <c r="F64" s="182"/>
      <c r="G64" s="182"/>
      <c r="H64" s="182"/>
      <c r="I64" s="182"/>
      <c r="J64" s="183">
        <f>J99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3" customFormat="1" ht="19.92" customHeight="1">
      <c r="A65" s="13"/>
      <c r="B65" s="244"/>
      <c r="C65" s="128"/>
      <c r="D65" s="245" t="s">
        <v>2344</v>
      </c>
      <c r="E65" s="246"/>
      <c r="F65" s="246"/>
      <c r="G65" s="246"/>
      <c r="H65" s="246"/>
      <c r="I65" s="246"/>
      <c r="J65" s="247">
        <f>J100</f>
        <v>0</v>
      </c>
      <c r="K65" s="128"/>
      <c r="L65" s="248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="13" customFormat="1" ht="19.92" customHeight="1">
      <c r="A66" s="13"/>
      <c r="B66" s="244"/>
      <c r="C66" s="128"/>
      <c r="D66" s="245" t="s">
        <v>2345</v>
      </c>
      <c r="E66" s="246"/>
      <c r="F66" s="246"/>
      <c r="G66" s="246"/>
      <c r="H66" s="246"/>
      <c r="I66" s="246"/>
      <c r="J66" s="247">
        <f>J396</f>
        <v>0</v>
      </c>
      <c r="K66" s="128"/>
      <c r="L66" s="248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</row>
    <row r="67" s="13" customFormat="1" ht="19.92" customHeight="1">
      <c r="A67" s="13"/>
      <c r="B67" s="244"/>
      <c r="C67" s="128"/>
      <c r="D67" s="245" t="s">
        <v>3177</v>
      </c>
      <c r="E67" s="246"/>
      <c r="F67" s="246"/>
      <c r="G67" s="246"/>
      <c r="H67" s="246"/>
      <c r="I67" s="246"/>
      <c r="J67" s="247">
        <f>J427</f>
        <v>0</v>
      </c>
      <c r="K67" s="128"/>
      <c r="L67" s="248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</row>
    <row r="68" s="13" customFormat="1" ht="19.92" customHeight="1">
      <c r="A68" s="13"/>
      <c r="B68" s="244"/>
      <c r="C68" s="128"/>
      <c r="D68" s="245" t="s">
        <v>3282</v>
      </c>
      <c r="E68" s="246"/>
      <c r="F68" s="246"/>
      <c r="G68" s="246"/>
      <c r="H68" s="246"/>
      <c r="I68" s="246"/>
      <c r="J68" s="247">
        <f>J485</f>
        <v>0</v>
      </c>
      <c r="K68" s="128"/>
      <c r="L68" s="248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="13" customFormat="1" ht="19.92" customHeight="1">
      <c r="A69" s="13"/>
      <c r="B69" s="244"/>
      <c r="C69" s="128"/>
      <c r="D69" s="245" t="s">
        <v>3283</v>
      </c>
      <c r="E69" s="246"/>
      <c r="F69" s="246"/>
      <c r="G69" s="246"/>
      <c r="H69" s="246"/>
      <c r="I69" s="246"/>
      <c r="J69" s="247">
        <f>J524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3284</v>
      </c>
      <c r="E70" s="246"/>
      <c r="F70" s="246"/>
      <c r="G70" s="246"/>
      <c r="H70" s="246"/>
      <c r="I70" s="246"/>
      <c r="J70" s="247">
        <f>J532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2346</v>
      </c>
      <c r="E71" s="246"/>
      <c r="F71" s="246"/>
      <c r="G71" s="246"/>
      <c r="H71" s="246"/>
      <c r="I71" s="246"/>
      <c r="J71" s="247">
        <f>J552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3285</v>
      </c>
      <c r="E72" s="246"/>
      <c r="F72" s="246"/>
      <c r="G72" s="246"/>
      <c r="H72" s="246"/>
      <c r="I72" s="246"/>
      <c r="J72" s="247">
        <f>J613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13" customFormat="1" ht="19.92" customHeight="1">
      <c r="A73" s="13"/>
      <c r="B73" s="244"/>
      <c r="C73" s="128"/>
      <c r="D73" s="245" t="s">
        <v>2347</v>
      </c>
      <c r="E73" s="246"/>
      <c r="F73" s="246"/>
      <c r="G73" s="246"/>
      <c r="H73" s="246"/>
      <c r="I73" s="246"/>
      <c r="J73" s="247">
        <f>J655</f>
        <v>0</v>
      </c>
      <c r="K73" s="128"/>
      <c r="L73" s="248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="9" customFormat="1" ht="24.96" customHeight="1">
      <c r="A74" s="9"/>
      <c r="B74" s="179"/>
      <c r="C74" s="180"/>
      <c r="D74" s="181" t="s">
        <v>2348</v>
      </c>
      <c r="E74" s="182"/>
      <c r="F74" s="182"/>
      <c r="G74" s="182"/>
      <c r="H74" s="182"/>
      <c r="I74" s="182"/>
      <c r="J74" s="183">
        <f>J659</f>
        <v>0</v>
      </c>
      <c r="K74" s="180"/>
      <c r="L74" s="184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3" customFormat="1" ht="19.92" customHeight="1">
      <c r="A75" s="13"/>
      <c r="B75" s="244"/>
      <c r="C75" s="128"/>
      <c r="D75" s="245" t="s">
        <v>3286</v>
      </c>
      <c r="E75" s="246"/>
      <c r="F75" s="246"/>
      <c r="G75" s="246"/>
      <c r="H75" s="246"/>
      <c r="I75" s="246"/>
      <c r="J75" s="247">
        <f>J660</f>
        <v>0</v>
      </c>
      <c r="K75" s="128"/>
      <c r="L75" s="248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="13" customFormat="1" ht="19.92" customHeight="1">
      <c r="A76" s="13"/>
      <c r="B76" s="244"/>
      <c r="C76" s="128"/>
      <c r="D76" s="245" t="s">
        <v>3287</v>
      </c>
      <c r="E76" s="246"/>
      <c r="F76" s="246"/>
      <c r="G76" s="246"/>
      <c r="H76" s="246"/>
      <c r="I76" s="246"/>
      <c r="J76" s="247">
        <f>J671</f>
        <v>0</v>
      </c>
      <c r="K76" s="128"/>
      <c r="L76" s="248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</row>
    <row r="77" s="2" customFormat="1" ht="21.84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82" s="2" customFormat="1" ht="6.96" customHeight="1">
      <c r="A82" s="41"/>
      <c r="B82" s="64"/>
      <c r="C82" s="65"/>
      <c r="D82" s="65"/>
      <c r="E82" s="65"/>
      <c r="F82" s="65"/>
      <c r="G82" s="65"/>
      <c r="H82" s="65"/>
      <c r="I82" s="65"/>
      <c r="J82" s="65"/>
      <c r="K82" s="65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4.96" customHeight="1">
      <c r="A83" s="41"/>
      <c r="B83" s="42"/>
      <c r="C83" s="26" t="s">
        <v>263</v>
      </c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16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174" t="str">
        <f>E7</f>
        <v>Úprava okolí přehrady Harcov II.</v>
      </c>
      <c r="F86" s="35"/>
      <c r="G86" s="35"/>
      <c r="H86" s="35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" customFormat="1" ht="12" customHeight="1">
      <c r="B87" s="24"/>
      <c r="C87" s="35" t="s">
        <v>243</v>
      </c>
      <c r="D87" s="25"/>
      <c r="E87" s="25"/>
      <c r="F87" s="25"/>
      <c r="G87" s="25"/>
      <c r="H87" s="25"/>
      <c r="I87" s="25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74" t="s">
        <v>2931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245</v>
      </c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E11</f>
        <v>14 - SO 301 - Rekonstrukce a zrušení historického náhonu</v>
      </c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21</v>
      </c>
      <c r="D92" s="43"/>
      <c r="E92" s="43"/>
      <c r="F92" s="30" t="str">
        <f>F14</f>
        <v>Liberec</v>
      </c>
      <c r="G92" s="43"/>
      <c r="H92" s="43"/>
      <c r="I92" s="35" t="s">
        <v>23</v>
      </c>
      <c r="J92" s="75" t="str">
        <f>IF(J14="","",J14)</f>
        <v>10. 12. 2025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25.65" customHeight="1">
      <c r="A94" s="41"/>
      <c r="B94" s="42"/>
      <c r="C94" s="35" t="s">
        <v>25</v>
      </c>
      <c r="D94" s="43"/>
      <c r="E94" s="43"/>
      <c r="F94" s="30" t="str">
        <f>E17</f>
        <v>Statutární město Liberec</v>
      </c>
      <c r="G94" s="43"/>
      <c r="H94" s="43"/>
      <c r="I94" s="35" t="s">
        <v>33</v>
      </c>
      <c r="J94" s="39" t="str">
        <f>E23</f>
        <v>SNOWPLAN, spol. s r.o.</v>
      </c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25.65" customHeight="1">
      <c r="A95" s="41"/>
      <c r="B95" s="42"/>
      <c r="C95" s="35" t="s">
        <v>31</v>
      </c>
      <c r="D95" s="43"/>
      <c r="E95" s="43"/>
      <c r="F95" s="30" t="str">
        <f>IF(E20="","",E20)</f>
        <v>Vyplň údaj</v>
      </c>
      <c r="G95" s="43"/>
      <c r="H95" s="43"/>
      <c r="I95" s="35" t="s">
        <v>38</v>
      </c>
      <c r="J95" s="39" t="str">
        <f>E26</f>
        <v>SNOWPLAN, spol. s r.o.</v>
      </c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9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0" customFormat="1" ht="29.28" customHeight="1">
      <c r="A97" s="185"/>
      <c r="B97" s="186"/>
      <c r="C97" s="187" t="s">
        <v>264</v>
      </c>
      <c r="D97" s="188" t="s">
        <v>60</v>
      </c>
      <c r="E97" s="188" t="s">
        <v>56</v>
      </c>
      <c r="F97" s="188" t="s">
        <v>57</v>
      </c>
      <c r="G97" s="188" t="s">
        <v>265</v>
      </c>
      <c r="H97" s="188" t="s">
        <v>266</v>
      </c>
      <c r="I97" s="188" t="s">
        <v>267</v>
      </c>
      <c r="J97" s="188" t="s">
        <v>252</v>
      </c>
      <c r="K97" s="189" t="s">
        <v>268</v>
      </c>
      <c r="L97" s="190"/>
      <c r="M97" s="95" t="s">
        <v>19</v>
      </c>
      <c r="N97" s="96" t="s">
        <v>45</v>
      </c>
      <c r="O97" s="96" t="s">
        <v>269</v>
      </c>
      <c r="P97" s="96" t="s">
        <v>270</v>
      </c>
      <c r="Q97" s="96" t="s">
        <v>271</v>
      </c>
      <c r="R97" s="96" t="s">
        <v>272</v>
      </c>
      <c r="S97" s="96" t="s">
        <v>273</v>
      </c>
      <c r="T97" s="97" t="s">
        <v>274</v>
      </c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  <c r="AE97" s="185"/>
    </row>
    <row r="98" s="2" customFormat="1" ht="22.8" customHeight="1">
      <c r="A98" s="41"/>
      <c r="B98" s="42"/>
      <c r="C98" s="102" t="s">
        <v>275</v>
      </c>
      <c r="D98" s="43"/>
      <c r="E98" s="43"/>
      <c r="F98" s="43"/>
      <c r="G98" s="43"/>
      <c r="H98" s="43"/>
      <c r="I98" s="43"/>
      <c r="J98" s="191">
        <f>BK98</f>
        <v>0</v>
      </c>
      <c r="K98" s="43"/>
      <c r="L98" s="47"/>
      <c r="M98" s="98"/>
      <c r="N98" s="192"/>
      <c r="O98" s="99"/>
      <c r="P98" s="193">
        <f>P99+P659</f>
        <v>0</v>
      </c>
      <c r="Q98" s="99"/>
      <c r="R98" s="193">
        <f>R99+R659</f>
        <v>2281.1163402099992</v>
      </c>
      <c r="S98" s="99"/>
      <c r="T98" s="194">
        <f>T99+T659</f>
        <v>4568.6340799999998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74</v>
      </c>
      <c r="AU98" s="20" t="s">
        <v>253</v>
      </c>
      <c r="BK98" s="195">
        <f>BK99+BK659</f>
        <v>0</v>
      </c>
    </row>
    <row r="99" s="11" customFormat="1" ht="25.92" customHeight="1">
      <c r="A99" s="11"/>
      <c r="B99" s="196"/>
      <c r="C99" s="197"/>
      <c r="D99" s="198" t="s">
        <v>74</v>
      </c>
      <c r="E99" s="199" t="s">
        <v>2350</v>
      </c>
      <c r="F99" s="199" t="s">
        <v>2351</v>
      </c>
      <c r="G99" s="197"/>
      <c r="H99" s="197"/>
      <c r="I99" s="200"/>
      <c r="J99" s="201">
        <f>BK99</f>
        <v>0</v>
      </c>
      <c r="K99" s="197"/>
      <c r="L99" s="202"/>
      <c r="M99" s="203"/>
      <c r="N99" s="204"/>
      <c r="O99" s="204"/>
      <c r="P99" s="205">
        <f>P100+P396+P427+P485+P524+P532+P552+P613+P655</f>
        <v>0</v>
      </c>
      <c r="Q99" s="204"/>
      <c r="R99" s="205">
        <f>R100+R396+R427+R485+R524+R532+R552+R613+R655</f>
        <v>2280.7816497099993</v>
      </c>
      <c r="S99" s="204"/>
      <c r="T99" s="206">
        <f>T100+T396+T427+T485+T524+T532+T552+T613+T655</f>
        <v>4568.6340799999998</v>
      </c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R99" s="207" t="s">
        <v>82</v>
      </c>
      <c r="AT99" s="208" t="s">
        <v>74</v>
      </c>
      <c r="AU99" s="208" t="s">
        <v>75</v>
      </c>
      <c r="AY99" s="207" t="s">
        <v>277</v>
      </c>
      <c r="BK99" s="209">
        <f>BK100+BK396+BK427+BK485+BK524+BK532+BK552+BK613+BK655</f>
        <v>0</v>
      </c>
    </row>
    <row r="100" s="11" customFormat="1" ht="22.8" customHeight="1">
      <c r="A100" s="11"/>
      <c r="B100" s="196"/>
      <c r="C100" s="197"/>
      <c r="D100" s="198" t="s">
        <v>74</v>
      </c>
      <c r="E100" s="249" t="s">
        <v>82</v>
      </c>
      <c r="F100" s="249" t="s">
        <v>328</v>
      </c>
      <c r="G100" s="197"/>
      <c r="H100" s="197"/>
      <c r="I100" s="200"/>
      <c r="J100" s="250">
        <f>BK100</f>
        <v>0</v>
      </c>
      <c r="K100" s="197"/>
      <c r="L100" s="202"/>
      <c r="M100" s="203"/>
      <c r="N100" s="204"/>
      <c r="O100" s="204"/>
      <c r="P100" s="205">
        <f>SUM(P101:P395)</f>
        <v>0</v>
      </c>
      <c r="Q100" s="204"/>
      <c r="R100" s="205">
        <f>SUM(R101:R395)</f>
        <v>0.82562884999999997</v>
      </c>
      <c r="S100" s="204"/>
      <c r="T100" s="206">
        <f>SUM(T101:T395)</f>
        <v>8</v>
      </c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R100" s="207" t="s">
        <v>82</v>
      </c>
      <c r="AT100" s="208" t="s">
        <v>74</v>
      </c>
      <c r="AU100" s="208" t="s">
        <v>82</v>
      </c>
      <c r="AY100" s="207" t="s">
        <v>277</v>
      </c>
      <c r="BK100" s="209">
        <f>SUM(BK101:BK395)</f>
        <v>0</v>
      </c>
    </row>
    <row r="101" s="2" customFormat="1" ht="16.5" customHeight="1">
      <c r="A101" s="41"/>
      <c r="B101" s="42"/>
      <c r="C101" s="210" t="s">
        <v>82</v>
      </c>
      <c r="D101" s="210" t="s">
        <v>278</v>
      </c>
      <c r="E101" s="211" t="s">
        <v>3288</v>
      </c>
      <c r="F101" s="212" t="s">
        <v>3289</v>
      </c>
      <c r="G101" s="213" t="s">
        <v>1041</v>
      </c>
      <c r="H101" s="214">
        <v>20</v>
      </c>
      <c r="I101" s="215"/>
      <c r="J101" s="216">
        <f>ROUND(I101*H101,2)</f>
        <v>0</v>
      </c>
      <c r="K101" s="212" t="s">
        <v>2354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0.40000000000000002</v>
      </c>
      <c r="T101" s="220">
        <f>S101*H101</f>
        <v>8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278</v>
      </c>
      <c r="AU101" s="221" t="s">
        <v>84</v>
      </c>
      <c r="AY101" s="20" t="s">
        <v>277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3290</v>
      </c>
    </row>
    <row r="102" s="2" customFormat="1">
      <c r="A102" s="41"/>
      <c r="B102" s="42"/>
      <c r="C102" s="43"/>
      <c r="D102" s="223" t="s">
        <v>283</v>
      </c>
      <c r="E102" s="43"/>
      <c r="F102" s="224" t="s">
        <v>3291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283</v>
      </c>
      <c r="AU102" s="20" t="s">
        <v>84</v>
      </c>
    </row>
    <row r="103" s="2" customFormat="1">
      <c r="A103" s="41"/>
      <c r="B103" s="42"/>
      <c r="C103" s="43"/>
      <c r="D103" s="252" t="s">
        <v>2357</v>
      </c>
      <c r="E103" s="43"/>
      <c r="F103" s="253" t="s">
        <v>3292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2357</v>
      </c>
      <c r="AU103" s="20" t="s">
        <v>84</v>
      </c>
    </row>
    <row r="104" s="14" customFormat="1">
      <c r="A104" s="14"/>
      <c r="B104" s="254"/>
      <c r="C104" s="255"/>
      <c r="D104" s="223" t="s">
        <v>285</v>
      </c>
      <c r="E104" s="256" t="s">
        <v>19</v>
      </c>
      <c r="F104" s="257" t="s">
        <v>3293</v>
      </c>
      <c r="G104" s="255"/>
      <c r="H104" s="256" t="s">
        <v>19</v>
      </c>
      <c r="I104" s="258"/>
      <c r="J104" s="255"/>
      <c r="K104" s="255"/>
      <c r="L104" s="259"/>
      <c r="M104" s="260"/>
      <c r="N104" s="261"/>
      <c r="O104" s="261"/>
      <c r="P104" s="261"/>
      <c r="Q104" s="261"/>
      <c r="R104" s="261"/>
      <c r="S104" s="261"/>
      <c r="T104" s="262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63" t="s">
        <v>285</v>
      </c>
      <c r="AU104" s="263" t="s">
        <v>84</v>
      </c>
      <c r="AV104" s="14" t="s">
        <v>82</v>
      </c>
      <c r="AW104" s="14" t="s">
        <v>37</v>
      </c>
      <c r="AX104" s="14" t="s">
        <v>75</v>
      </c>
      <c r="AY104" s="263" t="s">
        <v>277</v>
      </c>
    </row>
    <row r="105" s="12" customFormat="1">
      <c r="A105" s="12"/>
      <c r="B105" s="228"/>
      <c r="C105" s="229"/>
      <c r="D105" s="223" t="s">
        <v>285</v>
      </c>
      <c r="E105" s="230" t="s">
        <v>19</v>
      </c>
      <c r="F105" s="231" t="s">
        <v>3294</v>
      </c>
      <c r="G105" s="229"/>
      <c r="H105" s="232">
        <v>4</v>
      </c>
      <c r="I105" s="233"/>
      <c r="J105" s="229"/>
      <c r="K105" s="229"/>
      <c r="L105" s="234"/>
      <c r="M105" s="235"/>
      <c r="N105" s="236"/>
      <c r="O105" s="236"/>
      <c r="P105" s="236"/>
      <c r="Q105" s="236"/>
      <c r="R105" s="236"/>
      <c r="S105" s="236"/>
      <c r="T105" s="237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T105" s="238" t="s">
        <v>285</v>
      </c>
      <c r="AU105" s="238" t="s">
        <v>84</v>
      </c>
      <c r="AV105" s="12" t="s">
        <v>84</v>
      </c>
      <c r="AW105" s="12" t="s">
        <v>37</v>
      </c>
      <c r="AX105" s="12" t="s">
        <v>75</v>
      </c>
      <c r="AY105" s="238" t="s">
        <v>277</v>
      </c>
    </row>
    <row r="106" s="12" customFormat="1">
      <c r="A106" s="12"/>
      <c r="B106" s="228"/>
      <c r="C106" s="229"/>
      <c r="D106" s="223" t="s">
        <v>285</v>
      </c>
      <c r="E106" s="230" t="s">
        <v>19</v>
      </c>
      <c r="F106" s="231" t="s">
        <v>3295</v>
      </c>
      <c r="G106" s="229"/>
      <c r="H106" s="232">
        <v>7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285</v>
      </c>
      <c r="AU106" s="238" t="s">
        <v>84</v>
      </c>
      <c r="AV106" s="12" t="s">
        <v>84</v>
      </c>
      <c r="AW106" s="12" t="s">
        <v>37</v>
      </c>
      <c r="AX106" s="12" t="s">
        <v>75</v>
      </c>
      <c r="AY106" s="238" t="s">
        <v>277</v>
      </c>
    </row>
    <row r="107" s="12" customFormat="1">
      <c r="A107" s="12"/>
      <c r="B107" s="228"/>
      <c r="C107" s="229"/>
      <c r="D107" s="223" t="s">
        <v>285</v>
      </c>
      <c r="E107" s="230" t="s">
        <v>19</v>
      </c>
      <c r="F107" s="231" t="s">
        <v>3296</v>
      </c>
      <c r="G107" s="229"/>
      <c r="H107" s="232">
        <v>9</v>
      </c>
      <c r="I107" s="233"/>
      <c r="J107" s="229"/>
      <c r="K107" s="229"/>
      <c r="L107" s="234"/>
      <c r="M107" s="235"/>
      <c r="N107" s="236"/>
      <c r="O107" s="236"/>
      <c r="P107" s="236"/>
      <c r="Q107" s="236"/>
      <c r="R107" s="236"/>
      <c r="S107" s="236"/>
      <c r="T107" s="237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T107" s="238" t="s">
        <v>285</v>
      </c>
      <c r="AU107" s="238" t="s">
        <v>84</v>
      </c>
      <c r="AV107" s="12" t="s">
        <v>84</v>
      </c>
      <c r="AW107" s="12" t="s">
        <v>37</v>
      </c>
      <c r="AX107" s="12" t="s">
        <v>75</v>
      </c>
      <c r="AY107" s="238" t="s">
        <v>277</v>
      </c>
    </row>
    <row r="108" s="16" customFormat="1">
      <c r="A108" s="16"/>
      <c r="B108" s="291"/>
      <c r="C108" s="292"/>
      <c r="D108" s="223" t="s">
        <v>285</v>
      </c>
      <c r="E108" s="293" t="s">
        <v>19</v>
      </c>
      <c r="F108" s="294" t="s">
        <v>3297</v>
      </c>
      <c r="G108" s="292"/>
      <c r="H108" s="295">
        <v>20</v>
      </c>
      <c r="I108" s="296"/>
      <c r="J108" s="292"/>
      <c r="K108" s="292"/>
      <c r="L108" s="297"/>
      <c r="M108" s="298"/>
      <c r="N108" s="299"/>
      <c r="O108" s="299"/>
      <c r="P108" s="299"/>
      <c r="Q108" s="299"/>
      <c r="R108" s="299"/>
      <c r="S108" s="299"/>
      <c r="T108" s="300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T108" s="301" t="s">
        <v>285</v>
      </c>
      <c r="AU108" s="301" t="s">
        <v>84</v>
      </c>
      <c r="AV108" s="16" t="s">
        <v>98</v>
      </c>
      <c r="AW108" s="16" t="s">
        <v>37</v>
      </c>
      <c r="AX108" s="16" t="s">
        <v>82</v>
      </c>
      <c r="AY108" s="301" t="s">
        <v>277</v>
      </c>
    </row>
    <row r="109" s="2" customFormat="1" ht="16.5" customHeight="1">
      <c r="A109" s="41"/>
      <c r="B109" s="42"/>
      <c r="C109" s="210" t="s">
        <v>84</v>
      </c>
      <c r="D109" s="210" t="s">
        <v>278</v>
      </c>
      <c r="E109" s="211" t="s">
        <v>3298</v>
      </c>
      <c r="F109" s="212" t="s">
        <v>3299</v>
      </c>
      <c r="G109" s="213" t="s">
        <v>1131</v>
      </c>
      <c r="H109" s="214">
        <v>27.600000000000001</v>
      </c>
      <c r="I109" s="215"/>
      <c r="J109" s="216">
        <f>ROUND(I109*H109,2)</f>
        <v>0</v>
      </c>
      <c r="K109" s="212" t="s">
        <v>2354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278</v>
      </c>
      <c r="AU109" s="221" t="s">
        <v>84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3300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3301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84</v>
      </c>
    </row>
    <row r="111" s="2" customFormat="1">
      <c r="A111" s="41"/>
      <c r="B111" s="42"/>
      <c r="C111" s="43"/>
      <c r="D111" s="252" t="s">
        <v>2357</v>
      </c>
      <c r="E111" s="43"/>
      <c r="F111" s="253" t="s">
        <v>3302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2357</v>
      </c>
      <c r="AU111" s="20" t="s">
        <v>84</v>
      </c>
    </row>
    <row r="112" s="12" customFormat="1">
      <c r="A112" s="12"/>
      <c r="B112" s="228"/>
      <c r="C112" s="229"/>
      <c r="D112" s="223" t="s">
        <v>285</v>
      </c>
      <c r="E112" s="230" t="s">
        <v>19</v>
      </c>
      <c r="F112" s="231" t="s">
        <v>3303</v>
      </c>
      <c r="G112" s="229"/>
      <c r="H112" s="232">
        <v>4.5999999999999996</v>
      </c>
      <c r="I112" s="233"/>
      <c r="J112" s="229"/>
      <c r="K112" s="229"/>
      <c r="L112" s="234"/>
      <c r="M112" s="235"/>
      <c r="N112" s="236"/>
      <c r="O112" s="236"/>
      <c r="P112" s="236"/>
      <c r="Q112" s="236"/>
      <c r="R112" s="236"/>
      <c r="S112" s="236"/>
      <c r="T112" s="237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T112" s="238" t="s">
        <v>285</v>
      </c>
      <c r="AU112" s="238" t="s">
        <v>84</v>
      </c>
      <c r="AV112" s="12" t="s">
        <v>84</v>
      </c>
      <c r="AW112" s="12" t="s">
        <v>37</v>
      </c>
      <c r="AX112" s="12" t="s">
        <v>75</v>
      </c>
      <c r="AY112" s="238" t="s">
        <v>277</v>
      </c>
    </row>
    <row r="113" s="16" customFormat="1">
      <c r="A113" s="16"/>
      <c r="B113" s="291"/>
      <c r="C113" s="292"/>
      <c r="D113" s="223" t="s">
        <v>285</v>
      </c>
      <c r="E113" s="293" t="s">
        <v>19</v>
      </c>
      <c r="F113" s="294" t="s">
        <v>3297</v>
      </c>
      <c r="G113" s="292"/>
      <c r="H113" s="295">
        <v>4.5999999999999996</v>
      </c>
      <c r="I113" s="296"/>
      <c r="J113" s="292"/>
      <c r="K113" s="292"/>
      <c r="L113" s="297"/>
      <c r="M113" s="298"/>
      <c r="N113" s="299"/>
      <c r="O113" s="299"/>
      <c r="P113" s="299"/>
      <c r="Q113" s="299"/>
      <c r="R113" s="299"/>
      <c r="S113" s="299"/>
      <c r="T113" s="300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T113" s="301" t="s">
        <v>285</v>
      </c>
      <c r="AU113" s="301" t="s">
        <v>84</v>
      </c>
      <c r="AV113" s="16" t="s">
        <v>98</v>
      </c>
      <c r="AW113" s="16" t="s">
        <v>37</v>
      </c>
      <c r="AX113" s="16" t="s">
        <v>75</v>
      </c>
      <c r="AY113" s="301" t="s">
        <v>277</v>
      </c>
    </row>
    <row r="114" s="12" customFormat="1">
      <c r="A114" s="12"/>
      <c r="B114" s="228"/>
      <c r="C114" s="229"/>
      <c r="D114" s="223" t="s">
        <v>285</v>
      </c>
      <c r="E114" s="230" t="s">
        <v>19</v>
      </c>
      <c r="F114" s="231" t="s">
        <v>3304</v>
      </c>
      <c r="G114" s="229"/>
      <c r="H114" s="232">
        <v>27.600000000000001</v>
      </c>
      <c r="I114" s="233"/>
      <c r="J114" s="229"/>
      <c r="K114" s="229"/>
      <c r="L114" s="234"/>
      <c r="M114" s="235"/>
      <c r="N114" s="236"/>
      <c r="O114" s="236"/>
      <c r="P114" s="236"/>
      <c r="Q114" s="236"/>
      <c r="R114" s="236"/>
      <c r="S114" s="236"/>
      <c r="T114" s="237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T114" s="238" t="s">
        <v>285</v>
      </c>
      <c r="AU114" s="238" t="s">
        <v>84</v>
      </c>
      <c r="AV114" s="12" t="s">
        <v>84</v>
      </c>
      <c r="AW114" s="12" t="s">
        <v>37</v>
      </c>
      <c r="AX114" s="12" t="s">
        <v>82</v>
      </c>
      <c r="AY114" s="238" t="s">
        <v>277</v>
      </c>
    </row>
    <row r="115" s="2" customFormat="1" ht="16.5" customHeight="1">
      <c r="A115" s="41"/>
      <c r="B115" s="42"/>
      <c r="C115" s="210" t="s">
        <v>98</v>
      </c>
      <c r="D115" s="210" t="s">
        <v>278</v>
      </c>
      <c r="E115" s="211" t="s">
        <v>3305</v>
      </c>
      <c r="F115" s="212" t="s">
        <v>3306</v>
      </c>
      <c r="G115" s="213" t="s">
        <v>1131</v>
      </c>
      <c r="H115" s="214">
        <v>175.73500000000001</v>
      </c>
      <c r="I115" s="215"/>
      <c r="J115" s="216">
        <f>ROUND(I115*H115,2)</f>
        <v>0</v>
      </c>
      <c r="K115" s="212" t="s">
        <v>2354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84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3307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3308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84</v>
      </c>
    </row>
    <row r="117" s="2" customFormat="1">
      <c r="A117" s="41"/>
      <c r="B117" s="42"/>
      <c r="C117" s="43"/>
      <c r="D117" s="252" t="s">
        <v>2357</v>
      </c>
      <c r="E117" s="43"/>
      <c r="F117" s="253" t="s">
        <v>3309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2357</v>
      </c>
      <c r="AU117" s="20" t="s">
        <v>84</v>
      </c>
    </row>
    <row r="118" s="12" customFormat="1">
      <c r="A118" s="12"/>
      <c r="B118" s="228"/>
      <c r="C118" s="229"/>
      <c r="D118" s="223" t="s">
        <v>285</v>
      </c>
      <c r="E118" s="230" t="s">
        <v>19</v>
      </c>
      <c r="F118" s="231" t="s">
        <v>3310</v>
      </c>
      <c r="G118" s="229"/>
      <c r="H118" s="232">
        <v>2.7200000000000002</v>
      </c>
      <c r="I118" s="233"/>
      <c r="J118" s="229"/>
      <c r="K118" s="229"/>
      <c r="L118" s="234"/>
      <c r="M118" s="235"/>
      <c r="N118" s="236"/>
      <c r="O118" s="236"/>
      <c r="P118" s="236"/>
      <c r="Q118" s="236"/>
      <c r="R118" s="236"/>
      <c r="S118" s="236"/>
      <c r="T118" s="237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T118" s="238" t="s">
        <v>285</v>
      </c>
      <c r="AU118" s="238" t="s">
        <v>84</v>
      </c>
      <c r="AV118" s="12" t="s">
        <v>84</v>
      </c>
      <c r="AW118" s="12" t="s">
        <v>37</v>
      </c>
      <c r="AX118" s="12" t="s">
        <v>75</v>
      </c>
      <c r="AY118" s="238" t="s">
        <v>277</v>
      </c>
    </row>
    <row r="119" s="12" customFormat="1">
      <c r="A119" s="12"/>
      <c r="B119" s="228"/>
      <c r="C119" s="229"/>
      <c r="D119" s="223" t="s">
        <v>285</v>
      </c>
      <c r="E119" s="230" t="s">
        <v>19</v>
      </c>
      <c r="F119" s="231" t="s">
        <v>3311</v>
      </c>
      <c r="G119" s="229"/>
      <c r="H119" s="232">
        <v>7.9299999999999997</v>
      </c>
      <c r="I119" s="233"/>
      <c r="J119" s="229"/>
      <c r="K119" s="229"/>
      <c r="L119" s="234"/>
      <c r="M119" s="235"/>
      <c r="N119" s="236"/>
      <c r="O119" s="236"/>
      <c r="P119" s="236"/>
      <c r="Q119" s="236"/>
      <c r="R119" s="236"/>
      <c r="S119" s="236"/>
      <c r="T119" s="237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T119" s="238" t="s">
        <v>285</v>
      </c>
      <c r="AU119" s="238" t="s">
        <v>84</v>
      </c>
      <c r="AV119" s="12" t="s">
        <v>84</v>
      </c>
      <c r="AW119" s="12" t="s">
        <v>37</v>
      </c>
      <c r="AX119" s="12" t="s">
        <v>75</v>
      </c>
      <c r="AY119" s="238" t="s">
        <v>277</v>
      </c>
    </row>
    <row r="120" s="12" customFormat="1">
      <c r="A120" s="12"/>
      <c r="B120" s="228"/>
      <c r="C120" s="229"/>
      <c r="D120" s="223" t="s">
        <v>285</v>
      </c>
      <c r="E120" s="230" t="s">
        <v>19</v>
      </c>
      <c r="F120" s="231" t="s">
        <v>3312</v>
      </c>
      <c r="G120" s="229"/>
      <c r="H120" s="232">
        <v>0.38500000000000001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285</v>
      </c>
      <c r="AU120" s="238" t="s">
        <v>84</v>
      </c>
      <c r="AV120" s="12" t="s">
        <v>84</v>
      </c>
      <c r="AW120" s="12" t="s">
        <v>37</v>
      </c>
      <c r="AX120" s="12" t="s">
        <v>75</v>
      </c>
      <c r="AY120" s="238" t="s">
        <v>277</v>
      </c>
    </row>
    <row r="121" s="16" customFormat="1">
      <c r="A121" s="16"/>
      <c r="B121" s="291"/>
      <c r="C121" s="292"/>
      <c r="D121" s="223" t="s">
        <v>285</v>
      </c>
      <c r="E121" s="293" t="s">
        <v>19</v>
      </c>
      <c r="F121" s="294" t="s">
        <v>3297</v>
      </c>
      <c r="G121" s="292"/>
      <c r="H121" s="295">
        <v>11.035</v>
      </c>
      <c r="I121" s="296"/>
      <c r="J121" s="292"/>
      <c r="K121" s="292"/>
      <c r="L121" s="297"/>
      <c r="M121" s="298"/>
      <c r="N121" s="299"/>
      <c r="O121" s="299"/>
      <c r="P121" s="299"/>
      <c r="Q121" s="299"/>
      <c r="R121" s="299"/>
      <c r="S121" s="299"/>
      <c r="T121" s="300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T121" s="301" t="s">
        <v>285</v>
      </c>
      <c r="AU121" s="301" t="s">
        <v>84</v>
      </c>
      <c r="AV121" s="16" t="s">
        <v>98</v>
      </c>
      <c r="AW121" s="16" t="s">
        <v>37</v>
      </c>
      <c r="AX121" s="16" t="s">
        <v>75</v>
      </c>
      <c r="AY121" s="301" t="s">
        <v>277</v>
      </c>
    </row>
    <row r="122" s="14" customFormat="1">
      <c r="A122" s="14"/>
      <c r="B122" s="254"/>
      <c r="C122" s="255"/>
      <c r="D122" s="223" t="s">
        <v>285</v>
      </c>
      <c r="E122" s="256" t="s">
        <v>19</v>
      </c>
      <c r="F122" s="257" t="s">
        <v>3313</v>
      </c>
      <c r="G122" s="255"/>
      <c r="H122" s="256" t="s">
        <v>19</v>
      </c>
      <c r="I122" s="258"/>
      <c r="J122" s="255"/>
      <c r="K122" s="255"/>
      <c r="L122" s="259"/>
      <c r="M122" s="260"/>
      <c r="N122" s="261"/>
      <c r="O122" s="261"/>
      <c r="P122" s="261"/>
      <c r="Q122" s="261"/>
      <c r="R122" s="261"/>
      <c r="S122" s="261"/>
      <c r="T122" s="262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63" t="s">
        <v>285</v>
      </c>
      <c r="AU122" s="263" t="s">
        <v>84</v>
      </c>
      <c r="AV122" s="14" t="s">
        <v>82</v>
      </c>
      <c r="AW122" s="14" t="s">
        <v>37</v>
      </c>
      <c r="AX122" s="14" t="s">
        <v>75</v>
      </c>
      <c r="AY122" s="263" t="s">
        <v>277</v>
      </c>
    </row>
    <row r="123" s="12" customFormat="1">
      <c r="A123" s="12"/>
      <c r="B123" s="228"/>
      <c r="C123" s="229"/>
      <c r="D123" s="223" t="s">
        <v>285</v>
      </c>
      <c r="E123" s="230" t="s">
        <v>19</v>
      </c>
      <c r="F123" s="231" t="s">
        <v>3314</v>
      </c>
      <c r="G123" s="229"/>
      <c r="H123" s="232">
        <v>530.06200000000001</v>
      </c>
      <c r="I123" s="233"/>
      <c r="J123" s="229"/>
      <c r="K123" s="229"/>
      <c r="L123" s="234"/>
      <c r="M123" s="235"/>
      <c r="N123" s="236"/>
      <c r="O123" s="236"/>
      <c r="P123" s="236"/>
      <c r="Q123" s="236"/>
      <c r="R123" s="236"/>
      <c r="S123" s="236"/>
      <c r="T123" s="237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T123" s="238" t="s">
        <v>285</v>
      </c>
      <c r="AU123" s="238" t="s">
        <v>84</v>
      </c>
      <c r="AV123" s="12" t="s">
        <v>84</v>
      </c>
      <c r="AW123" s="12" t="s">
        <v>37</v>
      </c>
      <c r="AX123" s="12" t="s">
        <v>75</v>
      </c>
      <c r="AY123" s="238" t="s">
        <v>277</v>
      </c>
    </row>
    <row r="124" s="12" customFormat="1">
      <c r="A124" s="12"/>
      <c r="B124" s="228"/>
      <c r="C124" s="229"/>
      <c r="D124" s="223" t="s">
        <v>285</v>
      </c>
      <c r="E124" s="230" t="s">
        <v>19</v>
      </c>
      <c r="F124" s="231" t="s">
        <v>3315</v>
      </c>
      <c r="G124" s="229"/>
      <c r="H124" s="232">
        <v>-149.87200000000001</v>
      </c>
      <c r="I124" s="233"/>
      <c r="J124" s="229"/>
      <c r="K124" s="229"/>
      <c r="L124" s="234"/>
      <c r="M124" s="235"/>
      <c r="N124" s="236"/>
      <c r="O124" s="236"/>
      <c r="P124" s="236"/>
      <c r="Q124" s="236"/>
      <c r="R124" s="236"/>
      <c r="S124" s="236"/>
      <c r="T124" s="237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T124" s="238" t="s">
        <v>285</v>
      </c>
      <c r="AU124" s="238" t="s">
        <v>84</v>
      </c>
      <c r="AV124" s="12" t="s">
        <v>84</v>
      </c>
      <c r="AW124" s="12" t="s">
        <v>37</v>
      </c>
      <c r="AX124" s="12" t="s">
        <v>75</v>
      </c>
      <c r="AY124" s="238" t="s">
        <v>277</v>
      </c>
    </row>
    <row r="125" s="14" customFormat="1">
      <c r="A125" s="14"/>
      <c r="B125" s="254"/>
      <c r="C125" s="255"/>
      <c r="D125" s="223" t="s">
        <v>285</v>
      </c>
      <c r="E125" s="256" t="s">
        <v>19</v>
      </c>
      <c r="F125" s="257" t="s">
        <v>3316</v>
      </c>
      <c r="G125" s="255"/>
      <c r="H125" s="256" t="s">
        <v>19</v>
      </c>
      <c r="I125" s="258"/>
      <c r="J125" s="255"/>
      <c r="K125" s="255"/>
      <c r="L125" s="259"/>
      <c r="M125" s="260"/>
      <c r="N125" s="261"/>
      <c r="O125" s="261"/>
      <c r="P125" s="261"/>
      <c r="Q125" s="261"/>
      <c r="R125" s="261"/>
      <c r="S125" s="261"/>
      <c r="T125" s="262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63" t="s">
        <v>285</v>
      </c>
      <c r="AU125" s="263" t="s">
        <v>84</v>
      </c>
      <c r="AV125" s="14" t="s">
        <v>82</v>
      </c>
      <c r="AW125" s="14" t="s">
        <v>37</v>
      </c>
      <c r="AX125" s="14" t="s">
        <v>75</v>
      </c>
      <c r="AY125" s="263" t="s">
        <v>277</v>
      </c>
    </row>
    <row r="126" s="12" customFormat="1">
      <c r="A126" s="12"/>
      <c r="B126" s="228"/>
      <c r="C126" s="229"/>
      <c r="D126" s="223" t="s">
        <v>285</v>
      </c>
      <c r="E126" s="230" t="s">
        <v>19</v>
      </c>
      <c r="F126" s="231" t="s">
        <v>3317</v>
      </c>
      <c r="G126" s="229"/>
      <c r="H126" s="232">
        <v>252.137</v>
      </c>
      <c r="I126" s="233"/>
      <c r="J126" s="229"/>
      <c r="K126" s="229"/>
      <c r="L126" s="234"/>
      <c r="M126" s="235"/>
      <c r="N126" s="236"/>
      <c r="O126" s="236"/>
      <c r="P126" s="236"/>
      <c r="Q126" s="236"/>
      <c r="R126" s="236"/>
      <c r="S126" s="236"/>
      <c r="T126" s="237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T126" s="238" t="s">
        <v>285</v>
      </c>
      <c r="AU126" s="238" t="s">
        <v>84</v>
      </c>
      <c r="AV126" s="12" t="s">
        <v>84</v>
      </c>
      <c r="AW126" s="12" t="s">
        <v>37</v>
      </c>
      <c r="AX126" s="12" t="s">
        <v>75</v>
      </c>
      <c r="AY126" s="238" t="s">
        <v>277</v>
      </c>
    </row>
    <row r="127" s="12" customFormat="1">
      <c r="A127" s="12"/>
      <c r="B127" s="228"/>
      <c r="C127" s="229"/>
      <c r="D127" s="223" t="s">
        <v>285</v>
      </c>
      <c r="E127" s="230" t="s">
        <v>19</v>
      </c>
      <c r="F127" s="231" t="s">
        <v>3318</v>
      </c>
      <c r="G127" s="229"/>
      <c r="H127" s="232">
        <v>539.24000000000001</v>
      </c>
      <c r="I127" s="233"/>
      <c r="J127" s="229"/>
      <c r="K127" s="229"/>
      <c r="L127" s="234"/>
      <c r="M127" s="235"/>
      <c r="N127" s="236"/>
      <c r="O127" s="236"/>
      <c r="P127" s="236"/>
      <c r="Q127" s="236"/>
      <c r="R127" s="236"/>
      <c r="S127" s="236"/>
      <c r="T127" s="237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T127" s="238" t="s">
        <v>285</v>
      </c>
      <c r="AU127" s="238" t="s">
        <v>84</v>
      </c>
      <c r="AV127" s="12" t="s">
        <v>84</v>
      </c>
      <c r="AW127" s="12" t="s">
        <v>37</v>
      </c>
      <c r="AX127" s="12" t="s">
        <v>75</v>
      </c>
      <c r="AY127" s="238" t="s">
        <v>277</v>
      </c>
    </row>
    <row r="128" s="16" customFormat="1">
      <c r="A128" s="16"/>
      <c r="B128" s="291"/>
      <c r="C128" s="292"/>
      <c r="D128" s="223" t="s">
        <v>285</v>
      </c>
      <c r="E128" s="293" t="s">
        <v>19</v>
      </c>
      <c r="F128" s="294" t="s">
        <v>3297</v>
      </c>
      <c r="G128" s="292"/>
      <c r="H128" s="295">
        <v>1171.567</v>
      </c>
      <c r="I128" s="296"/>
      <c r="J128" s="292"/>
      <c r="K128" s="292"/>
      <c r="L128" s="297"/>
      <c r="M128" s="298"/>
      <c r="N128" s="299"/>
      <c r="O128" s="299"/>
      <c r="P128" s="299"/>
      <c r="Q128" s="299"/>
      <c r="R128" s="299"/>
      <c r="S128" s="299"/>
      <c r="T128" s="300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T128" s="301" t="s">
        <v>285</v>
      </c>
      <c r="AU128" s="301" t="s">
        <v>84</v>
      </c>
      <c r="AV128" s="16" t="s">
        <v>98</v>
      </c>
      <c r="AW128" s="16" t="s">
        <v>37</v>
      </c>
      <c r="AX128" s="16" t="s">
        <v>75</v>
      </c>
      <c r="AY128" s="301" t="s">
        <v>277</v>
      </c>
    </row>
    <row r="129" s="12" customFormat="1">
      <c r="A129" s="12"/>
      <c r="B129" s="228"/>
      <c r="C129" s="229"/>
      <c r="D129" s="223" t="s">
        <v>285</v>
      </c>
      <c r="E129" s="230" t="s">
        <v>19</v>
      </c>
      <c r="F129" s="231" t="s">
        <v>3319</v>
      </c>
      <c r="G129" s="229"/>
      <c r="H129" s="232">
        <v>234.31299999999999</v>
      </c>
      <c r="I129" s="233"/>
      <c r="J129" s="229"/>
      <c r="K129" s="229"/>
      <c r="L129" s="234"/>
      <c r="M129" s="235"/>
      <c r="N129" s="236"/>
      <c r="O129" s="236"/>
      <c r="P129" s="236"/>
      <c r="Q129" s="236"/>
      <c r="R129" s="236"/>
      <c r="S129" s="236"/>
      <c r="T129" s="237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T129" s="238" t="s">
        <v>285</v>
      </c>
      <c r="AU129" s="238" t="s">
        <v>84</v>
      </c>
      <c r="AV129" s="12" t="s">
        <v>84</v>
      </c>
      <c r="AW129" s="12" t="s">
        <v>37</v>
      </c>
      <c r="AX129" s="12" t="s">
        <v>75</v>
      </c>
      <c r="AY129" s="238" t="s">
        <v>277</v>
      </c>
    </row>
    <row r="130" s="12" customFormat="1">
      <c r="A130" s="12"/>
      <c r="B130" s="228"/>
      <c r="C130" s="229"/>
      <c r="D130" s="223" t="s">
        <v>285</v>
      </c>
      <c r="E130" s="230" t="s">
        <v>19</v>
      </c>
      <c r="F130" s="231" t="s">
        <v>3320</v>
      </c>
      <c r="G130" s="229"/>
      <c r="H130" s="232">
        <v>175.73500000000001</v>
      </c>
      <c r="I130" s="233"/>
      <c r="J130" s="229"/>
      <c r="K130" s="229"/>
      <c r="L130" s="234"/>
      <c r="M130" s="235"/>
      <c r="N130" s="236"/>
      <c r="O130" s="236"/>
      <c r="P130" s="236"/>
      <c r="Q130" s="236"/>
      <c r="R130" s="236"/>
      <c r="S130" s="236"/>
      <c r="T130" s="237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T130" s="238" t="s">
        <v>285</v>
      </c>
      <c r="AU130" s="238" t="s">
        <v>84</v>
      </c>
      <c r="AV130" s="12" t="s">
        <v>84</v>
      </c>
      <c r="AW130" s="12" t="s">
        <v>37</v>
      </c>
      <c r="AX130" s="12" t="s">
        <v>82</v>
      </c>
      <c r="AY130" s="238" t="s">
        <v>277</v>
      </c>
    </row>
    <row r="131" s="2" customFormat="1" ht="16.5" customHeight="1">
      <c r="A131" s="41"/>
      <c r="B131" s="42"/>
      <c r="C131" s="210" t="s">
        <v>102</v>
      </c>
      <c r="D131" s="210" t="s">
        <v>278</v>
      </c>
      <c r="E131" s="211" t="s">
        <v>3321</v>
      </c>
      <c r="F131" s="212" t="s">
        <v>3322</v>
      </c>
      <c r="G131" s="213" t="s">
        <v>1131</v>
      </c>
      <c r="H131" s="214">
        <v>58.578000000000003</v>
      </c>
      <c r="I131" s="215"/>
      <c r="J131" s="216">
        <f>ROUND(I131*H131,2)</f>
        <v>0</v>
      </c>
      <c r="K131" s="212" t="s">
        <v>2354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278</v>
      </c>
      <c r="AU131" s="221" t="s">
        <v>84</v>
      </c>
      <c r="AY131" s="20" t="s">
        <v>277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3323</v>
      </c>
    </row>
    <row r="132" s="2" customFormat="1">
      <c r="A132" s="41"/>
      <c r="B132" s="42"/>
      <c r="C132" s="43"/>
      <c r="D132" s="223" t="s">
        <v>283</v>
      </c>
      <c r="E132" s="43"/>
      <c r="F132" s="224" t="s">
        <v>3324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283</v>
      </c>
      <c r="AU132" s="20" t="s">
        <v>84</v>
      </c>
    </row>
    <row r="133" s="2" customFormat="1">
      <c r="A133" s="41"/>
      <c r="B133" s="42"/>
      <c r="C133" s="43"/>
      <c r="D133" s="252" t="s">
        <v>2357</v>
      </c>
      <c r="E133" s="43"/>
      <c r="F133" s="253" t="s">
        <v>3325</v>
      </c>
      <c r="G133" s="43"/>
      <c r="H133" s="43"/>
      <c r="I133" s="225"/>
      <c r="J133" s="43"/>
      <c r="K133" s="43"/>
      <c r="L133" s="47"/>
      <c r="M133" s="226"/>
      <c r="N133" s="22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2357</v>
      </c>
      <c r="AU133" s="20" t="s">
        <v>84</v>
      </c>
    </row>
    <row r="134" s="12" customFormat="1">
      <c r="A134" s="12"/>
      <c r="B134" s="228"/>
      <c r="C134" s="229"/>
      <c r="D134" s="223" t="s">
        <v>285</v>
      </c>
      <c r="E134" s="230" t="s">
        <v>19</v>
      </c>
      <c r="F134" s="231" t="s">
        <v>3310</v>
      </c>
      <c r="G134" s="229"/>
      <c r="H134" s="232">
        <v>2.7200000000000002</v>
      </c>
      <c r="I134" s="233"/>
      <c r="J134" s="229"/>
      <c r="K134" s="229"/>
      <c r="L134" s="234"/>
      <c r="M134" s="235"/>
      <c r="N134" s="236"/>
      <c r="O134" s="236"/>
      <c r="P134" s="236"/>
      <c r="Q134" s="236"/>
      <c r="R134" s="236"/>
      <c r="S134" s="236"/>
      <c r="T134" s="237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T134" s="238" t="s">
        <v>285</v>
      </c>
      <c r="AU134" s="238" t="s">
        <v>84</v>
      </c>
      <c r="AV134" s="12" t="s">
        <v>84</v>
      </c>
      <c r="AW134" s="12" t="s">
        <v>37</v>
      </c>
      <c r="AX134" s="12" t="s">
        <v>75</v>
      </c>
      <c r="AY134" s="238" t="s">
        <v>277</v>
      </c>
    </row>
    <row r="135" s="12" customFormat="1">
      <c r="A135" s="12"/>
      <c r="B135" s="228"/>
      <c r="C135" s="229"/>
      <c r="D135" s="223" t="s">
        <v>285</v>
      </c>
      <c r="E135" s="230" t="s">
        <v>19</v>
      </c>
      <c r="F135" s="231" t="s">
        <v>3311</v>
      </c>
      <c r="G135" s="229"/>
      <c r="H135" s="232">
        <v>7.9299999999999997</v>
      </c>
      <c r="I135" s="233"/>
      <c r="J135" s="229"/>
      <c r="K135" s="229"/>
      <c r="L135" s="234"/>
      <c r="M135" s="235"/>
      <c r="N135" s="236"/>
      <c r="O135" s="236"/>
      <c r="P135" s="236"/>
      <c r="Q135" s="236"/>
      <c r="R135" s="236"/>
      <c r="S135" s="236"/>
      <c r="T135" s="237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T135" s="238" t="s">
        <v>285</v>
      </c>
      <c r="AU135" s="238" t="s">
        <v>84</v>
      </c>
      <c r="AV135" s="12" t="s">
        <v>84</v>
      </c>
      <c r="AW135" s="12" t="s">
        <v>37</v>
      </c>
      <c r="AX135" s="12" t="s">
        <v>75</v>
      </c>
      <c r="AY135" s="238" t="s">
        <v>277</v>
      </c>
    </row>
    <row r="136" s="12" customFormat="1">
      <c r="A136" s="12"/>
      <c r="B136" s="228"/>
      <c r="C136" s="229"/>
      <c r="D136" s="223" t="s">
        <v>285</v>
      </c>
      <c r="E136" s="230" t="s">
        <v>19</v>
      </c>
      <c r="F136" s="231" t="s">
        <v>3312</v>
      </c>
      <c r="G136" s="229"/>
      <c r="H136" s="232">
        <v>0.38500000000000001</v>
      </c>
      <c r="I136" s="233"/>
      <c r="J136" s="229"/>
      <c r="K136" s="229"/>
      <c r="L136" s="234"/>
      <c r="M136" s="235"/>
      <c r="N136" s="236"/>
      <c r="O136" s="236"/>
      <c r="P136" s="236"/>
      <c r="Q136" s="236"/>
      <c r="R136" s="236"/>
      <c r="S136" s="236"/>
      <c r="T136" s="237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T136" s="238" t="s">
        <v>285</v>
      </c>
      <c r="AU136" s="238" t="s">
        <v>84</v>
      </c>
      <c r="AV136" s="12" t="s">
        <v>84</v>
      </c>
      <c r="AW136" s="12" t="s">
        <v>37</v>
      </c>
      <c r="AX136" s="12" t="s">
        <v>75</v>
      </c>
      <c r="AY136" s="238" t="s">
        <v>277</v>
      </c>
    </row>
    <row r="137" s="16" customFormat="1">
      <c r="A137" s="16"/>
      <c r="B137" s="291"/>
      <c r="C137" s="292"/>
      <c r="D137" s="223" t="s">
        <v>285</v>
      </c>
      <c r="E137" s="293" t="s">
        <v>19</v>
      </c>
      <c r="F137" s="294" t="s">
        <v>3297</v>
      </c>
      <c r="G137" s="292"/>
      <c r="H137" s="295">
        <v>11.035</v>
      </c>
      <c r="I137" s="296"/>
      <c r="J137" s="292"/>
      <c r="K137" s="292"/>
      <c r="L137" s="297"/>
      <c r="M137" s="298"/>
      <c r="N137" s="299"/>
      <c r="O137" s="299"/>
      <c r="P137" s="299"/>
      <c r="Q137" s="299"/>
      <c r="R137" s="299"/>
      <c r="S137" s="299"/>
      <c r="T137" s="300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T137" s="301" t="s">
        <v>285</v>
      </c>
      <c r="AU137" s="301" t="s">
        <v>84</v>
      </c>
      <c r="AV137" s="16" t="s">
        <v>98</v>
      </c>
      <c r="AW137" s="16" t="s">
        <v>37</v>
      </c>
      <c r="AX137" s="16" t="s">
        <v>75</v>
      </c>
      <c r="AY137" s="301" t="s">
        <v>277</v>
      </c>
    </row>
    <row r="138" s="14" customFormat="1">
      <c r="A138" s="14"/>
      <c r="B138" s="254"/>
      <c r="C138" s="255"/>
      <c r="D138" s="223" t="s">
        <v>285</v>
      </c>
      <c r="E138" s="256" t="s">
        <v>19</v>
      </c>
      <c r="F138" s="257" t="s">
        <v>3313</v>
      </c>
      <c r="G138" s="255"/>
      <c r="H138" s="256" t="s">
        <v>19</v>
      </c>
      <c r="I138" s="258"/>
      <c r="J138" s="255"/>
      <c r="K138" s="255"/>
      <c r="L138" s="259"/>
      <c r="M138" s="260"/>
      <c r="N138" s="261"/>
      <c r="O138" s="261"/>
      <c r="P138" s="261"/>
      <c r="Q138" s="261"/>
      <c r="R138" s="261"/>
      <c r="S138" s="261"/>
      <c r="T138" s="262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3" t="s">
        <v>285</v>
      </c>
      <c r="AU138" s="263" t="s">
        <v>84</v>
      </c>
      <c r="AV138" s="14" t="s">
        <v>82</v>
      </c>
      <c r="AW138" s="14" t="s">
        <v>37</v>
      </c>
      <c r="AX138" s="14" t="s">
        <v>75</v>
      </c>
      <c r="AY138" s="263" t="s">
        <v>277</v>
      </c>
    </row>
    <row r="139" s="12" customFormat="1">
      <c r="A139" s="12"/>
      <c r="B139" s="228"/>
      <c r="C139" s="229"/>
      <c r="D139" s="223" t="s">
        <v>285</v>
      </c>
      <c r="E139" s="230" t="s">
        <v>19</v>
      </c>
      <c r="F139" s="231" t="s">
        <v>3314</v>
      </c>
      <c r="G139" s="229"/>
      <c r="H139" s="232">
        <v>530.06200000000001</v>
      </c>
      <c r="I139" s="233"/>
      <c r="J139" s="229"/>
      <c r="K139" s="229"/>
      <c r="L139" s="234"/>
      <c r="M139" s="235"/>
      <c r="N139" s="236"/>
      <c r="O139" s="236"/>
      <c r="P139" s="236"/>
      <c r="Q139" s="236"/>
      <c r="R139" s="236"/>
      <c r="S139" s="236"/>
      <c r="T139" s="237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T139" s="238" t="s">
        <v>285</v>
      </c>
      <c r="AU139" s="238" t="s">
        <v>84</v>
      </c>
      <c r="AV139" s="12" t="s">
        <v>84</v>
      </c>
      <c r="AW139" s="12" t="s">
        <v>37</v>
      </c>
      <c r="AX139" s="12" t="s">
        <v>75</v>
      </c>
      <c r="AY139" s="238" t="s">
        <v>277</v>
      </c>
    </row>
    <row r="140" s="12" customFormat="1">
      <c r="A140" s="12"/>
      <c r="B140" s="228"/>
      <c r="C140" s="229"/>
      <c r="D140" s="223" t="s">
        <v>285</v>
      </c>
      <c r="E140" s="230" t="s">
        <v>19</v>
      </c>
      <c r="F140" s="231" t="s">
        <v>3315</v>
      </c>
      <c r="G140" s="229"/>
      <c r="H140" s="232">
        <v>-149.87200000000001</v>
      </c>
      <c r="I140" s="233"/>
      <c r="J140" s="229"/>
      <c r="K140" s="229"/>
      <c r="L140" s="234"/>
      <c r="M140" s="235"/>
      <c r="N140" s="236"/>
      <c r="O140" s="236"/>
      <c r="P140" s="236"/>
      <c r="Q140" s="236"/>
      <c r="R140" s="236"/>
      <c r="S140" s="236"/>
      <c r="T140" s="237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T140" s="238" t="s">
        <v>285</v>
      </c>
      <c r="AU140" s="238" t="s">
        <v>84</v>
      </c>
      <c r="AV140" s="12" t="s">
        <v>84</v>
      </c>
      <c r="AW140" s="12" t="s">
        <v>37</v>
      </c>
      <c r="AX140" s="12" t="s">
        <v>75</v>
      </c>
      <c r="AY140" s="238" t="s">
        <v>277</v>
      </c>
    </row>
    <row r="141" s="14" customFormat="1">
      <c r="A141" s="14"/>
      <c r="B141" s="254"/>
      <c r="C141" s="255"/>
      <c r="D141" s="223" t="s">
        <v>285</v>
      </c>
      <c r="E141" s="256" t="s">
        <v>19</v>
      </c>
      <c r="F141" s="257" t="s">
        <v>3316</v>
      </c>
      <c r="G141" s="255"/>
      <c r="H141" s="256" t="s">
        <v>19</v>
      </c>
      <c r="I141" s="258"/>
      <c r="J141" s="255"/>
      <c r="K141" s="255"/>
      <c r="L141" s="259"/>
      <c r="M141" s="260"/>
      <c r="N141" s="261"/>
      <c r="O141" s="261"/>
      <c r="P141" s="261"/>
      <c r="Q141" s="261"/>
      <c r="R141" s="261"/>
      <c r="S141" s="261"/>
      <c r="T141" s="262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3" t="s">
        <v>285</v>
      </c>
      <c r="AU141" s="263" t="s">
        <v>84</v>
      </c>
      <c r="AV141" s="14" t="s">
        <v>82</v>
      </c>
      <c r="AW141" s="14" t="s">
        <v>37</v>
      </c>
      <c r="AX141" s="14" t="s">
        <v>75</v>
      </c>
      <c r="AY141" s="263" t="s">
        <v>277</v>
      </c>
    </row>
    <row r="142" s="12" customFormat="1">
      <c r="A142" s="12"/>
      <c r="B142" s="228"/>
      <c r="C142" s="229"/>
      <c r="D142" s="223" t="s">
        <v>285</v>
      </c>
      <c r="E142" s="230" t="s">
        <v>19</v>
      </c>
      <c r="F142" s="231" t="s">
        <v>3317</v>
      </c>
      <c r="G142" s="229"/>
      <c r="H142" s="232">
        <v>252.137</v>
      </c>
      <c r="I142" s="233"/>
      <c r="J142" s="229"/>
      <c r="K142" s="229"/>
      <c r="L142" s="234"/>
      <c r="M142" s="235"/>
      <c r="N142" s="236"/>
      <c r="O142" s="236"/>
      <c r="P142" s="236"/>
      <c r="Q142" s="236"/>
      <c r="R142" s="236"/>
      <c r="S142" s="236"/>
      <c r="T142" s="237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T142" s="238" t="s">
        <v>285</v>
      </c>
      <c r="AU142" s="238" t="s">
        <v>84</v>
      </c>
      <c r="AV142" s="12" t="s">
        <v>84</v>
      </c>
      <c r="AW142" s="12" t="s">
        <v>37</v>
      </c>
      <c r="AX142" s="12" t="s">
        <v>75</v>
      </c>
      <c r="AY142" s="238" t="s">
        <v>277</v>
      </c>
    </row>
    <row r="143" s="12" customFormat="1">
      <c r="A143" s="12"/>
      <c r="B143" s="228"/>
      <c r="C143" s="229"/>
      <c r="D143" s="223" t="s">
        <v>285</v>
      </c>
      <c r="E143" s="230" t="s">
        <v>19</v>
      </c>
      <c r="F143" s="231" t="s">
        <v>3318</v>
      </c>
      <c r="G143" s="229"/>
      <c r="H143" s="232">
        <v>539.24000000000001</v>
      </c>
      <c r="I143" s="233"/>
      <c r="J143" s="229"/>
      <c r="K143" s="229"/>
      <c r="L143" s="234"/>
      <c r="M143" s="235"/>
      <c r="N143" s="236"/>
      <c r="O143" s="236"/>
      <c r="P143" s="236"/>
      <c r="Q143" s="236"/>
      <c r="R143" s="236"/>
      <c r="S143" s="236"/>
      <c r="T143" s="237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T143" s="238" t="s">
        <v>285</v>
      </c>
      <c r="AU143" s="238" t="s">
        <v>84</v>
      </c>
      <c r="AV143" s="12" t="s">
        <v>84</v>
      </c>
      <c r="AW143" s="12" t="s">
        <v>37</v>
      </c>
      <c r="AX143" s="12" t="s">
        <v>75</v>
      </c>
      <c r="AY143" s="238" t="s">
        <v>277</v>
      </c>
    </row>
    <row r="144" s="16" customFormat="1">
      <c r="A144" s="16"/>
      <c r="B144" s="291"/>
      <c r="C144" s="292"/>
      <c r="D144" s="223" t="s">
        <v>285</v>
      </c>
      <c r="E144" s="293" t="s">
        <v>19</v>
      </c>
      <c r="F144" s="294" t="s">
        <v>3297</v>
      </c>
      <c r="G144" s="292"/>
      <c r="H144" s="295">
        <v>1171.567</v>
      </c>
      <c r="I144" s="296"/>
      <c r="J144" s="292"/>
      <c r="K144" s="292"/>
      <c r="L144" s="297"/>
      <c r="M144" s="298"/>
      <c r="N144" s="299"/>
      <c r="O144" s="299"/>
      <c r="P144" s="299"/>
      <c r="Q144" s="299"/>
      <c r="R144" s="299"/>
      <c r="S144" s="299"/>
      <c r="T144" s="300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T144" s="301" t="s">
        <v>285</v>
      </c>
      <c r="AU144" s="301" t="s">
        <v>84</v>
      </c>
      <c r="AV144" s="16" t="s">
        <v>98</v>
      </c>
      <c r="AW144" s="16" t="s">
        <v>37</v>
      </c>
      <c r="AX144" s="16" t="s">
        <v>75</v>
      </c>
      <c r="AY144" s="301" t="s">
        <v>277</v>
      </c>
    </row>
    <row r="145" s="12" customFormat="1">
      <c r="A145" s="12"/>
      <c r="B145" s="228"/>
      <c r="C145" s="229"/>
      <c r="D145" s="223" t="s">
        <v>285</v>
      </c>
      <c r="E145" s="230" t="s">
        <v>19</v>
      </c>
      <c r="F145" s="231" t="s">
        <v>3319</v>
      </c>
      <c r="G145" s="229"/>
      <c r="H145" s="232">
        <v>234.31299999999999</v>
      </c>
      <c r="I145" s="233"/>
      <c r="J145" s="229"/>
      <c r="K145" s="229"/>
      <c r="L145" s="234"/>
      <c r="M145" s="235"/>
      <c r="N145" s="236"/>
      <c r="O145" s="236"/>
      <c r="P145" s="236"/>
      <c r="Q145" s="236"/>
      <c r="R145" s="236"/>
      <c r="S145" s="236"/>
      <c r="T145" s="237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T145" s="238" t="s">
        <v>285</v>
      </c>
      <c r="AU145" s="238" t="s">
        <v>84</v>
      </c>
      <c r="AV145" s="12" t="s">
        <v>84</v>
      </c>
      <c r="AW145" s="12" t="s">
        <v>37</v>
      </c>
      <c r="AX145" s="12" t="s">
        <v>75</v>
      </c>
      <c r="AY145" s="238" t="s">
        <v>277</v>
      </c>
    </row>
    <row r="146" s="12" customFormat="1">
      <c r="A146" s="12"/>
      <c r="B146" s="228"/>
      <c r="C146" s="229"/>
      <c r="D146" s="223" t="s">
        <v>285</v>
      </c>
      <c r="E146" s="230" t="s">
        <v>19</v>
      </c>
      <c r="F146" s="231" t="s">
        <v>3326</v>
      </c>
      <c r="G146" s="229"/>
      <c r="H146" s="232">
        <v>58.578000000000003</v>
      </c>
      <c r="I146" s="233"/>
      <c r="J146" s="229"/>
      <c r="K146" s="229"/>
      <c r="L146" s="234"/>
      <c r="M146" s="235"/>
      <c r="N146" s="236"/>
      <c r="O146" s="236"/>
      <c r="P146" s="236"/>
      <c r="Q146" s="236"/>
      <c r="R146" s="236"/>
      <c r="S146" s="236"/>
      <c r="T146" s="237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T146" s="238" t="s">
        <v>285</v>
      </c>
      <c r="AU146" s="238" t="s">
        <v>84</v>
      </c>
      <c r="AV146" s="12" t="s">
        <v>84</v>
      </c>
      <c r="AW146" s="12" t="s">
        <v>37</v>
      </c>
      <c r="AX146" s="12" t="s">
        <v>82</v>
      </c>
      <c r="AY146" s="238" t="s">
        <v>277</v>
      </c>
    </row>
    <row r="147" s="2" customFormat="1" ht="16.5" customHeight="1">
      <c r="A147" s="41"/>
      <c r="B147" s="42"/>
      <c r="C147" s="210" t="s">
        <v>306</v>
      </c>
      <c r="D147" s="210" t="s">
        <v>278</v>
      </c>
      <c r="E147" s="211" t="s">
        <v>3327</v>
      </c>
      <c r="F147" s="212" t="s">
        <v>3328</v>
      </c>
      <c r="G147" s="213" t="s">
        <v>1131</v>
      </c>
      <c r="H147" s="214">
        <v>234.31299999999999</v>
      </c>
      <c r="I147" s="215"/>
      <c r="J147" s="216">
        <f>ROUND(I147*H147,2)</f>
        <v>0</v>
      </c>
      <c r="K147" s="212" t="s">
        <v>2354</v>
      </c>
      <c r="L147" s="47"/>
      <c r="M147" s="217" t="s">
        <v>19</v>
      </c>
      <c r="N147" s="218" t="s">
        <v>46</v>
      </c>
      <c r="O147" s="87"/>
      <c r="P147" s="219">
        <f>O147*H147</f>
        <v>0</v>
      </c>
      <c r="Q147" s="219">
        <v>0</v>
      </c>
      <c r="R147" s="219">
        <f>Q147*H147</f>
        <v>0</v>
      </c>
      <c r="S147" s="219">
        <v>0</v>
      </c>
      <c r="T147" s="22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1" t="s">
        <v>102</v>
      </c>
      <c r="AT147" s="221" t="s">
        <v>278</v>
      </c>
      <c r="AU147" s="221" t="s">
        <v>84</v>
      </c>
      <c r="AY147" s="20" t="s">
        <v>277</v>
      </c>
      <c r="BE147" s="222">
        <f>IF(N147="základní",J147,0)</f>
        <v>0</v>
      </c>
      <c r="BF147" s="222">
        <f>IF(N147="snížená",J147,0)</f>
        <v>0</v>
      </c>
      <c r="BG147" s="222">
        <f>IF(N147="zákl. přenesená",J147,0)</f>
        <v>0</v>
      </c>
      <c r="BH147" s="222">
        <f>IF(N147="sníž. přenesená",J147,0)</f>
        <v>0</v>
      </c>
      <c r="BI147" s="222">
        <f>IF(N147="nulová",J147,0)</f>
        <v>0</v>
      </c>
      <c r="BJ147" s="20" t="s">
        <v>82</v>
      </c>
      <c r="BK147" s="222">
        <f>ROUND(I147*H147,2)</f>
        <v>0</v>
      </c>
      <c r="BL147" s="20" t="s">
        <v>102</v>
      </c>
      <c r="BM147" s="221" t="s">
        <v>3329</v>
      </c>
    </row>
    <row r="148" s="2" customFormat="1">
      <c r="A148" s="41"/>
      <c r="B148" s="42"/>
      <c r="C148" s="43"/>
      <c r="D148" s="223" t="s">
        <v>283</v>
      </c>
      <c r="E148" s="43"/>
      <c r="F148" s="224" t="s">
        <v>3330</v>
      </c>
      <c r="G148" s="43"/>
      <c r="H148" s="43"/>
      <c r="I148" s="225"/>
      <c r="J148" s="43"/>
      <c r="K148" s="43"/>
      <c r="L148" s="47"/>
      <c r="M148" s="226"/>
      <c r="N148" s="22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283</v>
      </c>
      <c r="AU148" s="20" t="s">
        <v>84</v>
      </c>
    </row>
    <row r="149" s="2" customFormat="1">
      <c r="A149" s="41"/>
      <c r="B149" s="42"/>
      <c r="C149" s="43"/>
      <c r="D149" s="252" t="s">
        <v>2357</v>
      </c>
      <c r="E149" s="43"/>
      <c r="F149" s="253" t="s">
        <v>3331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2357</v>
      </c>
      <c r="AU149" s="20" t="s">
        <v>84</v>
      </c>
    </row>
    <row r="150" s="12" customFormat="1">
      <c r="A150" s="12"/>
      <c r="B150" s="228"/>
      <c r="C150" s="229"/>
      <c r="D150" s="223" t="s">
        <v>285</v>
      </c>
      <c r="E150" s="230" t="s">
        <v>19</v>
      </c>
      <c r="F150" s="231" t="s">
        <v>3310</v>
      </c>
      <c r="G150" s="229"/>
      <c r="H150" s="232">
        <v>2.7200000000000002</v>
      </c>
      <c r="I150" s="233"/>
      <c r="J150" s="229"/>
      <c r="K150" s="229"/>
      <c r="L150" s="234"/>
      <c r="M150" s="235"/>
      <c r="N150" s="236"/>
      <c r="O150" s="236"/>
      <c r="P150" s="236"/>
      <c r="Q150" s="236"/>
      <c r="R150" s="236"/>
      <c r="S150" s="236"/>
      <c r="T150" s="237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T150" s="238" t="s">
        <v>285</v>
      </c>
      <c r="AU150" s="238" t="s">
        <v>84</v>
      </c>
      <c r="AV150" s="12" t="s">
        <v>84</v>
      </c>
      <c r="AW150" s="12" t="s">
        <v>37</v>
      </c>
      <c r="AX150" s="12" t="s">
        <v>75</v>
      </c>
      <c r="AY150" s="238" t="s">
        <v>277</v>
      </c>
    </row>
    <row r="151" s="12" customFormat="1">
      <c r="A151" s="12"/>
      <c r="B151" s="228"/>
      <c r="C151" s="229"/>
      <c r="D151" s="223" t="s">
        <v>285</v>
      </c>
      <c r="E151" s="230" t="s">
        <v>19</v>
      </c>
      <c r="F151" s="231" t="s">
        <v>3311</v>
      </c>
      <c r="G151" s="229"/>
      <c r="H151" s="232">
        <v>7.9299999999999997</v>
      </c>
      <c r="I151" s="233"/>
      <c r="J151" s="229"/>
      <c r="K151" s="229"/>
      <c r="L151" s="234"/>
      <c r="M151" s="235"/>
      <c r="N151" s="236"/>
      <c r="O151" s="236"/>
      <c r="P151" s="236"/>
      <c r="Q151" s="236"/>
      <c r="R151" s="236"/>
      <c r="S151" s="236"/>
      <c r="T151" s="237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T151" s="238" t="s">
        <v>285</v>
      </c>
      <c r="AU151" s="238" t="s">
        <v>84</v>
      </c>
      <c r="AV151" s="12" t="s">
        <v>84</v>
      </c>
      <c r="AW151" s="12" t="s">
        <v>37</v>
      </c>
      <c r="AX151" s="12" t="s">
        <v>75</v>
      </c>
      <c r="AY151" s="238" t="s">
        <v>277</v>
      </c>
    </row>
    <row r="152" s="12" customFormat="1">
      <c r="A152" s="12"/>
      <c r="B152" s="228"/>
      <c r="C152" s="229"/>
      <c r="D152" s="223" t="s">
        <v>285</v>
      </c>
      <c r="E152" s="230" t="s">
        <v>19</v>
      </c>
      <c r="F152" s="231" t="s">
        <v>3312</v>
      </c>
      <c r="G152" s="229"/>
      <c r="H152" s="232">
        <v>0.38500000000000001</v>
      </c>
      <c r="I152" s="233"/>
      <c r="J152" s="229"/>
      <c r="K152" s="229"/>
      <c r="L152" s="234"/>
      <c r="M152" s="235"/>
      <c r="N152" s="236"/>
      <c r="O152" s="236"/>
      <c r="P152" s="236"/>
      <c r="Q152" s="236"/>
      <c r="R152" s="236"/>
      <c r="S152" s="236"/>
      <c r="T152" s="237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T152" s="238" t="s">
        <v>285</v>
      </c>
      <c r="AU152" s="238" t="s">
        <v>84</v>
      </c>
      <c r="AV152" s="12" t="s">
        <v>84</v>
      </c>
      <c r="AW152" s="12" t="s">
        <v>37</v>
      </c>
      <c r="AX152" s="12" t="s">
        <v>75</v>
      </c>
      <c r="AY152" s="238" t="s">
        <v>277</v>
      </c>
    </row>
    <row r="153" s="16" customFormat="1">
      <c r="A153" s="16"/>
      <c r="B153" s="291"/>
      <c r="C153" s="292"/>
      <c r="D153" s="223" t="s">
        <v>285</v>
      </c>
      <c r="E153" s="293" t="s">
        <v>19</v>
      </c>
      <c r="F153" s="294" t="s">
        <v>3297</v>
      </c>
      <c r="G153" s="292"/>
      <c r="H153" s="295">
        <v>11.035</v>
      </c>
      <c r="I153" s="296"/>
      <c r="J153" s="292"/>
      <c r="K153" s="292"/>
      <c r="L153" s="297"/>
      <c r="M153" s="298"/>
      <c r="N153" s="299"/>
      <c r="O153" s="299"/>
      <c r="P153" s="299"/>
      <c r="Q153" s="299"/>
      <c r="R153" s="299"/>
      <c r="S153" s="299"/>
      <c r="T153" s="300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T153" s="301" t="s">
        <v>285</v>
      </c>
      <c r="AU153" s="301" t="s">
        <v>84</v>
      </c>
      <c r="AV153" s="16" t="s">
        <v>98</v>
      </c>
      <c r="AW153" s="16" t="s">
        <v>37</v>
      </c>
      <c r="AX153" s="16" t="s">
        <v>75</v>
      </c>
      <c r="AY153" s="301" t="s">
        <v>277</v>
      </c>
    </row>
    <row r="154" s="14" customFormat="1">
      <c r="A154" s="14"/>
      <c r="B154" s="254"/>
      <c r="C154" s="255"/>
      <c r="D154" s="223" t="s">
        <v>285</v>
      </c>
      <c r="E154" s="256" t="s">
        <v>19</v>
      </c>
      <c r="F154" s="257" t="s">
        <v>3313</v>
      </c>
      <c r="G154" s="255"/>
      <c r="H154" s="256" t="s">
        <v>19</v>
      </c>
      <c r="I154" s="258"/>
      <c r="J154" s="255"/>
      <c r="K154" s="255"/>
      <c r="L154" s="259"/>
      <c r="M154" s="260"/>
      <c r="N154" s="261"/>
      <c r="O154" s="261"/>
      <c r="P154" s="261"/>
      <c r="Q154" s="261"/>
      <c r="R154" s="261"/>
      <c r="S154" s="261"/>
      <c r="T154" s="262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3" t="s">
        <v>285</v>
      </c>
      <c r="AU154" s="263" t="s">
        <v>84</v>
      </c>
      <c r="AV154" s="14" t="s">
        <v>82</v>
      </c>
      <c r="AW154" s="14" t="s">
        <v>37</v>
      </c>
      <c r="AX154" s="14" t="s">
        <v>75</v>
      </c>
      <c r="AY154" s="263" t="s">
        <v>277</v>
      </c>
    </row>
    <row r="155" s="12" customFormat="1">
      <c r="A155" s="12"/>
      <c r="B155" s="228"/>
      <c r="C155" s="229"/>
      <c r="D155" s="223" t="s">
        <v>285</v>
      </c>
      <c r="E155" s="230" t="s">
        <v>19</v>
      </c>
      <c r="F155" s="231" t="s">
        <v>3314</v>
      </c>
      <c r="G155" s="229"/>
      <c r="H155" s="232">
        <v>530.06200000000001</v>
      </c>
      <c r="I155" s="233"/>
      <c r="J155" s="229"/>
      <c r="K155" s="229"/>
      <c r="L155" s="234"/>
      <c r="M155" s="235"/>
      <c r="N155" s="236"/>
      <c r="O155" s="236"/>
      <c r="P155" s="236"/>
      <c r="Q155" s="236"/>
      <c r="R155" s="236"/>
      <c r="S155" s="236"/>
      <c r="T155" s="237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T155" s="238" t="s">
        <v>285</v>
      </c>
      <c r="AU155" s="238" t="s">
        <v>84</v>
      </c>
      <c r="AV155" s="12" t="s">
        <v>84</v>
      </c>
      <c r="AW155" s="12" t="s">
        <v>37</v>
      </c>
      <c r="AX155" s="12" t="s">
        <v>75</v>
      </c>
      <c r="AY155" s="238" t="s">
        <v>277</v>
      </c>
    </row>
    <row r="156" s="12" customFormat="1">
      <c r="A156" s="12"/>
      <c r="B156" s="228"/>
      <c r="C156" s="229"/>
      <c r="D156" s="223" t="s">
        <v>285</v>
      </c>
      <c r="E156" s="230" t="s">
        <v>19</v>
      </c>
      <c r="F156" s="231" t="s">
        <v>3315</v>
      </c>
      <c r="G156" s="229"/>
      <c r="H156" s="232">
        <v>-149.87200000000001</v>
      </c>
      <c r="I156" s="233"/>
      <c r="J156" s="229"/>
      <c r="K156" s="229"/>
      <c r="L156" s="234"/>
      <c r="M156" s="235"/>
      <c r="N156" s="236"/>
      <c r="O156" s="236"/>
      <c r="P156" s="236"/>
      <c r="Q156" s="236"/>
      <c r="R156" s="236"/>
      <c r="S156" s="236"/>
      <c r="T156" s="237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T156" s="238" t="s">
        <v>285</v>
      </c>
      <c r="AU156" s="238" t="s">
        <v>84</v>
      </c>
      <c r="AV156" s="12" t="s">
        <v>84</v>
      </c>
      <c r="AW156" s="12" t="s">
        <v>37</v>
      </c>
      <c r="AX156" s="12" t="s">
        <v>75</v>
      </c>
      <c r="AY156" s="238" t="s">
        <v>277</v>
      </c>
    </row>
    <row r="157" s="14" customFormat="1">
      <c r="A157" s="14"/>
      <c r="B157" s="254"/>
      <c r="C157" s="255"/>
      <c r="D157" s="223" t="s">
        <v>285</v>
      </c>
      <c r="E157" s="256" t="s">
        <v>19</v>
      </c>
      <c r="F157" s="257" t="s">
        <v>3316</v>
      </c>
      <c r="G157" s="255"/>
      <c r="H157" s="256" t="s">
        <v>19</v>
      </c>
      <c r="I157" s="258"/>
      <c r="J157" s="255"/>
      <c r="K157" s="255"/>
      <c r="L157" s="259"/>
      <c r="M157" s="260"/>
      <c r="N157" s="261"/>
      <c r="O157" s="261"/>
      <c r="P157" s="261"/>
      <c r="Q157" s="261"/>
      <c r="R157" s="261"/>
      <c r="S157" s="261"/>
      <c r="T157" s="262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3" t="s">
        <v>285</v>
      </c>
      <c r="AU157" s="263" t="s">
        <v>84</v>
      </c>
      <c r="AV157" s="14" t="s">
        <v>82</v>
      </c>
      <c r="AW157" s="14" t="s">
        <v>37</v>
      </c>
      <c r="AX157" s="14" t="s">
        <v>75</v>
      </c>
      <c r="AY157" s="263" t="s">
        <v>277</v>
      </c>
    </row>
    <row r="158" s="12" customFormat="1">
      <c r="A158" s="12"/>
      <c r="B158" s="228"/>
      <c r="C158" s="229"/>
      <c r="D158" s="223" t="s">
        <v>285</v>
      </c>
      <c r="E158" s="230" t="s">
        <v>19</v>
      </c>
      <c r="F158" s="231" t="s">
        <v>3317</v>
      </c>
      <c r="G158" s="229"/>
      <c r="H158" s="232">
        <v>252.137</v>
      </c>
      <c r="I158" s="233"/>
      <c r="J158" s="229"/>
      <c r="K158" s="229"/>
      <c r="L158" s="234"/>
      <c r="M158" s="235"/>
      <c r="N158" s="236"/>
      <c r="O158" s="236"/>
      <c r="P158" s="236"/>
      <c r="Q158" s="236"/>
      <c r="R158" s="236"/>
      <c r="S158" s="236"/>
      <c r="T158" s="237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T158" s="238" t="s">
        <v>285</v>
      </c>
      <c r="AU158" s="238" t="s">
        <v>84</v>
      </c>
      <c r="AV158" s="12" t="s">
        <v>84</v>
      </c>
      <c r="AW158" s="12" t="s">
        <v>37</v>
      </c>
      <c r="AX158" s="12" t="s">
        <v>75</v>
      </c>
      <c r="AY158" s="238" t="s">
        <v>277</v>
      </c>
    </row>
    <row r="159" s="12" customFormat="1">
      <c r="A159" s="12"/>
      <c r="B159" s="228"/>
      <c r="C159" s="229"/>
      <c r="D159" s="223" t="s">
        <v>285</v>
      </c>
      <c r="E159" s="230" t="s">
        <v>19</v>
      </c>
      <c r="F159" s="231" t="s">
        <v>3318</v>
      </c>
      <c r="G159" s="229"/>
      <c r="H159" s="232">
        <v>539.24000000000001</v>
      </c>
      <c r="I159" s="233"/>
      <c r="J159" s="229"/>
      <c r="K159" s="229"/>
      <c r="L159" s="234"/>
      <c r="M159" s="235"/>
      <c r="N159" s="236"/>
      <c r="O159" s="236"/>
      <c r="P159" s="236"/>
      <c r="Q159" s="236"/>
      <c r="R159" s="236"/>
      <c r="S159" s="236"/>
      <c r="T159" s="237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T159" s="238" t="s">
        <v>285</v>
      </c>
      <c r="AU159" s="238" t="s">
        <v>84</v>
      </c>
      <c r="AV159" s="12" t="s">
        <v>84</v>
      </c>
      <c r="AW159" s="12" t="s">
        <v>37</v>
      </c>
      <c r="AX159" s="12" t="s">
        <v>75</v>
      </c>
      <c r="AY159" s="238" t="s">
        <v>277</v>
      </c>
    </row>
    <row r="160" s="16" customFormat="1">
      <c r="A160" s="16"/>
      <c r="B160" s="291"/>
      <c r="C160" s="292"/>
      <c r="D160" s="223" t="s">
        <v>285</v>
      </c>
      <c r="E160" s="293" t="s">
        <v>19</v>
      </c>
      <c r="F160" s="294" t="s">
        <v>3297</v>
      </c>
      <c r="G160" s="292"/>
      <c r="H160" s="295">
        <v>1171.567</v>
      </c>
      <c r="I160" s="296"/>
      <c r="J160" s="292"/>
      <c r="K160" s="292"/>
      <c r="L160" s="297"/>
      <c r="M160" s="298"/>
      <c r="N160" s="299"/>
      <c r="O160" s="299"/>
      <c r="P160" s="299"/>
      <c r="Q160" s="299"/>
      <c r="R160" s="299"/>
      <c r="S160" s="299"/>
      <c r="T160" s="300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T160" s="301" t="s">
        <v>285</v>
      </c>
      <c r="AU160" s="301" t="s">
        <v>84</v>
      </c>
      <c r="AV160" s="16" t="s">
        <v>98</v>
      </c>
      <c r="AW160" s="16" t="s">
        <v>37</v>
      </c>
      <c r="AX160" s="16" t="s">
        <v>75</v>
      </c>
      <c r="AY160" s="301" t="s">
        <v>277</v>
      </c>
    </row>
    <row r="161" s="12" customFormat="1">
      <c r="A161" s="12"/>
      <c r="B161" s="228"/>
      <c r="C161" s="229"/>
      <c r="D161" s="223" t="s">
        <v>285</v>
      </c>
      <c r="E161" s="230" t="s">
        <v>19</v>
      </c>
      <c r="F161" s="231" t="s">
        <v>3332</v>
      </c>
      <c r="G161" s="229"/>
      <c r="H161" s="232">
        <v>351.47000000000003</v>
      </c>
      <c r="I161" s="233"/>
      <c r="J161" s="229"/>
      <c r="K161" s="229"/>
      <c r="L161" s="234"/>
      <c r="M161" s="235"/>
      <c r="N161" s="236"/>
      <c r="O161" s="236"/>
      <c r="P161" s="236"/>
      <c r="Q161" s="236"/>
      <c r="R161" s="236"/>
      <c r="S161" s="236"/>
      <c r="T161" s="237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T161" s="238" t="s">
        <v>285</v>
      </c>
      <c r="AU161" s="238" t="s">
        <v>84</v>
      </c>
      <c r="AV161" s="12" t="s">
        <v>84</v>
      </c>
      <c r="AW161" s="12" t="s">
        <v>37</v>
      </c>
      <c r="AX161" s="12" t="s">
        <v>75</v>
      </c>
      <c r="AY161" s="238" t="s">
        <v>277</v>
      </c>
    </row>
    <row r="162" s="12" customFormat="1">
      <c r="A162" s="12"/>
      <c r="B162" s="228"/>
      <c r="C162" s="229"/>
      <c r="D162" s="223" t="s">
        <v>285</v>
      </c>
      <c r="E162" s="230" t="s">
        <v>19</v>
      </c>
      <c r="F162" s="231" t="s">
        <v>3333</v>
      </c>
      <c r="G162" s="229"/>
      <c r="H162" s="232">
        <v>234.31299999999999</v>
      </c>
      <c r="I162" s="233"/>
      <c r="J162" s="229"/>
      <c r="K162" s="229"/>
      <c r="L162" s="234"/>
      <c r="M162" s="235"/>
      <c r="N162" s="236"/>
      <c r="O162" s="236"/>
      <c r="P162" s="236"/>
      <c r="Q162" s="236"/>
      <c r="R162" s="236"/>
      <c r="S162" s="236"/>
      <c r="T162" s="237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T162" s="238" t="s">
        <v>285</v>
      </c>
      <c r="AU162" s="238" t="s">
        <v>84</v>
      </c>
      <c r="AV162" s="12" t="s">
        <v>84</v>
      </c>
      <c r="AW162" s="12" t="s">
        <v>37</v>
      </c>
      <c r="AX162" s="12" t="s">
        <v>82</v>
      </c>
      <c r="AY162" s="238" t="s">
        <v>277</v>
      </c>
    </row>
    <row r="163" s="2" customFormat="1" ht="16.5" customHeight="1">
      <c r="A163" s="41"/>
      <c r="B163" s="42"/>
      <c r="C163" s="210" t="s">
        <v>312</v>
      </c>
      <c r="D163" s="210" t="s">
        <v>278</v>
      </c>
      <c r="E163" s="211" t="s">
        <v>3334</v>
      </c>
      <c r="F163" s="212" t="s">
        <v>3335</v>
      </c>
      <c r="G163" s="213" t="s">
        <v>1131</v>
      </c>
      <c r="H163" s="214">
        <v>117.157</v>
      </c>
      <c r="I163" s="215"/>
      <c r="J163" s="216">
        <f>ROUND(I163*H163,2)</f>
        <v>0</v>
      </c>
      <c r="K163" s="212" t="s">
        <v>2354</v>
      </c>
      <c r="L163" s="47"/>
      <c r="M163" s="217" t="s">
        <v>19</v>
      </c>
      <c r="N163" s="218" t="s">
        <v>46</v>
      </c>
      <c r="O163" s="87"/>
      <c r="P163" s="219">
        <f>O163*H163</f>
        <v>0</v>
      </c>
      <c r="Q163" s="219">
        <v>0</v>
      </c>
      <c r="R163" s="219">
        <f>Q163*H163</f>
        <v>0</v>
      </c>
      <c r="S163" s="219">
        <v>0</v>
      </c>
      <c r="T163" s="22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1" t="s">
        <v>102</v>
      </c>
      <c r="AT163" s="221" t="s">
        <v>278</v>
      </c>
      <c r="AU163" s="221" t="s">
        <v>84</v>
      </c>
      <c r="AY163" s="20" t="s">
        <v>277</v>
      </c>
      <c r="BE163" s="222">
        <f>IF(N163="základní",J163,0)</f>
        <v>0</v>
      </c>
      <c r="BF163" s="222">
        <f>IF(N163="snížená",J163,0)</f>
        <v>0</v>
      </c>
      <c r="BG163" s="222">
        <f>IF(N163="zákl. přenesená",J163,0)</f>
        <v>0</v>
      </c>
      <c r="BH163" s="222">
        <f>IF(N163="sníž. přenesená",J163,0)</f>
        <v>0</v>
      </c>
      <c r="BI163" s="222">
        <f>IF(N163="nulová",J163,0)</f>
        <v>0</v>
      </c>
      <c r="BJ163" s="20" t="s">
        <v>82</v>
      </c>
      <c r="BK163" s="222">
        <f>ROUND(I163*H163,2)</f>
        <v>0</v>
      </c>
      <c r="BL163" s="20" t="s">
        <v>102</v>
      </c>
      <c r="BM163" s="221" t="s">
        <v>3336</v>
      </c>
    </row>
    <row r="164" s="2" customFormat="1">
      <c r="A164" s="41"/>
      <c r="B164" s="42"/>
      <c r="C164" s="43"/>
      <c r="D164" s="223" t="s">
        <v>283</v>
      </c>
      <c r="E164" s="43"/>
      <c r="F164" s="224" t="s">
        <v>3337</v>
      </c>
      <c r="G164" s="43"/>
      <c r="H164" s="43"/>
      <c r="I164" s="225"/>
      <c r="J164" s="43"/>
      <c r="K164" s="43"/>
      <c r="L164" s="47"/>
      <c r="M164" s="226"/>
      <c r="N164" s="22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283</v>
      </c>
      <c r="AU164" s="20" t="s">
        <v>84</v>
      </c>
    </row>
    <row r="165" s="2" customFormat="1">
      <c r="A165" s="41"/>
      <c r="B165" s="42"/>
      <c r="C165" s="43"/>
      <c r="D165" s="252" t="s">
        <v>2357</v>
      </c>
      <c r="E165" s="43"/>
      <c r="F165" s="253" t="s">
        <v>3338</v>
      </c>
      <c r="G165" s="43"/>
      <c r="H165" s="43"/>
      <c r="I165" s="225"/>
      <c r="J165" s="43"/>
      <c r="K165" s="43"/>
      <c r="L165" s="47"/>
      <c r="M165" s="226"/>
      <c r="N165" s="22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2357</v>
      </c>
      <c r="AU165" s="20" t="s">
        <v>84</v>
      </c>
    </row>
    <row r="166" s="12" customFormat="1">
      <c r="A166" s="12"/>
      <c r="B166" s="228"/>
      <c r="C166" s="229"/>
      <c r="D166" s="223" t="s">
        <v>285</v>
      </c>
      <c r="E166" s="230" t="s">
        <v>19</v>
      </c>
      <c r="F166" s="231" t="s">
        <v>3310</v>
      </c>
      <c r="G166" s="229"/>
      <c r="H166" s="232">
        <v>2.7200000000000002</v>
      </c>
      <c r="I166" s="233"/>
      <c r="J166" s="229"/>
      <c r="K166" s="229"/>
      <c r="L166" s="234"/>
      <c r="M166" s="235"/>
      <c r="N166" s="236"/>
      <c r="O166" s="236"/>
      <c r="P166" s="236"/>
      <c r="Q166" s="236"/>
      <c r="R166" s="236"/>
      <c r="S166" s="236"/>
      <c r="T166" s="237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T166" s="238" t="s">
        <v>285</v>
      </c>
      <c r="AU166" s="238" t="s">
        <v>84</v>
      </c>
      <c r="AV166" s="12" t="s">
        <v>84</v>
      </c>
      <c r="AW166" s="12" t="s">
        <v>37</v>
      </c>
      <c r="AX166" s="12" t="s">
        <v>75</v>
      </c>
      <c r="AY166" s="238" t="s">
        <v>277</v>
      </c>
    </row>
    <row r="167" s="12" customFormat="1">
      <c r="A167" s="12"/>
      <c r="B167" s="228"/>
      <c r="C167" s="229"/>
      <c r="D167" s="223" t="s">
        <v>285</v>
      </c>
      <c r="E167" s="230" t="s">
        <v>19</v>
      </c>
      <c r="F167" s="231" t="s">
        <v>3311</v>
      </c>
      <c r="G167" s="229"/>
      <c r="H167" s="232">
        <v>7.9299999999999997</v>
      </c>
      <c r="I167" s="233"/>
      <c r="J167" s="229"/>
      <c r="K167" s="229"/>
      <c r="L167" s="234"/>
      <c r="M167" s="235"/>
      <c r="N167" s="236"/>
      <c r="O167" s="236"/>
      <c r="P167" s="236"/>
      <c r="Q167" s="236"/>
      <c r="R167" s="236"/>
      <c r="S167" s="236"/>
      <c r="T167" s="237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T167" s="238" t="s">
        <v>285</v>
      </c>
      <c r="AU167" s="238" t="s">
        <v>84</v>
      </c>
      <c r="AV167" s="12" t="s">
        <v>84</v>
      </c>
      <c r="AW167" s="12" t="s">
        <v>37</v>
      </c>
      <c r="AX167" s="12" t="s">
        <v>75</v>
      </c>
      <c r="AY167" s="238" t="s">
        <v>277</v>
      </c>
    </row>
    <row r="168" s="12" customFormat="1">
      <c r="A168" s="12"/>
      <c r="B168" s="228"/>
      <c r="C168" s="229"/>
      <c r="D168" s="223" t="s">
        <v>285</v>
      </c>
      <c r="E168" s="230" t="s">
        <v>19</v>
      </c>
      <c r="F168" s="231" t="s">
        <v>3312</v>
      </c>
      <c r="G168" s="229"/>
      <c r="H168" s="232">
        <v>0.38500000000000001</v>
      </c>
      <c r="I168" s="233"/>
      <c r="J168" s="229"/>
      <c r="K168" s="229"/>
      <c r="L168" s="234"/>
      <c r="M168" s="235"/>
      <c r="N168" s="236"/>
      <c r="O168" s="236"/>
      <c r="P168" s="236"/>
      <c r="Q168" s="236"/>
      <c r="R168" s="236"/>
      <c r="S168" s="236"/>
      <c r="T168" s="237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T168" s="238" t="s">
        <v>285</v>
      </c>
      <c r="AU168" s="238" t="s">
        <v>84</v>
      </c>
      <c r="AV168" s="12" t="s">
        <v>84</v>
      </c>
      <c r="AW168" s="12" t="s">
        <v>37</v>
      </c>
      <c r="AX168" s="12" t="s">
        <v>75</v>
      </c>
      <c r="AY168" s="238" t="s">
        <v>277</v>
      </c>
    </row>
    <row r="169" s="16" customFormat="1">
      <c r="A169" s="16"/>
      <c r="B169" s="291"/>
      <c r="C169" s="292"/>
      <c r="D169" s="223" t="s">
        <v>285</v>
      </c>
      <c r="E169" s="293" t="s">
        <v>19</v>
      </c>
      <c r="F169" s="294" t="s">
        <v>3297</v>
      </c>
      <c r="G169" s="292"/>
      <c r="H169" s="295">
        <v>11.035</v>
      </c>
      <c r="I169" s="296"/>
      <c r="J169" s="292"/>
      <c r="K169" s="292"/>
      <c r="L169" s="297"/>
      <c r="M169" s="298"/>
      <c r="N169" s="299"/>
      <c r="O169" s="299"/>
      <c r="P169" s="299"/>
      <c r="Q169" s="299"/>
      <c r="R169" s="299"/>
      <c r="S169" s="299"/>
      <c r="T169" s="300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T169" s="301" t="s">
        <v>285</v>
      </c>
      <c r="AU169" s="301" t="s">
        <v>84</v>
      </c>
      <c r="AV169" s="16" t="s">
        <v>98</v>
      </c>
      <c r="AW169" s="16" t="s">
        <v>37</v>
      </c>
      <c r="AX169" s="16" t="s">
        <v>75</v>
      </c>
      <c r="AY169" s="301" t="s">
        <v>277</v>
      </c>
    </row>
    <row r="170" s="14" customFormat="1">
      <c r="A170" s="14"/>
      <c r="B170" s="254"/>
      <c r="C170" s="255"/>
      <c r="D170" s="223" t="s">
        <v>285</v>
      </c>
      <c r="E170" s="256" t="s">
        <v>19</v>
      </c>
      <c r="F170" s="257" t="s">
        <v>3313</v>
      </c>
      <c r="G170" s="255"/>
      <c r="H170" s="256" t="s">
        <v>19</v>
      </c>
      <c r="I170" s="258"/>
      <c r="J170" s="255"/>
      <c r="K170" s="255"/>
      <c r="L170" s="259"/>
      <c r="M170" s="260"/>
      <c r="N170" s="261"/>
      <c r="O170" s="261"/>
      <c r="P170" s="261"/>
      <c r="Q170" s="261"/>
      <c r="R170" s="261"/>
      <c r="S170" s="261"/>
      <c r="T170" s="262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3" t="s">
        <v>285</v>
      </c>
      <c r="AU170" s="263" t="s">
        <v>84</v>
      </c>
      <c r="AV170" s="14" t="s">
        <v>82</v>
      </c>
      <c r="AW170" s="14" t="s">
        <v>37</v>
      </c>
      <c r="AX170" s="14" t="s">
        <v>75</v>
      </c>
      <c r="AY170" s="263" t="s">
        <v>277</v>
      </c>
    </row>
    <row r="171" s="12" customFormat="1">
      <c r="A171" s="12"/>
      <c r="B171" s="228"/>
      <c r="C171" s="229"/>
      <c r="D171" s="223" t="s">
        <v>285</v>
      </c>
      <c r="E171" s="230" t="s">
        <v>19</v>
      </c>
      <c r="F171" s="231" t="s">
        <v>3314</v>
      </c>
      <c r="G171" s="229"/>
      <c r="H171" s="232">
        <v>530.06200000000001</v>
      </c>
      <c r="I171" s="233"/>
      <c r="J171" s="229"/>
      <c r="K171" s="229"/>
      <c r="L171" s="234"/>
      <c r="M171" s="235"/>
      <c r="N171" s="236"/>
      <c r="O171" s="236"/>
      <c r="P171" s="236"/>
      <c r="Q171" s="236"/>
      <c r="R171" s="236"/>
      <c r="S171" s="236"/>
      <c r="T171" s="237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T171" s="238" t="s">
        <v>285</v>
      </c>
      <c r="AU171" s="238" t="s">
        <v>84</v>
      </c>
      <c r="AV171" s="12" t="s">
        <v>84</v>
      </c>
      <c r="AW171" s="12" t="s">
        <v>37</v>
      </c>
      <c r="AX171" s="12" t="s">
        <v>75</v>
      </c>
      <c r="AY171" s="238" t="s">
        <v>277</v>
      </c>
    </row>
    <row r="172" s="12" customFormat="1">
      <c r="A172" s="12"/>
      <c r="B172" s="228"/>
      <c r="C172" s="229"/>
      <c r="D172" s="223" t="s">
        <v>285</v>
      </c>
      <c r="E172" s="230" t="s">
        <v>19</v>
      </c>
      <c r="F172" s="231" t="s">
        <v>3315</v>
      </c>
      <c r="G172" s="229"/>
      <c r="H172" s="232">
        <v>-149.87200000000001</v>
      </c>
      <c r="I172" s="233"/>
      <c r="J172" s="229"/>
      <c r="K172" s="229"/>
      <c r="L172" s="234"/>
      <c r="M172" s="235"/>
      <c r="N172" s="236"/>
      <c r="O172" s="236"/>
      <c r="P172" s="236"/>
      <c r="Q172" s="236"/>
      <c r="R172" s="236"/>
      <c r="S172" s="236"/>
      <c r="T172" s="237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T172" s="238" t="s">
        <v>285</v>
      </c>
      <c r="AU172" s="238" t="s">
        <v>84</v>
      </c>
      <c r="AV172" s="12" t="s">
        <v>84</v>
      </c>
      <c r="AW172" s="12" t="s">
        <v>37</v>
      </c>
      <c r="AX172" s="12" t="s">
        <v>75</v>
      </c>
      <c r="AY172" s="238" t="s">
        <v>277</v>
      </c>
    </row>
    <row r="173" s="14" customFormat="1">
      <c r="A173" s="14"/>
      <c r="B173" s="254"/>
      <c r="C173" s="255"/>
      <c r="D173" s="223" t="s">
        <v>285</v>
      </c>
      <c r="E173" s="256" t="s">
        <v>19</v>
      </c>
      <c r="F173" s="257" t="s">
        <v>3316</v>
      </c>
      <c r="G173" s="255"/>
      <c r="H173" s="256" t="s">
        <v>19</v>
      </c>
      <c r="I173" s="258"/>
      <c r="J173" s="255"/>
      <c r="K173" s="255"/>
      <c r="L173" s="259"/>
      <c r="M173" s="260"/>
      <c r="N173" s="261"/>
      <c r="O173" s="261"/>
      <c r="P173" s="261"/>
      <c r="Q173" s="261"/>
      <c r="R173" s="261"/>
      <c r="S173" s="261"/>
      <c r="T173" s="262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3" t="s">
        <v>285</v>
      </c>
      <c r="AU173" s="263" t="s">
        <v>84</v>
      </c>
      <c r="AV173" s="14" t="s">
        <v>82</v>
      </c>
      <c r="AW173" s="14" t="s">
        <v>37</v>
      </c>
      <c r="AX173" s="14" t="s">
        <v>75</v>
      </c>
      <c r="AY173" s="263" t="s">
        <v>277</v>
      </c>
    </row>
    <row r="174" s="12" customFormat="1">
      <c r="A174" s="12"/>
      <c r="B174" s="228"/>
      <c r="C174" s="229"/>
      <c r="D174" s="223" t="s">
        <v>285</v>
      </c>
      <c r="E174" s="230" t="s">
        <v>19</v>
      </c>
      <c r="F174" s="231" t="s">
        <v>3317</v>
      </c>
      <c r="G174" s="229"/>
      <c r="H174" s="232">
        <v>252.137</v>
      </c>
      <c r="I174" s="233"/>
      <c r="J174" s="229"/>
      <c r="K174" s="229"/>
      <c r="L174" s="234"/>
      <c r="M174" s="235"/>
      <c r="N174" s="236"/>
      <c r="O174" s="236"/>
      <c r="P174" s="236"/>
      <c r="Q174" s="236"/>
      <c r="R174" s="236"/>
      <c r="S174" s="236"/>
      <c r="T174" s="237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T174" s="238" t="s">
        <v>285</v>
      </c>
      <c r="AU174" s="238" t="s">
        <v>84</v>
      </c>
      <c r="AV174" s="12" t="s">
        <v>84</v>
      </c>
      <c r="AW174" s="12" t="s">
        <v>37</v>
      </c>
      <c r="AX174" s="12" t="s">
        <v>75</v>
      </c>
      <c r="AY174" s="238" t="s">
        <v>277</v>
      </c>
    </row>
    <row r="175" s="12" customFormat="1">
      <c r="A175" s="12"/>
      <c r="B175" s="228"/>
      <c r="C175" s="229"/>
      <c r="D175" s="223" t="s">
        <v>285</v>
      </c>
      <c r="E175" s="230" t="s">
        <v>19</v>
      </c>
      <c r="F175" s="231" t="s">
        <v>3318</v>
      </c>
      <c r="G175" s="229"/>
      <c r="H175" s="232">
        <v>539.24000000000001</v>
      </c>
      <c r="I175" s="233"/>
      <c r="J175" s="229"/>
      <c r="K175" s="229"/>
      <c r="L175" s="234"/>
      <c r="M175" s="235"/>
      <c r="N175" s="236"/>
      <c r="O175" s="236"/>
      <c r="P175" s="236"/>
      <c r="Q175" s="236"/>
      <c r="R175" s="236"/>
      <c r="S175" s="236"/>
      <c r="T175" s="237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T175" s="238" t="s">
        <v>285</v>
      </c>
      <c r="AU175" s="238" t="s">
        <v>84</v>
      </c>
      <c r="AV175" s="12" t="s">
        <v>84</v>
      </c>
      <c r="AW175" s="12" t="s">
        <v>37</v>
      </c>
      <c r="AX175" s="12" t="s">
        <v>75</v>
      </c>
      <c r="AY175" s="238" t="s">
        <v>277</v>
      </c>
    </row>
    <row r="176" s="16" customFormat="1">
      <c r="A176" s="16"/>
      <c r="B176" s="291"/>
      <c r="C176" s="292"/>
      <c r="D176" s="223" t="s">
        <v>285</v>
      </c>
      <c r="E176" s="293" t="s">
        <v>19</v>
      </c>
      <c r="F176" s="294" t="s">
        <v>3297</v>
      </c>
      <c r="G176" s="292"/>
      <c r="H176" s="295">
        <v>1171.567</v>
      </c>
      <c r="I176" s="296"/>
      <c r="J176" s="292"/>
      <c r="K176" s="292"/>
      <c r="L176" s="297"/>
      <c r="M176" s="298"/>
      <c r="N176" s="299"/>
      <c r="O176" s="299"/>
      <c r="P176" s="299"/>
      <c r="Q176" s="299"/>
      <c r="R176" s="299"/>
      <c r="S176" s="299"/>
      <c r="T176" s="300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301" t="s">
        <v>285</v>
      </c>
      <c r="AU176" s="301" t="s">
        <v>84</v>
      </c>
      <c r="AV176" s="16" t="s">
        <v>98</v>
      </c>
      <c r="AW176" s="16" t="s">
        <v>37</v>
      </c>
      <c r="AX176" s="16" t="s">
        <v>75</v>
      </c>
      <c r="AY176" s="301" t="s">
        <v>277</v>
      </c>
    </row>
    <row r="177" s="12" customFormat="1">
      <c r="A177" s="12"/>
      <c r="B177" s="228"/>
      <c r="C177" s="229"/>
      <c r="D177" s="223" t="s">
        <v>285</v>
      </c>
      <c r="E177" s="230" t="s">
        <v>19</v>
      </c>
      <c r="F177" s="231" t="s">
        <v>3332</v>
      </c>
      <c r="G177" s="229"/>
      <c r="H177" s="232">
        <v>351.47000000000003</v>
      </c>
      <c r="I177" s="233"/>
      <c r="J177" s="229"/>
      <c r="K177" s="229"/>
      <c r="L177" s="234"/>
      <c r="M177" s="235"/>
      <c r="N177" s="236"/>
      <c r="O177" s="236"/>
      <c r="P177" s="236"/>
      <c r="Q177" s="236"/>
      <c r="R177" s="236"/>
      <c r="S177" s="236"/>
      <c r="T177" s="237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T177" s="238" t="s">
        <v>285</v>
      </c>
      <c r="AU177" s="238" t="s">
        <v>84</v>
      </c>
      <c r="AV177" s="12" t="s">
        <v>84</v>
      </c>
      <c r="AW177" s="12" t="s">
        <v>37</v>
      </c>
      <c r="AX177" s="12" t="s">
        <v>75</v>
      </c>
      <c r="AY177" s="238" t="s">
        <v>277</v>
      </c>
    </row>
    <row r="178" s="12" customFormat="1">
      <c r="A178" s="12"/>
      <c r="B178" s="228"/>
      <c r="C178" s="229"/>
      <c r="D178" s="223" t="s">
        <v>285</v>
      </c>
      <c r="E178" s="230" t="s">
        <v>19</v>
      </c>
      <c r="F178" s="231" t="s">
        <v>3339</v>
      </c>
      <c r="G178" s="229"/>
      <c r="H178" s="232">
        <v>117.157</v>
      </c>
      <c r="I178" s="233"/>
      <c r="J178" s="229"/>
      <c r="K178" s="229"/>
      <c r="L178" s="234"/>
      <c r="M178" s="235"/>
      <c r="N178" s="236"/>
      <c r="O178" s="236"/>
      <c r="P178" s="236"/>
      <c r="Q178" s="236"/>
      <c r="R178" s="236"/>
      <c r="S178" s="236"/>
      <c r="T178" s="237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T178" s="238" t="s">
        <v>285</v>
      </c>
      <c r="AU178" s="238" t="s">
        <v>84</v>
      </c>
      <c r="AV178" s="12" t="s">
        <v>84</v>
      </c>
      <c r="AW178" s="12" t="s">
        <v>37</v>
      </c>
      <c r="AX178" s="12" t="s">
        <v>82</v>
      </c>
      <c r="AY178" s="238" t="s">
        <v>277</v>
      </c>
    </row>
    <row r="179" s="2" customFormat="1" ht="16.5" customHeight="1">
      <c r="A179" s="41"/>
      <c r="B179" s="42"/>
      <c r="C179" s="210" t="s">
        <v>318</v>
      </c>
      <c r="D179" s="210" t="s">
        <v>278</v>
      </c>
      <c r="E179" s="211" t="s">
        <v>3340</v>
      </c>
      <c r="F179" s="212" t="s">
        <v>3341</v>
      </c>
      <c r="G179" s="213" t="s">
        <v>1131</v>
      </c>
      <c r="H179" s="214">
        <v>292.892</v>
      </c>
      <c r="I179" s="215"/>
      <c r="J179" s="216">
        <f>ROUND(I179*H179,2)</f>
        <v>0</v>
      </c>
      <c r="K179" s="212" t="s">
        <v>2354</v>
      </c>
      <c r="L179" s="47"/>
      <c r="M179" s="217" t="s">
        <v>19</v>
      </c>
      <c r="N179" s="218" t="s">
        <v>46</v>
      </c>
      <c r="O179" s="87"/>
      <c r="P179" s="219">
        <f>O179*H179</f>
        <v>0</v>
      </c>
      <c r="Q179" s="219">
        <v>0</v>
      </c>
      <c r="R179" s="219">
        <f>Q179*H179</f>
        <v>0</v>
      </c>
      <c r="S179" s="219">
        <v>0</v>
      </c>
      <c r="T179" s="220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1" t="s">
        <v>102</v>
      </c>
      <c r="AT179" s="221" t="s">
        <v>278</v>
      </c>
      <c r="AU179" s="221" t="s">
        <v>84</v>
      </c>
      <c r="AY179" s="20" t="s">
        <v>277</v>
      </c>
      <c r="BE179" s="222">
        <f>IF(N179="základní",J179,0)</f>
        <v>0</v>
      </c>
      <c r="BF179" s="222">
        <f>IF(N179="snížená",J179,0)</f>
        <v>0</v>
      </c>
      <c r="BG179" s="222">
        <f>IF(N179="zákl. přenesená",J179,0)</f>
        <v>0</v>
      </c>
      <c r="BH179" s="222">
        <f>IF(N179="sníž. přenesená",J179,0)</f>
        <v>0</v>
      </c>
      <c r="BI179" s="222">
        <f>IF(N179="nulová",J179,0)</f>
        <v>0</v>
      </c>
      <c r="BJ179" s="20" t="s">
        <v>82</v>
      </c>
      <c r="BK179" s="222">
        <f>ROUND(I179*H179,2)</f>
        <v>0</v>
      </c>
      <c r="BL179" s="20" t="s">
        <v>102</v>
      </c>
      <c r="BM179" s="221" t="s">
        <v>3342</v>
      </c>
    </row>
    <row r="180" s="2" customFormat="1">
      <c r="A180" s="41"/>
      <c r="B180" s="42"/>
      <c r="C180" s="43"/>
      <c r="D180" s="223" t="s">
        <v>283</v>
      </c>
      <c r="E180" s="43"/>
      <c r="F180" s="224" t="s">
        <v>3343</v>
      </c>
      <c r="G180" s="43"/>
      <c r="H180" s="43"/>
      <c r="I180" s="225"/>
      <c r="J180" s="43"/>
      <c r="K180" s="43"/>
      <c r="L180" s="47"/>
      <c r="M180" s="226"/>
      <c r="N180" s="22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283</v>
      </c>
      <c r="AU180" s="20" t="s">
        <v>84</v>
      </c>
    </row>
    <row r="181" s="2" customFormat="1">
      <c r="A181" s="41"/>
      <c r="B181" s="42"/>
      <c r="C181" s="43"/>
      <c r="D181" s="252" t="s">
        <v>2357</v>
      </c>
      <c r="E181" s="43"/>
      <c r="F181" s="253" t="s">
        <v>3344</v>
      </c>
      <c r="G181" s="43"/>
      <c r="H181" s="43"/>
      <c r="I181" s="225"/>
      <c r="J181" s="43"/>
      <c r="K181" s="43"/>
      <c r="L181" s="47"/>
      <c r="M181" s="226"/>
      <c r="N181" s="22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2357</v>
      </c>
      <c r="AU181" s="20" t="s">
        <v>84</v>
      </c>
    </row>
    <row r="182" s="12" customFormat="1">
      <c r="A182" s="12"/>
      <c r="B182" s="228"/>
      <c r="C182" s="229"/>
      <c r="D182" s="223" t="s">
        <v>285</v>
      </c>
      <c r="E182" s="230" t="s">
        <v>19</v>
      </c>
      <c r="F182" s="231" t="s">
        <v>3310</v>
      </c>
      <c r="G182" s="229"/>
      <c r="H182" s="232">
        <v>2.7200000000000002</v>
      </c>
      <c r="I182" s="233"/>
      <c r="J182" s="229"/>
      <c r="K182" s="229"/>
      <c r="L182" s="234"/>
      <c r="M182" s="235"/>
      <c r="N182" s="236"/>
      <c r="O182" s="236"/>
      <c r="P182" s="236"/>
      <c r="Q182" s="236"/>
      <c r="R182" s="236"/>
      <c r="S182" s="236"/>
      <c r="T182" s="237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T182" s="238" t="s">
        <v>285</v>
      </c>
      <c r="AU182" s="238" t="s">
        <v>84</v>
      </c>
      <c r="AV182" s="12" t="s">
        <v>84</v>
      </c>
      <c r="AW182" s="12" t="s">
        <v>37</v>
      </c>
      <c r="AX182" s="12" t="s">
        <v>75</v>
      </c>
      <c r="AY182" s="238" t="s">
        <v>277</v>
      </c>
    </row>
    <row r="183" s="12" customFormat="1">
      <c r="A183" s="12"/>
      <c r="B183" s="228"/>
      <c r="C183" s="229"/>
      <c r="D183" s="223" t="s">
        <v>285</v>
      </c>
      <c r="E183" s="230" t="s">
        <v>19</v>
      </c>
      <c r="F183" s="231" t="s">
        <v>3311</v>
      </c>
      <c r="G183" s="229"/>
      <c r="H183" s="232">
        <v>7.9299999999999997</v>
      </c>
      <c r="I183" s="233"/>
      <c r="J183" s="229"/>
      <c r="K183" s="229"/>
      <c r="L183" s="234"/>
      <c r="M183" s="235"/>
      <c r="N183" s="236"/>
      <c r="O183" s="236"/>
      <c r="P183" s="236"/>
      <c r="Q183" s="236"/>
      <c r="R183" s="236"/>
      <c r="S183" s="236"/>
      <c r="T183" s="237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T183" s="238" t="s">
        <v>285</v>
      </c>
      <c r="AU183" s="238" t="s">
        <v>84</v>
      </c>
      <c r="AV183" s="12" t="s">
        <v>84</v>
      </c>
      <c r="AW183" s="12" t="s">
        <v>37</v>
      </c>
      <c r="AX183" s="12" t="s">
        <v>75</v>
      </c>
      <c r="AY183" s="238" t="s">
        <v>277</v>
      </c>
    </row>
    <row r="184" s="12" customFormat="1">
      <c r="A184" s="12"/>
      <c r="B184" s="228"/>
      <c r="C184" s="229"/>
      <c r="D184" s="223" t="s">
        <v>285</v>
      </c>
      <c r="E184" s="230" t="s">
        <v>19</v>
      </c>
      <c r="F184" s="231" t="s">
        <v>3312</v>
      </c>
      <c r="G184" s="229"/>
      <c r="H184" s="232">
        <v>0.38500000000000001</v>
      </c>
      <c r="I184" s="233"/>
      <c r="J184" s="229"/>
      <c r="K184" s="229"/>
      <c r="L184" s="234"/>
      <c r="M184" s="235"/>
      <c r="N184" s="236"/>
      <c r="O184" s="236"/>
      <c r="P184" s="236"/>
      <c r="Q184" s="236"/>
      <c r="R184" s="236"/>
      <c r="S184" s="236"/>
      <c r="T184" s="237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T184" s="238" t="s">
        <v>285</v>
      </c>
      <c r="AU184" s="238" t="s">
        <v>84</v>
      </c>
      <c r="AV184" s="12" t="s">
        <v>84</v>
      </c>
      <c r="AW184" s="12" t="s">
        <v>37</v>
      </c>
      <c r="AX184" s="12" t="s">
        <v>75</v>
      </c>
      <c r="AY184" s="238" t="s">
        <v>277</v>
      </c>
    </row>
    <row r="185" s="16" customFormat="1">
      <c r="A185" s="16"/>
      <c r="B185" s="291"/>
      <c r="C185" s="292"/>
      <c r="D185" s="223" t="s">
        <v>285</v>
      </c>
      <c r="E185" s="293" t="s">
        <v>19</v>
      </c>
      <c r="F185" s="294" t="s">
        <v>3297</v>
      </c>
      <c r="G185" s="292"/>
      <c r="H185" s="295">
        <v>11.035</v>
      </c>
      <c r="I185" s="296"/>
      <c r="J185" s="292"/>
      <c r="K185" s="292"/>
      <c r="L185" s="297"/>
      <c r="M185" s="298"/>
      <c r="N185" s="299"/>
      <c r="O185" s="299"/>
      <c r="P185" s="299"/>
      <c r="Q185" s="299"/>
      <c r="R185" s="299"/>
      <c r="S185" s="299"/>
      <c r="T185" s="300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T185" s="301" t="s">
        <v>285</v>
      </c>
      <c r="AU185" s="301" t="s">
        <v>84</v>
      </c>
      <c r="AV185" s="16" t="s">
        <v>98</v>
      </c>
      <c r="AW185" s="16" t="s">
        <v>37</v>
      </c>
      <c r="AX185" s="16" t="s">
        <v>75</v>
      </c>
      <c r="AY185" s="301" t="s">
        <v>277</v>
      </c>
    </row>
    <row r="186" s="14" customFormat="1">
      <c r="A186" s="14"/>
      <c r="B186" s="254"/>
      <c r="C186" s="255"/>
      <c r="D186" s="223" t="s">
        <v>285</v>
      </c>
      <c r="E186" s="256" t="s">
        <v>19</v>
      </c>
      <c r="F186" s="257" t="s">
        <v>3313</v>
      </c>
      <c r="G186" s="255"/>
      <c r="H186" s="256" t="s">
        <v>19</v>
      </c>
      <c r="I186" s="258"/>
      <c r="J186" s="255"/>
      <c r="K186" s="255"/>
      <c r="L186" s="259"/>
      <c r="M186" s="260"/>
      <c r="N186" s="261"/>
      <c r="O186" s="261"/>
      <c r="P186" s="261"/>
      <c r="Q186" s="261"/>
      <c r="R186" s="261"/>
      <c r="S186" s="261"/>
      <c r="T186" s="262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3" t="s">
        <v>285</v>
      </c>
      <c r="AU186" s="263" t="s">
        <v>84</v>
      </c>
      <c r="AV186" s="14" t="s">
        <v>82</v>
      </c>
      <c r="AW186" s="14" t="s">
        <v>37</v>
      </c>
      <c r="AX186" s="14" t="s">
        <v>75</v>
      </c>
      <c r="AY186" s="263" t="s">
        <v>277</v>
      </c>
    </row>
    <row r="187" s="12" customFormat="1">
      <c r="A187" s="12"/>
      <c r="B187" s="228"/>
      <c r="C187" s="229"/>
      <c r="D187" s="223" t="s">
        <v>285</v>
      </c>
      <c r="E187" s="230" t="s">
        <v>19</v>
      </c>
      <c r="F187" s="231" t="s">
        <v>3314</v>
      </c>
      <c r="G187" s="229"/>
      <c r="H187" s="232">
        <v>530.06200000000001</v>
      </c>
      <c r="I187" s="233"/>
      <c r="J187" s="229"/>
      <c r="K187" s="229"/>
      <c r="L187" s="234"/>
      <c r="M187" s="235"/>
      <c r="N187" s="236"/>
      <c r="O187" s="236"/>
      <c r="P187" s="236"/>
      <c r="Q187" s="236"/>
      <c r="R187" s="236"/>
      <c r="S187" s="236"/>
      <c r="T187" s="237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T187" s="238" t="s">
        <v>285</v>
      </c>
      <c r="AU187" s="238" t="s">
        <v>84</v>
      </c>
      <c r="AV187" s="12" t="s">
        <v>84</v>
      </c>
      <c r="AW187" s="12" t="s">
        <v>37</v>
      </c>
      <c r="AX187" s="12" t="s">
        <v>75</v>
      </c>
      <c r="AY187" s="238" t="s">
        <v>277</v>
      </c>
    </row>
    <row r="188" s="12" customFormat="1">
      <c r="A188" s="12"/>
      <c r="B188" s="228"/>
      <c r="C188" s="229"/>
      <c r="D188" s="223" t="s">
        <v>285</v>
      </c>
      <c r="E188" s="230" t="s">
        <v>19</v>
      </c>
      <c r="F188" s="231" t="s">
        <v>3315</v>
      </c>
      <c r="G188" s="229"/>
      <c r="H188" s="232">
        <v>-149.87200000000001</v>
      </c>
      <c r="I188" s="233"/>
      <c r="J188" s="229"/>
      <c r="K188" s="229"/>
      <c r="L188" s="234"/>
      <c r="M188" s="235"/>
      <c r="N188" s="236"/>
      <c r="O188" s="236"/>
      <c r="P188" s="236"/>
      <c r="Q188" s="236"/>
      <c r="R188" s="236"/>
      <c r="S188" s="236"/>
      <c r="T188" s="237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T188" s="238" t="s">
        <v>285</v>
      </c>
      <c r="AU188" s="238" t="s">
        <v>84</v>
      </c>
      <c r="AV188" s="12" t="s">
        <v>84</v>
      </c>
      <c r="AW188" s="12" t="s">
        <v>37</v>
      </c>
      <c r="AX188" s="12" t="s">
        <v>75</v>
      </c>
      <c r="AY188" s="238" t="s">
        <v>277</v>
      </c>
    </row>
    <row r="189" s="14" customFormat="1">
      <c r="A189" s="14"/>
      <c r="B189" s="254"/>
      <c r="C189" s="255"/>
      <c r="D189" s="223" t="s">
        <v>285</v>
      </c>
      <c r="E189" s="256" t="s">
        <v>19</v>
      </c>
      <c r="F189" s="257" t="s">
        <v>3316</v>
      </c>
      <c r="G189" s="255"/>
      <c r="H189" s="256" t="s">
        <v>19</v>
      </c>
      <c r="I189" s="258"/>
      <c r="J189" s="255"/>
      <c r="K189" s="255"/>
      <c r="L189" s="259"/>
      <c r="M189" s="260"/>
      <c r="N189" s="261"/>
      <c r="O189" s="261"/>
      <c r="P189" s="261"/>
      <c r="Q189" s="261"/>
      <c r="R189" s="261"/>
      <c r="S189" s="261"/>
      <c r="T189" s="262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3" t="s">
        <v>285</v>
      </c>
      <c r="AU189" s="263" t="s">
        <v>84</v>
      </c>
      <c r="AV189" s="14" t="s">
        <v>82</v>
      </c>
      <c r="AW189" s="14" t="s">
        <v>37</v>
      </c>
      <c r="AX189" s="14" t="s">
        <v>75</v>
      </c>
      <c r="AY189" s="263" t="s">
        <v>277</v>
      </c>
    </row>
    <row r="190" s="12" customFormat="1">
      <c r="A190" s="12"/>
      <c r="B190" s="228"/>
      <c r="C190" s="229"/>
      <c r="D190" s="223" t="s">
        <v>285</v>
      </c>
      <c r="E190" s="230" t="s">
        <v>19</v>
      </c>
      <c r="F190" s="231" t="s">
        <v>3317</v>
      </c>
      <c r="G190" s="229"/>
      <c r="H190" s="232">
        <v>252.137</v>
      </c>
      <c r="I190" s="233"/>
      <c r="J190" s="229"/>
      <c r="K190" s="229"/>
      <c r="L190" s="234"/>
      <c r="M190" s="235"/>
      <c r="N190" s="236"/>
      <c r="O190" s="236"/>
      <c r="P190" s="236"/>
      <c r="Q190" s="236"/>
      <c r="R190" s="236"/>
      <c r="S190" s="236"/>
      <c r="T190" s="237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T190" s="238" t="s">
        <v>285</v>
      </c>
      <c r="AU190" s="238" t="s">
        <v>84</v>
      </c>
      <c r="AV190" s="12" t="s">
        <v>84</v>
      </c>
      <c r="AW190" s="12" t="s">
        <v>37</v>
      </c>
      <c r="AX190" s="12" t="s">
        <v>75</v>
      </c>
      <c r="AY190" s="238" t="s">
        <v>277</v>
      </c>
    </row>
    <row r="191" s="12" customFormat="1">
      <c r="A191" s="12"/>
      <c r="B191" s="228"/>
      <c r="C191" s="229"/>
      <c r="D191" s="223" t="s">
        <v>285</v>
      </c>
      <c r="E191" s="230" t="s">
        <v>19</v>
      </c>
      <c r="F191" s="231" t="s">
        <v>3318</v>
      </c>
      <c r="G191" s="229"/>
      <c r="H191" s="232">
        <v>539.24000000000001</v>
      </c>
      <c r="I191" s="233"/>
      <c r="J191" s="229"/>
      <c r="K191" s="229"/>
      <c r="L191" s="234"/>
      <c r="M191" s="235"/>
      <c r="N191" s="236"/>
      <c r="O191" s="236"/>
      <c r="P191" s="236"/>
      <c r="Q191" s="236"/>
      <c r="R191" s="236"/>
      <c r="S191" s="236"/>
      <c r="T191" s="237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T191" s="238" t="s">
        <v>285</v>
      </c>
      <c r="AU191" s="238" t="s">
        <v>84</v>
      </c>
      <c r="AV191" s="12" t="s">
        <v>84</v>
      </c>
      <c r="AW191" s="12" t="s">
        <v>37</v>
      </c>
      <c r="AX191" s="12" t="s">
        <v>75</v>
      </c>
      <c r="AY191" s="238" t="s">
        <v>277</v>
      </c>
    </row>
    <row r="192" s="16" customFormat="1">
      <c r="A192" s="16"/>
      <c r="B192" s="291"/>
      <c r="C192" s="292"/>
      <c r="D192" s="223" t="s">
        <v>285</v>
      </c>
      <c r="E192" s="293" t="s">
        <v>19</v>
      </c>
      <c r="F192" s="294" t="s">
        <v>3297</v>
      </c>
      <c r="G192" s="292"/>
      <c r="H192" s="295">
        <v>1171.567</v>
      </c>
      <c r="I192" s="296"/>
      <c r="J192" s="292"/>
      <c r="K192" s="292"/>
      <c r="L192" s="297"/>
      <c r="M192" s="298"/>
      <c r="N192" s="299"/>
      <c r="O192" s="299"/>
      <c r="P192" s="299"/>
      <c r="Q192" s="299"/>
      <c r="R192" s="299"/>
      <c r="S192" s="299"/>
      <c r="T192" s="300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301" t="s">
        <v>285</v>
      </c>
      <c r="AU192" s="301" t="s">
        <v>84</v>
      </c>
      <c r="AV192" s="16" t="s">
        <v>98</v>
      </c>
      <c r="AW192" s="16" t="s">
        <v>37</v>
      </c>
      <c r="AX192" s="16" t="s">
        <v>75</v>
      </c>
      <c r="AY192" s="301" t="s">
        <v>277</v>
      </c>
    </row>
    <row r="193" s="12" customFormat="1">
      <c r="A193" s="12"/>
      <c r="B193" s="228"/>
      <c r="C193" s="229"/>
      <c r="D193" s="223" t="s">
        <v>285</v>
      </c>
      <c r="E193" s="230" t="s">
        <v>19</v>
      </c>
      <c r="F193" s="231" t="s">
        <v>3345</v>
      </c>
      <c r="G193" s="229"/>
      <c r="H193" s="232">
        <v>468.62700000000001</v>
      </c>
      <c r="I193" s="233"/>
      <c r="J193" s="229"/>
      <c r="K193" s="229"/>
      <c r="L193" s="234"/>
      <c r="M193" s="235"/>
      <c r="N193" s="236"/>
      <c r="O193" s="236"/>
      <c r="P193" s="236"/>
      <c r="Q193" s="236"/>
      <c r="R193" s="236"/>
      <c r="S193" s="236"/>
      <c r="T193" s="237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T193" s="238" t="s">
        <v>285</v>
      </c>
      <c r="AU193" s="238" t="s">
        <v>84</v>
      </c>
      <c r="AV193" s="12" t="s">
        <v>84</v>
      </c>
      <c r="AW193" s="12" t="s">
        <v>37</v>
      </c>
      <c r="AX193" s="12" t="s">
        <v>75</v>
      </c>
      <c r="AY193" s="238" t="s">
        <v>277</v>
      </c>
    </row>
    <row r="194" s="12" customFormat="1">
      <c r="A194" s="12"/>
      <c r="B194" s="228"/>
      <c r="C194" s="229"/>
      <c r="D194" s="223" t="s">
        <v>285</v>
      </c>
      <c r="E194" s="230" t="s">
        <v>19</v>
      </c>
      <c r="F194" s="231" t="s">
        <v>3346</v>
      </c>
      <c r="G194" s="229"/>
      <c r="H194" s="232">
        <v>292.892</v>
      </c>
      <c r="I194" s="233"/>
      <c r="J194" s="229"/>
      <c r="K194" s="229"/>
      <c r="L194" s="234"/>
      <c r="M194" s="235"/>
      <c r="N194" s="236"/>
      <c r="O194" s="236"/>
      <c r="P194" s="236"/>
      <c r="Q194" s="236"/>
      <c r="R194" s="236"/>
      <c r="S194" s="236"/>
      <c r="T194" s="237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T194" s="238" t="s">
        <v>285</v>
      </c>
      <c r="AU194" s="238" t="s">
        <v>84</v>
      </c>
      <c r="AV194" s="12" t="s">
        <v>84</v>
      </c>
      <c r="AW194" s="12" t="s">
        <v>37</v>
      </c>
      <c r="AX194" s="12" t="s">
        <v>82</v>
      </c>
      <c r="AY194" s="238" t="s">
        <v>277</v>
      </c>
    </row>
    <row r="195" s="2" customFormat="1" ht="16.5" customHeight="1">
      <c r="A195" s="41"/>
      <c r="B195" s="42"/>
      <c r="C195" s="210" t="s">
        <v>329</v>
      </c>
      <c r="D195" s="210" t="s">
        <v>278</v>
      </c>
      <c r="E195" s="211" t="s">
        <v>3347</v>
      </c>
      <c r="F195" s="212" t="s">
        <v>3348</v>
      </c>
      <c r="G195" s="213" t="s">
        <v>1131</v>
      </c>
      <c r="H195" s="214">
        <v>175.73500000000001</v>
      </c>
      <c r="I195" s="215"/>
      <c r="J195" s="216">
        <f>ROUND(I195*H195,2)</f>
        <v>0</v>
      </c>
      <c r="K195" s="212" t="s">
        <v>2354</v>
      </c>
      <c r="L195" s="47"/>
      <c r="M195" s="217" t="s">
        <v>19</v>
      </c>
      <c r="N195" s="218" t="s">
        <v>46</v>
      </c>
      <c r="O195" s="87"/>
      <c r="P195" s="219">
        <f>O195*H195</f>
        <v>0</v>
      </c>
      <c r="Q195" s="219">
        <v>0</v>
      </c>
      <c r="R195" s="219">
        <f>Q195*H195</f>
        <v>0</v>
      </c>
      <c r="S195" s="219">
        <v>0</v>
      </c>
      <c r="T195" s="22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1" t="s">
        <v>102</v>
      </c>
      <c r="AT195" s="221" t="s">
        <v>278</v>
      </c>
      <c r="AU195" s="221" t="s">
        <v>84</v>
      </c>
      <c r="AY195" s="20" t="s">
        <v>277</v>
      </c>
      <c r="BE195" s="222">
        <f>IF(N195="základní",J195,0)</f>
        <v>0</v>
      </c>
      <c r="BF195" s="222">
        <f>IF(N195="snížená",J195,0)</f>
        <v>0</v>
      </c>
      <c r="BG195" s="222">
        <f>IF(N195="zákl. přenesená",J195,0)</f>
        <v>0</v>
      </c>
      <c r="BH195" s="222">
        <f>IF(N195="sníž. přenesená",J195,0)</f>
        <v>0</v>
      </c>
      <c r="BI195" s="222">
        <f>IF(N195="nulová",J195,0)</f>
        <v>0</v>
      </c>
      <c r="BJ195" s="20" t="s">
        <v>82</v>
      </c>
      <c r="BK195" s="222">
        <f>ROUND(I195*H195,2)</f>
        <v>0</v>
      </c>
      <c r="BL195" s="20" t="s">
        <v>102</v>
      </c>
      <c r="BM195" s="221" t="s">
        <v>3349</v>
      </c>
    </row>
    <row r="196" s="2" customFormat="1">
      <c r="A196" s="41"/>
      <c r="B196" s="42"/>
      <c r="C196" s="43"/>
      <c r="D196" s="223" t="s">
        <v>283</v>
      </c>
      <c r="E196" s="43"/>
      <c r="F196" s="224" t="s">
        <v>3350</v>
      </c>
      <c r="G196" s="43"/>
      <c r="H196" s="43"/>
      <c r="I196" s="225"/>
      <c r="J196" s="43"/>
      <c r="K196" s="43"/>
      <c r="L196" s="47"/>
      <c r="M196" s="226"/>
      <c r="N196" s="22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283</v>
      </c>
      <c r="AU196" s="20" t="s">
        <v>84</v>
      </c>
    </row>
    <row r="197" s="2" customFormat="1">
      <c r="A197" s="41"/>
      <c r="B197" s="42"/>
      <c r="C197" s="43"/>
      <c r="D197" s="252" t="s">
        <v>2357</v>
      </c>
      <c r="E197" s="43"/>
      <c r="F197" s="253" t="s">
        <v>3351</v>
      </c>
      <c r="G197" s="43"/>
      <c r="H197" s="43"/>
      <c r="I197" s="225"/>
      <c r="J197" s="43"/>
      <c r="K197" s="43"/>
      <c r="L197" s="47"/>
      <c r="M197" s="226"/>
      <c r="N197" s="22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2357</v>
      </c>
      <c r="AU197" s="20" t="s">
        <v>84</v>
      </c>
    </row>
    <row r="198" s="12" customFormat="1">
      <c r="A198" s="12"/>
      <c r="B198" s="228"/>
      <c r="C198" s="229"/>
      <c r="D198" s="223" t="s">
        <v>285</v>
      </c>
      <c r="E198" s="230" t="s">
        <v>19</v>
      </c>
      <c r="F198" s="231" t="s">
        <v>3310</v>
      </c>
      <c r="G198" s="229"/>
      <c r="H198" s="232">
        <v>2.7200000000000002</v>
      </c>
      <c r="I198" s="233"/>
      <c r="J198" s="229"/>
      <c r="K198" s="229"/>
      <c r="L198" s="234"/>
      <c r="M198" s="235"/>
      <c r="N198" s="236"/>
      <c r="O198" s="236"/>
      <c r="P198" s="236"/>
      <c r="Q198" s="236"/>
      <c r="R198" s="236"/>
      <c r="S198" s="236"/>
      <c r="T198" s="237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T198" s="238" t="s">
        <v>285</v>
      </c>
      <c r="AU198" s="238" t="s">
        <v>84</v>
      </c>
      <c r="AV198" s="12" t="s">
        <v>84</v>
      </c>
      <c r="AW198" s="12" t="s">
        <v>37</v>
      </c>
      <c r="AX198" s="12" t="s">
        <v>75</v>
      </c>
      <c r="AY198" s="238" t="s">
        <v>277</v>
      </c>
    </row>
    <row r="199" s="12" customFormat="1">
      <c r="A199" s="12"/>
      <c r="B199" s="228"/>
      <c r="C199" s="229"/>
      <c r="D199" s="223" t="s">
        <v>285</v>
      </c>
      <c r="E199" s="230" t="s">
        <v>19</v>
      </c>
      <c r="F199" s="231" t="s">
        <v>3311</v>
      </c>
      <c r="G199" s="229"/>
      <c r="H199" s="232">
        <v>7.9299999999999997</v>
      </c>
      <c r="I199" s="233"/>
      <c r="J199" s="229"/>
      <c r="K199" s="229"/>
      <c r="L199" s="234"/>
      <c r="M199" s="235"/>
      <c r="N199" s="236"/>
      <c r="O199" s="236"/>
      <c r="P199" s="236"/>
      <c r="Q199" s="236"/>
      <c r="R199" s="236"/>
      <c r="S199" s="236"/>
      <c r="T199" s="237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T199" s="238" t="s">
        <v>285</v>
      </c>
      <c r="AU199" s="238" t="s">
        <v>84</v>
      </c>
      <c r="AV199" s="12" t="s">
        <v>84</v>
      </c>
      <c r="AW199" s="12" t="s">
        <v>37</v>
      </c>
      <c r="AX199" s="12" t="s">
        <v>75</v>
      </c>
      <c r="AY199" s="238" t="s">
        <v>277</v>
      </c>
    </row>
    <row r="200" s="12" customFormat="1">
      <c r="A200" s="12"/>
      <c r="B200" s="228"/>
      <c r="C200" s="229"/>
      <c r="D200" s="223" t="s">
        <v>285</v>
      </c>
      <c r="E200" s="230" t="s">
        <v>19</v>
      </c>
      <c r="F200" s="231" t="s">
        <v>3312</v>
      </c>
      <c r="G200" s="229"/>
      <c r="H200" s="232">
        <v>0.38500000000000001</v>
      </c>
      <c r="I200" s="233"/>
      <c r="J200" s="229"/>
      <c r="K200" s="229"/>
      <c r="L200" s="234"/>
      <c r="M200" s="235"/>
      <c r="N200" s="236"/>
      <c r="O200" s="236"/>
      <c r="P200" s="236"/>
      <c r="Q200" s="236"/>
      <c r="R200" s="236"/>
      <c r="S200" s="236"/>
      <c r="T200" s="237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T200" s="238" t="s">
        <v>285</v>
      </c>
      <c r="AU200" s="238" t="s">
        <v>84</v>
      </c>
      <c r="AV200" s="12" t="s">
        <v>84</v>
      </c>
      <c r="AW200" s="12" t="s">
        <v>37</v>
      </c>
      <c r="AX200" s="12" t="s">
        <v>75</v>
      </c>
      <c r="AY200" s="238" t="s">
        <v>277</v>
      </c>
    </row>
    <row r="201" s="16" customFormat="1">
      <c r="A201" s="16"/>
      <c r="B201" s="291"/>
      <c r="C201" s="292"/>
      <c r="D201" s="223" t="s">
        <v>285</v>
      </c>
      <c r="E201" s="293" t="s">
        <v>19</v>
      </c>
      <c r="F201" s="294" t="s">
        <v>3297</v>
      </c>
      <c r="G201" s="292"/>
      <c r="H201" s="295">
        <v>11.035</v>
      </c>
      <c r="I201" s="296"/>
      <c r="J201" s="292"/>
      <c r="K201" s="292"/>
      <c r="L201" s="297"/>
      <c r="M201" s="298"/>
      <c r="N201" s="299"/>
      <c r="O201" s="299"/>
      <c r="P201" s="299"/>
      <c r="Q201" s="299"/>
      <c r="R201" s="299"/>
      <c r="S201" s="299"/>
      <c r="T201" s="300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T201" s="301" t="s">
        <v>285</v>
      </c>
      <c r="AU201" s="301" t="s">
        <v>84</v>
      </c>
      <c r="AV201" s="16" t="s">
        <v>98</v>
      </c>
      <c r="AW201" s="16" t="s">
        <v>37</v>
      </c>
      <c r="AX201" s="16" t="s">
        <v>75</v>
      </c>
      <c r="AY201" s="301" t="s">
        <v>277</v>
      </c>
    </row>
    <row r="202" s="14" customFormat="1">
      <c r="A202" s="14"/>
      <c r="B202" s="254"/>
      <c r="C202" s="255"/>
      <c r="D202" s="223" t="s">
        <v>285</v>
      </c>
      <c r="E202" s="256" t="s">
        <v>19</v>
      </c>
      <c r="F202" s="257" t="s">
        <v>3313</v>
      </c>
      <c r="G202" s="255"/>
      <c r="H202" s="256" t="s">
        <v>19</v>
      </c>
      <c r="I202" s="258"/>
      <c r="J202" s="255"/>
      <c r="K202" s="255"/>
      <c r="L202" s="259"/>
      <c r="M202" s="260"/>
      <c r="N202" s="261"/>
      <c r="O202" s="261"/>
      <c r="P202" s="261"/>
      <c r="Q202" s="261"/>
      <c r="R202" s="261"/>
      <c r="S202" s="261"/>
      <c r="T202" s="262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3" t="s">
        <v>285</v>
      </c>
      <c r="AU202" s="263" t="s">
        <v>84</v>
      </c>
      <c r="AV202" s="14" t="s">
        <v>82</v>
      </c>
      <c r="AW202" s="14" t="s">
        <v>37</v>
      </c>
      <c r="AX202" s="14" t="s">
        <v>75</v>
      </c>
      <c r="AY202" s="263" t="s">
        <v>277</v>
      </c>
    </row>
    <row r="203" s="12" customFormat="1">
      <c r="A203" s="12"/>
      <c r="B203" s="228"/>
      <c r="C203" s="229"/>
      <c r="D203" s="223" t="s">
        <v>285</v>
      </c>
      <c r="E203" s="230" t="s">
        <v>19</v>
      </c>
      <c r="F203" s="231" t="s">
        <v>3314</v>
      </c>
      <c r="G203" s="229"/>
      <c r="H203" s="232">
        <v>530.06200000000001</v>
      </c>
      <c r="I203" s="233"/>
      <c r="J203" s="229"/>
      <c r="K203" s="229"/>
      <c r="L203" s="234"/>
      <c r="M203" s="235"/>
      <c r="N203" s="236"/>
      <c r="O203" s="236"/>
      <c r="P203" s="236"/>
      <c r="Q203" s="236"/>
      <c r="R203" s="236"/>
      <c r="S203" s="236"/>
      <c r="T203" s="237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T203" s="238" t="s">
        <v>285</v>
      </c>
      <c r="AU203" s="238" t="s">
        <v>84</v>
      </c>
      <c r="AV203" s="12" t="s">
        <v>84</v>
      </c>
      <c r="AW203" s="12" t="s">
        <v>37</v>
      </c>
      <c r="AX203" s="12" t="s">
        <v>75</v>
      </c>
      <c r="AY203" s="238" t="s">
        <v>277</v>
      </c>
    </row>
    <row r="204" s="12" customFormat="1">
      <c r="A204" s="12"/>
      <c r="B204" s="228"/>
      <c r="C204" s="229"/>
      <c r="D204" s="223" t="s">
        <v>285</v>
      </c>
      <c r="E204" s="230" t="s">
        <v>19</v>
      </c>
      <c r="F204" s="231" t="s">
        <v>3315</v>
      </c>
      <c r="G204" s="229"/>
      <c r="H204" s="232">
        <v>-149.87200000000001</v>
      </c>
      <c r="I204" s="233"/>
      <c r="J204" s="229"/>
      <c r="K204" s="229"/>
      <c r="L204" s="234"/>
      <c r="M204" s="235"/>
      <c r="N204" s="236"/>
      <c r="O204" s="236"/>
      <c r="P204" s="236"/>
      <c r="Q204" s="236"/>
      <c r="R204" s="236"/>
      <c r="S204" s="236"/>
      <c r="T204" s="237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T204" s="238" t="s">
        <v>285</v>
      </c>
      <c r="AU204" s="238" t="s">
        <v>84</v>
      </c>
      <c r="AV204" s="12" t="s">
        <v>84</v>
      </c>
      <c r="AW204" s="12" t="s">
        <v>37</v>
      </c>
      <c r="AX204" s="12" t="s">
        <v>75</v>
      </c>
      <c r="AY204" s="238" t="s">
        <v>277</v>
      </c>
    </row>
    <row r="205" s="14" customFormat="1">
      <c r="A205" s="14"/>
      <c r="B205" s="254"/>
      <c r="C205" s="255"/>
      <c r="D205" s="223" t="s">
        <v>285</v>
      </c>
      <c r="E205" s="256" t="s">
        <v>19</v>
      </c>
      <c r="F205" s="257" t="s">
        <v>3316</v>
      </c>
      <c r="G205" s="255"/>
      <c r="H205" s="256" t="s">
        <v>19</v>
      </c>
      <c r="I205" s="258"/>
      <c r="J205" s="255"/>
      <c r="K205" s="255"/>
      <c r="L205" s="259"/>
      <c r="M205" s="260"/>
      <c r="N205" s="261"/>
      <c r="O205" s="261"/>
      <c r="P205" s="261"/>
      <c r="Q205" s="261"/>
      <c r="R205" s="261"/>
      <c r="S205" s="261"/>
      <c r="T205" s="262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3" t="s">
        <v>285</v>
      </c>
      <c r="AU205" s="263" t="s">
        <v>84</v>
      </c>
      <c r="AV205" s="14" t="s">
        <v>82</v>
      </c>
      <c r="AW205" s="14" t="s">
        <v>37</v>
      </c>
      <c r="AX205" s="14" t="s">
        <v>75</v>
      </c>
      <c r="AY205" s="263" t="s">
        <v>277</v>
      </c>
    </row>
    <row r="206" s="12" customFormat="1">
      <c r="A206" s="12"/>
      <c r="B206" s="228"/>
      <c r="C206" s="229"/>
      <c r="D206" s="223" t="s">
        <v>285</v>
      </c>
      <c r="E206" s="230" t="s">
        <v>19</v>
      </c>
      <c r="F206" s="231" t="s">
        <v>3317</v>
      </c>
      <c r="G206" s="229"/>
      <c r="H206" s="232">
        <v>252.137</v>
      </c>
      <c r="I206" s="233"/>
      <c r="J206" s="229"/>
      <c r="K206" s="229"/>
      <c r="L206" s="234"/>
      <c r="M206" s="235"/>
      <c r="N206" s="236"/>
      <c r="O206" s="236"/>
      <c r="P206" s="236"/>
      <c r="Q206" s="236"/>
      <c r="R206" s="236"/>
      <c r="S206" s="236"/>
      <c r="T206" s="237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T206" s="238" t="s">
        <v>285</v>
      </c>
      <c r="AU206" s="238" t="s">
        <v>84</v>
      </c>
      <c r="AV206" s="12" t="s">
        <v>84</v>
      </c>
      <c r="AW206" s="12" t="s">
        <v>37</v>
      </c>
      <c r="AX206" s="12" t="s">
        <v>75</v>
      </c>
      <c r="AY206" s="238" t="s">
        <v>277</v>
      </c>
    </row>
    <row r="207" s="12" customFormat="1">
      <c r="A207" s="12"/>
      <c r="B207" s="228"/>
      <c r="C207" s="229"/>
      <c r="D207" s="223" t="s">
        <v>285</v>
      </c>
      <c r="E207" s="230" t="s">
        <v>19</v>
      </c>
      <c r="F207" s="231" t="s">
        <v>3318</v>
      </c>
      <c r="G207" s="229"/>
      <c r="H207" s="232">
        <v>539.24000000000001</v>
      </c>
      <c r="I207" s="233"/>
      <c r="J207" s="229"/>
      <c r="K207" s="229"/>
      <c r="L207" s="234"/>
      <c r="M207" s="235"/>
      <c r="N207" s="236"/>
      <c r="O207" s="236"/>
      <c r="P207" s="236"/>
      <c r="Q207" s="236"/>
      <c r="R207" s="236"/>
      <c r="S207" s="236"/>
      <c r="T207" s="237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T207" s="238" t="s">
        <v>285</v>
      </c>
      <c r="AU207" s="238" t="s">
        <v>84</v>
      </c>
      <c r="AV207" s="12" t="s">
        <v>84</v>
      </c>
      <c r="AW207" s="12" t="s">
        <v>37</v>
      </c>
      <c r="AX207" s="12" t="s">
        <v>75</v>
      </c>
      <c r="AY207" s="238" t="s">
        <v>277</v>
      </c>
    </row>
    <row r="208" s="16" customFormat="1">
      <c r="A208" s="16"/>
      <c r="B208" s="291"/>
      <c r="C208" s="292"/>
      <c r="D208" s="223" t="s">
        <v>285</v>
      </c>
      <c r="E208" s="293" t="s">
        <v>19</v>
      </c>
      <c r="F208" s="294" t="s">
        <v>3297</v>
      </c>
      <c r="G208" s="292"/>
      <c r="H208" s="295">
        <v>1171.567</v>
      </c>
      <c r="I208" s="296"/>
      <c r="J208" s="292"/>
      <c r="K208" s="292"/>
      <c r="L208" s="297"/>
      <c r="M208" s="298"/>
      <c r="N208" s="299"/>
      <c r="O208" s="299"/>
      <c r="P208" s="299"/>
      <c r="Q208" s="299"/>
      <c r="R208" s="299"/>
      <c r="S208" s="299"/>
      <c r="T208" s="300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T208" s="301" t="s">
        <v>285</v>
      </c>
      <c r="AU208" s="301" t="s">
        <v>84</v>
      </c>
      <c r="AV208" s="16" t="s">
        <v>98</v>
      </c>
      <c r="AW208" s="16" t="s">
        <v>37</v>
      </c>
      <c r="AX208" s="16" t="s">
        <v>75</v>
      </c>
      <c r="AY208" s="301" t="s">
        <v>277</v>
      </c>
    </row>
    <row r="209" s="12" customFormat="1">
      <c r="A209" s="12"/>
      <c r="B209" s="228"/>
      <c r="C209" s="229"/>
      <c r="D209" s="223" t="s">
        <v>285</v>
      </c>
      <c r="E209" s="230" t="s">
        <v>19</v>
      </c>
      <c r="F209" s="231" t="s">
        <v>3345</v>
      </c>
      <c r="G209" s="229"/>
      <c r="H209" s="232">
        <v>468.62700000000001</v>
      </c>
      <c r="I209" s="233"/>
      <c r="J209" s="229"/>
      <c r="K209" s="229"/>
      <c r="L209" s="234"/>
      <c r="M209" s="235"/>
      <c r="N209" s="236"/>
      <c r="O209" s="236"/>
      <c r="P209" s="236"/>
      <c r="Q209" s="236"/>
      <c r="R209" s="236"/>
      <c r="S209" s="236"/>
      <c r="T209" s="237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T209" s="238" t="s">
        <v>285</v>
      </c>
      <c r="AU209" s="238" t="s">
        <v>84</v>
      </c>
      <c r="AV209" s="12" t="s">
        <v>84</v>
      </c>
      <c r="AW209" s="12" t="s">
        <v>37</v>
      </c>
      <c r="AX209" s="12" t="s">
        <v>75</v>
      </c>
      <c r="AY209" s="238" t="s">
        <v>277</v>
      </c>
    </row>
    <row r="210" s="12" customFormat="1">
      <c r="A210" s="12"/>
      <c r="B210" s="228"/>
      <c r="C210" s="229"/>
      <c r="D210" s="223" t="s">
        <v>285</v>
      </c>
      <c r="E210" s="230" t="s">
        <v>19</v>
      </c>
      <c r="F210" s="231" t="s">
        <v>3352</v>
      </c>
      <c r="G210" s="229"/>
      <c r="H210" s="232">
        <v>175.73500000000001</v>
      </c>
      <c r="I210" s="233"/>
      <c r="J210" s="229"/>
      <c r="K210" s="229"/>
      <c r="L210" s="234"/>
      <c r="M210" s="235"/>
      <c r="N210" s="236"/>
      <c r="O210" s="236"/>
      <c r="P210" s="236"/>
      <c r="Q210" s="236"/>
      <c r="R210" s="236"/>
      <c r="S210" s="236"/>
      <c r="T210" s="237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T210" s="238" t="s">
        <v>285</v>
      </c>
      <c r="AU210" s="238" t="s">
        <v>84</v>
      </c>
      <c r="AV210" s="12" t="s">
        <v>84</v>
      </c>
      <c r="AW210" s="12" t="s">
        <v>37</v>
      </c>
      <c r="AX210" s="12" t="s">
        <v>82</v>
      </c>
      <c r="AY210" s="238" t="s">
        <v>277</v>
      </c>
    </row>
    <row r="211" s="2" customFormat="1" ht="16.5" customHeight="1">
      <c r="A211" s="41"/>
      <c r="B211" s="42"/>
      <c r="C211" s="210" t="s">
        <v>337</v>
      </c>
      <c r="D211" s="210" t="s">
        <v>278</v>
      </c>
      <c r="E211" s="211" t="s">
        <v>3353</v>
      </c>
      <c r="F211" s="212" t="s">
        <v>3354</v>
      </c>
      <c r="G211" s="213" t="s">
        <v>1131</v>
      </c>
      <c r="H211" s="214">
        <v>23.431000000000001</v>
      </c>
      <c r="I211" s="215"/>
      <c r="J211" s="216">
        <f>ROUND(I211*H211,2)</f>
        <v>0</v>
      </c>
      <c r="K211" s="212" t="s">
        <v>2354</v>
      </c>
      <c r="L211" s="47"/>
      <c r="M211" s="217" t="s">
        <v>19</v>
      </c>
      <c r="N211" s="218" t="s">
        <v>46</v>
      </c>
      <c r="O211" s="87"/>
      <c r="P211" s="219">
        <f>O211*H211</f>
        <v>0</v>
      </c>
      <c r="Q211" s="219">
        <v>0.00011</v>
      </c>
      <c r="R211" s="219">
        <f>Q211*H211</f>
        <v>0.00257741</v>
      </c>
      <c r="S211" s="219">
        <v>0</v>
      </c>
      <c r="T211" s="220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1" t="s">
        <v>102</v>
      </c>
      <c r="AT211" s="221" t="s">
        <v>278</v>
      </c>
      <c r="AU211" s="221" t="s">
        <v>84</v>
      </c>
      <c r="AY211" s="20" t="s">
        <v>277</v>
      </c>
      <c r="BE211" s="222">
        <f>IF(N211="základní",J211,0)</f>
        <v>0</v>
      </c>
      <c r="BF211" s="222">
        <f>IF(N211="snížená",J211,0)</f>
        <v>0</v>
      </c>
      <c r="BG211" s="222">
        <f>IF(N211="zákl. přenesená",J211,0)</f>
        <v>0</v>
      </c>
      <c r="BH211" s="222">
        <f>IF(N211="sníž. přenesená",J211,0)</f>
        <v>0</v>
      </c>
      <c r="BI211" s="222">
        <f>IF(N211="nulová",J211,0)</f>
        <v>0</v>
      </c>
      <c r="BJ211" s="20" t="s">
        <v>82</v>
      </c>
      <c r="BK211" s="222">
        <f>ROUND(I211*H211,2)</f>
        <v>0</v>
      </c>
      <c r="BL211" s="20" t="s">
        <v>102</v>
      </c>
      <c r="BM211" s="221" t="s">
        <v>3355</v>
      </c>
    </row>
    <row r="212" s="2" customFormat="1">
      <c r="A212" s="41"/>
      <c r="B212" s="42"/>
      <c r="C212" s="43"/>
      <c r="D212" s="223" t="s">
        <v>283</v>
      </c>
      <c r="E212" s="43"/>
      <c r="F212" s="224" t="s">
        <v>3356</v>
      </c>
      <c r="G212" s="43"/>
      <c r="H212" s="43"/>
      <c r="I212" s="225"/>
      <c r="J212" s="43"/>
      <c r="K212" s="43"/>
      <c r="L212" s="47"/>
      <c r="M212" s="226"/>
      <c r="N212" s="22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283</v>
      </c>
      <c r="AU212" s="20" t="s">
        <v>84</v>
      </c>
    </row>
    <row r="213" s="2" customFormat="1">
      <c r="A213" s="41"/>
      <c r="B213" s="42"/>
      <c r="C213" s="43"/>
      <c r="D213" s="252" t="s">
        <v>2357</v>
      </c>
      <c r="E213" s="43"/>
      <c r="F213" s="253" t="s">
        <v>3357</v>
      </c>
      <c r="G213" s="43"/>
      <c r="H213" s="43"/>
      <c r="I213" s="225"/>
      <c r="J213" s="43"/>
      <c r="K213" s="43"/>
      <c r="L213" s="47"/>
      <c r="M213" s="226"/>
      <c r="N213" s="22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2357</v>
      </c>
      <c r="AU213" s="20" t="s">
        <v>84</v>
      </c>
    </row>
    <row r="214" s="12" customFormat="1">
      <c r="A214" s="12"/>
      <c r="B214" s="228"/>
      <c r="C214" s="229"/>
      <c r="D214" s="223" t="s">
        <v>285</v>
      </c>
      <c r="E214" s="230" t="s">
        <v>19</v>
      </c>
      <c r="F214" s="231" t="s">
        <v>3310</v>
      </c>
      <c r="G214" s="229"/>
      <c r="H214" s="232">
        <v>2.7200000000000002</v>
      </c>
      <c r="I214" s="233"/>
      <c r="J214" s="229"/>
      <c r="K214" s="229"/>
      <c r="L214" s="234"/>
      <c r="M214" s="235"/>
      <c r="N214" s="236"/>
      <c r="O214" s="236"/>
      <c r="P214" s="236"/>
      <c r="Q214" s="236"/>
      <c r="R214" s="236"/>
      <c r="S214" s="236"/>
      <c r="T214" s="237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T214" s="238" t="s">
        <v>285</v>
      </c>
      <c r="AU214" s="238" t="s">
        <v>84</v>
      </c>
      <c r="AV214" s="12" t="s">
        <v>84</v>
      </c>
      <c r="AW214" s="12" t="s">
        <v>37</v>
      </c>
      <c r="AX214" s="12" t="s">
        <v>75</v>
      </c>
      <c r="AY214" s="238" t="s">
        <v>277</v>
      </c>
    </row>
    <row r="215" s="12" customFormat="1">
      <c r="A215" s="12"/>
      <c r="B215" s="228"/>
      <c r="C215" s="229"/>
      <c r="D215" s="223" t="s">
        <v>285</v>
      </c>
      <c r="E215" s="230" t="s">
        <v>19</v>
      </c>
      <c r="F215" s="231" t="s">
        <v>3311</v>
      </c>
      <c r="G215" s="229"/>
      <c r="H215" s="232">
        <v>7.9299999999999997</v>
      </c>
      <c r="I215" s="233"/>
      <c r="J215" s="229"/>
      <c r="K215" s="229"/>
      <c r="L215" s="234"/>
      <c r="M215" s="235"/>
      <c r="N215" s="236"/>
      <c r="O215" s="236"/>
      <c r="P215" s="236"/>
      <c r="Q215" s="236"/>
      <c r="R215" s="236"/>
      <c r="S215" s="236"/>
      <c r="T215" s="237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T215" s="238" t="s">
        <v>285</v>
      </c>
      <c r="AU215" s="238" t="s">
        <v>84</v>
      </c>
      <c r="AV215" s="12" t="s">
        <v>84</v>
      </c>
      <c r="AW215" s="12" t="s">
        <v>37</v>
      </c>
      <c r="AX215" s="12" t="s">
        <v>75</v>
      </c>
      <c r="AY215" s="238" t="s">
        <v>277</v>
      </c>
    </row>
    <row r="216" s="12" customFormat="1">
      <c r="A216" s="12"/>
      <c r="B216" s="228"/>
      <c r="C216" s="229"/>
      <c r="D216" s="223" t="s">
        <v>285</v>
      </c>
      <c r="E216" s="230" t="s">
        <v>19</v>
      </c>
      <c r="F216" s="231" t="s">
        <v>3312</v>
      </c>
      <c r="G216" s="229"/>
      <c r="H216" s="232">
        <v>0.38500000000000001</v>
      </c>
      <c r="I216" s="233"/>
      <c r="J216" s="229"/>
      <c r="K216" s="229"/>
      <c r="L216" s="234"/>
      <c r="M216" s="235"/>
      <c r="N216" s="236"/>
      <c r="O216" s="236"/>
      <c r="P216" s="236"/>
      <c r="Q216" s="236"/>
      <c r="R216" s="236"/>
      <c r="S216" s="236"/>
      <c r="T216" s="237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T216" s="238" t="s">
        <v>285</v>
      </c>
      <c r="AU216" s="238" t="s">
        <v>84</v>
      </c>
      <c r="AV216" s="12" t="s">
        <v>84</v>
      </c>
      <c r="AW216" s="12" t="s">
        <v>37</v>
      </c>
      <c r="AX216" s="12" t="s">
        <v>75</v>
      </c>
      <c r="AY216" s="238" t="s">
        <v>277</v>
      </c>
    </row>
    <row r="217" s="16" customFormat="1">
      <c r="A217" s="16"/>
      <c r="B217" s="291"/>
      <c r="C217" s="292"/>
      <c r="D217" s="223" t="s">
        <v>285</v>
      </c>
      <c r="E217" s="293" t="s">
        <v>19</v>
      </c>
      <c r="F217" s="294" t="s">
        <v>3297</v>
      </c>
      <c r="G217" s="292"/>
      <c r="H217" s="295">
        <v>11.035</v>
      </c>
      <c r="I217" s="296"/>
      <c r="J217" s="292"/>
      <c r="K217" s="292"/>
      <c r="L217" s="297"/>
      <c r="M217" s="298"/>
      <c r="N217" s="299"/>
      <c r="O217" s="299"/>
      <c r="P217" s="299"/>
      <c r="Q217" s="299"/>
      <c r="R217" s="299"/>
      <c r="S217" s="299"/>
      <c r="T217" s="300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301" t="s">
        <v>285</v>
      </c>
      <c r="AU217" s="301" t="s">
        <v>84</v>
      </c>
      <c r="AV217" s="16" t="s">
        <v>98</v>
      </c>
      <c r="AW217" s="16" t="s">
        <v>37</v>
      </c>
      <c r="AX217" s="16" t="s">
        <v>75</v>
      </c>
      <c r="AY217" s="301" t="s">
        <v>277</v>
      </c>
    </row>
    <row r="218" s="14" customFormat="1">
      <c r="A218" s="14"/>
      <c r="B218" s="254"/>
      <c r="C218" s="255"/>
      <c r="D218" s="223" t="s">
        <v>285</v>
      </c>
      <c r="E218" s="256" t="s">
        <v>19</v>
      </c>
      <c r="F218" s="257" t="s">
        <v>3313</v>
      </c>
      <c r="G218" s="255"/>
      <c r="H218" s="256" t="s">
        <v>19</v>
      </c>
      <c r="I218" s="258"/>
      <c r="J218" s="255"/>
      <c r="K218" s="255"/>
      <c r="L218" s="259"/>
      <c r="M218" s="260"/>
      <c r="N218" s="261"/>
      <c r="O218" s="261"/>
      <c r="P218" s="261"/>
      <c r="Q218" s="261"/>
      <c r="R218" s="261"/>
      <c r="S218" s="261"/>
      <c r="T218" s="262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3" t="s">
        <v>285</v>
      </c>
      <c r="AU218" s="263" t="s">
        <v>84</v>
      </c>
      <c r="AV218" s="14" t="s">
        <v>82</v>
      </c>
      <c r="AW218" s="14" t="s">
        <v>37</v>
      </c>
      <c r="AX218" s="14" t="s">
        <v>75</v>
      </c>
      <c r="AY218" s="263" t="s">
        <v>277</v>
      </c>
    </row>
    <row r="219" s="12" customFormat="1">
      <c r="A219" s="12"/>
      <c r="B219" s="228"/>
      <c r="C219" s="229"/>
      <c r="D219" s="223" t="s">
        <v>285</v>
      </c>
      <c r="E219" s="230" t="s">
        <v>19</v>
      </c>
      <c r="F219" s="231" t="s">
        <v>3314</v>
      </c>
      <c r="G219" s="229"/>
      <c r="H219" s="232">
        <v>530.06200000000001</v>
      </c>
      <c r="I219" s="233"/>
      <c r="J219" s="229"/>
      <c r="K219" s="229"/>
      <c r="L219" s="234"/>
      <c r="M219" s="235"/>
      <c r="N219" s="236"/>
      <c r="O219" s="236"/>
      <c r="P219" s="236"/>
      <c r="Q219" s="236"/>
      <c r="R219" s="236"/>
      <c r="S219" s="236"/>
      <c r="T219" s="237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T219" s="238" t="s">
        <v>285</v>
      </c>
      <c r="AU219" s="238" t="s">
        <v>84</v>
      </c>
      <c r="AV219" s="12" t="s">
        <v>84</v>
      </c>
      <c r="AW219" s="12" t="s">
        <v>37</v>
      </c>
      <c r="AX219" s="12" t="s">
        <v>75</v>
      </c>
      <c r="AY219" s="238" t="s">
        <v>277</v>
      </c>
    </row>
    <row r="220" s="12" customFormat="1">
      <c r="A220" s="12"/>
      <c r="B220" s="228"/>
      <c r="C220" s="229"/>
      <c r="D220" s="223" t="s">
        <v>285</v>
      </c>
      <c r="E220" s="230" t="s">
        <v>19</v>
      </c>
      <c r="F220" s="231" t="s">
        <v>3315</v>
      </c>
      <c r="G220" s="229"/>
      <c r="H220" s="232">
        <v>-149.87200000000001</v>
      </c>
      <c r="I220" s="233"/>
      <c r="J220" s="229"/>
      <c r="K220" s="229"/>
      <c r="L220" s="234"/>
      <c r="M220" s="235"/>
      <c r="N220" s="236"/>
      <c r="O220" s="236"/>
      <c r="P220" s="236"/>
      <c r="Q220" s="236"/>
      <c r="R220" s="236"/>
      <c r="S220" s="236"/>
      <c r="T220" s="237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T220" s="238" t="s">
        <v>285</v>
      </c>
      <c r="AU220" s="238" t="s">
        <v>84</v>
      </c>
      <c r="AV220" s="12" t="s">
        <v>84</v>
      </c>
      <c r="AW220" s="12" t="s">
        <v>37</v>
      </c>
      <c r="AX220" s="12" t="s">
        <v>75</v>
      </c>
      <c r="AY220" s="238" t="s">
        <v>277</v>
      </c>
    </row>
    <row r="221" s="14" customFormat="1">
      <c r="A221" s="14"/>
      <c r="B221" s="254"/>
      <c r="C221" s="255"/>
      <c r="D221" s="223" t="s">
        <v>285</v>
      </c>
      <c r="E221" s="256" t="s">
        <v>19</v>
      </c>
      <c r="F221" s="257" t="s">
        <v>3316</v>
      </c>
      <c r="G221" s="255"/>
      <c r="H221" s="256" t="s">
        <v>19</v>
      </c>
      <c r="I221" s="258"/>
      <c r="J221" s="255"/>
      <c r="K221" s="255"/>
      <c r="L221" s="259"/>
      <c r="M221" s="260"/>
      <c r="N221" s="261"/>
      <c r="O221" s="261"/>
      <c r="P221" s="261"/>
      <c r="Q221" s="261"/>
      <c r="R221" s="261"/>
      <c r="S221" s="261"/>
      <c r="T221" s="262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3" t="s">
        <v>285</v>
      </c>
      <c r="AU221" s="263" t="s">
        <v>84</v>
      </c>
      <c r="AV221" s="14" t="s">
        <v>82</v>
      </c>
      <c r="AW221" s="14" t="s">
        <v>37</v>
      </c>
      <c r="AX221" s="14" t="s">
        <v>75</v>
      </c>
      <c r="AY221" s="263" t="s">
        <v>277</v>
      </c>
    </row>
    <row r="222" s="12" customFormat="1">
      <c r="A222" s="12"/>
      <c r="B222" s="228"/>
      <c r="C222" s="229"/>
      <c r="D222" s="223" t="s">
        <v>285</v>
      </c>
      <c r="E222" s="230" t="s">
        <v>19</v>
      </c>
      <c r="F222" s="231" t="s">
        <v>3317</v>
      </c>
      <c r="G222" s="229"/>
      <c r="H222" s="232">
        <v>252.137</v>
      </c>
      <c r="I222" s="233"/>
      <c r="J222" s="229"/>
      <c r="K222" s="229"/>
      <c r="L222" s="234"/>
      <c r="M222" s="235"/>
      <c r="N222" s="236"/>
      <c r="O222" s="236"/>
      <c r="P222" s="236"/>
      <c r="Q222" s="236"/>
      <c r="R222" s="236"/>
      <c r="S222" s="236"/>
      <c r="T222" s="237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T222" s="238" t="s">
        <v>285</v>
      </c>
      <c r="AU222" s="238" t="s">
        <v>84</v>
      </c>
      <c r="AV222" s="12" t="s">
        <v>84</v>
      </c>
      <c r="AW222" s="12" t="s">
        <v>37</v>
      </c>
      <c r="AX222" s="12" t="s">
        <v>75</v>
      </c>
      <c r="AY222" s="238" t="s">
        <v>277</v>
      </c>
    </row>
    <row r="223" s="12" customFormat="1">
      <c r="A223" s="12"/>
      <c r="B223" s="228"/>
      <c r="C223" s="229"/>
      <c r="D223" s="223" t="s">
        <v>285</v>
      </c>
      <c r="E223" s="230" t="s">
        <v>19</v>
      </c>
      <c r="F223" s="231" t="s">
        <v>3318</v>
      </c>
      <c r="G223" s="229"/>
      <c r="H223" s="232">
        <v>539.24000000000001</v>
      </c>
      <c r="I223" s="233"/>
      <c r="J223" s="229"/>
      <c r="K223" s="229"/>
      <c r="L223" s="234"/>
      <c r="M223" s="235"/>
      <c r="N223" s="236"/>
      <c r="O223" s="236"/>
      <c r="P223" s="236"/>
      <c r="Q223" s="236"/>
      <c r="R223" s="236"/>
      <c r="S223" s="236"/>
      <c r="T223" s="237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T223" s="238" t="s">
        <v>285</v>
      </c>
      <c r="AU223" s="238" t="s">
        <v>84</v>
      </c>
      <c r="AV223" s="12" t="s">
        <v>84</v>
      </c>
      <c r="AW223" s="12" t="s">
        <v>37</v>
      </c>
      <c r="AX223" s="12" t="s">
        <v>75</v>
      </c>
      <c r="AY223" s="238" t="s">
        <v>277</v>
      </c>
    </row>
    <row r="224" s="16" customFormat="1">
      <c r="A224" s="16"/>
      <c r="B224" s="291"/>
      <c r="C224" s="292"/>
      <c r="D224" s="223" t="s">
        <v>285</v>
      </c>
      <c r="E224" s="293" t="s">
        <v>19</v>
      </c>
      <c r="F224" s="294" t="s">
        <v>3297</v>
      </c>
      <c r="G224" s="292"/>
      <c r="H224" s="295">
        <v>1171.567</v>
      </c>
      <c r="I224" s="296"/>
      <c r="J224" s="292"/>
      <c r="K224" s="292"/>
      <c r="L224" s="297"/>
      <c r="M224" s="298"/>
      <c r="N224" s="299"/>
      <c r="O224" s="299"/>
      <c r="P224" s="299"/>
      <c r="Q224" s="299"/>
      <c r="R224" s="299"/>
      <c r="S224" s="299"/>
      <c r="T224" s="300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T224" s="301" t="s">
        <v>285</v>
      </c>
      <c r="AU224" s="301" t="s">
        <v>84</v>
      </c>
      <c r="AV224" s="16" t="s">
        <v>98</v>
      </c>
      <c r="AW224" s="16" t="s">
        <v>37</v>
      </c>
      <c r="AX224" s="16" t="s">
        <v>75</v>
      </c>
      <c r="AY224" s="301" t="s">
        <v>277</v>
      </c>
    </row>
    <row r="225" s="12" customFormat="1">
      <c r="A225" s="12"/>
      <c r="B225" s="228"/>
      <c r="C225" s="229"/>
      <c r="D225" s="223" t="s">
        <v>285</v>
      </c>
      <c r="E225" s="230" t="s">
        <v>19</v>
      </c>
      <c r="F225" s="231" t="s">
        <v>3358</v>
      </c>
      <c r="G225" s="229"/>
      <c r="H225" s="232">
        <v>58.578000000000003</v>
      </c>
      <c r="I225" s="233"/>
      <c r="J225" s="229"/>
      <c r="K225" s="229"/>
      <c r="L225" s="234"/>
      <c r="M225" s="235"/>
      <c r="N225" s="236"/>
      <c r="O225" s="236"/>
      <c r="P225" s="236"/>
      <c r="Q225" s="236"/>
      <c r="R225" s="236"/>
      <c r="S225" s="236"/>
      <c r="T225" s="237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T225" s="238" t="s">
        <v>285</v>
      </c>
      <c r="AU225" s="238" t="s">
        <v>84</v>
      </c>
      <c r="AV225" s="12" t="s">
        <v>84</v>
      </c>
      <c r="AW225" s="12" t="s">
        <v>37</v>
      </c>
      <c r="AX225" s="12" t="s">
        <v>75</v>
      </c>
      <c r="AY225" s="238" t="s">
        <v>277</v>
      </c>
    </row>
    <row r="226" s="12" customFormat="1">
      <c r="A226" s="12"/>
      <c r="B226" s="228"/>
      <c r="C226" s="229"/>
      <c r="D226" s="223" t="s">
        <v>285</v>
      </c>
      <c r="E226" s="230" t="s">
        <v>19</v>
      </c>
      <c r="F226" s="231" t="s">
        <v>3359</v>
      </c>
      <c r="G226" s="229"/>
      <c r="H226" s="232">
        <v>23.431000000000001</v>
      </c>
      <c r="I226" s="233"/>
      <c r="J226" s="229"/>
      <c r="K226" s="229"/>
      <c r="L226" s="234"/>
      <c r="M226" s="235"/>
      <c r="N226" s="236"/>
      <c r="O226" s="236"/>
      <c r="P226" s="236"/>
      <c r="Q226" s="236"/>
      <c r="R226" s="236"/>
      <c r="S226" s="236"/>
      <c r="T226" s="237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T226" s="238" t="s">
        <v>285</v>
      </c>
      <c r="AU226" s="238" t="s">
        <v>84</v>
      </c>
      <c r="AV226" s="12" t="s">
        <v>84</v>
      </c>
      <c r="AW226" s="12" t="s">
        <v>37</v>
      </c>
      <c r="AX226" s="12" t="s">
        <v>82</v>
      </c>
      <c r="AY226" s="238" t="s">
        <v>277</v>
      </c>
    </row>
    <row r="227" s="2" customFormat="1" ht="16.5" customHeight="1">
      <c r="A227" s="41"/>
      <c r="B227" s="42"/>
      <c r="C227" s="210" t="s">
        <v>214</v>
      </c>
      <c r="D227" s="210" t="s">
        <v>278</v>
      </c>
      <c r="E227" s="211" t="s">
        <v>3360</v>
      </c>
      <c r="F227" s="212" t="s">
        <v>3361</v>
      </c>
      <c r="G227" s="213" t="s">
        <v>1131</v>
      </c>
      <c r="H227" s="214">
        <v>23.431000000000001</v>
      </c>
      <c r="I227" s="215"/>
      <c r="J227" s="216">
        <f>ROUND(I227*H227,2)</f>
        <v>0</v>
      </c>
      <c r="K227" s="212" t="s">
        <v>2354</v>
      </c>
      <c r="L227" s="47"/>
      <c r="M227" s="217" t="s">
        <v>19</v>
      </c>
      <c r="N227" s="218" t="s">
        <v>46</v>
      </c>
      <c r="O227" s="87"/>
      <c r="P227" s="219">
        <f>O227*H227</f>
        <v>0</v>
      </c>
      <c r="Q227" s="219">
        <v>0.00024000000000000001</v>
      </c>
      <c r="R227" s="219">
        <f>Q227*H227</f>
        <v>0.0056234400000000004</v>
      </c>
      <c r="S227" s="219">
        <v>0</v>
      </c>
      <c r="T227" s="220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1" t="s">
        <v>102</v>
      </c>
      <c r="AT227" s="221" t="s">
        <v>278</v>
      </c>
      <c r="AU227" s="221" t="s">
        <v>84</v>
      </c>
      <c r="AY227" s="20" t="s">
        <v>277</v>
      </c>
      <c r="BE227" s="222">
        <f>IF(N227="základní",J227,0)</f>
        <v>0</v>
      </c>
      <c r="BF227" s="222">
        <f>IF(N227="snížená",J227,0)</f>
        <v>0</v>
      </c>
      <c r="BG227" s="222">
        <f>IF(N227="zákl. přenesená",J227,0)</f>
        <v>0</v>
      </c>
      <c r="BH227" s="222">
        <f>IF(N227="sníž. přenesená",J227,0)</f>
        <v>0</v>
      </c>
      <c r="BI227" s="222">
        <f>IF(N227="nulová",J227,0)</f>
        <v>0</v>
      </c>
      <c r="BJ227" s="20" t="s">
        <v>82</v>
      </c>
      <c r="BK227" s="222">
        <f>ROUND(I227*H227,2)</f>
        <v>0</v>
      </c>
      <c r="BL227" s="20" t="s">
        <v>102</v>
      </c>
      <c r="BM227" s="221" t="s">
        <v>3362</v>
      </c>
    </row>
    <row r="228" s="2" customFormat="1">
      <c r="A228" s="41"/>
      <c r="B228" s="42"/>
      <c r="C228" s="43"/>
      <c r="D228" s="223" t="s">
        <v>283</v>
      </c>
      <c r="E228" s="43"/>
      <c r="F228" s="224" t="s">
        <v>3363</v>
      </c>
      <c r="G228" s="43"/>
      <c r="H228" s="43"/>
      <c r="I228" s="225"/>
      <c r="J228" s="43"/>
      <c r="K228" s="43"/>
      <c r="L228" s="47"/>
      <c r="M228" s="226"/>
      <c r="N228" s="227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283</v>
      </c>
      <c r="AU228" s="20" t="s">
        <v>84</v>
      </c>
    </row>
    <row r="229" s="2" customFormat="1">
      <c r="A229" s="41"/>
      <c r="B229" s="42"/>
      <c r="C229" s="43"/>
      <c r="D229" s="252" t="s">
        <v>2357</v>
      </c>
      <c r="E229" s="43"/>
      <c r="F229" s="253" t="s">
        <v>3364</v>
      </c>
      <c r="G229" s="43"/>
      <c r="H229" s="43"/>
      <c r="I229" s="225"/>
      <c r="J229" s="43"/>
      <c r="K229" s="43"/>
      <c r="L229" s="47"/>
      <c r="M229" s="226"/>
      <c r="N229" s="22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2357</v>
      </c>
      <c r="AU229" s="20" t="s">
        <v>84</v>
      </c>
    </row>
    <row r="230" s="12" customFormat="1">
      <c r="A230" s="12"/>
      <c r="B230" s="228"/>
      <c r="C230" s="229"/>
      <c r="D230" s="223" t="s">
        <v>285</v>
      </c>
      <c r="E230" s="230" t="s">
        <v>19</v>
      </c>
      <c r="F230" s="231" t="s">
        <v>3310</v>
      </c>
      <c r="G230" s="229"/>
      <c r="H230" s="232">
        <v>2.7200000000000002</v>
      </c>
      <c r="I230" s="233"/>
      <c r="J230" s="229"/>
      <c r="K230" s="229"/>
      <c r="L230" s="234"/>
      <c r="M230" s="235"/>
      <c r="N230" s="236"/>
      <c r="O230" s="236"/>
      <c r="P230" s="236"/>
      <c r="Q230" s="236"/>
      <c r="R230" s="236"/>
      <c r="S230" s="236"/>
      <c r="T230" s="237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T230" s="238" t="s">
        <v>285</v>
      </c>
      <c r="AU230" s="238" t="s">
        <v>84</v>
      </c>
      <c r="AV230" s="12" t="s">
        <v>84</v>
      </c>
      <c r="AW230" s="12" t="s">
        <v>37</v>
      </c>
      <c r="AX230" s="12" t="s">
        <v>75</v>
      </c>
      <c r="AY230" s="238" t="s">
        <v>277</v>
      </c>
    </row>
    <row r="231" s="12" customFormat="1">
      <c r="A231" s="12"/>
      <c r="B231" s="228"/>
      <c r="C231" s="229"/>
      <c r="D231" s="223" t="s">
        <v>285</v>
      </c>
      <c r="E231" s="230" t="s">
        <v>19</v>
      </c>
      <c r="F231" s="231" t="s">
        <v>3311</v>
      </c>
      <c r="G231" s="229"/>
      <c r="H231" s="232">
        <v>7.9299999999999997</v>
      </c>
      <c r="I231" s="233"/>
      <c r="J231" s="229"/>
      <c r="K231" s="229"/>
      <c r="L231" s="234"/>
      <c r="M231" s="235"/>
      <c r="N231" s="236"/>
      <c r="O231" s="236"/>
      <c r="P231" s="236"/>
      <c r="Q231" s="236"/>
      <c r="R231" s="236"/>
      <c r="S231" s="236"/>
      <c r="T231" s="237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T231" s="238" t="s">
        <v>285</v>
      </c>
      <c r="AU231" s="238" t="s">
        <v>84</v>
      </c>
      <c r="AV231" s="12" t="s">
        <v>84</v>
      </c>
      <c r="AW231" s="12" t="s">
        <v>37</v>
      </c>
      <c r="AX231" s="12" t="s">
        <v>75</v>
      </c>
      <c r="AY231" s="238" t="s">
        <v>277</v>
      </c>
    </row>
    <row r="232" s="12" customFormat="1">
      <c r="A232" s="12"/>
      <c r="B232" s="228"/>
      <c r="C232" s="229"/>
      <c r="D232" s="223" t="s">
        <v>285</v>
      </c>
      <c r="E232" s="230" t="s">
        <v>19</v>
      </c>
      <c r="F232" s="231" t="s">
        <v>3312</v>
      </c>
      <c r="G232" s="229"/>
      <c r="H232" s="232">
        <v>0.38500000000000001</v>
      </c>
      <c r="I232" s="233"/>
      <c r="J232" s="229"/>
      <c r="K232" s="229"/>
      <c r="L232" s="234"/>
      <c r="M232" s="235"/>
      <c r="N232" s="236"/>
      <c r="O232" s="236"/>
      <c r="P232" s="236"/>
      <c r="Q232" s="236"/>
      <c r="R232" s="236"/>
      <c r="S232" s="236"/>
      <c r="T232" s="237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T232" s="238" t="s">
        <v>285</v>
      </c>
      <c r="AU232" s="238" t="s">
        <v>84</v>
      </c>
      <c r="AV232" s="12" t="s">
        <v>84</v>
      </c>
      <c r="AW232" s="12" t="s">
        <v>37</v>
      </c>
      <c r="AX232" s="12" t="s">
        <v>75</v>
      </c>
      <c r="AY232" s="238" t="s">
        <v>277</v>
      </c>
    </row>
    <row r="233" s="16" customFormat="1">
      <c r="A233" s="16"/>
      <c r="B233" s="291"/>
      <c r="C233" s="292"/>
      <c r="D233" s="223" t="s">
        <v>285</v>
      </c>
      <c r="E233" s="293" t="s">
        <v>19</v>
      </c>
      <c r="F233" s="294" t="s">
        <v>3297</v>
      </c>
      <c r="G233" s="292"/>
      <c r="H233" s="295">
        <v>11.035</v>
      </c>
      <c r="I233" s="296"/>
      <c r="J233" s="292"/>
      <c r="K233" s="292"/>
      <c r="L233" s="297"/>
      <c r="M233" s="298"/>
      <c r="N233" s="299"/>
      <c r="O233" s="299"/>
      <c r="P233" s="299"/>
      <c r="Q233" s="299"/>
      <c r="R233" s="299"/>
      <c r="S233" s="299"/>
      <c r="T233" s="300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T233" s="301" t="s">
        <v>285</v>
      </c>
      <c r="AU233" s="301" t="s">
        <v>84</v>
      </c>
      <c r="AV233" s="16" t="s">
        <v>98</v>
      </c>
      <c r="AW233" s="16" t="s">
        <v>37</v>
      </c>
      <c r="AX233" s="16" t="s">
        <v>75</v>
      </c>
      <c r="AY233" s="301" t="s">
        <v>277</v>
      </c>
    </row>
    <row r="234" s="14" customFormat="1">
      <c r="A234" s="14"/>
      <c r="B234" s="254"/>
      <c r="C234" s="255"/>
      <c r="D234" s="223" t="s">
        <v>285</v>
      </c>
      <c r="E234" s="256" t="s">
        <v>19</v>
      </c>
      <c r="F234" s="257" t="s">
        <v>3313</v>
      </c>
      <c r="G234" s="255"/>
      <c r="H234" s="256" t="s">
        <v>19</v>
      </c>
      <c r="I234" s="258"/>
      <c r="J234" s="255"/>
      <c r="K234" s="255"/>
      <c r="L234" s="259"/>
      <c r="M234" s="260"/>
      <c r="N234" s="261"/>
      <c r="O234" s="261"/>
      <c r="P234" s="261"/>
      <c r="Q234" s="261"/>
      <c r="R234" s="261"/>
      <c r="S234" s="261"/>
      <c r="T234" s="262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63" t="s">
        <v>285</v>
      </c>
      <c r="AU234" s="263" t="s">
        <v>84</v>
      </c>
      <c r="AV234" s="14" t="s">
        <v>82</v>
      </c>
      <c r="AW234" s="14" t="s">
        <v>37</v>
      </c>
      <c r="AX234" s="14" t="s">
        <v>75</v>
      </c>
      <c r="AY234" s="263" t="s">
        <v>277</v>
      </c>
    </row>
    <row r="235" s="12" customFormat="1">
      <c r="A235" s="12"/>
      <c r="B235" s="228"/>
      <c r="C235" s="229"/>
      <c r="D235" s="223" t="s">
        <v>285</v>
      </c>
      <c r="E235" s="230" t="s">
        <v>19</v>
      </c>
      <c r="F235" s="231" t="s">
        <v>3314</v>
      </c>
      <c r="G235" s="229"/>
      <c r="H235" s="232">
        <v>530.06200000000001</v>
      </c>
      <c r="I235" s="233"/>
      <c r="J235" s="229"/>
      <c r="K235" s="229"/>
      <c r="L235" s="234"/>
      <c r="M235" s="235"/>
      <c r="N235" s="236"/>
      <c r="O235" s="236"/>
      <c r="P235" s="236"/>
      <c r="Q235" s="236"/>
      <c r="R235" s="236"/>
      <c r="S235" s="236"/>
      <c r="T235" s="237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T235" s="238" t="s">
        <v>285</v>
      </c>
      <c r="AU235" s="238" t="s">
        <v>84</v>
      </c>
      <c r="AV235" s="12" t="s">
        <v>84</v>
      </c>
      <c r="AW235" s="12" t="s">
        <v>37</v>
      </c>
      <c r="AX235" s="12" t="s">
        <v>75</v>
      </c>
      <c r="AY235" s="238" t="s">
        <v>277</v>
      </c>
    </row>
    <row r="236" s="12" customFormat="1">
      <c r="A236" s="12"/>
      <c r="B236" s="228"/>
      <c r="C236" s="229"/>
      <c r="D236" s="223" t="s">
        <v>285</v>
      </c>
      <c r="E236" s="230" t="s">
        <v>19</v>
      </c>
      <c r="F236" s="231" t="s">
        <v>3315</v>
      </c>
      <c r="G236" s="229"/>
      <c r="H236" s="232">
        <v>-149.87200000000001</v>
      </c>
      <c r="I236" s="233"/>
      <c r="J236" s="229"/>
      <c r="K236" s="229"/>
      <c r="L236" s="234"/>
      <c r="M236" s="235"/>
      <c r="N236" s="236"/>
      <c r="O236" s="236"/>
      <c r="P236" s="236"/>
      <c r="Q236" s="236"/>
      <c r="R236" s="236"/>
      <c r="S236" s="236"/>
      <c r="T236" s="237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T236" s="238" t="s">
        <v>285</v>
      </c>
      <c r="AU236" s="238" t="s">
        <v>84</v>
      </c>
      <c r="AV236" s="12" t="s">
        <v>84</v>
      </c>
      <c r="AW236" s="12" t="s">
        <v>37</v>
      </c>
      <c r="AX236" s="12" t="s">
        <v>75</v>
      </c>
      <c r="AY236" s="238" t="s">
        <v>277</v>
      </c>
    </row>
    <row r="237" s="14" customFormat="1">
      <c r="A237" s="14"/>
      <c r="B237" s="254"/>
      <c r="C237" s="255"/>
      <c r="D237" s="223" t="s">
        <v>285</v>
      </c>
      <c r="E237" s="256" t="s">
        <v>19</v>
      </c>
      <c r="F237" s="257" t="s">
        <v>3316</v>
      </c>
      <c r="G237" s="255"/>
      <c r="H237" s="256" t="s">
        <v>19</v>
      </c>
      <c r="I237" s="258"/>
      <c r="J237" s="255"/>
      <c r="K237" s="255"/>
      <c r="L237" s="259"/>
      <c r="M237" s="260"/>
      <c r="N237" s="261"/>
      <c r="O237" s="261"/>
      <c r="P237" s="261"/>
      <c r="Q237" s="261"/>
      <c r="R237" s="261"/>
      <c r="S237" s="261"/>
      <c r="T237" s="262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3" t="s">
        <v>285</v>
      </c>
      <c r="AU237" s="263" t="s">
        <v>84</v>
      </c>
      <c r="AV237" s="14" t="s">
        <v>82</v>
      </c>
      <c r="AW237" s="14" t="s">
        <v>37</v>
      </c>
      <c r="AX237" s="14" t="s">
        <v>75</v>
      </c>
      <c r="AY237" s="263" t="s">
        <v>277</v>
      </c>
    </row>
    <row r="238" s="12" customFormat="1">
      <c r="A238" s="12"/>
      <c r="B238" s="228"/>
      <c r="C238" s="229"/>
      <c r="D238" s="223" t="s">
        <v>285</v>
      </c>
      <c r="E238" s="230" t="s">
        <v>19</v>
      </c>
      <c r="F238" s="231" t="s">
        <v>3317</v>
      </c>
      <c r="G238" s="229"/>
      <c r="H238" s="232">
        <v>252.137</v>
      </c>
      <c r="I238" s="233"/>
      <c r="J238" s="229"/>
      <c r="K238" s="229"/>
      <c r="L238" s="234"/>
      <c r="M238" s="235"/>
      <c r="N238" s="236"/>
      <c r="O238" s="236"/>
      <c r="P238" s="236"/>
      <c r="Q238" s="236"/>
      <c r="R238" s="236"/>
      <c r="S238" s="236"/>
      <c r="T238" s="237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T238" s="238" t="s">
        <v>285</v>
      </c>
      <c r="AU238" s="238" t="s">
        <v>84</v>
      </c>
      <c r="AV238" s="12" t="s">
        <v>84</v>
      </c>
      <c r="AW238" s="12" t="s">
        <v>37</v>
      </c>
      <c r="AX238" s="12" t="s">
        <v>75</v>
      </c>
      <c r="AY238" s="238" t="s">
        <v>277</v>
      </c>
    </row>
    <row r="239" s="12" customFormat="1">
      <c r="A239" s="12"/>
      <c r="B239" s="228"/>
      <c r="C239" s="229"/>
      <c r="D239" s="223" t="s">
        <v>285</v>
      </c>
      <c r="E239" s="230" t="s">
        <v>19</v>
      </c>
      <c r="F239" s="231" t="s">
        <v>3318</v>
      </c>
      <c r="G239" s="229"/>
      <c r="H239" s="232">
        <v>539.24000000000001</v>
      </c>
      <c r="I239" s="233"/>
      <c r="J239" s="229"/>
      <c r="K239" s="229"/>
      <c r="L239" s="234"/>
      <c r="M239" s="235"/>
      <c r="N239" s="236"/>
      <c r="O239" s="236"/>
      <c r="P239" s="236"/>
      <c r="Q239" s="236"/>
      <c r="R239" s="236"/>
      <c r="S239" s="236"/>
      <c r="T239" s="237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T239" s="238" t="s">
        <v>285</v>
      </c>
      <c r="AU239" s="238" t="s">
        <v>84</v>
      </c>
      <c r="AV239" s="12" t="s">
        <v>84</v>
      </c>
      <c r="AW239" s="12" t="s">
        <v>37</v>
      </c>
      <c r="AX239" s="12" t="s">
        <v>75</v>
      </c>
      <c r="AY239" s="238" t="s">
        <v>277</v>
      </c>
    </row>
    <row r="240" s="16" customFormat="1">
      <c r="A240" s="16"/>
      <c r="B240" s="291"/>
      <c r="C240" s="292"/>
      <c r="D240" s="223" t="s">
        <v>285</v>
      </c>
      <c r="E240" s="293" t="s">
        <v>19</v>
      </c>
      <c r="F240" s="294" t="s">
        <v>3297</v>
      </c>
      <c r="G240" s="292"/>
      <c r="H240" s="295">
        <v>1171.567</v>
      </c>
      <c r="I240" s="296"/>
      <c r="J240" s="292"/>
      <c r="K240" s="292"/>
      <c r="L240" s="297"/>
      <c r="M240" s="298"/>
      <c r="N240" s="299"/>
      <c r="O240" s="299"/>
      <c r="P240" s="299"/>
      <c r="Q240" s="299"/>
      <c r="R240" s="299"/>
      <c r="S240" s="299"/>
      <c r="T240" s="300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T240" s="301" t="s">
        <v>285</v>
      </c>
      <c r="AU240" s="301" t="s">
        <v>84</v>
      </c>
      <c r="AV240" s="16" t="s">
        <v>98</v>
      </c>
      <c r="AW240" s="16" t="s">
        <v>37</v>
      </c>
      <c r="AX240" s="16" t="s">
        <v>75</v>
      </c>
      <c r="AY240" s="301" t="s">
        <v>277</v>
      </c>
    </row>
    <row r="241" s="12" customFormat="1">
      <c r="A241" s="12"/>
      <c r="B241" s="228"/>
      <c r="C241" s="229"/>
      <c r="D241" s="223" t="s">
        <v>285</v>
      </c>
      <c r="E241" s="230" t="s">
        <v>19</v>
      </c>
      <c r="F241" s="231" t="s">
        <v>3358</v>
      </c>
      <c r="G241" s="229"/>
      <c r="H241" s="232">
        <v>58.578000000000003</v>
      </c>
      <c r="I241" s="233"/>
      <c r="J241" s="229"/>
      <c r="K241" s="229"/>
      <c r="L241" s="234"/>
      <c r="M241" s="235"/>
      <c r="N241" s="236"/>
      <c r="O241" s="236"/>
      <c r="P241" s="236"/>
      <c r="Q241" s="236"/>
      <c r="R241" s="236"/>
      <c r="S241" s="236"/>
      <c r="T241" s="237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T241" s="238" t="s">
        <v>285</v>
      </c>
      <c r="AU241" s="238" t="s">
        <v>84</v>
      </c>
      <c r="AV241" s="12" t="s">
        <v>84</v>
      </c>
      <c r="AW241" s="12" t="s">
        <v>37</v>
      </c>
      <c r="AX241" s="12" t="s">
        <v>75</v>
      </c>
      <c r="AY241" s="238" t="s">
        <v>277</v>
      </c>
    </row>
    <row r="242" s="12" customFormat="1">
      <c r="A242" s="12"/>
      <c r="B242" s="228"/>
      <c r="C242" s="229"/>
      <c r="D242" s="223" t="s">
        <v>285</v>
      </c>
      <c r="E242" s="230" t="s">
        <v>19</v>
      </c>
      <c r="F242" s="231" t="s">
        <v>3359</v>
      </c>
      <c r="G242" s="229"/>
      <c r="H242" s="232">
        <v>23.431000000000001</v>
      </c>
      <c r="I242" s="233"/>
      <c r="J242" s="229"/>
      <c r="K242" s="229"/>
      <c r="L242" s="234"/>
      <c r="M242" s="235"/>
      <c r="N242" s="236"/>
      <c r="O242" s="236"/>
      <c r="P242" s="236"/>
      <c r="Q242" s="236"/>
      <c r="R242" s="236"/>
      <c r="S242" s="236"/>
      <c r="T242" s="237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T242" s="238" t="s">
        <v>285</v>
      </c>
      <c r="AU242" s="238" t="s">
        <v>84</v>
      </c>
      <c r="AV242" s="12" t="s">
        <v>84</v>
      </c>
      <c r="AW242" s="12" t="s">
        <v>37</v>
      </c>
      <c r="AX242" s="12" t="s">
        <v>82</v>
      </c>
      <c r="AY242" s="238" t="s">
        <v>277</v>
      </c>
    </row>
    <row r="243" s="2" customFormat="1" ht="21.75" customHeight="1">
      <c r="A243" s="41"/>
      <c r="B243" s="42"/>
      <c r="C243" s="210" t="s">
        <v>217</v>
      </c>
      <c r="D243" s="210" t="s">
        <v>278</v>
      </c>
      <c r="E243" s="211" t="s">
        <v>3365</v>
      </c>
      <c r="F243" s="212" t="s">
        <v>3366</v>
      </c>
      <c r="G243" s="213" t="s">
        <v>1131</v>
      </c>
      <c r="H243" s="214">
        <v>4.5</v>
      </c>
      <c r="I243" s="215"/>
      <c r="J243" s="216">
        <f>ROUND(I243*H243,2)</f>
        <v>0</v>
      </c>
      <c r="K243" s="212" t="s">
        <v>2354</v>
      </c>
      <c r="L243" s="47"/>
      <c r="M243" s="217" t="s">
        <v>19</v>
      </c>
      <c r="N243" s="218" t="s">
        <v>46</v>
      </c>
      <c r="O243" s="87"/>
      <c r="P243" s="219">
        <f>O243*H243</f>
        <v>0</v>
      </c>
      <c r="Q243" s="219">
        <v>0</v>
      </c>
      <c r="R243" s="219">
        <f>Q243*H243</f>
        <v>0</v>
      </c>
      <c r="S243" s="219">
        <v>0</v>
      </c>
      <c r="T243" s="220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1" t="s">
        <v>102</v>
      </c>
      <c r="AT243" s="221" t="s">
        <v>278</v>
      </c>
      <c r="AU243" s="221" t="s">
        <v>84</v>
      </c>
      <c r="AY243" s="20" t="s">
        <v>277</v>
      </c>
      <c r="BE243" s="222">
        <f>IF(N243="základní",J243,0)</f>
        <v>0</v>
      </c>
      <c r="BF243" s="222">
        <f>IF(N243="snížená",J243,0)</f>
        <v>0</v>
      </c>
      <c r="BG243" s="222">
        <f>IF(N243="zákl. přenesená",J243,0)</f>
        <v>0</v>
      </c>
      <c r="BH243" s="222">
        <f>IF(N243="sníž. přenesená",J243,0)</f>
        <v>0</v>
      </c>
      <c r="BI243" s="222">
        <f>IF(N243="nulová",J243,0)</f>
        <v>0</v>
      </c>
      <c r="BJ243" s="20" t="s">
        <v>82</v>
      </c>
      <c r="BK243" s="222">
        <f>ROUND(I243*H243,2)</f>
        <v>0</v>
      </c>
      <c r="BL243" s="20" t="s">
        <v>102</v>
      </c>
      <c r="BM243" s="221" t="s">
        <v>3367</v>
      </c>
    </row>
    <row r="244" s="2" customFormat="1">
      <c r="A244" s="41"/>
      <c r="B244" s="42"/>
      <c r="C244" s="43"/>
      <c r="D244" s="223" t="s">
        <v>283</v>
      </c>
      <c r="E244" s="43"/>
      <c r="F244" s="224" t="s">
        <v>3368</v>
      </c>
      <c r="G244" s="43"/>
      <c r="H244" s="43"/>
      <c r="I244" s="225"/>
      <c r="J244" s="43"/>
      <c r="K244" s="43"/>
      <c r="L244" s="47"/>
      <c r="M244" s="226"/>
      <c r="N244" s="22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283</v>
      </c>
      <c r="AU244" s="20" t="s">
        <v>84</v>
      </c>
    </row>
    <row r="245" s="2" customFormat="1">
      <c r="A245" s="41"/>
      <c r="B245" s="42"/>
      <c r="C245" s="43"/>
      <c r="D245" s="252" t="s">
        <v>2357</v>
      </c>
      <c r="E245" s="43"/>
      <c r="F245" s="253" t="s">
        <v>3369</v>
      </c>
      <c r="G245" s="43"/>
      <c r="H245" s="43"/>
      <c r="I245" s="225"/>
      <c r="J245" s="43"/>
      <c r="K245" s="43"/>
      <c r="L245" s="47"/>
      <c r="M245" s="226"/>
      <c r="N245" s="22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2357</v>
      </c>
      <c r="AU245" s="20" t="s">
        <v>84</v>
      </c>
    </row>
    <row r="246" s="12" customFormat="1">
      <c r="A246" s="12"/>
      <c r="B246" s="228"/>
      <c r="C246" s="229"/>
      <c r="D246" s="223" t="s">
        <v>285</v>
      </c>
      <c r="E246" s="230" t="s">
        <v>19</v>
      </c>
      <c r="F246" s="231" t="s">
        <v>3370</v>
      </c>
      <c r="G246" s="229"/>
      <c r="H246" s="232">
        <v>4.5</v>
      </c>
      <c r="I246" s="233"/>
      <c r="J246" s="229"/>
      <c r="K246" s="229"/>
      <c r="L246" s="234"/>
      <c r="M246" s="235"/>
      <c r="N246" s="236"/>
      <c r="O246" s="236"/>
      <c r="P246" s="236"/>
      <c r="Q246" s="236"/>
      <c r="R246" s="236"/>
      <c r="S246" s="236"/>
      <c r="T246" s="237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T246" s="238" t="s">
        <v>285</v>
      </c>
      <c r="AU246" s="238" t="s">
        <v>84</v>
      </c>
      <c r="AV246" s="12" t="s">
        <v>84</v>
      </c>
      <c r="AW246" s="12" t="s">
        <v>37</v>
      </c>
      <c r="AX246" s="12" t="s">
        <v>82</v>
      </c>
      <c r="AY246" s="238" t="s">
        <v>277</v>
      </c>
    </row>
    <row r="247" s="2" customFormat="1" ht="21.75" customHeight="1">
      <c r="A247" s="41"/>
      <c r="B247" s="42"/>
      <c r="C247" s="210" t="s">
        <v>220</v>
      </c>
      <c r="D247" s="210" t="s">
        <v>278</v>
      </c>
      <c r="E247" s="211" t="s">
        <v>3371</v>
      </c>
      <c r="F247" s="212" t="s">
        <v>3372</v>
      </c>
      <c r="G247" s="213" t="s">
        <v>1131</v>
      </c>
      <c r="H247" s="214">
        <v>33.119999999999997</v>
      </c>
      <c r="I247" s="215"/>
      <c r="J247" s="216">
        <f>ROUND(I247*H247,2)</f>
        <v>0</v>
      </c>
      <c r="K247" s="212" t="s">
        <v>19</v>
      </c>
      <c r="L247" s="47"/>
      <c r="M247" s="217" t="s">
        <v>19</v>
      </c>
      <c r="N247" s="218" t="s">
        <v>46</v>
      </c>
      <c r="O247" s="87"/>
      <c r="P247" s="219">
        <f>O247*H247</f>
        <v>0</v>
      </c>
      <c r="Q247" s="219">
        <v>0</v>
      </c>
      <c r="R247" s="219">
        <f>Q247*H247</f>
        <v>0</v>
      </c>
      <c r="S247" s="219">
        <v>0</v>
      </c>
      <c r="T247" s="220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1" t="s">
        <v>102</v>
      </c>
      <c r="AT247" s="221" t="s">
        <v>278</v>
      </c>
      <c r="AU247" s="221" t="s">
        <v>84</v>
      </c>
      <c r="AY247" s="20" t="s">
        <v>277</v>
      </c>
      <c r="BE247" s="222">
        <f>IF(N247="základní",J247,0)</f>
        <v>0</v>
      </c>
      <c r="BF247" s="222">
        <f>IF(N247="snížená",J247,0)</f>
        <v>0</v>
      </c>
      <c r="BG247" s="222">
        <f>IF(N247="zákl. přenesená",J247,0)</f>
        <v>0</v>
      </c>
      <c r="BH247" s="222">
        <f>IF(N247="sníž. přenesená",J247,0)</f>
        <v>0</v>
      </c>
      <c r="BI247" s="222">
        <f>IF(N247="nulová",J247,0)</f>
        <v>0</v>
      </c>
      <c r="BJ247" s="20" t="s">
        <v>82</v>
      </c>
      <c r="BK247" s="222">
        <f>ROUND(I247*H247,2)</f>
        <v>0</v>
      </c>
      <c r="BL247" s="20" t="s">
        <v>102</v>
      </c>
      <c r="BM247" s="221" t="s">
        <v>3373</v>
      </c>
    </row>
    <row r="248" s="2" customFormat="1">
      <c r="A248" s="41"/>
      <c r="B248" s="42"/>
      <c r="C248" s="43"/>
      <c r="D248" s="223" t="s">
        <v>283</v>
      </c>
      <c r="E248" s="43"/>
      <c r="F248" s="224" t="s">
        <v>3374</v>
      </c>
      <c r="G248" s="43"/>
      <c r="H248" s="43"/>
      <c r="I248" s="225"/>
      <c r="J248" s="43"/>
      <c r="K248" s="43"/>
      <c r="L248" s="47"/>
      <c r="M248" s="226"/>
      <c r="N248" s="22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283</v>
      </c>
      <c r="AU248" s="20" t="s">
        <v>84</v>
      </c>
    </row>
    <row r="249" s="2" customFormat="1">
      <c r="A249" s="41"/>
      <c r="B249" s="42"/>
      <c r="C249" s="43"/>
      <c r="D249" s="223" t="s">
        <v>1002</v>
      </c>
      <c r="E249" s="43"/>
      <c r="F249" s="251" t="s">
        <v>3375</v>
      </c>
      <c r="G249" s="43"/>
      <c r="H249" s="43"/>
      <c r="I249" s="225"/>
      <c r="J249" s="43"/>
      <c r="K249" s="43"/>
      <c r="L249" s="47"/>
      <c r="M249" s="226"/>
      <c r="N249" s="227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1002</v>
      </c>
      <c r="AU249" s="20" t="s">
        <v>84</v>
      </c>
    </row>
    <row r="250" s="12" customFormat="1">
      <c r="A250" s="12"/>
      <c r="B250" s="228"/>
      <c r="C250" s="229"/>
      <c r="D250" s="223" t="s">
        <v>285</v>
      </c>
      <c r="E250" s="230" t="s">
        <v>19</v>
      </c>
      <c r="F250" s="231" t="s">
        <v>3376</v>
      </c>
      <c r="G250" s="229"/>
      <c r="H250" s="232">
        <v>33.119999999999997</v>
      </c>
      <c r="I250" s="233"/>
      <c r="J250" s="229"/>
      <c r="K250" s="229"/>
      <c r="L250" s="234"/>
      <c r="M250" s="235"/>
      <c r="N250" s="236"/>
      <c r="O250" s="236"/>
      <c r="P250" s="236"/>
      <c r="Q250" s="236"/>
      <c r="R250" s="236"/>
      <c r="S250" s="236"/>
      <c r="T250" s="237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T250" s="238" t="s">
        <v>285</v>
      </c>
      <c r="AU250" s="238" t="s">
        <v>84</v>
      </c>
      <c r="AV250" s="12" t="s">
        <v>84</v>
      </c>
      <c r="AW250" s="12" t="s">
        <v>37</v>
      </c>
      <c r="AX250" s="12" t="s">
        <v>82</v>
      </c>
      <c r="AY250" s="238" t="s">
        <v>277</v>
      </c>
    </row>
    <row r="251" s="2" customFormat="1" ht="21.75" customHeight="1">
      <c r="A251" s="41"/>
      <c r="B251" s="42"/>
      <c r="C251" s="210" t="s">
        <v>223</v>
      </c>
      <c r="D251" s="210" t="s">
        <v>278</v>
      </c>
      <c r="E251" s="211" t="s">
        <v>3377</v>
      </c>
      <c r="F251" s="212" t="s">
        <v>3378</v>
      </c>
      <c r="G251" s="213" t="s">
        <v>1131</v>
      </c>
      <c r="H251" s="214">
        <v>35.146999999999998</v>
      </c>
      <c r="I251" s="215"/>
      <c r="J251" s="216">
        <f>ROUND(I251*H251,2)</f>
        <v>0</v>
      </c>
      <c r="K251" s="212" t="s">
        <v>2354</v>
      </c>
      <c r="L251" s="47"/>
      <c r="M251" s="217" t="s">
        <v>19</v>
      </c>
      <c r="N251" s="218" t="s">
        <v>46</v>
      </c>
      <c r="O251" s="87"/>
      <c r="P251" s="219">
        <f>O251*H251</f>
        <v>0</v>
      </c>
      <c r="Q251" s="219">
        <v>0</v>
      </c>
      <c r="R251" s="219">
        <f>Q251*H251</f>
        <v>0</v>
      </c>
      <c r="S251" s="219">
        <v>0</v>
      </c>
      <c r="T251" s="220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1" t="s">
        <v>102</v>
      </c>
      <c r="AT251" s="221" t="s">
        <v>278</v>
      </c>
      <c r="AU251" s="221" t="s">
        <v>84</v>
      </c>
      <c r="AY251" s="20" t="s">
        <v>277</v>
      </c>
      <c r="BE251" s="222">
        <f>IF(N251="základní",J251,0)</f>
        <v>0</v>
      </c>
      <c r="BF251" s="222">
        <f>IF(N251="snížená",J251,0)</f>
        <v>0</v>
      </c>
      <c r="BG251" s="222">
        <f>IF(N251="zákl. přenesená",J251,0)</f>
        <v>0</v>
      </c>
      <c r="BH251" s="222">
        <f>IF(N251="sníž. přenesená",J251,0)</f>
        <v>0</v>
      </c>
      <c r="BI251" s="222">
        <f>IF(N251="nulová",J251,0)</f>
        <v>0</v>
      </c>
      <c r="BJ251" s="20" t="s">
        <v>82</v>
      </c>
      <c r="BK251" s="222">
        <f>ROUND(I251*H251,2)</f>
        <v>0</v>
      </c>
      <c r="BL251" s="20" t="s">
        <v>102</v>
      </c>
      <c r="BM251" s="221" t="s">
        <v>3379</v>
      </c>
    </row>
    <row r="252" s="2" customFormat="1">
      <c r="A252" s="41"/>
      <c r="B252" s="42"/>
      <c r="C252" s="43"/>
      <c r="D252" s="223" t="s">
        <v>283</v>
      </c>
      <c r="E252" s="43"/>
      <c r="F252" s="224" t="s">
        <v>3380</v>
      </c>
      <c r="G252" s="43"/>
      <c r="H252" s="43"/>
      <c r="I252" s="225"/>
      <c r="J252" s="43"/>
      <c r="K252" s="43"/>
      <c r="L252" s="47"/>
      <c r="M252" s="226"/>
      <c r="N252" s="227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283</v>
      </c>
      <c r="AU252" s="20" t="s">
        <v>84</v>
      </c>
    </row>
    <row r="253" s="2" customFormat="1">
      <c r="A253" s="41"/>
      <c r="B253" s="42"/>
      <c r="C253" s="43"/>
      <c r="D253" s="252" t="s">
        <v>2357</v>
      </c>
      <c r="E253" s="43"/>
      <c r="F253" s="253" t="s">
        <v>3381</v>
      </c>
      <c r="G253" s="43"/>
      <c r="H253" s="43"/>
      <c r="I253" s="225"/>
      <c r="J253" s="43"/>
      <c r="K253" s="43"/>
      <c r="L253" s="47"/>
      <c r="M253" s="226"/>
      <c r="N253" s="227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2357</v>
      </c>
      <c r="AU253" s="20" t="s">
        <v>84</v>
      </c>
    </row>
    <row r="254" s="12" customFormat="1">
      <c r="A254" s="12"/>
      <c r="B254" s="228"/>
      <c r="C254" s="229"/>
      <c r="D254" s="223" t="s">
        <v>285</v>
      </c>
      <c r="E254" s="230" t="s">
        <v>19</v>
      </c>
      <c r="F254" s="231" t="s">
        <v>3310</v>
      </c>
      <c r="G254" s="229"/>
      <c r="H254" s="232">
        <v>2.7200000000000002</v>
      </c>
      <c r="I254" s="233"/>
      <c r="J254" s="229"/>
      <c r="K254" s="229"/>
      <c r="L254" s="234"/>
      <c r="M254" s="235"/>
      <c r="N254" s="236"/>
      <c r="O254" s="236"/>
      <c r="P254" s="236"/>
      <c r="Q254" s="236"/>
      <c r="R254" s="236"/>
      <c r="S254" s="236"/>
      <c r="T254" s="237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T254" s="238" t="s">
        <v>285</v>
      </c>
      <c r="AU254" s="238" t="s">
        <v>84</v>
      </c>
      <c r="AV254" s="12" t="s">
        <v>84</v>
      </c>
      <c r="AW254" s="12" t="s">
        <v>37</v>
      </c>
      <c r="AX254" s="12" t="s">
        <v>75</v>
      </c>
      <c r="AY254" s="238" t="s">
        <v>277</v>
      </c>
    </row>
    <row r="255" s="12" customFormat="1">
      <c r="A255" s="12"/>
      <c r="B255" s="228"/>
      <c r="C255" s="229"/>
      <c r="D255" s="223" t="s">
        <v>285</v>
      </c>
      <c r="E255" s="230" t="s">
        <v>19</v>
      </c>
      <c r="F255" s="231" t="s">
        <v>3311</v>
      </c>
      <c r="G255" s="229"/>
      <c r="H255" s="232">
        <v>7.9299999999999997</v>
      </c>
      <c r="I255" s="233"/>
      <c r="J255" s="229"/>
      <c r="K255" s="229"/>
      <c r="L255" s="234"/>
      <c r="M255" s="235"/>
      <c r="N255" s="236"/>
      <c r="O255" s="236"/>
      <c r="P255" s="236"/>
      <c r="Q255" s="236"/>
      <c r="R255" s="236"/>
      <c r="S255" s="236"/>
      <c r="T255" s="237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T255" s="238" t="s">
        <v>285</v>
      </c>
      <c r="AU255" s="238" t="s">
        <v>84</v>
      </c>
      <c r="AV255" s="12" t="s">
        <v>84</v>
      </c>
      <c r="AW255" s="12" t="s">
        <v>37</v>
      </c>
      <c r="AX255" s="12" t="s">
        <v>75</v>
      </c>
      <c r="AY255" s="238" t="s">
        <v>277</v>
      </c>
    </row>
    <row r="256" s="12" customFormat="1">
      <c r="A256" s="12"/>
      <c r="B256" s="228"/>
      <c r="C256" s="229"/>
      <c r="D256" s="223" t="s">
        <v>285</v>
      </c>
      <c r="E256" s="230" t="s">
        <v>19</v>
      </c>
      <c r="F256" s="231" t="s">
        <v>3312</v>
      </c>
      <c r="G256" s="229"/>
      <c r="H256" s="232">
        <v>0.38500000000000001</v>
      </c>
      <c r="I256" s="233"/>
      <c r="J256" s="229"/>
      <c r="K256" s="229"/>
      <c r="L256" s="234"/>
      <c r="M256" s="235"/>
      <c r="N256" s="236"/>
      <c r="O256" s="236"/>
      <c r="P256" s="236"/>
      <c r="Q256" s="236"/>
      <c r="R256" s="236"/>
      <c r="S256" s="236"/>
      <c r="T256" s="237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T256" s="238" t="s">
        <v>285</v>
      </c>
      <c r="AU256" s="238" t="s">
        <v>84</v>
      </c>
      <c r="AV256" s="12" t="s">
        <v>84</v>
      </c>
      <c r="AW256" s="12" t="s">
        <v>37</v>
      </c>
      <c r="AX256" s="12" t="s">
        <v>75</v>
      </c>
      <c r="AY256" s="238" t="s">
        <v>277</v>
      </c>
    </row>
    <row r="257" s="16" customFormat="1">
      <c r="A257" s="16"/>
      <c r="B257" s="291"/>
      <c r="C257" s="292"/>
      <c r="D257" s="223" t="s">
        <v>285</v>
      </c>
      <c r="E257" s="293" t="s">
        <v>19</v>
      </c>
      <c r="F257" s="294" t="s">
        <v>3297</v>
      </c>
      <c r="G257" s="292"/>
      <c r="H257" s="295">
        <v>11.035</v>
      </c>
      <c r="I257" s="296"/>
      <c r="J257" s="292"/>
      <c r="K257" s="292"/>
      <c r="L257" s="297"/>
      <c r="M257" s="298"/>
      <c r="N257" s="299"/>
      <c r="O257" s="299"/>
      <c r="P257" s="299"/>
      <c r="Q257" s="299"/>
      <c r="R257" s="299"/>
      <c r="S257" s="299"/>
      <c r="T257" s="300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T257" s="301" t="s">
        <v>285</v>
      </c>
      <c r="AU257" s="301" t="s">
        <v>84</v>
      </c>
      <c r="AV257" s="16" t="s">
        <v>98</v>
      </c>
      <c r="AW257" s="16" t="s">
        <v>37</v>
      </c>
      <c r="AX257" s="16" t="s">
        <v>75</v>
      </c>
      <c r="AY257" s="301" t="s">
        <v>277</v>
      </c>
    </row>
    <row r="258" s="14" customFormat="1">
      <c r="A258" s="14"/>
      <c r="B258" s="254"/>
      <c r="C258" s="255"/>
      <c r="D258" s="223" t="s">
        <v>285</v>
      </c>
      <c r="E258" s="256" t="s">
        <v>19</v>
      </c>
      <c r="F258" s="257" t="s">
        <v>3313</v>
      </c>
      <c r="G258" s="255"/>
      <c r="H258" s="256" t="s">
        <v>19</v>
      </c>
      <c r="I258" s="258"/>
      <c r="J258" s="255"/>
      <c r="K258" s="255"/>
      <c r="L258" s="259"/>
      <c r="M258" s="260"/>
      <c r="N258" s="261"/>
      <c r="O258" s="261"/>
      <c r="P258" s="261"/>
      <c r="Q258" s="261"/>
      <c r="R258" s="261"/>
      <c r="S258" s="261"/>
      <c r="T258" s="262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3" t="s">
        <v>285</v>
      </c>
      <c r="AU258" s="263" t="s">
        <v>84</v>
      </c>
      <c r="AV258" s="14" t="s">
        <v>82</v>
      </c>
      <c r="AW258" s="14" t="s">
        <v>37</v>
      </c>
      <c r="AX258" s="14" t="s">
        <v>75</v>
      </c>
      <c r="AY258" s="263" t="s">
        <v>277</v>
      </c>
    </row>
    <row r="259" s="12" customFormat="1">
      <c r="A259" s="12"/>
      <c r="B259" s="228"/>
      <c r="C259" s="229"/>
      <c r="D259" s="223" t="s">
        <v>285</v>
      </c>
      <c r="E259" s="230" t="s">
        <v>19</v>
      </c>
      <c r="F259" s="231" t="s">
        <v>3314</v>
      </c>
      <c r="G259" s="229"/>
      <c r="H259" s="232">
        <v>530.06200000000001</v>
      </c>
      <c r="I259" s="233"/>
      <c r="J259" s="229"/>
      <c r="K259" s="229"/>
      <c r="L259" s="234"/>
      <c r="M259" s="235"/>
      <c r="N259" s="236"/>
      <c r="O259" s="236"/>
      <c r="P259" s="236"/>
      <c r="Q259" s="236"/>
      <c r="R259" s="236"/>
      <c r="S259" s="236"/>
      <c r="T259" s="237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T259" s="238" t="s">
        <v>285</v>
      </c>
      <c r="AU259" s="238" t="s">
        <v>84</v>
      </c>
      <c r="AV259" s="12" t="s">
        <v>84</v>
      </c>
      <c r="AW259" s="12" t="s">
        <v>37</v>
      </c>
      <c r="AX259" s="12" t="s">
        <v>75</v>
      </c>
      <c r="AY259" s="238" t="s">
        <v>277</v>
      </c>
    </row>
    <row r="260" s="12" customFormat="1">
      <c r="A260" s="12"/>
      <c r="B260" s="228"/>
      <c r="C260" s="229"/>
      <c r="D260" s="223" t="s">
        <v>285</v>
      </c>
      <c r="E260" s="230" t="s">
        <v>19</v>
      </c>
      <c r="F260" s="231" t="s">
        <v>3315</v>
      </c>
      <c r="G260" s="229"/>
      <c r="H260" s="232">
        <v>-149.87200000000001</v>
      </c>
      <c r="I260" s="233"/>
      <c r="J260" s="229"/>
      <c r="K260" s="229"/>
      <c r="L260" s="234"/>
      <c r="M260" s="235"/>
      <c r="N260" s="236"/>
      <c r="O260" s="236"/>
      <c r="P260" s="236"/>
      <c r="Q260" s="236"/>
      <c r="R260" s="236"/>
      <c r="S260" s="236"/>
      <c r="T260" s="237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T260" s="238" t="s">
        <v>285</v>
      </c>
      <c r="AU260" s="238" t="s">
        <v>84</v>
      </c>
      <c r="AV260" s="12" t="s">
        <v>84</v>
      </c>
      <c r="AW260" s="12" t="s">
        <v>37</v>
      </c>
      <c r="AX260" s="12" t="s">
        <v>75</v>
      </c>
      <c r="AY260" s="238" t="s">
        <v>277</v>
      </c>
    </row>
    <row r="261" s="14" customFormat="1">
      <c r="A261" s="14"/>
      <c r="B261" s="254"/>
      <c r="C261" s="255"/>
      <c r="D261" s="223" t="s">
        <v>285</v>
      </c>
      <c r="E261" s="256" t="s">
        <v>19</v>
      </c>
      <c r="F261" s="257" t="s">
        <v>3316</v>
      </c>
      <c r="G261" s="255"/>
      <c r="H261" s="256" t="s">
        <v>19</v>
      </c>
      <c r="I261" s="258"/>
      <c r="J261" s="255"/>
      <c r="K261" s="255"/>
      <c r="L261" s="259"/>
      <c r="M261" s="260"/>
      <c r="N261" s="261"/>
      <c r="O261" s="261"/>
      <c r="P261" s="261"/>
      <c r="Q261" s="261"/>
      <c r="R261" s="261"/>
      <c r="S261" s="261"/>
      <c r="T261" s="262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3" t="s">
        <v>285</v>
      </c>
      <c r="AU261" s="263" t="s">
        <v>84</v>
      </c>
      <c r="AV261" s="14" t="s">
        <v>82</v>
      </c>
      <c r="AW261" s="14" t="s">
        <v>37</v>
      </c>
      <c r="AX261" s="14" t="s">
        <v>75</v>
      </c>
      <c r="AY261" s="263" t="s">
        <v>277</v>
      </c>
    </row>
    <row r="262" s="12" customFormat="1">
      <c r="A262" s="12"/>
      <c r="B262" s="228"/>
      <c r="C262" s="229"/>
      <c r="D262" s="223" t="s">
        <v>285</v>
      </c>
      <c r="E262" s="230" t="s">
        <v>19</v>
      </c>
      <c r="F262" s="231" t="s">
        <v>3317</v>
      </c>
      <c r="G262" s="229"/>
      <c r="H262" s="232">
        <v>252.137</v>
      </c>
      <c r="I262" s="233"/>
      <c r="J262" s="229"/>
      <c r="K262" s="229"/>
      <c r="L262" s="234"/>
      <c r="M262" s="235"/>
      <c r="N262" s="236"/>
      <c r="O262" s="236"/>
      <c r="P262" s="236"/>
      <c r="Q262" s="236"/>
      <c r="R262" s="236"/>
      <c r="S262" s="236"/>
      <c r="T262" s="237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T262" s="238" t="s">
        <v>285</v>
      </c>
      <c r="AU262" s="238" t="s">
        <v>84</v>
      </c>
      <c r="AV262" s="12" t="s">
        <v>84</v>
      </c>
      <c r="AW262" s="12" t="s">
        <v>37</v>
      </c>
      <c r="AX262" s="12" t="s">
        <v>75</v>
      </c>
      <c r="AY262" s="238" t="s">
        <v>277</v>
      </c>
    </row>
    <row r="263" s="12" customFormat="1">
      <c r="A263" s="12"/>
      <c r="B263" s="228"/>
      <c r="C263" s="229"/>
      <c r="D263" s="223" t="s">
        <v>285</v>
      </c>
      <c r="E263" s="230" t="s">
        <v>19</v>
      </c>
      <c r="F263" s="231" t="s">
        <v>3318</v>
      </c>
      <c r="G263" s="229"/>
      <c r="H263" s="232">
        <v>539.24000000000001</v>
      </c>
      <c r="I263" s="233"/>
      <c r="J263" s="229"/>
      <c r="K263" s="229"/>
      <c r="L263" s="234"/>
      <c r="M263" s="235"/>
      <c r="N263" s="236"/>
      <c r="O263" s="236"/>
      <c r="P263" s="236"/>
      <c r="Q263" s="236"/>
      <c r="R263" s="236"/>
      <c r="S263" s="236"/>
      <c r="T263" s="237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T263" s="238" t="s">
        <v>285</v>
      </c>
      <c r="AU263" s="238" t="s">
        <v>84</v>
      </c>
      <c r="AV263" s="12" t="s">
        <v>84</v>
      </c>
      <c r="AW263" s="12" t="s">
        <v>37</v>
      </c>
      <c r="AX263" s="12" t="s">
        <v>75</v>
      </c>
      <c r="AY263" s="238" t="s">
        <v>277</v>
      </c>
    </row>
    <row r="264" s="16" customFormat="1">
      <c r="A264" s="16"/>
      <c r="B264" s="291"/>
      <c r="C264" s="292"/>
      <c r="D264" s="223" t="s">
        <v>285</v>
      </c>
      <c r="E264" s="293" t="s">
        <v>19</v>
      </c>
      <c r="F264" s="294" t="s">
        <v>3297</v>
      </c>
      <c r="G264" s="292"/>
      <c r="H264" s="295">
        <v>1171.567</v>
      </c>
      <c r="I264" s="296"/>
      <c r="J264" s="292"/>
      <c r="K264" s="292"/>
      <c r="L264" s="297"/>
      <c r="M264" s="298"/>
      <c r="N264" s="299"/>
      <c r="O264" s="299"/>
      <c r="P264" s="299"/>
      <c r="Q264" s="299"/>
      <c r="R264" s="299"/>
      <c r="S264" s="299"/>
      <c r="T264" s="300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T264" s="301" t="s">
        <v>285</v>
      </c>
      <c r="AU264" s="301" t="s">
        <v>84</v>
      </c>
      <c r="AV264" s="16" t="s">
        <v>98</v>
      </c>
      <c r="AW264" s="16" t="s">
        <v>37</v>
      </c>
      <c r="AX264" s="16" t="s">
        <v>75</v>
      </c>
      <c r="AY264" s="301" t="s">
        <v>277</v>
      </c>
    </row>
    <row r="265" s="12" customFormat="1">
      <c r="A265" s="12"/>
      <c r="B265" s="228"/>
      <c r="C265" s="229"/>
      <c r="D265" s="223" t="s">
        <v>285</v>
      </c>
      <c r="E265" s="230" t="s">
        <v>19</v>
      </c>
      <c r="F265" s="231" t="s">
        <v>3358</v>
      </c>
      <c r="G265" s="229"/>
      <c r="H265" s="232">
        <v>58.578000000000003</v>
      </c>
      <c r="I265" s="233"/>
      <c r="J265" s="229"/>
      <c r="K265" s="229"/>
      <c r="L265" s="234"/>
      <c r="M265" s="235"/>
      <c r="N265" s="236"/>
      <c r="O265" s="236"/>
      <c r="P265" s="236"/>
      <c r="Q265" s="236"/>
      <c r="R265" s="236"/>
      <c r="S265" s="236"/>
      <c r="T265" s="237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T265" s="238" t="s">
        <v>285</v>
      </c>
      <c r="AU265" s="238" t="s">
        <v>84</v>
      </c>
      <c r="AV265" s="12" t="s">
        <v>84</v>
      </c>
      <c r="AW265" s="12" t="s">
        <v>37</v>
      </c>
      <c r="AX265" s="12" t="s">
        <v>75</v>
      </c>
      <c r="AY265" s="238" t="s">
        <v>277</v>
      </c>
    </row>
    <row r="266" s="12" customFormat="1">
      <c r="A266" s="12"/>
      <c r="B266" s="228"/>
      <c r="C266" s="229"/>
      <c r="D266" s="223" t="s">
        <v>285</v>
      </c>
      <c r="E266" s="230" t="s">
        <v>19</v>
      </c>
      <c r="F266" s="231" t="s">
        <v>3382</v>
      </c>
      <c r="G266" s="229"/>
      <c r="H266" s="232">
        <v>35.146999999999998</v>
      </c>
      <c r="I266" s="233"/>
      <c r="J266" s="229"/>
      <c r="K266" s="229"/>
      <c r="L266" s="234"/>
      <c r="M266" s="235"/>
      <c r="N266" s="236"/>
      <c r="O266" s="236"/>
      <c r="P266" s="236"/>
      <c r="Q266" s="236"/>
      <c r="R266" s="236"/>
      <c r="S266" s="236"/>
      <c r="T266" s="237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T266" s="238" t="s">
        <v>285</v>
      </c>
      <c r="AU266" s="238" t="s">
        <v>84</v>
      </c>
      <c r="AV266" s="12" t="s">
        <v>84</v>
      </c>
      <c r="AW266" s="12" t="s">
        <v>37</v>
      </c>
      <c r="AX266" s="12" t="s">
        <v>82</v>
      </c>
      <c r="AY266" s="238" t="s">
        <v>277</v>
      </c>
    </row>
    <row r="267" s="2" customFormat="1" ht="21.75" customHeight="1">
      <c r="A267" s="41"/>
      <c r="B267" s="42"/>
      <c r="C267" s="210" t="s">
        <v>226</v>
      </c>
      <c r="D267" s="210" t="s">
        <v>278</v>
      </c>
      <c r="E267" s="211" t="s">
        <v>3383</v>
      </c>
      <c r="F267" s="212" t="s">
        <v>3384</v>
      </c>
      <c r="G267" s="213" t="s">
        <v>1131</v>
      </c>
      <c r="H267" s="214">
        <v>35.146999999999998</v>
      </c>
      <c r="I267" s="215"/>
      <c r="J267" s="216">
        <f>ROUND(I267*H267,2)</f>
        <v>0</v>
      </c>
      <c r="K267" s="212" t="s">
        <v>2354</v>
      </c>
      <c r="L267" s="47"/>
      <c r="M267" s="217" t="s">
        <v>19</v>
      </c>
      <c r="N267" s="218" t="s">
        <v>46</v>
      </c>
      <c r="O267" s="87"/>
      <c r="P267" s="219">
        <f>O267*H267</f>
        <v>0</v>
      </c>
      <c r="Q267" s="219">
        <v>0</v>
      </c>
      <c r="R267" s="219">
        <f>Q267*H267</f>
        <v>0</v>
      </c>
      <c r="S267" s="219">
        <v>0</v>
      </c>
      <c r="T267" s="220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1" t="s">
        <v>102</v>
      </c>
      <c r="AT267" s="221" t="s">
        <v>278</v>
      </c>
      <c r="AU267" s="221" t="s">
        <v>84</v>
      </c>
      <c r="AY267" s="20" t="s">
        <v>277</v>
      </c>
      <c r="BE267" s="222">
        <f>IF(N267="základní",J267,0)</f>
        <v>0</v>
      </c>
      <c r="BF267" s="222">
        <f>IF(N267="snížená",J267,0)</f>
        <v>0</v>
      </c>
      <c r="BG267" s="222">
        <f>IF(N267="zákl. přenesená",J267,0)</f>
        <v>0</v>
      </c>
      <c r="BH267" s="222">
        <f>IF(N267="sníž. přenesená",J267,0)</f>
        <v>0</v>
      </c>
      <c r="BI267" s="222">
        <f>IF(N267="nulová",J267,0)</f>
        <v>0</v>
      </c>
      <c r="BJ267" s="20" t="s">
        <v>82</v>
      </c>
      <c r="BK267" s="222">
        <f>ROUND(I267*H267,2)</f>
        <v>0</v>
      </c>
      <c r="BL267" s="20" t="s">
        <v>102</v>
      </c>
      <c r="BM267" s="221" t="s">
        <v>3385</v>
      </c>
    </row>
    <row r="268" s="2" customFormat="1">
      <c r="A268" s="41"/>
      <c r="B268" s="42"/>
      <c r="C268" s="43"/>
      <c r="D268" s="223" t="s">
        <v>283</v>
      </c>
      <c r="E268" s="43"/>
      <c r="F268" s="224" t="s">
        <v>3386</v>
      </c>
      <c r="G268" s="43"/>
      <c r="H268" s="43"/>
      <c r="I268" s="225"/>
      <c r="J268" s="43"/>
      <c r="K268" s="43"/>
      <c r="L268" s="47"/>
      <c r="M268" s="226"/>
      <c r="N268" s="227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283</v>
      </c>
      <c r="AU268" s="20" t="s">
        <v>84</v>
      </c>
    </row>
    <row r="269" s="2" customFormat="1">
      <c r="A269" s="41"/>
      <c r="B269" s="42"/>
      <c r="C269" s="43"/>
      <c r="D269" s="252" t="s">
        <v>2357</v>
      </c>
      <c r="E269" s="43"/>
      <c r="F269" s="253" t="s">
        <v>3387</v>
      </c>
      <c r="G269" s="43"/>
      <c r="H269" s="43"/>
      <c r="I269" s="225"/>
      <c r="J269" s="43"/>
      <c r="K269" s="43"/>
      <c r="L269" s="47"/>
      <c r="M269" s="226"/>
      <c r="N269" s="227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2357</v>
      </c>
      <c r="AU269" s="20" t="s">
        <v>84</v>
      </c>
    </row>
    <row r="270" s="12" customFormat="1">
      <c r="A270" s="12"/>
      <c r="B270" s="228"/>
      <c r="C270" s="229"/>
      <c r="D270" s="223" t="s">
        <v>285</v>
      </c>
      <c r="E270" s="230" t="s">
        <v>19</v>
      </c>
      <c r="F270" s="231" t="s">
        <v>3310</v>
      </c>
      <c r="G270" s="229"/>
      <c r="H270" s="232">
        <v>2.7200000000000002</v>
      </c>
      <c r="I270" s="233"/>
      <c r="J270" s="229"/>
      <c r="K270" s="229"/>
      <c r="L270" s="234"/>
      <c r="M270" s="235"/>
      <c r="N270" s="236"/>
      <c r="O270" s="236"/>
      <c r="P270" s="236"/>
      <c r="Q270" s="236"/>
      <c r="R270" s="236"/>
      <c r="S270" s="236"/>
      <c r="T270" s="237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T270" s="238" t="s">
        <v>285</v>
      </c>
      <c r="AU270" s="238" t="s">
        <v>84</v>
      </c>
      <c r="AV270" s="12" t="s">
        <v>84</v>
      </c>
      <c r="AW270" s="12" t="s">
        <v>37</v>
      </c>
      <c r="AX270" s="12" t="s">
        <v>75</v>
      </c>
      <c r="AY270" s="238" t="s">
        <v>277</v>
      </c>
    </row>
    <row r="271" s="12" customFormat="1">
      <c r="A271" s="12"/>
      <c r="B271" s="228"/>
      <c r="C271" s="229"/>
      <c r="D271" s="223" t="s">
        <v>285</v>
      </c>
      <c r="E271" s="230" t="s">
        <v>19</v>
      </c>
      <c r="F271" s="231" t="s">
        <v>3311</v>
      </c>
      <c r="G271" s="229"/>
      <c r="H271" s="232">
        <v>7.9299999999999997</v>
      </c>
      <c r="I271" s="233"/>
      <c r="J271" s="229"/>
      <c r="K271" s="229"/>
      <c r="L271" s="234"/>
      <c r="M271" s="235"/>
      <c r="N271" s="236"/>
      <c r="O271" s="236"/>
      <c r="P271" s="236"/>
      <c r="Q271" s="236"/>
      <c r="R271" s="236"/>
      <c r="S271" s="236"/>
      <c r="T271" s="237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T271" s="238" t="s">
        <v>285</v>
      </c>
      <c r="AU271" s="238" t="s">
        <v>84</v>
      </c>
      <c r="AV271" s="12" t="s">
        <v>84</v>
      </c>
      <c r="AW271" s="12" t="s">
        <v>37</v>
      </c>
      <c r="AX271" s="12" t="s">
        <v>75</v>
      </c>
      <c r="AY271" s="238" t="s">
        <v>277</v>
      </c>
    </row>
    <row r="272" s="12" customFormat="1">
      <c r="A272" s="12"/>
      <c r="B272" s="228"/>
      <c r="C272" s="229"/>
      <c r="D272" s="223" t="s">
        <v>285</v>
      </c>
      <c r="E272" s="230" t="s">
        <v>19</v>
      </c>
      <c r="F272" s="231" t="s">
        <v>3312</v>
      </c>
      <c r="G272" s="229"/>
      <c r="H272" s="232">
        <v>0.38500000000000001</v>
      </c>
      <c r="I272" s="233"/>
      <c r="J272" s="229"/>
      <c r="K272" s="229"/>
      <c r="L272" s="234"/>
      <c r="M272" s="235"/>
      <c r="N272" s="236"/>
      <c r="O272" s="236"/>
      <c r="P272" s="236"/>
      <c r="Q272" s="236"/>
      <c r="R272" s="236"/>
      <c r="S272" s="236"/>
      <c r="T272" s="237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T272" s="238" t="s">
        <v>285</v>
      </c>
      <c r="AU272" s="238" t="s">
        <v>84</v>
      </c>
      <c r="AV272" s="12" t="s">
        <v>84</v>
      </c>
      <c r="AW272" s="12" t="s">
        <v>37</v>
      </c>
      <c r="AX272" s="12" t="s">
        <v>75</v>
      </c>
      <c r="AY272" s="238" t="s">
        <v>277</v>
      </c>
    </row>
    <row r="273" s="16" customFormat="1">
      <c r="A273" s="16"/>
      <c r="B273" s="291"/>
      <c r="C273" s="292"/>
      <c r="D273" s="223" t="s">
        <v>285</v>
      </c>
      <c r="E273" s="293" t="s">
        <v>19</v>
      </c>
      <c r="F273" s="294" t="s">
        <v>3297</v>
      </c>
      <c r="G273" s="292"/>
      <c r="H273" s="295">
        <v>11.035</v>
      </c>
      <c r="I273" s="296"/>
      <c r="J273" s="292"/>
      <c r="K273" s="292"/>
      <c r="L273" s="297"/>
      <c r="M273" s="298"/>
      <c r="N273" s="299"/>
      <c r="O273" s="299"/>
      <c r="P273" s="299"/>
      <c r="Q273" s="299"/>
      <c r="R273" s="299"/>
      <c r="S273" s="299"/>
      <c r="T273" s="300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T273" s="301" t="s">
        <v>285</v>
      </c>
      <c r="AU273" s="301" t="s">
        <v>84</v>
      </c>
      <c r="AV273" s="16" t="s">
        <v>98</v>
      </c>
      <c r="AW273" s="16" t="s">
        <v>37</v>
      </c>
      <c r="AX273" s="16" t="s">
        <v>75</v>
      </c>
      <c r="AY273" s="301" t="s">
        <v>277</v>
      </c>
    </row>
    <row r="274" s="14" customFormat="1">
      <c r="A274" s="14"/>
      <c r="B274" s="254"/>
      <c r="C274" s="255"/>
      <c r="D274" s="223" t="s">
        <v>285</v>
      </c>
      <c r="E274" s="256" t="s">
        <v>19</v>
      </c>
      <c r="F274" s="257" t="s">
        <v>3313</v>
      </c>
      <c r="G274" s="255"/>
      <c r="H274" s="256" t="s">
        <v>19</v>
      </c>
      <c r="I274" s="258"/>
      <c r="J274" s="255"/>
      <c r="K274" s="255"/>
      <c r="L274" s="259"/>
      <c r="M274" s="260"/>
      <c r="N274" s="261"/>
      <c r="O274" s="261"/>
      <c r="P274" s="261"/>
      <c r="Q274" s="261"/>
      <c r="R274" s="261"/>
      <c r="S274" s="261"/>
      <c r="T274" s="262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3" t="s">
        <v>285</v>
      </c>
      <c r="AU274" s="263" t="s">
        <v>84</v>
      </c>
      <c r="AV274" s="14" t="s">
        <v>82</v>
      </c>
      <c r="AW274" s="14" t="s">
        <v>37</v>
      </c>
      <c r="AX274" s="14" t="s">
        <v>75</v>
      </c>
      <c r="AY274" s="263" t="s">
        <v>277</v>
      </c>
    </row>
    <row r="275" s="12" customFormat="1">
      <c r="A275" s="12"/>
      <c r="B275" s="228"/>
      <c r="C275" s="229"/>
      <c r="D275" s="223" t="s">
        <v>285</v>
      </c>
      <c r="E275" s="230" t="s">
        <v>19</v>
      </c>
      <c r="F275" s="231" t="s">
        <v>3314</v>
      </c>
      <c r="G275" s="229"/>
      <c r="H275" s="232">
        <v>530.06200000000001</v>
      </c>
      <c r="I275" s="233"/>
      <c r="J275" s="229"/>
      <c r="K275" s="229"/>
      <c r="L275" s="234"/>
      <c r="M275" s="235"/>
      <c r="N275" s="236"/>
      <c r="O275" s="236"/>
      <c r="P275" s="236"/>
      <c r="Q275" s="236"/>
      <c r="R275" s="236"/>
      <c r="S275" s="236"/>
      <c r="T275" s="237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T275" s="238" t="s">
        <v>285</v>
      </c>
      <c r="AU275" s="238" t="s">
        <v>84</v>
      </c>
      <c r="AV275" s="12" t="s">
        <v>84</v>
      </c>
      <c r="AW275" s="12" t="s">
        <v>37</v>
      </c>
      <c r="AX275" s="12" t="s">
        <v>75</v>
      </c>
      <c r="AY275" s="238" t="s">
        <v>277</v>
      </c>
    </row>
    <row r="276" s="12" customFormat="1">
      <c r="A276" s="12"/>
      <c r="B276" s="228"/>
      <c r="C276" s="229"/>
      <c r="D276" s="223" t="s">
        <v>285</v>
      </c>
      <c r="E276" s="230" t="s">
        <v>19</v>
      </c>
      <c r="F276" s="231" t="s">
        <v>3315</v>
      </c>
      <c r="G276" s="229"/>
      <c r="H276" s="232">
        <v>-149.87200000000001</v>
      </c>
      <c r="I276" s="233"/>
      <c r="J276" s="229"/>
      <c r="K276" s="229"/>
      <c r="L276" s="234"/>
      <c r="M276" s="235"/>
      <c r="N276" s="236"/>
      <c r="O276" s="236"/>
      <c r="P276" s="236"/>
      <c r="Q276" s="236"/>
      <c r="R276" s="236"/>
      <c r="S276" s="236"/>
      <c r="T276" s="237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T276" s="238" t="s">
        <v>285</v>
      </c>
      <c r="AU276" s="238" t="s">
        <v>84</v>
      </c>
      <c r="AV276" s="12" t="s">
        <v>84</v>
      </c>
      <c r="AW276" s="12" t="s">
        <v>37</v>
      </c>
      <c r="AX276" s="12" t="s">
        <v>75</v>
      </c>
      <c r="AY276" s="238" t="s">
        <v>277</v>
      </c>
    </row>
    <row r="277" s="14" customFormat="1">
      <c r="A277" s="14"/>
      <c r="B277" s="254"/>
      <c r="C277" s="255"/>
      <c r="D277" s="223" t="s">
        <v>285</v>
      </c>
      <c r="E277" s="256" t="s">
        <v>19</v>
      </c>
      <c r="F277" s="257" t="s">
        <v>3316</v>
      </c>
      <c r="G277" s="255"/>
      <c r="H277" s="256" t="s">
        <v>19</v>
      </c>
      <c r="I277" s="258"/>
      <c r="J277" s="255"/>
      <c r="K277" s="255"/>
      <c r="L277" s="259"/>
      <c r="M277" s="260"/>
      <c r="N277" s="261"/>
      <c r="O277" s="261"/>
      <c r="P277" s="261"/>
      <c r="Q277" s="261"/>
      <c r="R277" s="261"/>
      <c r="S277" s="261"/>
      <c r="T277" s="262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3" t="s">
        <v>285</v>
      </c>
      <c r="AU277" s="263" t="s">
        <v>84</v>
      </c>
      <c r="AV277" s="14" t="s">
        <v>82</v>
      </c>
      <c r="AW277" s="14" t="s">
        <v>37</v>
      </c>
      <c r="AX277" s="14" t="s">
        <v>75</v>
      </c>
      <c r="AY277" s="263" t="s">
        <v>277</v>
      </c>
    </row>
    <row r="278" s="12" customFormat="1">
      <c r="A278" s="12"/>
      <c r="B278" s="228"/>
      <c r="C278" s="229"/>
      <c r="D278" s="223" t="s">
        <v>285</v>
      </c>
      <c r="E278" s="230" t="s">
        <v>19</v>
      </c>
      <c r="F278" s="231" t="s">
        <v>3317</v>
      </c>
      <c r="G278" s="229"/>
      <c r="H278" s="232">
        <v>252.137</v>
      </c>
      <c r="I278" s="233"/>
      <c r="J278" s="229"/>
      <c r="K278" s="229"/>
      <c r="L278" s="234"/>
      <c r="M278" s="235"/>
      <c r="N278" s="236"/>
      <c r="O278" s="236"/>
      <c r="P278" s="236"/>
      <c r="Q278" s="236"/>
      <c r="R278" s="236"/>
      <c r="S278" s="236"/>
      <c r="T278" s="237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T278" s="238" t="s">
        <v>285</v>
      </c>
      <c r="AU278" s="238" t="s">
        <v>84</v>
      </c>
      <c r="AV278" s="12" t="s">
        <v>84</v>
      </c>
      <c r="AW278" s="12" t="s">
        <v>37</v>
      </c>
      <c r="AX278" s="12" t="s">
        <v>75</v>
      </c>
      <c r="AY278" s="238" t="s">
        <v>277</v>
      </c>
    </row>
    <row r="279" s="12" customFormat="1">
      <c r="A279" s="12"/>
      <c r="B279" s="228"/>
      <c r="C279" s="229"/>
      <c r="D279" s="223" t="s">
        <v>285</v>
      </c>
      <c r="E279" s="230" t="s">
        <v>19</v>
      </c>
      <c r="F279" s="231" t="s">
        <v>3318</v>
      </c>
      <c r="G279" s="229"/>
      <c r="H279" s="232">
        <v>539.24000000000001</v>
      </c>
      <c r="I279" s="233"/>
      <c r="J279" s="229"/>
      <c r="K279" s="229"/>
      <c r="L279" s="234"/>
      <c r="M279" s="235"/>
      <c r="N279" s="236"/>
      <c r="O279" s="236"/>
      <c r="P279" s="236"/>
      <c r="Q279" s="236"/>
      <c r="R279" s="236"/>
      <c r="S279" s="236"/>
      <c r="T279" s="237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T279" s="238" t="s">
        <v>285</v>
      </c>
      <c r="AU279" s="238" t="s">
        <v>84</v>
      </c>
      <c r="AV279" s="12" t="s">
        <v>84</v>
      </c>
      <c r="AW279" s="12" t="s">
        <v>37</v>
      </c>
      <c r="AX279" s="12" t="s">
        <v>75</v>
      </c>
      <c r="AY279" s="238" t="s">
        <v>277</v>
      </c>
    </row>
    <row r="280" s="16" customFormat="1">
      <c r="A280" s="16"/>
      <c r="B280" s="291"/>
      <c r="C280" s="292"/>
      <c r="D280" s="223" t="s">
        <v>285</v>
      </c>
      <c r="E280" s="293" t="s">
        <v>19</v>
      </c>
      <c r="F280" s="294" t="s">
        <v>3297</v>
      </c>
      <c r="G280" s="292"/>
      <c r="H280" s="295">
        <v>1171.567</v>
      </c>
      <c r="I280" s="296"/>
      <c r="J280" s="292"/>
      <c r="K280" s="292"/>
      <c r="L280" s="297"/>
      <c r="M280" s="298"/>
      <c r="N280" s="299"/>
      <c r="O280" s="299"/>
      <c r="P280" s="299"/>
      <c r="Q280" s="299"/>
      <c r="R280" s="299"/>
      <c r="S280" s="299"/>
      <c r="T280" s="300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T280" s="301" t="s">
        <v>285</v>
      </c>
      <c r="AU280" s="301" t="s">
        <v>84</v>
      </c>
      <c r="AV280" s="16" t="s">
        <v>98</v>
      </c>
      <c r="AW280" s="16" t="s">
        <v>37</v>
      </c>
      <c r="AX280" s="16" t="s">
        <v>75</v>
      </c>
      <c r="AY280" s="301" t="s">
        <v>277</v>
      </c>
    </row>
    <row r="281" s="12" customFormat="1">
      <c r="A281" s="12"/>
      <c r="B281" s="228"/>
      <c r="C281" s="229"/>
      <c r="D281" s="223" t="s">
        <v>285</v>
      </c>
      <c r="E281" s="230" t="s">
        <v>19</v>
      </c>
      <c r="F281" s="231" t="s">
        <v>3358</v>
      </c>
      <c r="G281" s="229"/>
      <c r="H281" s="232">
        <v>58.578000000000003</v>
      </c>
      <c r="I281" s="233"/>
      <c r="J281" s="229"/>
      <c r="K281" s="229"/>
      <c r="L281" s="234"/>
      <c r="M281" s="235"/>
      <c r="N281" s="236"/>
      <c r="O281" s="236"/>
      <c r="P281" s="236"/>
      <c r="Q281" s="236"/>
      <c r="R281" s="236"/>
      <c r="S281" s="236"/>
      <c r="T281" s="237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T281" s="238" t="s">
        <v>285</v>
      </c>
      <c r="AU281" s="238" t="s">
        <v>84</v>
      </c>
      <c r="AV281" s="12" t="s">
        <v>84</v>
      </c>
      <c r="AW281" s="12" t="s">
        <v>37</v>
      </c>
      <c r="AX281" s="12" t="s">
        <v>75</v>
      </c>
      <c r="AY281" s="238" t="s">
        <v>277</v>
      </c>
    </row>
    <row r="282" s="12" customFormat="1">
      <c r="A282" s="12"/>
      <c r="B282" s="228"/>
      <c r="C282" s="229"/>
      <c r="D282" s="223" t="s">
        <v>285</v>
      </c>
      <c r="E282" s="230" t="s">
        <v>19</v>
      </c>
      <c r="F282" s="231" t="s">
        <v>3382</v>
      </c>
      <c r="G282" s="229"/>
      <c r="H282" s="232">
        <v>35.146999999999998</v>
      </c>
      <c r="I282" s="233"/>
      <c r="J282" s="229"/>
      <c r="K282" s="229"/>
      <c r="L282" s="234"/>
      <c r="M282" s="235"/>
      <c r="N282" s="236"/>
      <c r="O282" s="236"/>
      <c r="P282" s="236"/>
      <c r="Q282" s="236"/>
      <c r="R282" s="236"/>
      <c r="S282" s="236"/>
      <c r="T282" s="237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T282" s="238" t="s">
        <v>285</v>
      </c>
      <c r="AU282" s="238" t="s">
        <v>84</v>
      </c>
      <c r="AV282" s="12" t="s">
        <v>84</v>
      </c>
      <c r="AW282" s="12" t="s">
        <v>37</v>
      </c>
      <c r="AX282" s="12" t="s">
        <v>82</v>
      </c>
      <c r="AY282" s="238" t="s">
        <v>277</v>
      </c>
    </row>
    <row r="283" s="2" customFormat="1" ht="16.5" customHeight="1">
      <c r="A283" s="41"/>
      <c r="B283" s="42"/>
      <c r="C283" s="210" t="s">
        <v>8</v>
      </c>
      <c r="D283" s="210" t="s">
        <v>278</v>
      </c>
      <c r="E283" s="211" t="s">
        <v>3388</v>
      </c>
      <c r="F283" s="212" t="s">
        <v>3389</v>
      </c>
      <c r="G283" s="213" t="s">
        <v>1041</v>
      </c>
      <c r="H283" s="214">
        <v>961.67999999999995</v>
      </c>
      <c r="I283" s="215"/>
      <c r="J283" s="216">
        <f>ROUND(I283*H283,2)</f>
        <v>0</v>
      </c>
      <c r="K283" s="212" t="s">
        <v>2354</v>
      </c>
      <c r="L283" s="47"/>
      <c r="M283" s="217" t="s">
        <v>19</v>
      </c>
      <c r="N283" s="218" t="s">
        <v>46</v>
      </c>
      <c r="O283" s="87"/>
      <c r="P283" s="219">
        <f>O283*H283</f>
        <v>0</v>
      </c>
      <c r="Q283" s="219">
        <v>0.00084999999999999995</v>
      </c>
      <c r="R283" s="219">
        <f>Q283*H283</f>
        <v>0.81742799999999993</v>
      </c>
      <c r="S283" s="219">
        <v>0</v>
      </c>
      <c r="T283" s="220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1" t="s">
        <v>102</v>
      </c>
      <c r="AT283" s="221" t="s">
        <v>278</v>
      </c>
      <c r="AU283" s="221" t="s">
        <v>84</v>
      </c>
      <c r="AY283" s="20" t="s">
        <v>277</v>
      </c>
      <c r="BE283" s="222">
        <f>IF(N283="základní",J283,0)</f>
        <v>0</v>
      </c>
      <c r="BF283" s="222">
        <f>IF(N283="snížená",J283,0)</f>
        <v>0</v>
      </c>
      <c r="BG283" s="222">
        <f>IF(N283="zákl. přenesená",J283,0)</f>
        <v>0</v>
      </c>
      <c r="BH283" s="222">
        <f>IF(N283="sníž. přenesená",J283,0)</f>
        <v>0</v>
      </c>
      <c r="BI283" s="222">
        <f>IF(N283="nulová",J283,0)</f>
        <v>0</v>
      </c>
      <c r="BJ283" s="20" t="s">
        <v>82</v>
      </c>
      <c r="BK283" s="222">
        <f>ROUND(I283*H283,2)</f>
        <v>0</v>
      </c>
      <c r="BL283" s="20" t="s">
        <v>102</v>
      </c>
      <c r="BM283" s="221" t="s">
        <v>3390</v>
      </c>
    </row>
    <row r="284" s="2" customFormat="1">
      <c r="A284" s="41"/>
      <c r="B284" s="42"/>
      <c r="C284" s="43"/>
      <c r="D284" s="223" t="s">
        <v>283</v>
      </c>
      <c r="E284" s="43"/>
      <c r="F284" s="224" t="s">
        <v>3391</v>
      </c>
      <c r="G284" s="43"/>
      <c r="H284" s="43"/>
      <c r="I284" s="225"/>
      <c r="J284" s="43"/>
      <c r="K284" s="43"/>
      <c r="L284" s="47"/>
      <c r="M284" s="226"/>
      <c r="N284" s="227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283</v>
      </c>
      <c r="AU284" s="20" t="s">
        <v>84</v>
      </c>
    </row>
    <row r="285" s="2" customFormat="1">
      <c r="A285" s="41"/>
      <c r="B285" s="42"/>
      <c r="C285" s="43"/>
      <c r="D285" s="252" t="s">
        <v>2357</v>
      </c>
      <c r="E285" s="43"/>
      <c r="F285" s="253" t="s">
        <v>3392</v>
      </c>
      <c r="G285" s="43"/>
      <c r="H285" s="43"/>
      <c r="I285" s="225"/>
      <c r="J285" s="43"/>
      <c r="K285" s="43"/>
      <c r="L285" s="47"/>
      <c r="M285" s="226"/>
      <c r="N285" s="227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2357</v>
      </c>
      <c r="AU285" s="20" t="s">
        <v>84</v>
      </c>
    </row>
    <row r="286" s="12" customFormat="1">
      <c r="A286" s="12"/>
      <c r="B286" s="228"/>
      <c r="C286" s="229"/>
      <c r="D286" s="223" t="s">
        <v>285</v>
      </c>
      <c r="E286" s="230" t="s">
        <v>19</v>
      </c>
      <c r="F286" s="231" t="s">
        <v>3393</v>
      </c>
      <c r="G286" s="229"/>
      <c r="H286" s="232">
        <v>631</v>
      </c>
      <c r="I286" s="233"/>
      <c r="J286" s="229"/>
      <c r="K286" s="229"/>
      <c r="L286" s="234"/>
      <c r="M286" s="235"/>
      <c r="N286" s="236"/>
      <c r="O286" s="236"/>
      <c r="P286" s="236"/>
      <c r="Q286" s="236"/>
      <c r="R286" s="236"/>
      <c r="S286" s="236"/>
      <c r="T286" s="237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T286" s="238" t="s">
        <v>285</v>
      </c>
      <c r="AU286" s="238" t="s">
        <v>84</v>
      </c>
      <c r="AV286" s="12" t="s">
        <v>84</v>
      </c>
      <c r="AW286" s="12" t="s">
        <v>37</v>
      </c>
      <c r="AX286" s="12" t="s">
        <v>75</v>
      </c>
      <c r="AY286" s="238" t="s">
        <v>277</v>
      </c>
    </row>
    <row r="287" s="12" customFormat="1">
      <c r="A287" s="12"/>
      <c r="B287" s="228"/>
      <c r="C287" s="229"/>
      <c r="D287" s="223" t="s">
        <v>285</v>
      </c>
      <c r="E287" s="230" t="s">
        <v>19</v>
      </c>
      <c r="F287" s="231" t="s">
        <v>3394</v>
      </c>
      <c r="G287" s="229"/>
      <c r="H287" s="232">
        <v>286.51999999999998</v>
      </c>
      <c r="I287" s="233"/>
      <c r="J287" s="229"/>
      <c r="K287" s="229"/>
      <c r="L287" s="234"/>
      <c r="M287" s="235"/>
      <c r="N287" s="236"/>
      <c r="O287" s="236"/>
      <c r="P287" s="236"/>
      <c r="Q287" s="236"/>
      <c r="R287" s="236"/>
      <c r="S287" s="236"/>
      <c r="T287" s="237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T287" s="238" t="s">
        <v>285</v>
      </c>
      <c r="AU287" s="238" t="s">
        <v>84</v>
      </c>
      <c r="AV287" s="12" t="s">
        <v>84</v>
      </c>
      <c r="AW287" s="12" t="s">
        <v>37</v>
      </c>
      <c r="AX287" s="12" t="s">
        <v>75</v>
      </c>
      <c r="AY287" s="238" t="s">
        <v>277</v>
      </c>
    </row>
    <row r="288" s="12" customFormat="1">
      <c r="A288" s="12"/>
      <c r="B288" s="228"/>
      <c r="C288" s="229"/>
      <c r="D288" s="223" t="s">
        <v>285</v>
      </c>
      <c r="E288" s="230" t="s">
        <v>19</v>
      </c>
      <c r="F288" s="231" t="s">
        <v>3395</v>
      </c>
      <c r="G288" s="229"/>
      <c r="H288" s="232">
        <v>44.159999999999997</v>
      </c>
      <c r="I288" s="233"/>
      <c r="J288" s="229"/>
      <c r="K288" s="229"/>
      <c r="L288" s="234"/>
      <c r="M288" s="235"/>
      <c r="N288" s="236"/>
      <c r="O288" s="236"/>
      <c r="P288" s="236"/>
      <c r="Q288" s="236"/>
      <c r="R288" s="236"/>
      <c r="S288" s="236"/>
      <c r="T288" s="237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T288" s="238" t="s">
        <v>285</v>
      </c>
      <c r="AU288" s="238" t="s">
        <v>84</v>
      </c>
      <c r="AV288" s="12" t="s">
        <v>84</v>
      </c>
      <c r="AW288" s="12" t="s">
        <v>37</v>
      </c>
      <c r="AX288" s="12" t="s">
        <v>75</v>
      </c>
      <c r="AY288" s="238" t="s">
        <v>277</v>
      </c>
    </row>
    <row r="289" s="16" customFormat="1">
      <c r="A289" s="16"/>
      <c r="B289" s="291"/>
      <c r="C289" s="292"/>
      <c r="D289" s="223" t="s">
        <v>285</v>
      </c>
      <c r="E289" s="293" t="s">
        <v>19</v>
      </c>
      <c r="F289" s="294" t="s">
        <v>3297</v>
      </c>
      <c r="G289" s="292"/>
      <c r="H289" s="295">
        <v>961.67999999999995</v>
      </c>
      <c r="I289" s="296"/>
      <c r="J289" s="292"/>
      <c r="K289" s="292"/>
      <c r="L289" s="297"/>
      <c r="M289" s="298"/>
      <c r="N289" s="299"/>
      <c r="O289" s="299"/>
      <c r="P289" s="299"/>
      <c r="Q289" s="299"/>
      <c r="R289" s="299"/>
      <c r="S289" s="299"/>
      <c r="T289" s="300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T289" s="301" t="s">
        <v>285</v>
      </c>
      <c r="AU289" s="301" t="s">
        <v>84</v>
      </c>
      <c r="AV289" s="16" t="s">
        <v>98</v>
      </c>
      <c r="AW289" s="16" t="s">
        <v>37</v>
      </c>
      <c r="AX289" s="16" t="s">
        <v>82</v>
      </c>
      <c r="AY289" s="301" t="s">
        <v>277</v>
      </c>
    </row>
    <row r="290" s="2" customFormat="1" ht="16.5" customHeight="1">
      <c r="A290" s="41"/>
      <c r="B290" s="42"/>
      <c r="C290" s="210" t="s">
        <v>231</v>
      </c>
      <c r="D290" s="210" t="s">
        <v>278</v>
      </c>
      <c r="E290" s="211" t="s">
        <v>3396</v>
      </c>
      <c r="F290" s="212" t="s">
        <v>3397</v>
      </c>
      <c r="G290" s="213" t="s">
        <v>1041</v>
      </c>
      <c r="H290" s="214">
        <v>961.67999999999995</v>
      </c>
      <c r="I290" s="215"/>
      <c r="J290" s="216">
        <f>ROUND(I290*H290,2)</f>
        <v>0</v>
      </c>
      <c r="K290" s="212" t="s">
        <v>2354</v>
      </c>
      <c r="L290" s="47"/>
      <c r="M290" s="217" t="s">
        <v>19</v>
      </c>
      <c r="N290" s="218" t="s">
        <v>46</v>
      </c>
      <c r="O290" s="87"/>
      <c r="P290" s="219">
        <f>O290*H290</f>
        <v>0</v>
      </c>
      <c r="Q290" s="219">
        <v>0</v>
      </c>
      <c r="R290" s="219">
        <f>Q290*H290</f>
        <v>0</v>
      </c>
      <c r="S290" s="219">
        <v>0</v>
      </c>
      <c r="T290" s="220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1" t="s">
        <v>102</v>
      </c>
      <c r="AT290" s="221" t="s">
        <v>278</v>
      </c>
      <c r="AU290" s="221" t="s">
        <v>84</v>
      </c>
      <c r="AY290" s="20" t="s">
        <v>277</v>
      </c>
      <c r="BE290" s="222">
        <f>IF(N290="základní",J290,0)</f>
        <v>0</v>
      </c>
      <c r="BF290" s="222">
        <f>IF(N290="snížená",J290,0)</f>
        <v>0</v>
      </c>
      <c r="BG290" s="222">
        <f>IF(N290="zákl. přenesená",J290,0)</f>
        <v>0</v>
      </c>
      <c r="BH290" s="222">
        <f>IF(N290="sníž. přenesená",J290,0)</f>
        <v>0</v>
      </c>
      <c r="BI290" s="222">
        <f>IF(N290="nulová",J290,0)</f>
        <v>0</v>
      </c>
      <c r="BJ290" s="20" t="s">
        <v>82</v>
      </c>
      <c r="BK290" s="222">
        <f>ROUND(I290*H290,2)</f>
        <v>0</v>
      </c>
      <c r="BL290" s="20" t="s">
        <v>102</v>
      </c>
      <c r="BM290" s="221" t="s">
        <v>3398</v>
      </c>
    </row>
    <row r="291" s="2" customFormat="1">
      <c r="A291" s="41"/>
      <c r="B291" s="42"/>
      <c r="C291" s="43"/>
      <c r="D291" s="223" t="s">
        <v>283</v>
      </c>
      <c r="E291" s="43"/>
      <c r="F291" s="224" t="s">
        <v>3399</v>
      </c>
      <c r="G291" s="43"/>
      <c r="H291" s="43"/>
      <c r="I291" s="225"/>
      <c r="J291" s="43"/>
      <c r="K291" s="43"/>
      <c r="L291" s="47"/>
      <c r="M291" s="226"/>
      <c r="N291" s="227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283</v>
      </c>
      <c r="AU291" s="20" t="s">
        <v>84</v>
      </c>
    </row>
    <row r="292" s="2" customFormat="1">
      <c r="A292" s="41"/>
      <c r="B292" s="42"/>
      <c r="C292" s="43"/>
      <c r="D292" s="252" t="s">
        <v>2357</v>
      </c>
      <c r="E292" s="43"/>
      <c r="F292" s="253" t="s">
        <v>3400</v>
      </c>
      <c r="G292" s="43"/>
      <c r="H292" s="43"/>
      <c r="I292" s="225"/>
      <c r="J292" s="43"/>
      <c r="K292" s="43"/>
      <c r="L292" s="47"/>
      <c r="M292" s="226"/>
      <c r="N292" s="227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2357</v>
      </c>
      <c r="AU292" s="20" t="s">
        <v>84</v>
      </c>
    </row>
    <row r="293" s="2" customFormat="1" ht="21.75" customHeight="1">
      <c r="A293" s="41"/>
      <c r="B293" s="42"/>
      <c r="C293" s="210" t="s">
        <v>234</v>
      </c>
      <c r="D293" s="210" t="s">
        <v>278</v>
      </c>
      <c r="E293" s="211" t="s">
        <v>3401</v>
      </c>
      <c r="F293" s="212" t="s">
        <v>3402</v>
      </c>
      <c r="G293" s="213" t="s">
        <v>1131</v>
      </c>
      <c r="H293" s="214">
        <v>3385.1950000000002</v>
      </c>
      <c r="I293" s="215"/>
      <c r="J293" s="216">
        <f>ROUND(I293*H293,2)</f>
        <v>0</v>
      </c>
      <c r="K293" s="212" t="s">
        <v>2354</v>
      </c>
      <c r="L293" s="47"/>
      <c r="M293" s="217" t="s">
        <v>19</v>
      </c>
      <c r="N293" s="218" t="s">
        <v>46</v>
      </c>
      <c r="O293" s="87"/>
      <c r="P293" s="219">
        <f>O293*H293</f>
        <v>0</v>
      </c>
      <c r="Q293" s="219">
        <v>0</v>
      </c>
      <c r="R293" s="219">
        <f>Q293*H293</f>
        <v>0</v>
      </c>
      <c r="S293" s="219">
        <v>0</v>
      </c>
      <c r="T293" s="220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1" t="s">
        <v>102</v>
      </c>
      <c r="AT293" s="221" t="s">
        <v>278</v>
      </c>
      <c r="AU293" s="221" t="s">
        <v>84</v>
      </c>
      <c r="AY293" s="20" t="s">
        <v>277</v>
      </c>
      <c r="BE293" s="222">
        <f>IF(N293="základní",J293,0)</f>
        <v>0</v>
      </c>
      <c r="BF293" s="222">
        <f>IF(N293="snížená",J293,0)</f>
        <v>0</v>
      </c>
      <c r="BG293" s="222">
        <f>IF(N293="zákl. přenesená",J293,0)</f>
        <v>0</v>
      </c>
      <c r="BH293" s="222">
        <f>IF(N293="sníž. přenesená",J293,0)</f>
        <v>0</v>
      </c>
      <c r="BI293" s="222">
        <f>IF(N293="nulová",J293,0)</f>
        <v>0</v>
      </c>
      <c r="BJ293" s="20" t="s">
        <v>82</v>
      </c>
      <c r="BK293" s="222">
        <f>ROUND(I293*H293,2)</f>
        <v>0</v>
      </c>
      <c r="BL293" s="20" t="s">
        <v>102</v>
      </c>
      <c r="BM293" s="221" t="s">
        <v>3403</v>
      </c>
    </row>
    <row r="294" s="2" customFormat="1">
      <c r="A294" s="41"/>
      <c r="B294" s="42"/>
      <c r="C294" s="43"/>
      <c r="D294" s="223" t="s">
        <v>283</v>
      </c>
      <c r="E294" s="43"/>
      <c r="F294" s="224" t="s">
        <v>3404</v>
      </c>
      <c r="G294" s="43"/>
      <c r="H294" s="43"/>
      <c r="I294" s="225"/>
      <c r="J294" s="43"/>
      <c r="K294" s="43"/>
      <c r="L294" s="47"/>
      <c r="M294" s="226"/>
      <c r="N294" s="227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283</v>
      </c>
      <c r="AU294" s="20" t="s">
        <v>84</v>
      </c>
    </row>
    <row r="295" s="2" customFormat="1">
      <c r="A295" s="41"/>
      <c r="B295" s="42"/>
      <c r="C295" s="43"/>
      <c r="D295" s="252" t="s">
        <v>2357</v>
      </c>
      <c r="E295" s="43"/>
      <c r="F295" s="253" t="s">
        <v>3405</v>
      </c>
      <c r="G295" s="43"/>
      <c r="H295" s="43"/>
      <c r="I295" s="225"/>
      <c r="J295" s="43"/>
      <c r="K295" s="43"/>
      <c r="L295" s="47"/>
      <c r="M295" s="226"/>
      <c r="N295" s="227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2357</v>
      </c>
      <c r="AU295" s="20" t="s">
        <v>84</v>
      </c>
    </row>
    <row r="296" s="14" customFormat="1">
      <c r="A296" s="14"/>
      <c r="B296" s="254"/>
      <c r="C296" s="255"/>
      <c r="D296" s="223" t="s">
        <v>285</v>
      </c>
      <c r="E296" s="256" t="s">
        <v>19</v>
      </c>
      <c r="F296" s="257" t="s">
        <v>3406</v>
      </c>
      <c r="G296" s="255"/>
      <c r="H296" s="256" t="s">
        <v>19</v>
      </c>
      <c r="I296" s="258"/>
      <c r="J296" s="255"/>
      <c r="K296" s="255"/>
      <c r="L296" s="259"/>
      <c r="M296" s="260"/>
      <c r="N296" s="261"/>
      <c r="O296" s="261"/>
      <c r="P296" s="261"/>
      <c r="Q296" s="261"/>
      <c r="R296" s="261"/>
      <c r="S296" s="261"/>
      <c r="T296" s="262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3" t="s">
        <v>285</v>
      </c>
      <c r="AU296" s="263" t="s">
        <v>84</v>
      </c>
      <c r="AV296" s="14" t="s">
        <v>82</v>
      </c>
      <c r="AW296" s="14" t="s">
        <v>37</v>
      </c>
      <c r="AX296" s="14" t="s">
        <v>75</v>
      </c>
      <c r="AY296" s="263" t="s">
        <v>277</v>
      </c>
    </row>
    <row r="297" s="12" customFormat="1">
      <c r="A297" s="12"/>
      <c r="B297" s="228"/>
      <c r="C297" s="229"/>
      <c r="D297" s="223" t="s">
        <v>285</v>
      </c>
      <c r="E297" s="230" t="s">
        <v>19</v>
      </c>
      <c r="F297" s="231" t="s">
        <v>3407</v>
      </c>
      <c r="G297" s="229"/>
      <c r="H297" s="232">
        <v>299.53300000000002</v>
      </c>
      <c r="I297" s="233"/>
      <c r="J297" s="229"/>
      <c r="K297" s="229"/>
      <c r="L297" s="234"/>
      <c r="M297" s="235"/>
      <c r="N297" s="236"/>
      <c r="O297" s="236"/>
      <c r="P297" s="236"/>
      <c r="Q297" s="236"/>
      <c r="R297" s="236"/>
      <c r="S297" s="236"/>
      <c r="T297" s="237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T297" s="238" t="s">
        <v>285</v>
      </c>
      <c r="AU297" s="238" t="s">
        <v>84</v>
      </c>
      <c r="AV297" s="12" t="s">
        <v>84</v>
      </c>
      <c r="AW297" s="12" t="s">
        <v>37</v>
      </c>
      <c r="AX297" s="12" t="s">
        <v>75</v>
      </c>
      <c r="AY297" s="238" t="s">
        <v>277</v>
      </c>
    </row>
    <row r="298" s="14" customFormat="1">
      <c r="A298" s="14"/>
      <c r="B298" s="254"/>
      <c r="C298" s="255"/>
      <c r="D298" s="223" t="s">
        <v>285</v>
      </c>
      <c r="E298" s="256" t="s">
        <v>19</v>
      </c>
      <c r="F298" s="257" t="s">
        <v>3408</v>
      </c>
      <c r="G298" s="255"/>
      <c r="H298" s="256" t="s">
        <v>19</v>
      </c>
      <c r="I298" s="258"/>
      <c r="J298" s="255"/>
      <c r="K298" s="255"/>
      <c r="L298" s="259"/>
      <c r="M298" s="260"/>
      <c r="N298" s="261"/>
      <c r="O298" s="261"/>
      <c r="P298" s="261"/>
      <c r="Q298" s="261"/>
      <c r="R298" s="261"/>
      <c r="S298" s="261"/>
      <c r="T298" s="262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63" t="s">
        <v>285</v>
      </c>
      <c r="AU298" s="263" t="s">
        <v>84</v>
      </c>
      <c r="AV298" s="14" t="s">
        <v>82</v>
      </c>
      <c r="AW298" s="14" t="s">
        <v>37</v>
      </c>
      <c r="AX298" s="14" t="s">
        <v>75</v>
      </c>
      <c r="AY298" s="263" t="s">
        <v>277</v>
      </c>
    </row>
    <row r="299" s="12" customFormat="1">
      <c r="A299" s="12"/>
      <c r="B299" s="228"/>
      <c r="C299" s="229"/>
      <c r="D299" s="223" t="s">
        <v>285</v>
      </c>
      <c r="E299" s="230" t="s">
        <v>19</v>
      </c>
      <c r="F299" s="231" t="s">
        <v>3409</v>
      </c>
      <c r="G299" s="229"/>
      <c r="H299" s="232">
        <v>299.53300000000002</v>
      </c>
      <c r="I299" s="233"/>
      <c r="J299" s="229"/>
      <c r="K299" s="229"/>
      <c r="L299" s="234"/>
      <c r="M299" s="235"/>
      <c r="N299" s="236"/>
      <c r="O299" s="236"/>
      <c r="P299" s="236"/>
      <c r="Q299" s="236"/>
      <c r="R299" s="236"/>
      <c r="S299" s="236"/>
      <c r="T299" s="237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T299" s="238" t="s">
        <v>285</v>
      </c>
      <c r="AU299" s="238" t="s">
        <v>84</v>
      </c>
      <c r="AV299" s="12" t="s">
        <v>84</v>
      </c>
      <c r="AW299" s="12" t="s">
        <v>37</v>
      </c>
      <c r="AX299" s="12" t="s">
        <v>75</v>
      </c>
      <c r="AY299" s="238" t="s">
        <v>277</v>
      </c>
    </row>
    <row r="300" s="12" customFormat="1">
      <c r="A300" s="12"/>
      <c r="B300" s="228"/>
      <c r="C300" s="229"/>
      <c r="D300" s="223" t="s">
        <v>285</v>
      </c>
      <c r="E300" s="230" t="s">
        <v>19</v>
      </c>
      <c r="F300" s="231" t="s">
        <v>3410</v>
      </c>
      <c r="G300" s="229"/>
      <c r="H300" s="232">
        <v>2529.2950000000001</v>
      </c>
      <c r="I300" s="233"/>
      <c r="J300" s="229"/>
      <c r="K300" s="229"/>
      <c r="L300" s="234"/>
      <c r="M300" s="235"/>
      <c r="N300" s="236"/>
      <c r="O300" s="236"/>
      <c r="P300" s="236"/>
      <c r="Q300" s="236"/>
      <c r="R300" s="236"/>
      <c r="S300" s="236"/>
      <c r="T300" s="237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T300" s="238" t="s">
        <v>285</v>
      </c>
      <c r="AU300" s="238" t="s">
        <v>84</v>
      </c>
      <c r="AV300" s="12" t="s">
        <v>84</v>
      </c>
      <c r="AW300" s="12" t="s">
        <v>37</v>
      </c>
      <c r="AX300" s="12" t="s">
        <v>75</v>
      </c>
      <c r="AY300" s="238" t="s">
        <v>277</v>
      </c>
    </row>
    <row r="301" s="12" customFormat="1">
      <c r="A301" s="12"/>
      <c r="B301" s="228"/>
      <c r="C301" s="229"/>
      <c r="D301" s="223" t="s">
        <v>285</v>
      </c>
      <c r="E301" s="230" t="s">
        <v>19</v>
      </c>
      <c r="F301" s="231" t="s">
        <v>3411</v>
      </c>
      <c r="G301" s="229"/>
      <c r="H301" s="232">
        <v>256.834</v>
      </c>
      <c r="I301" s="233"/>
      <c r="J301" s="229"/>
      <c r="K301" s="229"/>
      <c r="L301" s="234"/>
      <c r="M301" s="235"/>
      <c r="N301" s="236"/>
      <c r="O301" s="236"/>
      <c r="P301" s="236"/>
      <c r="Q301" s="236"/>
      <c r="R301" s="236"/>
      <c r="S301" s="236"/>
      <c r="T301" s="237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T301" s="238" t="s">
        <v>285</v>
      </c>
      <c r="AU301" s="238" t="s">
        <v>84</v>
      </c>
      <c r="AV301" s="12" t="s">
        <v>84</v>
      </c>
      <c r="AW301" s="12" t="s">
        <v>37</v>
      </c>
      <c r="AX301" s="12" t="s">
        <v>75</v>
      </c>
      <c r="AY301" s="238" t="s">
        <v>277</v>
      </c>
    </row>
    <row r="302" s="16" customFormat="1">
      <c r="A302" s="16"/>
      <c r="B302" s="291"/>
      <c r="C302" s="292"/>
      <c r="D302" s="223" t="s">
        <v>285</v>
      </c>
      <c r="E302" s="293" t="s">
        <v>19</v>
      </c>
      <c r="F302" s="294" t="s">
        <v>3297</v>
      </c>
      <c r="G302" s="292"/>
      <c r="H302" s="295">
        <v>3385.1949999999997</v>
      </c>
      <c r="I302" s="296"/>
      <c r="J302" s="292"/>
      <c r="K302" s="292"/>
      <c r="L302" s="297"/>
      <c r="M302" s="298"/>
      <c r="N302" s="299"/>
      <c r="O302" s="299"/>
      <c r="P302" s="299"/>
      <c r="Q302" s="299"/>
      <c r="R302" s="299"/>
      <c r="S302" s="299"/>
      <c r="T302" s="300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T302" s="301" t="s">
        <v>285</v>
      </c>
      <c r="AU302" s="301" t="s">
        <v>84</v>
      </c>
      <c r="AV302" s="16" t="s">
        <v>98</v>
      </c>
      <c r="AW302" s="16" t="s">
        <v>37</v>
      </c>
      <c r="AX302" s="16" t="s">
        <v>82</v>
      </c>
      <c r="AY302" s="301" t="s">
        <v>277</v>
      </c>
    </row>
    <row r="303" s="2" customFormat="1" ht="21.75" customHeight="1">
      <c r="A303" s="41"/>
      <c r="B303" s="42"/>
      <c r="C303" s="210" t="s">
        <v>237</v>
      </c>
      <c r="D303" s="210" t="s">
        <v>278</v>
      </c>
      <c r="E303" s="211" t="s">
        <v>3412</v>
      </c>
      <c r="F303" s="212" t="s">
        <v>3413</v>
      </c>
      <c r="G303" s="213" t="s">
        <v>1131</v>
      </c>
      <c r="H303" s="214">
        <v>1640.194</v>
      </c>
      <c r="I303" s="215"/>
      <c r="J303" s="216">
        <f>ROUND(I303*H303,2)</f>
        <v>0</v>
      </c>
      <c r="K303" s="212" t="s">
        <v>2354</v>
      </c>
      <c r="L303" s="47"/>
      <c r="M303" s="217" t="s">
        <v>19</v>
      </c>
      <c r="N303" s="218" t="s">
        <v>46</v>
      </c>
      <c r="O303" s="87"/>
      <c r="P303" s="219">
        <f>O303*H303</f>
        <v>0</v>
      </c>
      <c r="Q303" s="219">
        <v>0</v>
      </c>
      <c r="R303" s="219">
        <f>Q303*H303</f>
        <v>0</v>
      </c>
      <c r="S303" s="219">
        <v>0</v>
      </c>
      <c r="T303" s="220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1" t="s">
        <v>102</v>
      </c>
      <c r="AT303" s="221" t="s">
        <v>278</v>
      </c>
      <c r="AU303" s="221" t="s">
        <v>84</v>
      </c>
      <c r="AY303" s="20" t="s">
        <v>277</v>
      </c>
      <c r="BE303" s="222">
        <f>IF(N303="základní",J303,0)</f>
        <v>0</v>
      </c>
      <c r="BF303" s="222">
        <f>IF(N303="snížená",J303,0)</f>
        <v>0</v>
      </c>
      <c r="BG303" s="222">
        <f>IF(N303="zákl. přenesená",J303,0)</f>
        <v>0</v>
      </c>
      <c r="BH303" s="222">
        <f>IF(N303="sníž. přenesená",J303,0)</f>
        <v>0</v>
      </c>
      <c r="BI303" s="222">
        <f>IF(N303="nulová",J303,0)</f>
        <v>0</v>
      </c>
      <c r="BJ303" s="20" t="s">
        <v>82</v>
      </c>
      <c r="BK303" s="222">
        <f>ROUND(I303*H303,2)</f>
        <v>0</v>
      </c>
      <c r="BL303" s="20" t="s">
        <v>102</v>
      </c>
      <c r="BM303" s="221" t="s">
        <v>3414</v>
      </c>
    </row>
    <row r="304" s="2" customFormat="1">
      <c r="A304" s="41"/>
      <c r="B304" s="42"/>
      <c r="C304" s="43"/>
      <c r="D304" s="223" t="s">
        <v>283</v>
      </c>
      <c r="E304" s="43"/>
      <c r="F304" s="224" t="s">
        <v>3415</v>
      </c>
      <c r="G304" s="43"/>
      <c r="H304" s="43"/>
      <c r="I304" s="225"/>
      <c r="J304" s="43"/>
      <c r="K304" s="43"/>
      <c r="L304" s="47"/>
      <c r="M304" s="226"/>
      <c r="N304" s="227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283</v>
      </c>
      <c r="AU304" s="20" t="s">
        <v>84</v>
      </c>
    </row>
    <row r="305" s="2" customFormat="1">
      <c r="A305" s="41"/>
      <c r="B305" s="42"/>
      <c r="C305" s="43"/>
      <c r="D305" s="252" t="s">
        <v>2357</v>
      </c>
      <c r="E305" s="43"/>
      <c r="F305" s="253" t="s">
        <v>3416</v>
      </c>
      <c r="G305" s="43"/>
      <c r="H305" s="43"/>
      <c r="I305" s="225"/>
      <c r="J305" s="43"/>
      <c r="K305" s="43"/>
      <c r="L305" s="47"/>
      <c r="M305" s="226"/>
      <c r="N305" s="227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2357</v>
      </c>
      <c r="AU305" s="20" t="s">
        <v>84</v>
      </c>
    </row>
    <row r="306" s="14" customFormat="1">
      <c r="A306" s="14"/>
      <c r="B306" s="254"/>
      <c r="C306" s="255"/>
      <c r="D306" s="223" t="s">
        <v>285</v>
      </c>
      <c r="E306" s="256" t="s">
        <v>19</v>
      </c>
      <c r="F306" s="257" t="s">
        <v>3406</v>
      </c>
      <c r="G306" s="255"/>
      <c r="H306" s="256" t="s">
        <v>19</v>
      </c>
      <c r="I306" s="258"/>
      <c r="J306" s="255"/>
      <c r="K306" s="255"/>
      <c r="L306" s="259"/>
      <c r="M306" s="260"/>
      <c r="N306" s="261"/>
      <c r="O306" s="261"/>
      <c r="P306" s="261"/>
      <c r="Q306" s="261"/>
      <c r="R306" s="261"/>
      <c r="S306" s="261"/>
      <c r="T306" s="262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3" t="s">
        <v>285</v>
      </c>
      <c r="AU306" s="263" t="s">
        <v>84</v>
      </c>
      <c r="AV306" s="14" t="s">
        <v>82</v>
      </c>
      <c r="AW306" s="14" t="s">
        <v>37</v>
      </c>
      <c r="AX306" s="14" t="s">
        <v>75</v>
      </c>
      <c r="AY306" s="263" t="s">
        <v>277</v>
      </c>
    </row>
    <row r="307" s="12" customFormat="1">
      <c r="A307" s="12"/>
      <c r="B307" s="228"/>
      <c r="C307" s="229"/>
      <c r="D307" s="223" t="s">
        <v>285</v>
      </c>
      <c r="E307" s="230" t="s">
        <v>19</v>
      </c>
      <c r="F307" s="231" t="s">
        <v>3417</v>
      </c>
      <c r="G307" s="229"/>
      <c r="H307" s="232">
        <v>820.09699999999998</v>
      </c>
      <c r="I307" s="233"/>
      <c r="J307" s="229"/>
      <c r="K307" s="229"/>
      <c r="L307" s="234"/>
      <c r="M307" s="235"/>
      <c r="N307" s="236"/>
      <c r="O307" s="236"/>
      <c r="P307" s="236"/>
      <c r="Q307" s="236"/>
      <c r="R307" s="236"/>
      <c r="S307" s="236"/>
      <c r="T307" s="237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T307" s="238" t="s">
        <v>285</v>
      </c>
      <c r="AU307" s="238" t="s">
        <v>84</v>
      </c>
      <c r="AV307" s="12" t="s">
        <v>84</v>
      </c>
      <c r="AW307" s="12" t="s">
        <v>37</v>
      </c>
      <c r="AX307" s="12" t="s">
        <v>75</v>
      </c>
      <c r="AY307" s="238" t="s">
        <v>277</v>
      </c>
    </row>
    <row r="308" s="14" customFormat="1">
      <c r="A308" s="14"/>
      <c r="B308" s="254"/>
      <c r="C308" s="255"/>
      <c r="D308" s="223" t="s">
        <v>285</v>
      </c>
      <c r="E308" s="256" t="s">
        <v>19</v>
      </c>
      <c r="F308" s="257" t="s">
        <v>3408</v>
      </c>
      <c r="G308" s="255"/>
      <c r="H308" s="256" t="s">
        <v>19</v>
      </c>
      <c r="I308" s="258"/>
      <c r="J308" s="255"/>
      <c r="K308" s="255"/>
      <c r="L308" s="259"/>
      <c r="M308" s="260"/>
      <c r="N308" s="261"/>
      <c r="O308" s="261"/>
      <c r="P308" s="261"/>
      <c r="Q308" s="261"/>
      <c r="R308" s="261"/>
      <c r="S308" s="261"/>
      <c r="T308" s="262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63" t="s">
        <v>285</v>
      </c>
      <c r="AU308" s="263" t="s">
        <v>84</v>
      </c>
      <c r="AV308" s="14" t="s">
        <v>82</v>
      </c>
      <c r="AW308" s="14" t="s">
        <v>37</v>
      </c>
      <c r="AX308" s="14" t="s">
        <v>75</v>
      </c>
      <c r="AY308" s="263" t="s">
        <v>277</v>
      </c>
    </row>
    <row r="309" s="12" customFormat="1">
      <c r="A309" s="12"/>
      <c r="B309" s="228"/>
      <c r="C309" s="229"/>
      <c r="D309" s="223" t="s">
        <v>285</v>
      </c>
      <c r="E309" s="230" t="s">
        <v>19</v>
      </c>
      <c r="F309" s="231" t="s">
        <v>3418</v>
      </c>
      <c r="G309" s="229"/>
      <c r="H309" s="232">
        <v>820.09699999999998</v>
      </c>
      <c r="I309" s="233"/>
      <c r="J309" s="229"/>
      <c r="K309" s="229"/>
      <c r="L309" s="234"/>
      <c r="M309" s="235"/>
      <c r="N309" s="236"/>
      <c r="O309" s="236"/>
      <c r="P309" s="236"/>
      <c r="Q309" s="236"/>
      <c r="R309" s="236"/>
      <c r="S309" s="236"/>
      <c r="T309" s="237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T309" s="238" t="s">
        <v>285</v>
      </c>
      <c r="AU309" s="238" t="s">
        <v>84</v>
      </c>
      <c r="AV309" s="12" t="s">
        <v>84</v>
      </c>
      <c r="AW309" s="12" t="s">
        <v>37</v>
      </c>
      <c r="AX309" s="12" t="s">
        <v>75</v>
      </c>
      <c r="AY309" s="238" t="s">
        <v>277</v>
      </c>
    </row>
    <row r="310" s="16" customFormat="1">
      <c r="A310" s="16"/>
      <c r="B310" s="291"/>
      <c r="C310" s="292"/>
      <c r="D310" s="223" t="s">
        <v>285</v>
      </c>
      <c r="E310" s="293" t="s">
        <v>19</v>
      </c>
      <c r="F310" s="294" t="s">
        <v>3297</v>
      </c>
      <c r="G310" s="292"/>
      <c r="H310" s="295">
        <v>1640.194</v>
      </c>
      <c r="I310" s="296"/>
      <c r="J310" s="292"/>
      <c r="K310" s="292"/>
      <c r="L310" s="297"/>
      <c r="M310" s="298"/>
      <c r="N310" s="299"/>
      <c r="O310" s="299"/>
      <c r="P310" s="299"/>
      <c r="Q310" s="299"/>
      <c r="R310" s="299"/>
      <c r="S310" s="299"/>
      <c r="T310" s="300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T310" s="301" t="s">
        <v>285</v>
      </c>
      <c r="AU310" s="301" t="s">
        <v>84</v>
      </c>
      <c r="AV310" s="16" t="s">
        <v>98</v>
      </c>
      <c r="AW310" s="16" t="s">
        <v>37</v>
      </c>
      <c r="AX310" s="16" t="s">
        <v>82</v>
      </c>
      <c r="AY310" s="301" t="s">
        <v>277</v>
      </c>
    </row>
    <row r="311" s="2" customFormat="1" ht="21.75" customHeight="1">
      <c r="A311" s="41"/>
      <c r="B311" s="42"/>
      <c r="C311" s="210" t="s">
        <v>418</v>
      </c>
      <c r="D311" s="210" t="s">
        <v>278</v>
      </c>
      <c r="E311" s="211" t="s">
        <v>3419</v>
      </c>
      <c r="F311" s="212" t="s">
        <v>3420</v>
      </c>
      <c r="G311" s="213" t="s">
        <v>1131</v>
      </c>
      <c r="H311" s="214">
        <v>234.31200000000001</v>
      </c>
      <c r="I311" s="215"/>
      <c r="J311" s="216">
        <f>ROUND(I311*H311,2)</f>
        <v>0</v>
      </c>
      <c r="K311" s="212" t="s">
        <v>2354</v>
      </c>
      <c r="L311" s="47"/>
      <c r="M311" s="217" t="s">
        <v>19</v>
      </c>
      <c r="N311" s="218" t="s">
        <v>46</v>
      </c>
      <c r="O311" s="87"/>
      <c r="P311" s="219">
        <f>O311*H311</f>
        <v>0</v>
      </c>
      <c r="Q311" s="219">
        <v>0</v>
      </c>
      <c r="R311" s="219">
        <f>Q311*H311</f>
        <v>0</v>
      </c>
      <c r="S311" s="219">
        <v>0</v>
      </c>
      <c r="T311" s="220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1" t="s">
        <v>102</v>
      </c>
      <c r="AT311" s="221" t="s">
        <v>278</v>
      </c>
      <c r="AU311" s="221" t="s">
        <v>84</v>
      </c>
      <c r="AY311" s="20" t="s">
        <v>277</v>
      </c>
      <c r="BE311" s="222">
        <f>IF(N311="základní",J311,0)</f>
        <v>0</v>
      </c>
      <c r="BF311" s="222">
        <f>IF(N311="snížená",J311,0)</f>
        <v>0</v>
      </c>
      <c r="BG311" s="222">
        <f>IF(N311="zákl. přenesená",J311,0)</f>
        <v>0</v>
      </c>
      <c r="BH311" s="222">
        <f>IF(N311="sníž. přenesená",J311,0)</f>
        <v>0</v>
      </c>
      <c r="BI311" s="222">
        <f>IF(N311="nulová",J311,0)</f>
        <v>0</v>
      </c>
      <c r="BJ311" s="20" t="s">
        <v>82</v>
      </c>
      <c r="BK311" s="222">
        <f>ROUND(I311*H311,2)</f>
        <v>0</v>
      </c>
      <c r="BL311" s="20" t="s">
        <v>102</v>
      </c>
      <c r="BM311" s="221" t="s">
        <v>3421</v>
      </c>
    </row>
    <row r="312" s="2" customFormat="1">
      <c r="A312" s="41"/>
      <c r="B312" s="42"/>
      <c r="C312" s="43"/>
      <c r="D312" s="223" t="s">
        <v>283</v>
      </c>
      <c r="E312" s="43"/>
      <c r="F312" s="224" t="s">
        <v>3422</v>
      </c>
      <c r="G312" s="43"/>
      <c r="H312" s="43"/>
      <c r="I312" s="225"/>
      <c r="J312" s="43"/>
      <c r="K312" s="43"/>
      <c r="L312" s="47"/>
      <c r="M312" s="226"/>
      <c r="N312" s="227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283</v>
      </c>
      <c r="AU312" s="20" t="s">
        <v>84</v>
      </c>
    </row>
    <row r="313" s="2" customFormat="1">
      <c r="A313" s="41"/>
      <c r="B313" s="42"/>
      <c r="C313" s="43"/>
      <c r="D313" s="252" t="s">
        <v>2357</v>
      </c>
      <c r="E313" s="43"/>
      <c r="F313" s="253" t="s">
        <v>3423</v>
      </c>
      <c r="G313" s="43"/>
      <c r="H313" s="43"/>
      <c r="I313" s="225"/>
      <c r="J313" s="43"/>
      <c r="K313" s="43"/>
      <c r="L313" s="47"/>
      <c r="M313" s="226"/>
      <c r="N313" s="227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2357</v>
      </c>
      <c r="AU313" s="20" t="s">
        <v>84</v>
      </c>
    </row>
    <row r="314" s="14" customFormat="1">
      <c r="A314" s="14"/>
      <c r="B314" s="254"/>
      <c r="C314" s="255"/>
      <c r="D314" s="223" t="s">
        <v>285</v>
      </c>
      <c r="E314" s="256" t="s">
        <v>19</v>
      </c>
      <c r="F314" s="257" t="s">
        <v>3406</v>
      </c>
      <c r="G314" s="255"/>
      <c r="H314" s="256" t="s">
        <v>19</v>
      </c>
      <c r="I314" s="258"/>
      <c r="J314" s="255"/>
      <c r="K314" s="255"/>
      <c r="L314" s="259"/>
      <c r="M314" s="260"/>
      <c r="N314" s="261"/>
      <c r="O314" s="261"/>
      <c r="P314" s="261"/>
      <c r="Q314" s="261"/>
      <c r="R314" s="261"/>
      <c r="S314" s="261"/>
      <c r="T314" s="262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3" t="s">
        <v>285</v>
      </c>
      <c r="AU314" s="263" t="s">
        <v>84</v>
      </c>
      <c r="AV314" s="14" t="s">
        <v>82</v>
      </c>
      <c r="AW314" s="14" t="s">
        <v>37</v>
      </c>
      <c r="AX314" s="14" t="s">
        <v>75</v>
      </c>
      <c r="AY314" s="263" t="s">
        <v>277</v>
      </c>
    </row>
    <row r="315" s="12" customFormat="1">
      <c r="A315" s="12"/>
      <c r="B315" s="228"/>
      <c r="C315" s="229"/>
      <c r="D315" s="223" t="s">
        <v>285</v>
      </c>
      <c r="E315" s="230" t="s">
        <v>19</v>
      </c>
      <c r="F315" s="231" t="s">
        <v>3424</v>
      </c>
      <c r="G315" s="229"/>
      <c r="H315" s="232">
        <v>117.15600000000001</v>
      </c>
      <c r="I315" s="233"/>
      <c r="J315" s="229"/>
      <c r="K315" s="229"/>
      <c r="L315" s="234"/>
      <c r="M315" s="235"/>
      <c r="N315" s="236"/>
      <c r="O315" s="236"/>
      <c r="P315" s="236"/>
      <c r="Q315" s="236"/>
      <c r="R315" s="236"/>
      <c r="S315" s="236"/>
      <c r="T315" s="237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T315" s="238" t="s">
        <v>285</v>
      </c>
      <c r="AU315" s="238" t="s">
        <v>84</v>
      </c>
      <c r="AV315" s="12" t="s">
        <v>84</v>
      </c>
      <c r="AW315" s="12" t="s">
        <v>37</v>
      </c>
      <c r="AX315" s="12" t="s">
        <v>75</v>
      </c>
      <c r="AY315" s="238" t="s">
        <v>277</v>
      </c>
    </row>
    <row r="316" s="14" customFormat="1">
      <c r="A316" s="14"/>
      <c r="B316" s="254"/>
      <c r="C316" s="255"/>
      <c r="D316" s="223" t="s">
        <v>285</v>
      </c>
      <c r="E316" s="256" t="s">
        <v>19</v>
      </c>
      <c r="F316" s="257" t="s">
        <v>3408</v>
      </c>
      <c r="G316" s="255"/>
      <c r="H316" s="256" t="s">
        <v>19</v>
      </c>
      <c r="I316" s="258"/>
      <c r="J316" s="255"/>
      <c r="K316" s="255"/>
      <c r="L316" s="259"/>
      <c r="M316" s="260"/>
      <c r="N316" s="261"/>
      <c r="O316" s="261"/>
      <c r="P316" s="261"/>
      <c r="Q316" s="261"/>
      <c r="R316" s="261"/>
      <c r="S316" s="261"/>
      <c r="T316" s="262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63" t="s">
        <v>285</v>
      </c>
      <c r="AU316" s="263" t="s">
        <v>84</v>
      </c>
      <c r="AV316" s="14" t="s">
        <v>82</v>
      </c>
      <c r="AW316" s="14" t="s">
        <v>37</v>
      </c>
      <c r="AX316" s="14" t="s">
        <v>75</v>
      </c>
      <c r="AY316" s="263" t="s">
        <v>277</v>
      </c>
    </row>
    <row r="317" s="12" customFormat="1">
      <c r="A317" s="12"/>
      <c r="B317" s="228"/>
      <c r="C317" s="229"/>
      <c r="D317" s="223" t="s">
        <v>285</v>
      </c>
      <c r="E317" s="230" t="s">
        <v>19</v>
      </c>
      <c r="F317" s="231" t="s">
        <v>3425</v>
      </c>
      <c r="G317" s="229"/>
      <c r="H317" s="232">
        <v>117.15600000000001</v>
      </c>
      <c r="I317" s="233"/>
      <c r="J317" s="229"/>
      <c r="K317" s="229"/>
      <c r="L317" s="234"/>
      <c r="M317" s="235"/>
      <c r="N317" s="236"/>
      <c r="O317" s="236"/>
      <c r="P317" s="236"/>
      <c r="Q317" s="236"/>
      <c r="R317" s="236"/>
      <c r="S317" s="236"/>
      <c r="T317" s="237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T317" s="238" t="s">
        <v>285</v>
      </c>
      <c r="AU317" s="238" t="s">
        <v>84</v>
      </c>
      <c r="AV317" s="12" t="s">
        <v>84</v>
      </c>
      <c r="AW317" s="12" t="s">
        <v>37</v>
      </c>
      <c r="AX317" s="12" t="s">
        <v>75</v>
      </c>
      <c r="AY317" s="238" t="s">
        <v>277</v>
      </c>
    </row>
    <row r="318" s="16" customFormat="1">
      <c r="A318" s="16"/>
      <c r="B318" s="291"/>
      <c r="C318" s="292"/>
      <c r="D318" s="223" t="s">
        <v>285</v>
      </c>
      <c r="E318" s="293" t="s">
        <v>19</v>
      </c>
      <c r="F318" s="294" t="s">
        <v>3297</v>
      </c>
      <c r="G318" s="292"/>
      <c r="H318" s="295">
        <v>234.31200000000001</v>
      </c>
      <c r="I318" s="296"/>
      <c r="J318" s="292"/>
      <c r="K318" s="292"/>
      <c r="L318" s="297"/>
      <c r="M318" s="298"/>
      <c r="N318" s="299"/>
      <c r="O318" s="299"/>
      <c r="P318" s="299"/>
      <c r="Q318" s="299"/>
      <c r="R318" s="299"/>
      <c r="S318" s="299"/>
      <c r="T318" s="300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T318" s="301" t="s">
        <v>285</v>
      </c>
      <c r="AU318" s="301" t="s">
        <v>84</v>
      </c>
      <c r="AV318" s="16" t="s">
        <v>98</v>
      </c>
      <c r="AW318" s="16" t="s">
        <v>37</v>
      </c>
      <c r="AX318" s="16" t="s">
        <v>82</v>
      </c>
      <c r="AY318" s="301" t="s">
        <v>277</v>
      </c>
    </row>
    <row r="319" s="2" customFormat="1" ht="21.75" customHeight="1">
      <c r="A319" s="41"/>
      <c r="B319" s="42"/>
      <c r="C319" s="210" t="s">
        <v>429</v>
      </c>
      <c r="D319" s="210" t="s">
        <v>278</v>
      </c>
      <c r="E319" s="211" t="s">
        <v>3426</v>
      </c>
      <c r="F319" s="212" t="s">
        <v>2383</v>
      </c>
      <c r="G319" s="213" t="s">
        <v>1131</v>
      </c>
      <c r="H319" s="214">
        <v>1061.55</v>
      </c>
      <c r="I319" s="215"/>
      <c r="J319" s="216">
        <f>ROUND(I319*H319,2)</f>
        <v>0</v>
      </c>
      <c r="K319" s="212" t="s">
        <v>2354</v>
      </c>
      <c r="L319" s="47"/>
      <c r="M319" s="217" t="s">
        <v>19</v>
      </c>
      <c r="N319" s="218" t="s">
        <v>46</v>
      </c>
      <c r="O319" s="87"/>
      <c r="P319" s="219">
        <f>O319*H319</f>
        <v>0</v>
      </c>
      <c r="Q319" s="219">
        <v>0</v>
      </c>
      <c r="R319" s="219">
        <f>Q319*H319</f>
        <v>0</v>
      </c>
      <c r="S319" s="219">
        <v>0</v>
      </c>
      <c r="T319" s="220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1" t="s">
        <v>102</v>
      </c>
      <c r="AT319" s="221" t="s">
        <v>278</v>
      </c>
      <c r="AU319" s="221" t="s">
        <v>84</v>
      </c>
      <c r="AY319" s="20" t="s">
        <v>277</v>
      </c>
      <c r="BE319" s="222">
        <f>IF(N319="základní",J319,0)</f>
        <v>0</v>
      </c>
      <c r="BF319" s="222">
        <f>IF(N319="snížená",J319,0)</f>
        <v>0</v>
      </c>
      <c r="BG319" s="222">
        <f>IF(N319="zákl. přenesená",J319,0)</f>
        <v>0</v>
      </c>
      <c r="BH319" s="222">
        <f>IF(N319="sníž. přenesená",J319,0)</f>
        <v>0</v>
      </c>
      <c r="BI319" s="222">
        <f>IF(N319="nulová",J319,0)</f>
        <v>0</v>
      </c>
      <c r="BJ319" s="20" t="s">
        <v>82</v>
      </c>
      <c r="BK319" s="222">
        <f>ROUND(I319*H319,2)</f>
        <v>0</v>
      </c>
      <c r="BL319" s="20" t="s">
        <v>102</v>
      </c>
      <c r="BM319" s="221" t="s">
        <v>3427</v>
      </c>
    </row>
    <row r="320" s="2" customFormat="1">
      <c r="A320" s="41"/>
      <c r="B320" s="42"/>
      <c r="C320" s="43"/>
      <c r="D320" s="223" t="s">
        <v>283</v>
      </c>
      <c r="E320" s="43"/>
      <c r="F320" s="224" t="s">
        <v>2385</v>
      </c>
      <c r="G320" s="43"/>
      <c r="H320" s="43"/>
      <c r="I320" s="225"/>
      <c r="J320" s="43"/>
      <c r="K320" s="43"/>
      <c r="L320" s="47"/>
      <c r="M320" s="226"/>
      <c r="N320" s="227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283</v>
      </c>
      <c r="AU320" s="20" t="s">
        <v>84</v>
      </c>
    </row>
    <row r="321" s="2" customFormat="1">
      <c r="A321" s="41"/>
      <c r="B321" s="42"/>
      <c r="C321" s="43"/>
      <c r="D321" s="252" t="s">
        <v>2357</v>
      </c>
      <c r="E321" s="43"/>
      <c r="F321" s="253" t="s">
        <v>3428</v>
      </c>
      <c r="G321" s="43"/>
      <c r="H321" s="43"/>
      <c r="I321" s="225"/>
      <c r="J321" s="43"/>
      <c r="K321" s="43"/>
      <c r="L321" s="47"/>
      <c r="M321" s="226"/>
      <c r="N321" s="227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2357</v>
      </c>
      <c r="AU321" s="20" t="s">
        <v>84</v>
      </c>
    </row>
    <row r="322" s="12" customFormat="1">
      <c r="A322" s="12"/>
      <c r="B322" s="228"/>
      <c r="C322" s="229"/>
      <c r="D322" s="223" t="s">
        <v>285</v>
      </c>
      <c r="E322" s="230" t="s">
        <v>19</v>
      </c>
      <c r="F322" s="231" t="s">
        <v>3429</v>
      </c>
      <c r="G322" s="229"/>
      <c r="H322" s="232">
        <v>1061.55</v>
      </c>
      <c r="I322" s="233"/>
      <c r="J322" s="229"/>
      <c r="K322" s="229"/>
      <c r="L322" s="234"/>
      <c r="M322" s="235"/>
      <c r="N322" s="236"/>
      <c r="O322" s="236"/>
      <c r="P322" s="236"/>
      <c r="Q322" s="236"/>
      <c r="R322" s="236"/>
      <c r="S322" s="236"/>
      <c r="T322" s="237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T322" s="238" t="s">
        <v>285</v>
      </c>
      <c r="AU322" s="238" t="s">
        <v>84</v>
      </c>
      <c r="AV322" s="12" t="s">
        <v>84</v>
      </c>
      <c r="AW322" s="12" t="s">
        <v>37</v>
      </c>
      <c r="AX322" s="12" t="s">
        <v>82</v>
      </c>
      <c r="AY322" s="238" t="s">
        <v>277</v>
      </c>
    </row>
    <row r="323" s="2" customFormat="1" ht="16.5" customHeight="1">
      <c r="A323" s="41"/>
      <c r="B323" s="42"/>
      <c r="C323" s="210" t="s">
        <v>7</v>
      </c>
      <c r="D323" s="210" t="s">
        <v>278</v>
      </c>
      <c r="E323" s="211" t="s">
        <v>3430</v>
      </c>
      <c r="F323" s="212" t="s">
        <v>3431</v>
      </c>
      <c r="G323" s="213" t="s">
        <v>1131</v>
      </c>
      <c r="H323" s="214">
        <v>3085.6619999999998</v>
      </c>
      <c r="I323" s="215"/>
      <c r="J323" s="216">
        <f>ROUND(I323*H323,2)</f>
        <v>0</v>
      </c>
      <c r="K323" s="212" t="s">
        <v>2354</v>
      </c>
      <c r="L323" s="47"/>
      <c r="M323" s="217" t="s">
        <v>19</v>
      </c>
      <c r="N323" s="218" t="s">
        <v>46</v>
      </c>
      <c r="O323" s="87"/>
      <c r="P323" s="219">
        <f>O323*H323</f>
        <v>0</v>
      </c>
      <c r="Q323" s="219">
        <v>0</v>
      </c>
      <c r="R323" s="219">
        <f>Q323*H323</f>
        <v>0</v>
      </c>
      <c r="S323" s="219">
        <v>0</v>
      </c>
      <c r="T323" s="220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1" t="s">
        <v>102</v>
      </c>
      <c r="AT323" s="221" t="s">
        <v>278</v>
      </c>
      <c r="AU323" s="221" t="s">
        <v>84</v>
      </c>
      <c r="AY323" s="20" t="s">
        <v>277</v>
      </c>
      <c r="BE323" s="222">
        <f>IF(N323="základní",J323,0)</f>
        <v>0</v>
      </c>
      <c r="BF323" s="222">
        <f>IF(N323="snížená",J323,0)</f>
        <v>0</v>
      </c>
      <c r="BG323" s="222">
        <f>IF(N323="zákl. přenesená",J323,0)</f>
        <v>0</v>
      </c>
      <c r="BH323" s="222">
        <f>IF(N323="sníž. přenesená",J323,0)</f>
        <v>0</v>
      </c>
      <c r="BI323" s="222">
        <f>IF(N323="nulová",J323,0)</f>
        <v>0</v>
      </c>
      <c r="BJ323" s="20" t="s">
        <v>82</v>
      </c>
      <c r="BK323" s="222">
        <f>ROUND(I323*H323,2)</f>
        <v>0</v>
      </c>
      <c r="BL323" s="20" t="s">
        <v>102</v>
      </c>
      <c r="BM323" s="221" t="s">
        <v>3432</v>
      </c>
    </row>
    <row r="324" s="2" customFormat="1">
      <c r="A324" s="41"/>
      <c r="B324" s="42"/>
      <c r="C324" s="43"/>
      <c r="D324" s="223" t="s">
        <v>283</v>
      </c>
      <c r="E324" s="43"/>
      <c r="F324" s="224" t="s">
        <v>3433</v>
      </c>
      <c r="G324" s="43"/>
      <c r="H324" s="43"/>
      <c r="I324" s="225"/>
      <c r="J324" s="43"/>
      <c r="K324" s="43"/>
      <c r="L324" s="47"/>
      <c r="M324" s="226"/>
      <c r="N324" s="227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283</v>
      </c>
      <c r="AU324" s="20" t="s">
        <v>84</v>
      </c>
    </row>
    <row r="325" s="2" customFormat="1">
      <c r="A325" s="41"/>
      <c r="B325" s="42"/>
      <c r="C325" s="43"/>
      <c r="D325" s="252" t="s">
        <v>2357</v>
      </c>
      <c r="E325" s="43"/>
      <c r="F325" s="253" t="s">
        <v>3434</v>
      </c>
      <c r="G325" s="43"/>
      <c r="H325" s="43"/>
      <c r="I325" s="225"/>
      <c r="J325" s="43"/>
      <c r="K325" s="43"/>
      <c r="L325" s="47"/>
      <c r="M325" s="226"/>
      <c r="N325" s="227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2357</v>
      </c>
      <c r="AU325" s="20" t="s">
        <v>84</v>
      </c>
    </row>
    <row r="326" s="14" customFormat="1">
      <c r="A326" s="14"/>
      <c r="B326" s="254"/>
      <c r="C326" s="255"/>
      <c r="D326" s="223" t="s">
        <v>285</v>
      </c>
      <c r="E326" s="256" t="s">
        <v>19</v>
      </c>
      <c r="F326" s="257" t="s">
        <v>3408</v>
      </c>
      <c r="G326" s="255"/>
      <c r="H326" s="256" t="s">
        <v>19</v>
      </c>
      <c r="I326" s="258"/>
      <c r="J326" s="255"/>
      <c r="K326" s="255"/>
      <c r="L326" s="259"/>
      <c r="M326" s="260"/>
      <c r="N326" s="261"/>
      <c r="O326" s="261"/>
      <c r="P326" s="261"/>
      <c r="Q326" s="261"/>
      <c r="R326" s="261"/>
      <c r="S326" s="261"/>
      <c r="T326" s="262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63" t="s">
        <v>285</v>
      </c>
      <c r="AU326" s="263" t="s">
        <v>84</v>
      </c>
      <c r="AV326" s="14" t="s">
        <v>82</v>
      </c>
      <c r="AW326" s="14" t="s">
        <v>37</v>
      </c>
      <c r="AX326" s="14" t="s">
        <v>75</v>
      </c>
      <c r="AY326" s="263" t="s">
        <v>277</v>
      </c>
    </row>
    <row r="327" s="12" customFormat="1">
      <c r="A327" s="12"/>
      <c r="B327" s="228"/>
      <c r="C327" s="229"/>
      <c r="D327" s="223" t="s">
        <v>285</v>
      </c>
      <c r="E327" s="230" t="s">
        <v>19</v>
      </c>
      <c r="F327" s="231" t="s">
        <v>3435</v>
      </c>
      <c r="G327" s="229"/>
      <c r="H327" s="232">
        <v>299.53300000000002</v>
      </c>
      <c r="I327" s="233"/>
      <c r="J327" s="229"/>
      <c r="K327" s="229"/>
      <c r="L327" s="234"/>
      <c r="M327" s="235"/>
      <c r="N327" s="236"/>
      <c r="O327" s="236"/>
      <c r="P327" s="236"/>
      <c r="Q327" s="236"/>
      <c r="R327" s="236"/>
      <c r="S327" s="236"/>
      <c r="T327" s="237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T327" s="238" t="s">
        <v>285</v>
      </c>
      <c r="AU327" s="238" t="s">
        <v>84</v>
      </c>
      <c r="AV327" s="12" t="s">
        <v>84</v>
      </c>
      <c r="AW327" s="12" t="s">
        <v>37</v>
      </c>
      <c r="AX327" s="12" t="s">
        <v>75</v>
      </c>
      <c r="AY327" s="238" t="s">
        <v>277</v>
      </c>
    </row>
    <row r="328" s="12" customFormat="1">
      <c r="A328" s="12"/>
      <c r="B328" s="228"/>
      <c r="C328" s="229"/>
      <c r="D328" s="223" t="s">
        <v>285</v>
      </c>
      <c r="E328" s="230" t="s">
        <v>19</v>
      </c>
      <c r="F328" s="231" t="s">
        <v>3436</v>
      </c>
      <c r="G328" s="229"/>
      <c r="H328" s="232">
        <v>2529.2950000000001</v>
      </c>
      <c r="I328" s="233"/>
      <c r="J328" s="229"/>
      <c r="K328" s="229"/>
      <c r="L328" s="234"/>
      <c r="M328" s="235"/>
      <c r="N328" s="236"/>
      <c r="O328" s="236"/>
      <c r="P328" s="236"/>
      <c r="Q328" s="236"/>
      <c r="R328" s="236"/>
      <c r="S328" s="236"/>
      <c r="T328" s="237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T328" s="238" t="s">
        <v>285</v>
      </c>
      <c r="AU328" s="238" t="s">
        <v>84</v>
      </c>
      <c r="AV328" s="12" t="s">
        <v>84</v>
      </c>
      <c r="AW328" s="12" t="s">
        <v>37</v>
      </c>
      <c r="AX328" s="12" t="s">
        <v>75</v>
      </c>
      <c r="AY328" s="238" t="s">
        <v>277</v>
      </c>
    </row>
    <row r="329" s="12" customFormat="1">
      <c r="A329" s="12"/>
      <c r="B329" s="228"/>
      <c r="C329" s="229"/>
      <c r="D329" s="223" t="s">
        <v>285</v>
      </c>
      <c r="E329" s="230" t="s">
        <v>19</v>
      </c>
      <c r="F329" s="231" t="s">
        <v>3411</v>
      </c>
      <c r="G329" s="229"/>
      <c r="H329" s="232">
        <v>256.834</v>
      </c>
      <c r="I329" s="233"/>
      <c r="J329" s="229"/>
      <c r="K329" s="229"/>
      <c r="L329" s="234"/>
      <c r="M329" s="235"/>
      <c r="N329" s="236"/>
      <c r="O329" s="236"/>
      <c r="P329" s="236"/>
      <c r="Q329" s="236"/>
      <c r="R329" s="236"/>
      <c r="S329" s="236"/>
      <c r="T329" s="237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T329" s="238" t="s">
        <v>285</v>
      </c>
      <c r="AU329" s="238" t="s">
        <v>84</v>
      </c>
      <c r="AV329" s="12" t="s">
        <v>84</v>
      </c>
      <c r="AW329" s="12" t="s">
        <v>37</v>
      </c>
      <c r="AX329" s="12" t="s">
        <v>75</v>
      </c>
      <c r="AY329" s="238" t="s">
        <v>277</v>
      </c>
    </row>
    <row r="330" s="16" customFormat="1">
      <c r="A330" s="16"/>
      <c r="B330" s="291"/>
      <c r="C330" s="292"/>
      <c r="D330" s="223" t="s">
        <v>285</v>
      </c>
      <c r="E330" s="293" t="s">
        <v>19</v>
      </c>
      <c r="F330" s="294" t="s">
        <v>3297</v>
      </c>
      <c r="G330" s="292"/>
      <c r="H330" s="295">
        <v>3085.6619999999998</v>
      </c>
      <c r="I330" s="296"/>
      <c r="J330" s="292"/>
      <c r="K330" s="292"/>
      <c r="L330" s="297"/>
      <c r="M330" s="298"/>
      <c r="N330" s="299"/>
      <c r="O330" s="299"/>
      <c r="P330" s="299"/>
      <c r="Q330" s="299"/>
      <c r="R330" s="299"/>
      <c r="S330" s="299"/>
      <c r="T330" s="300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T330" s="301" t="s">
        <v>285</v>
      </c>
      <c r="AU330" s="301" t="s">
        <v>84</v>
      </c>
      <c r="AV330" s="16" t="s">
        <v>98</v>
      </c>
      <c r="AW330" s="16" t="s">
        <v>37</v>
      </c>
      <c r="AX330" s="16" t="s">
        <v>82</v>
      </c>
      <c r="AY330" s="301" t="s">
        <v>277</v>
      </c>
    </row>
    <row r="331" s="2" customFormat="1" ht="16.5" customHeight="1">
      <c r="A331" s="41"/>
      <c r="B331" s="42"/>
      <c r="C331" s="210" t="s">
        <v>446</v>
      </c>
      <c r="D331" s="210" t="s">
        <v>278</v>
      </c>
      <c r="E331" s="211" t="s">
        <v>3437</v>
      </c>
      <c r="F331" s="212" t="s">
        <v>3438</v>
      </c>
      <c r="G331" s="213" t="s">
        <v>1131</v>
      </c>
      <c r="H331" s="214">
        <v>820.09699999999998</v>
      </c>
      <c r="I331" s="215"/>
      <c r="J331" s="216">
        <f>ROUND(I331*H331,2)</f>
        <v>0</v>
      </c>
      <c r="K331" s="212" t="s">
        <v>2354</v>
      </c>
      <c r="L331" s="47"/>
      <c r="M331" s="217" t="s">
        <v>19</v>
      </c>
      <c r="N331" s="218" t="s">
        <v>46</v>
      </c>
      <c r="O331" s="87"/>
      <c r="P331" s="219">
        <f>O331*H331</f>
        <v>0</v>
      </c>
      <c r="Q331" s="219">
        <v>0</v>
      </c>
      <c r="R331" s="219">
        <f>Q331*H331</f>
        <v>0</v>
      </c>
      <c r="S331" s="219">
        <v>0</v>
      </c>
      <c r="T331" s="220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1" t="s">
        <v>102</v>
      </c>
      <c r="AT331" s="221" t="s">
        <v>278</v>
      </c>
      <c r="AU331" s="221" t="s">
        <v>84</v>
      </c>
      <c r="AY331" s="20" t="s">
        <v>277</v>
      </c>
      <c r="BE331" s="222">
        <f>IF(N331="základní",J331,0)</f>
        <v>0</v>
      </c>
      <c r="BF331" s="222">
        <f>IF(N331="snížená",J331,0)</f>
        <v>0</v>
      </c>
      <c r="BG331" s="222">
        <f>IF(N331="zákl. přenesená",J331,0)</f>
        <v>0</v>
      </c>
      <c r="BH331" s="222">
        <f>IF(N331="sníž. přenesená",J331,0)</f>
        <v>0</v>
      </c>
      <c r="BI331" s="222">
        <f>IF(N331="nulová",J331,0)</f>
        <v>0</v>
      </c>
      <c r="BJ331" s="20" t="s">
        <v>82</v>
      </c>
      <c r="BK331" s="222">
        <f>ROUND(I331*H331,2)</f>
        <v>0</v>
      </c>
      <c r="BL331" s="20" t="s">
        <v>102</v>
      </c>
      <c r="BM331" s="221" t="s">
        <v>3439</v>
      </c>
    </row>
    <row r="332" s="2" customFormat="1">
      <c r="A332" s="41"/>
      <c r="B332" s="42"/>
      <c r="C332" s="43"/>
      <c r="D332" s="223" t="s">
        <v>283</v>
      </c>
      <c r="E332" s="43"/>
      <c r="F332" s="224" t="s">
        <v>3440</v>
      </c>
      <c r="G332" s="43"/>
      <c r="H332" s="43"/>
      <c r="I332" s="225"/>
      <c r="J332" s="43"/>
      <c r="K332" s="43"/>
      <c r="L332" s="47"/>
      <c r="M332" s="226"/>
      <c r="N332" s="227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283</v>
      </c>
      <c r="AU332" s="20" t="s">
        <v>84</v>
      </c>
    </row>
    <row r="333" s="2" customFormat="1">
      <c r="A333" s="41"/>
      <c r="B333" s="42"/>
      <c r="C333" s="43"/>
      <c r="D333" s="252" t="s">
        <v>2357</v>
      </c>
      <c r="E333" s="43"/>
      <c r="F333" s="253" t="s">
        <v>3441</v>
      </c>
      <c r="G333" s="43"/>
      <c r="H333" s="43"/>
      <c r="I333" s="225"/>
      <c r="J333" s="43"/>
      <c r="K333" s="43"/>
      <c r="L333" s="47"/>
      <c r="M333" s="226"/>
      <c r="N333" s="227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2357</v>
      </c>
      <c r="AU333" s="20" t="s">
        <v>84</v>
      </c>
    </row>
    <row r="334" s="14" customFormat="1">
      <c r="A334" s="14"/>
      <c r="B334" s="254"/>
      <c r="C334" s="255"/>
      <c r="D334" s="223" t="s">
        <v>285</v>
      </c>
      <c r="E334" s="256" t="s">
        <v>19</v>
      </c>
      <c r="F334" s="257" t="s">
        <v>3408</v>
      </c>
      <c r="G334" s="255"/>
      <c r="H334" s="256" t="s">
        <v>19</v>
      </c>
      <c r="I334" s="258"/>
      <c r="J334" s="255"/>
      <c r="K334" s="255"/>
      <c r="L334" s="259"/>
      <c r="M334" s="260"/>
      <c r="N334" s="261"/>
      <c r="O334" s="261"/>
      <c r="P334" s="261"/>
      <c r="Q334" s="261"/>
      <c r="R334" s="261"/>
      <c r="S334" s="261"/>
      <c r="T334" s="262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63" t="s">
        <v>285</v>
      </c>
      <c r="AU334" s="263" t="s">
        <v>84</v>
      </c>
      <c r="AV334" s="14" t="s">
        <v>82</v>
      </c>
      <c r="AW334" s="14" t="s">
        <v>37</v>
      </c>
      <c r="AX334" s="14" t="s">
        <v>75</v>
      </c>
      <c r="AY334" s="263" t="s">
        <v>277</v>
      </c>
    </row>
    <row r="335" s="12" customFormat="1">
      <c r="A335" s="12"/>
      <c r="B335" s="228"/>
      <c r="C335" s="229"/>
      <c r="D335" s="223" t="s">
        <v>285</v>
      </c>
      <c r="E335" s="230" t="s">
        <v>19</v>
      </c>
      <c r="F335" s="231" t="s">
        <v>3442</v>
      </c>
      <c r="G335" s="229"/>
      <c r="H335" s="232">
        <v>820.09699999999998</v>
      </c>
      <c r="I335" s="233"/>
      <c r="J335" s="229"/>
      <c r="K335" s="229"/>
      <c r="L335" s="234"/>
      <c r="M335" s="235"/>
      <c r="N335" s="236"/>
      <c r="O335" s="236"/>
      <c r="P335" s="236"/>
      <c r="Q335" s="236"/>
      <c r="R335" s="236"/>
      <c r="S335" s="236"/>
      <c r="T335" s="237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T335" s="238" t="s">
        <v>285</v>
      </c>
      <c r="AU335" s="238" t="s">
        <v>84</v>
      </c>
      <c r="AV335" s="12" t="s">
        <v>84</v>
      </c>
      <c r="AW335" s="12" t="s">
        <v>37</v>
      </c>
      <c r="AX335" s="12" t="s">
        <v>75</v>
      </c>
      <c r="AY335" s="238" t="s">
        <v>277</v>
      </c>
    </row>
    <row r="336" s="16" customFormat="1">
      <c r="A336" s="16"/>
      <c r="B336" s="291"/>
      <c r="C336" s="292"/>
      <c r="D336" s="223" t="s">
        <v>285</v>
      </c>
      <c r="E336" s="293" t="s">
        <v>19</v>
      </c>
      <c r="F336" s="294" t="s">
        <v>3297</v>
      </c>
      <c r="G336" s="292"/>
      <c r="H336" s="295">
        <v>820.09699999999998</v>
      </c>
      <c r="I336" s="296"/>
      <c r="J336" s="292"/>
      <c r="K336" s="292"/>
      <c r="L336" s="297"/>
      <c r="M336" s="298"/>
      <c r="N336" s="299"/>
      <c r="O336" s="299"/>
      <c r="P336" s="299"/>
      <c r="Q336" s="299"/>
      <c r="R336" s="299"/>
      <c r="S336" s="299"/>
      <c r="T336" s="300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T336" s="301" t="s">
        <v>285</v>
      </c>
      <c r="AU336" s="301" t="s">
        <v>84</v>
      </c>
      <c r="AV336" s="16" t="s">
        <v>98</v>
      </c>
      <c r="AW336" s="16" t="s">
        <v>37</v>
      </c>
      <c r="AX336" s="16" t="s">
        <v>82</v>
      </c>
      <c r="AY336" s="301" t="s">
        <v>277</v>
      </c>
    </row>
    <row r="337" s="2" customFormat="1" ht="16.5" customHeight="1">
      <c r="A337" s="41"/>
      <c r="B337" s="42"/>
      <c r="C337" s="210" t="s">
        <v>452</v>
      </c>
      <c r="D337" s="210" t="s">
        <v>278</v>
      </c>
      <c r="E337" s="211" t="s">
        <v>3443</v>
      </c>
      <c r="F337" s="212" t="s">
        <v>3444</v>
      </c>
      <c r="G337" s="213" t="s">
        <v>1131</v>
      </c>
      <c r="H337" s="214">
        <v>117.15600000000001</v>
      </c>
      <c r="I337" s="215"/>
      <c r="J337" s="216">
        <f>ROUND(I337*H337,2)</f>
        <v>0</v>
      </c>
      <c r="K337" s="212" t="s">
        <v>2354</v>
      </c>
      <c r="L337" s="47"/>
      <c r="M337" s="217" t="s">
        <v>19</v>
      </c>
      <c r="N337" s="218" t="s">
        <v>46</v>
      </c>
      <c r="O337" s="87"/>
      <c r="P337" s="219">
        <f>O337*H337</f>
        <v>0</v>
      </c>
      <c r="Q337" s="219">
        <v>0</v>
      </c>
      <c r="R337" s="219">
        <f>Q337*H337</f>
        <v>0</v>
      </c>
      <c r="S337" s="219">
        <v>0</v>
      </c>
      <c r="T337" s="220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1" t="s">
        <v>102</v>
      </c>
      <c r="AT337" s="221" t="s">
        <v>278</v>
      </c>
      <c r="AU337" s="221" t="s">
        <v>84</v>
      </c>
      <c r="AY337" s="20" t="s">
        <v>277</v>
      </c>
      <c r="BE337" s="222">
        <f>IF(N337="základní",J337,0)</f>
        <v>0</v>
      </c>
      <c r="BF337" s="222">
        <f>IF(N337="snížená",J337,0)</f>
        <v>0</v>
      </c>
      <c r="BG337" s="222">
        <f>IF(N337="zákl. přenesená",J337,0)</f>
        <v>0</v>
      </c>
      <c r="BH337" s="222">
        <f>IF(N337="sníž. přenesená",J337,0)</f>
        <v>0</v>
      </c>
      <c r="BI337" s="222">
        <f>IF(N337="nulová",J337,0)</f>
        <v>0</v>
      </c>
      <c r="BJ337" s="20" t="s">
        <v>82</v>
      </c>
      <c r="BK337" s="222">
        <f>ROUND(I337*H337,2)</f>
        <v>0</v>
      </c>
      <c r="BL337" s="20" t="s">
        <v>102</v>
      </c>
      <c r="BM337" s="221" t="s">
        <v>3445</v>
      </c>
    </row>
    <row r="338" s="2" customFormat="1">
      <c r="A338" s="41"/>
      <c r="B338" s="42"/>
      <c r="C338" s="43"/>
      <c r="D338" s="223" t="s">
        <v>283</v>
      </c>
      <c r="E338" s="43"/>
      <c r="F338" s="224" t="s">
        <v>3446</v>
      </c>
      <c r="G338" s="43"/>
      <c r="H338" s="43"/>
      <c r="I338" s="225"/>
      <c r="J338" s="43"/>
      <c r="K338" s="43"/>
      <c r="L338" s="47"/>
      <c r="M338" s="226"/>
      <c r="N338" s="227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283</v>
      </c>
      <c r="AU338" s="20" t="s">
        <v>84</v>
      </c>
    </row>
    <row r="339" s="2" customFormat="1">
      <c r="A339" s="41"/>
      <c r="B339" s="42"/>
      <c r="C339" s="43"/>
      <c r="D339" s="252" t="s">
        <v>2357</v>
      </c>
      <c r="E339" s="43"/>
      <c r="F339" s="253" t="s">
        <v>3447</v>
      </c>
      <c r="G339" s="43"/>
      <c r="H339" s="43"/>
      <c r="I339" s="225"/>
      <c r="J339" s="43"/>
      <c r="K339" s="43"/>
      <c r="L339" s="47"/>
      <c r="M339" s="226"/>
      <c r="N339" s="227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2357</v>
      </c>
      <c r="AU339" s="20" t="s">
        <v>84</v>
      </c>
    </row>
    <row r="340" s="14" customFormat="1">
      <c r="A340" s="14"/>
      <c r="B340" s="254"/>
      <c r="C340" s="255"/>
      <c r="D340" s="223" t="s">
        <v>285</v>
      </c>
      <c r="E340" s="256" t="s">
        <v>19</v>
      </c>
      <c r="F340" s="257" t="s">
        <v>3408</v>
      </c>
      <c r="G340" s="255"/>
      <c r="H340" s="256" t="s">
        <v>19</v>
      </c>
      <c r="I340" s="258"/>
      <c r="J340" s="255"/>
      <c r="K340" s="255"/>
      <c r="L340" s="259"/>
      <c r="M340" s="260"/>
      <c r="N340" s="261"/>
      <c r="O340" s="261"/>
      <c r="P340" s="261"/>
      <c r="Q340" s="261"/>
      <c r="R340" s="261"/>
      <c r="S340" s="261"/>
      <c r="T340" s="262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63" t="s">
        <v>285</v>
      </c>
      <c r="AU340" s="263" t="s">
        <v>84</v>
      </c>
      <c r="AV340" s="14" t="s">
        <v>82</v>
      </c>
      <c r="AW340" s="14" t="s">
        <v>37</v>
      </c>
      <c r="AX340" s="14" t="s">
        <v>75</v>
      </c>
      <c r="AY340" s="263" t="s">
        <v>277</v>
      </c>
    </row>
    <row r="341" s="12" customFormat="1">
      <c r="A341" s="12"/>
      <c r="B341" s="228"/>
      <c r="C341" s="229"/>
      <c r="D341" s="223" t="s">
        <v>285</v>
      </c>
      <c r="E341" s="230" t="s">
        <v>19</v>
      </c>
      <c r="F341" s="231" t="s">
        <v>3448</v>
      </c>
      <c r="G341" s="229"/>
      <c r="H341" s="232">
        <v>117.15600000000001</v>
      </c>
      <c r="I341" s="233"/>
      <c r="J341" s="229"/>
      <c r="K341" s="229"/>
      <c r="L341" s="234"/>
      <c r="M341" s="235"/>
      <c r="N341" s="236"/>
      <c r="O341" s="236"/>
      <c r="P341" s="236"/>
      <c r="Q341" s="236"/>
      <c r="R341" s="236"/>
      <c r="S341" s="236"/>
      <c r="T341" s="237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T341" s="238" t="s">
        <v>285</v>
      </c>
      <c r="AU341" s="238" t="s">
        <v>84</v>
      </c>
      <c r="AV341" s="12" t="s">
        <v>84</v>
      </c>
      <c r="AW341" s="12" t="s">
        <v>37</v>
      </c>
      <c r="AX341" s="12" t="s">
        <v>75</v>
      </c>
      <c r="AY341" s="238" t="s">
        <v>277</v>
      </c>
    </row>
    <row r="342" s="16" customFormat="1">
      <c r="A342" s="16"/>
      <c r="B342" s="291"/>
      <c r="C342" s="292"/>
      <c r="D342" s="223" t="s">
        <v>285</v>
      </c>
      <c r="E342" s="293" t="s">
        <v>19</v>
      </c>
      <c r="F342" s="294" t="s">
        <v>3297</v>
      </c>
      <c r="G342" s="292"/>
      <c r="H342" s="295">
        <v>117.15600000000001</v>
      </c>
      <c r="I342" s="296"/>
      <c r="J342" s="292"/>
      <c r="K342" s="292"/>
      <c r="L342" s="297"/>
      <c r="M342" s="298"/>
      <c r="N342" s="299"/>
      <c r="O342" s="299"/>
      <c r="P342" s="299"/>
      <c r="Q342" s="299"/>
      <c r="R342" s="299"/>
      <c r="S342" s="299"/>
      <c r="T342" s="300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T342" s="301" t="s">
        <v>285</v>
      </c>
      <c r="AU342" s="301" t="s">
        <v>84</v>
      </c>
      <c r="AV342" s="16" t="s">
        <v>98</v>
      </c>
      <c r="AW342" s="16" t="s">
        <v>37</v>
      </c>
      <c r="AX342" s="16" t="s">
        <v>82</v>
      </c>
      <c r="AY342" s="301" t="s">
        <v>277</v>
      </c>
    </row>
    <row r="343" s="2" customFormat="1" ht="16.5" customHeight="1">
      <c r="A343" s="41"/>
      <c r="B343" s="42"/>
      <c r="C343" s="210" t="s">
        <v>456</v>
      </c>
      <c r="D343" s="210" t="s">
        <v>278</v>
      </c>
      <c r="E343" s="211" t="s">
        <v>1161</v>
      </c>
      <c r="F343" s="212" t="s">
        <v>1162</v>
      </c>
      <c r="G343" s="213" t="s">
        <v>1131</v>
      </c>
      <c r="H343" s="214">
        <v>1493.6199999999999</v>
      </c>
      <c r="I343" s="215"/>
      <c r="J343" s="216">
        <f>ROUND(I343*H343,2)</f>
        <v>0</v>
      </c>
      <c r="K343" s="212" t="s">
        <v>2354</v>
      </c>
      <c r="L343" s="47"/>
      <c r="M343" s="217" t="s">
        <v>19</v>
      </c>
      <c r="N343" s="218" t="s">
        <v>46</v>
      </c>
      <c r="O343" s="87"/>
      <c r="P343" s="219">
        <f>O343*H343</f>
        <v>0</v>
      </c>
      <c r="Q343" s="219">
        <v>0</v>
      </c>
      <c r="R343" s="219">
        <f>Q343*H343</f>
        <v>0</v>
      </c>
      <c r="S343" s="219">
        <v>0</v>
      </c>
      <c r="T343" s="220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1" t="s">
        <v>102</v>
      </c>
      <c r="AT343" s="221" t="s">
        <v>278</v>
      </c>
      <c r="AU343" s="221" t="s">
        <v>84</v>
      </c>
      <c r="AY343" s="20" t="s">
        <v>277</v>
      </c>
      <c r="BE343" s="222">
        <f>IF(N343="základní",J343,0)</f>
        <v>0</v>
      </c>
      <c r="BF343" s="222">
        <f>IF(N343="snížená",J343,0)</f>
        <v>0</v>
      </c>
      <c r="BG343" s="222">
        <f>IF(N343="zákl. přenesená",J343,0)</f>
        <v>0</v>
      </c>
      <c r="BH343" s="222">
        <f>IF(N343="sníž. přenesená",J343,0)</f>
        <v>0</v>
      </c>
      <c r="BI343" s="222">
        <f>IF(N343="nulová",J343,0)</f>
        <v>0</v>
      </c>
      <c r="BJ343" s="20" t="s">
        <v>82</v>
      </c>
      <c r="BK343" s="222">
        <f>ROUND(I343*H343,2)</f>
        <v>0</v>
      </c>
      <c r="BL343" s="20" t="s">
        <v>102</v>
      </c>
      <c r="BM343" s="221" t="s">
        <v>3449</v>
      </c>
    </row>
    <row r="344" s="2" customFormat="1">
      <c r="A344" s="41"/>
      <c r="B344" s="42"/>
      <c r="C344" s="43"/>
      <c r="D344" s="223" t="s">
        <v>283</v>
      </c>
      <c r="E344" s="43"/>
      <c r="F344" s="224" t="s">
        <v>2404</v>
      </c>
      <c r="G344" s="43"/>
      <c r="H344" s="43"/>
      <c r="I344" s="225"/>
      <c r="J344" s="43"/>
      <c r="K344" s="43"/>
      <c r="L344" s="47"/>
      <c r="M344" s="226"/>
      <c r="N344" s="227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283</v>
      </c>
      <c r="AU344" s="20" t="s">
        <v>84</v>
      </c>
    </row>
    <row r="345" s="2" customFormat="1">
      <c r="A345" s="41"/>
      <c r="B345" s="42"/>
      <c r="C345" s="43"/>
      <c r="D345" s="252" t="s">
        <v>2357</v>
      </c>
      <c r="E345" s="43"/>
      <c r="F345" s="253" t="s">
        <v>2405</v>
      </c>
      <c r="G345" s="43"/>
      <c r="H345" s="43"/>
      <c r="I345" s="225"/>
      <c r="J345" s="43"/>
      <c r="K345" s="43"/>
      <c r="L345" s="47"/>
      <c r="M345" s="226"/>
      <c r="N345" s="227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2357</v>
      </c>
      <c r="AU345" s="20" t="s">
        <v>84</v>
      </c>
    </row>
    <row r="346" s="12" customFormat="1">
      <c r="A346" s="12"/>
      <c r="B346" s="228"/>
      <c r="C346" s="229"/>
      <c r="D346" s="223" t="s">
        <v>285</v>
      </c>
      <c r="E346" s="230" t="s">
        <v>19</v>
      </c>
      <c r="F346" s="231" t="s">
        <v>3450</v>
      </c>
      <c r="G346" s="229"/>
      <c r="H346" s="232">
        <v>299.53300000000002</v>
      </c>
      <c r="I346" s="233"/>
      <c r="J346" s="229"/>
      <c r="K346" s="229"/>
      <c r="L346" s="234"/>
      <c r="M346" s="235"/>
      <c r="N346" s="236"/>
      <c r="O346" s="236"/>
      <c r="P346" s="236"/>
      <c r="Q346" s="236"/>
      <c r="R346" s="236"/>
      <c r="S346" s="236"/>
      <c r="T346" s="237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T346" s="238" t="s">
        <v>285</v>
      </c>
      <c r="AU346" s="238" t="s">
        <v>84</v>
      </c>
      <c r="AV346" s="12" t="s">
        <v>84</v>
      </c>
      <c r="AW346" s="12" t="s">
        <v>37</v>
      </c>
      <c r="AX346" s="12" t="s">
        <v>75</v>
      </c>
      <c r="AY346" s="238" t="s">
        <v>277</v>
      </c>
    </row>
    <row r="347" s="12" customFormat="1">
      <c r="A347" s="12"/>
      <c r="B347" s="228"/>
      <c r="C347" s="229"/>
      <c r="D347" s="223" t="s">
        <v>285</v>
      </c>
      <c r="E347" s="230" t="s">
        <v>19</v>
      </c>
      <c r="F347" s="231" t="s">
        <v>3411</v>
      </c>
      <c r="G347" s="229"/>
      <c r="H347" s="232">
        <v>256.834</v>
      </c>
      <c r="I347" s="233"/>
      <c r="J347" s="229"/>
      <c r="K347" s="229"/>
      <c r="L347" s="234"/>
      <c r="M347" s="235"/>
      <c r="N347" s="236"/>
      <c r="O347" s="236"/>
      <c r="P347" s="236"/>
      <c r="Q347" s="236"/>
      <c r="R347" s="236"/>
      <c r="S347" s="236"/>
      <c r="T347" s="237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T347" s="238" t="s">
        <v>285</v>
      </c>
      <c r="AU347" s="238" t="s">
        <v>84</v>
      </c>
      <c r="AV347" s="12" t="s">
        <v>84</v>
      </c>
      <c r="AW347" s="12" t="s">
        <v>37</v>
      </c>
      <c r="AX347" s="12" t="s">
        <v>75</v>
      </c>
      <c r="AY347" s="238" t="s">
        <v>277</v>
      </c>
    </row>
    <row r="348" s="12" customFormat="1">
      <c r="A348" s="12"/>
      <c r="B348" s="228"/>
      <c r="C348" s="229"/>
      <c r="D348" s="223" t="s">
        <v>285</v>
      </c>
      <c r="E348" s="230" t="s">
        <v>19</v>
      </c>
      <c r="F348" s="231" t="s">
        <v>3451</v>
      </c>
      <c r="G348" s="229"/>
      <c r="H348" s="232">
        <v>820.09699999999998</v>
      </c>
      <c r="I348" s="233"/>
      <c r="J348" s="229"/>
      <c r="K348" s="229"/>
      <c r="L348" s="234"/>
      <c r="M348" s="235"/>
      <c r="N348" s="236"/>
      <c r="O348" s="236"/>
      <c r="P348" s="236"/>
      <c r="Q348" s="236"/>
      <c r="R348" s="236"/>
      <c r="S348" s="236"/>
      <c r="T348" s="237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T348" s="238" t="s">
        <v>285</v>
      </c>
      <c r="AU348" s="238" t="s">
        <v>84</v>
      </c>
      <c r="AV348" s="12" t="s">
        <v>84</v>
      </c>
      <c r="AW348" s="12" t="s">
        <v>37</v>
      </c>
      <c r="AX348" s="12" t="s">
        <v>75</v>
      </c>
      <c r="AY348" s="238" t="s">
        <v>277</v>
      </c>
    </row>
    <row r="349" s="12" customFormat="1">
      <c r="A349" s="12"/>
      <c r="B349" s="228"/>
      <c r="C349" s="229"/>
      <c r="D349" s="223" t="s">
        <v>285</v>
      </c>
      <c r="E349" s="230" t="s">
        <v>19</v>
      </c>
      <c r="F349" s="231" t="s">
        <v>3452</v>
      </c>
      <c r="G349" s="229"/>
      <c r="H349" s="232">
        <v>117.15600000000001</v>
      </c>
      <c r="I349" s="233"/>
      <c r="J349" s="229"/>
      <c r="K349" s="229"/>
      <c r="L349" s="234"/>
      <c r="M349" s="235"/>
      <c r="N349" s="236"/>
      <c r="O349" s="236"/>
      <c r="P349" s="236"/>
      <c r="Q349" s="236"/>
      <c r="R349" s="236"/>
      <c r="S349" s="236"/>
      <c r="T349" s="237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T349" s="238" t="s">
        <v>285</v>
      </c>
      <c r="AU349" s="238" t="s">
        <v>84</v>
      </c>
      <c r="AV349" s="12" t="s">
        <v>84</v>
      </c>
      <c r="AW349" s="12" t="s">
        <v>37</v>
      </c>
      <c r="AX349" s="12" t="s">
        <v>75</v>
      </c>
      <c r="AY349" s="238" t="s">
        <v>277</v>
      </c>
    </row>
    <row r="350" s="16" customFormat="1">
      <c r="A350" s="16"/>
      <c r="B350" s="291"/>
      <c r="C350" s="292"/>
      <c r="D350" s="223" t="s">
        <v>285</v>
      </c>
      <c r="E350" s="293" t="s">
        <v>19</v>
      </c>
      <c r="F350" s="294" t="s">
        <v>3297</v>
      </c>
      <c r="G350" s="292"/>
      <c r="H350" s="295">
        <v>1493.6199999999999</v>
      </c>
      <c r="I350" s="296"/>
      <c r="J350" s="292"/>
      <c r="K350" s="292"/>
      <c r="L350" s="297"/>
      <c r="M350" s="298"/>
      <c r="N350" s="299"/>
      <c r="O350" s="299"/>
      <c r="P350" s="299"/>
      <c r="Q350" s="299"/>
      <c r="R350" s="299"/>
      <c r="S350" s="299"/>
      <c r="T350" s="300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T350" s="301" t="s">
        <v>285</v>
      </c>
      <c r="AU350" s="301" t="s">
        <v>84</v>
      </c>
      <c r="AV350" s="16" t="s">
        <v>98</v>
      </c>
      <c r="AW350" s="16" t="s">
        <v>37</v>
      </c>
      <c r="AX350" s="16" t="s">
        <v>82</v>
      </c>
      <c r="AY350" s="301" t="s">
        <v>277</v>
      </c>
    </row>
    <row r="351" s="2" customFormat="1" ht="16.5" customHeight="1">
      <c r="A351" s="41"/>
      <c r="B351" s="42"/>
      <c r="C351" s="210" t="s">
        <v>465</v>
      </c>
      <c r="D351" s="210" t="s">
        <v>278</v>
      </c>
      <c r="E351" s="211" t="s">
        <v>2406</v>
      </c>
      <c r="F351" s="212" t="s">
        <v>2407</v>
      </c>
      <c r="G351" s="213" t="s">
        <v>1131</v>
      </c>
      <c r="H351" s="214">
        <v>3114.3910000000001</v>
      </c>
      <c r="I351" s="215"/>
      <c r="J351" s="216">
        <f>ROUND(I351*H351,2)</f>
        <v>0</v>
      </c>
      <c r="K351" s="212" t="s">
        <v>2354</v>
      </c>
      <c r="L351" s="47"/>
      <c r="M351" s="217" t="s">
        <v>19</v>
      </c>
      <c r="N351" s="218" t="s">
        <v>46</v>
      </c>
      <c r="O351" s="87"/>
      <c r="P351" s="219">
        <f>O351*H351</f>
        <v>0</v>
      </c>
      <c r="Q351" s="219">
        <v>0</v>
      </c>
      <c r="R351" s="219">
        <f>Q351*H351</f>
        <v>0</v>
      </c>
      <c r="S351" s="219">
        <v>0</v>
      </c>
      <c r="T351" s="220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1" t="s">
        <v>102</v>
      </c>
      <c r="AT351" s="221" t="s">
        <v>278</v>
      </c>
      <c r="AU351" s="221" t="s">
        <v>84</v>
      </c>
      <c r="AY351" s="20" t="s">
        <v>277</v>
      </c>
      <c r="BE351" s="222">
        <f>IF(N351="základní",J351,0)</f>
        <v>0</v>
      </c>
      <c r="BF351" s="222">
        <f>IF(N351="snížená",J351,0)</f>
        <v>0</v>
      </c>
      <c r="BG351" s="222">
        <f>IF(N351="zákl. přenesená",J351,0)</f>
        <v>0</v>
      </c>
      <c r="BH351" s="222">
        <f>IF(N351="sníž. přenesená",J351,0)</f>
        <v>0</v>
      </c>
      <c r="BI351" s="222">
        <f>IF(N351="nulová",J351,0)</f>
        <v>0</v>
      </c>
      <c r="BJ351" s="20" t="s">
        <v>82</v>
      </c>
      <c r="BK351" s="222">
        <f>ROUND(I351*H351,2)</f>
        <v>0</v>
      </c>
      <c r="BL351" s="20" t="s">
        <v>102</v>
      </c>
      <c r="BM351" s="221" t="s">
        <v>3453</v>
      </c>
    </row>
    <row r="352" s="2" customFormat="1">
      <c r="A352" s="41"/>
      <c r="B352" s="42"/>
      <c r="C352" s="43"/>
      <c r="D352" s="223" t="s">
        <v>283</v>
      </c>
      <c r="E352" s="43"/>
      <c r="F352" s="224" t="s">
        <v>2409</v>
      </c>
      <c r="G352" s="43"/>
      <c r="H352" s="43"/>
      <c r="I352" s="225"/>
      <c r="J352" s="43"/>
      <c r="K352" s="43"/>
      <c r="L352" s="47"/>
      <c r="M352" s="226"/>
      <c r="N352" s="227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283</v>
      </c>
      <c r="AU352" s="20" t="s">
        <v>84</v>
      </c>
    </row>
    <row r="353" s="2" customFormat="1">
      <c r="A353" s="41"/>
      <c r="B353" s="42"/>
      <c r="C353" s="43"/>
      <c r="D353" s="252" t="s">
        <v>2357</v>
      </c>
      <c r="E353" s="43"/>
      <c r="F353" s="253" t="s">
        <v>2410</v>
      </c>
      <c r="G353" s="43"/>
      <c r="H353" s="43"/>
      <c r="I353" s="225"/>
      <c r="J353" s="43"/>
      <c r="K353" s="43"/>
      <c r="L353" s="47"/>
      <c r="M353" s="226"/>
      <c r="N353" s="227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2357</v>
      </c>
      <c r="AU353" s="20" t="s">
        <v>84</v>
      </c>
    </row>
    <row r="354" s="12" customFormat="1">
      <c r="A354" s="12"/>
      <c r="B354" s="228"/>
      <c r="C354" s="229"/>
      <c r="D354" s="223" t="s">
        <v>285</v>
      </c>
      <c r="E354" s="230" t="s">
        <v>19</v>
      </c>
      <c r="F354" s="231" t="s">
        <v>3304</v>
      </c>
      <c r="G354" s="229"/>
      <c r="H354" s="232">
        <v>27.600000000000001</v>
      </c>
      <c r="I354" s="233"/>
      <c r="J354" s="229"/>
      <c r="K354" s="229"/>
      <c r="L354" s="234"/>
      <c r="M354" s="235"/>
      <c r="N354" s="236"/>
      <c r="O354" s="236"/>
      <c r="P354" s="236"/>
      <c r="Q354" s="236"/>
      <c r="R354" s="236"/>
      <c r="S354" s="236"/>
      <c r="T354" s="237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T354" s="238" t="s">
        <v>285</v>
      </c>
      <c r="AU354" s="238" t="s">
        <v>84</v>
      </c>
      <c r="AV354" s="12" t="s">
        <v>84</v>
      </c>
      <c r="AW354" s="12" t="s">
        <v>37</v>
      </c>
      <c r="AX354" s="12" t="s">
        <v>75</v>
      </c>
      <c r="AY354" s="238" t="s">
        <v>277</v>
      </c>
    </row>
    <row r="355" s="14" customFormat="1">
      <c r="A355" s="14"/>
      <c r="B355" s="254"/>
      <c r="C355" s="255"/>
      <c r="D355" s="223" t="s">
        <v>285</v>
      </c>
      <c r="E355" s="256" t="s">
        <v>19</v>
      </c>
      <c r="F355" s="257" t="s">
        <v>3313</v>
      </c>
      <c r="G355" s="255"/>
      <c r="H355" s="256" t="s">
        <v>19</v>
      </c>
      <c r="I355" s="258"/>
      <c r="J355" s="255"/>
      <c r="K355" s="255"/>
      <c r="L355" s="259"/>
      <c r="M355" s="260"/>
      <c r="N355" s="261"/>
      <c r="O355" s="261"/>
      <c r="P355" s="261"/>
      <c r="Q355" s="261"/>
      <c r="R355" s="261"/>
      <c r="S355" s="261"/>
      <c r="T355" s="262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63" t="s">
        <v>285</v>
      </c>
      <c r="AU355" s="263" t="s">
        <v>84</v>
      </c>
      <c r="AV355" s="14" t="s">
        <v>82</v>
      </c>
      <c r="AW355" s="14" t="s">
        <v>37</v>
      </c>
      <c r="AX355" s="14" t="s">
        <v>75</v>
      </c>
      <c r="AY355" s="263" t="s">
        <v>277</v>
      </c>
    </row>
    <row r="356" s="12" customFormat="1">
      <c r="A356" s="12"/>
      <c r="B356" s="228"/>
      <c r="C356" s="229"/>
      <c r="D356" s="223" t="s">
        <v>285</v>
      </c>
      <c r="E356" s="230" t="s">
        <v>19</v>
      </c>
      <c r="F356" s="231" t="s">
        <v>3314</v>
      </c>
      <c r="G356" s="229"/>
      <c r="H356" s="232">
        <v>530.06200000000001</v>
      </c>
      <c r="I356" s="233"/>
      <c r="J356" s="229"/>
      <c r="K356" s="229"/>
      <c r="L356" s="234"/>
      <c r="M356" s="235"/>
      <c r="N356" s="236"/>
      <c r="O356" s="236"/>
      <c r="P356" s="236"/>
      <c r="Q356" s="236"/>
      <c r="R356" s="236"/>
      <c r="S356" s="236"/>
      <c r="T356" s="237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T356" s="238" t="s">
        <v>285</v>
      </c>
      <c r="AU356" s="238" t="s">
        <v>84</v>
      </c>
      <c r="AV356" s="12" t="s">
        <v>84</v>
      </c>
      <c r="AW356" s="12" t="s">
        <v>37</v>
      </c>
      <c r="AX356" s="12" t="s">
        <v>75</v>
      </c>
      <c r="AY356" s="238" t="s">
        <v>277</v>
      </c>
    </row>
    <row r="357" s="12" customFormat="1">
      <c r="A357" s="12"/>
      <c r="B357" s="228"/>
      <c r="C357" s="229"/>
      <c r="D357" s="223" t="s">
        <v>285</v>
      </c>
      <c r="E357" s="230" t="s">
        <v>19</v>
      </c>
      <c r="F357" s="231" t="s">
        <v>3315</v>
      </c>
      <c r="G357" s="229"/>
      <c r="H357" s="232">
        <v>-149.87200000000001</v>
      </c>
      <c r="I357" s="233"/>
      <c r="J357" s="229"/>
      <c r="K357" s="229"/>
      <c r="L357" s="234"/>
      <c r="M357" s="235"/>
      <c r="N357" s="236"/>
      <c r="O357" s="236"/>
      <c r="P357" s="236"/>
      <c r="Q357" s="236"/>
      <c r="R357" s="236"/>
      <c r="S357" s="236"/>
      <c r="T357" s="237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T357" s="238" t="s">
        <v>285</v>
      </c>
      <c r="AU357" s="238" t="s">
        <v>84</v>
      </c>
      <c r="AV357" s="12" t="s">
        <v>84</v>
      </c>
      <c r="AW357" s="12" t="s">
        <v>37</v>
      </c>
      <c r="AX357" s="12" t="s">
        <v>75</v>
      </c>
      <c r="AY357" s="238" t="s">
        <v>277</v>
      </c>
    </row>
    <row r="358" s="14" customFormat="1">
      <c r="A358" s="14"/>
      <c r="B358" s="254"/>
      <c r="C358" s="255"/>
      <c r="D358" s="223" t="s">
        <v>285</v>
      </c>
      <c r="E358" s="256" t="s">
        <v>19</v>
      </c>
      <c r="F358" s="257" t="s">
        <v>3316</v>
      </c>
      <c r="G358" s="255"/>
      <c r="H358" s="256" t="s">
        <v>19</v>
      </c>
      <c r="I358" s="258"/>
      <c r="J358" s="255"/>
      <c r="K358" s="255"/>
      <c r="L358" s="259"/>
      <c r="M358" s="260"/>
      <c r="N358" s="261"/>
      <c r="O358" s="261"/>
      <c r="P358" s="261"/>
      <c r="Q358" s="261"/>
      <c r="R358" s="261"/>
      <c r="S358" s="261"/>
      <c r="T358" s="262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63" t="s">
        <v>285</v>
      </c>
      <c r="AU358" s="263" t="s">
        <v>84</v>
      </c>
      <c r="AV358" s="14" t="s">
        <v>82</v>
      </c>
      <c r="AW358" s="14" t="s">
        <v>37</v>
      </c>
      <c r="AX358" s="14" t="s">
        <v>75</v>
      </c>
      <c r="AY358" s="263" t="s">
        <v>277</v>
      </c>
    </row>
    <row r="359" s="12" customFormat="1">
      <c r="A359" s="12"/>
      <c r="B359" s="228"/>
      <c r="C359" s="229"/>
      <c r="D359" s="223" t="s">
        <v>285</v>
      </c>
      <c r="E359" s="230" t="s">
        <v>19</v>
      </c>
      <c r="F359" s="231" t="s">
        <v>3317</v>
      </c>
      <c r="G359" s="229"/>
      <c r="H359" s="232">
        <v>252.137</v>
      </c>
      <c r="I359" s="233"/>
      <c r="J359" s="229"/>
      <c r="K359" s="229"/>
      <c r="L359" s="234"/>
      <c r="M359" s="235"/>
      <c r="N359" s="236"/>
      <c r="O359" s="236"/>
      <c r="P359" s="236"/>
      <c r="Q359" s="236"/>
      <c r="R359" s="236"/>
      <c r="S359" s="236"/>
      <c r="T359" s="237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T359" s="238" t="s">
        <v>285</v>
      </c>
      <c r="AU359" s="238" t="s">
        <v>84</v>
      </c>
      <c r="AV359" s="12" t="s">
        <v>84</v>
      </c>
      <c r="AW359" s="12" t="s">
        <v>37</v>
      </c>
      <c r="AX359" s="12" t="s">
        <v>75</v>
      </c>
      <c r="AY359" s="238" t="s">
        <v>277</v>
      </c>
    </row>
    <row r="360" s="12" customFormat="1">
      <c r="A360" s="12"/>
      <c r="B360" s="228"/>
      <c r="C360" s="229"/>
      <c r="D360" s="223" t="s">
        <v>285</v>
      </c>
      <c r="E360" s="230" t="s">
        <v>19</v>
      </c>
      <c r="F360" s="231" t="s">
        <v>3318</v>
      </c>
      <c r="G360" s="229"/>
      <c r="H360" s="232">
        <v>539.24000000000001</v>
      </c>
      <c r="I360" s="233"/>
      <c r="J360" s="229"/>
      <c r="K360" s="229"/>
      <c r="L360" s="234"/>
      <c r="M360" s="235"/>
      <c r="N360" s="236"/>
      <c r="O360" s="236"/>
      <c r="P360" s="236"/>
      <c r="Q360" s="236"/>
      <c r="R360" s="236"/>
      <c r="S360" s="236"/>
      <c r="T360" s="237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T360" s="238" t="s">
        <v>285</v>
      </c>
      <c r="AU360" s="238" t="s">
        <v>84</v>
      </c>
      <c r="AV360" s="12" t="s">
        <v>84</v>
      </c>
      <c r="AW360" s="12" t="s">
        <v>37</v>
      </c>
      <c r="AX360" s="12" t="s">
        <v>75</v>
      </c>
      <c r="AY360" s="238" t="s">
        <v>277</v>
      </c>
    </row>
    <row r="361" s="12" customFormat="1">
      <c r="A361" s="12"/>
      <c r="B361" s="228"/>
      <c r="C361" s="229"/>
      <c r="D361" s="223" t="s">
        <v>285</v>
      </c>
      <c r="E361" s="230" t="s">
        <v>19</v>
      </c>
      <c r="F361" s="231" t="s">
        <v>3370</v>
      </c>
      <c r="G361" s="229"/>
      <c r="H361" s="232">
        <v>4.5</v>
      </c>
      <c r="I361" s="233"/>
      <c r="J361" s="229"/>
      <c r="K361" s="229"/>
      <c r="L361" s="234"/>
      <c r="M361" s="235"/>
      <c r="N361" s="236"/>
      <c r="O361" s="236"/>
      <c r="P361" s="236"/>
      <c r="Q361" s="236"/>
      <c r="R361" s="236"/>
      <c r="S361" s="236"/>
      <c r="T361" s="237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T361" s="238" t="s">
        <v>285</v>
      </c>
      <c r="AU361" s="238" t="s">
        <v>84</v>
      </c>
      <c r="AV361" s="12" t="s">
        <v>84</v>
      </c>
      <c r="AW361" s="12" t="s">
        <v>37</v>
      </c>
      <c r="AX361" s="12" t="s">
        <v>75</v>
      </c>
      <c r="AY361" s="238" t="s">
        <v>277</v>
      </c>
    </row>
    <row r="362" s="12" customFormat="1">
      <c r="A362" s="12"/>
      <c r="B362" s="228"/>
      <c r="C362" s="229"/>
      <c r="D362" s="223" t="s">
        <v>285</v>
      </c>
      <c r="E362" s="230" t="s">
        <v>19</v>
      </c>
      <c r="F362" s="231" t="s">
        <v>3376</v>
      </c>
      <c r="G362" s="229"/>
      <c r="H362" s="232">
        <v>33.119999999999997</v>
      </c>
      <c r="I362" s="233"/>
      <c r="J362" s="229"/>
      <c r="K362" s="229"/>
      <c r="L362" s="234"/>
      <c r="M362" s="235"/>
      <c r="N362" s="236"/>
      <c r="O362" s="236"/>
      <c r="P362" s="236"/>
      <c r="Q362" s="236"/>
      <c r="R362" s="236"/>
      <c r="S362" s="236"/>
      <c r="T362" s="237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T362" s="238" t="s">
        <v>285</v>
      </c>
      <c r="AU362" s="238" t="s">
        <v>84</v>
      </c>
      <c r="AV362" s="12" t="s">
        <v>84</v>
      </c>
      <c r="AW362" s="12" t="s">
        <v>37</v>
      </c>
      <c r="AX362" s="12" t="s">
        <v>75</v>
      </c>
      <c r="AY362" s="238" t="s">
        <v>277</v>
      </c>
    </row>
    <row r="363" s="16" customFormat="1">
      <c r="A363" s="16"/>
      <c r="B363" s="291"/>
      <c r="C363" s="292"/>
      <c r="D363" s="223" t="s">
        <v>285</v>
      </c>
      <c r="E363" s="293" t="s">
        <v>19</v>
      </c>
      <c r="F363" s="294" t="s">
        <v>3297</v>
      </c>
      <c r="G363" s="292"/>
      <c r="H363" s="295">
        <v>1236.7869999999998</v>
      </c>
      <c r="I363" s="296"/>
      <c r="J363" s="292"/>
      <c r="K363" s="292"/>
      <c r="L363" s="297"/>
      <c r="M363" s="298"/>
      <c r="N363" s="299"/>
      <c r="O363" s="299"/>
      <c r="P363" s="299"/>
      <c r="Q363" s="299"/>
      <c r="R363" s="299"/>
      <c r="S363" s="299"/>
      <c r="T363" s="300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T363" s="301" t="s">
        <v>285</v>
      </c>
      <c r="AU363" s="301" t="s">
        <v>84</v>
      </c>
      <c r="AV363" s="16" t="s">
        <v>98</v>
      </c>
      <c r="AW363" s="16" t="s">
        <v>37</v>
      </c>
      <c r="AX363" s="16" t="s">
        <v>75</v>
      </c>
      <c r="AY363" s="301" t="s">
        <v>277</v>
      </c>
    </row>
    <row r="364" s="12" customFormat="1">
      <c r="A364" s="12"/>
      <c r="B364" s="228"/>
      <c r="C364" s="229"/>
      <c r="D364" s="223" t="s">
        <v>285</v>
      </c>
      <c r="E364" s="230" t="s">
        <v>19</v>
      </c>
      <c r="F364" s="231" t="s">
        <v>3454</v>
      </c>
      <c r="G364" s="229"/>
      <c r="H364" s="232">
        <v>3019.0889999999999</v>
      </c>
      <c r="I364" s="233"/>
      <c r="J364" s="229"/>
      <c r="K364" s="229"/>
      <c r="L364" s="234"/>
      <c r="M364" s="235"/>
      <c r="N364" s="236"/>
      <c r="O364" s="236"/>
      <c r="P364" s="236"/>
      <c r="Q364" s="236"/>
      <c r="R364" s="236"/>
      <c r="S364" s="236"/>
      <c r="T364" s="237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T364" s="238" t="s">
        <v>285</v>
      </c>
      <c r="AU364" s="238" t="s">
        <v>84</v>
      </c>
      <c r="AV364" s="12" t="s">
        <v>84</v>
      </c>
      <c r="AW364" s="12" t="s">
        <v>37</v>
      </c>
      <c r="AX364" s="12" t="s">
        <v>75</v>
      </c>
      <c r="AY364" s="238" t="s">
        <v>277</v>
      </c>
    </row>
    <row r="365" s="12" customFormat="1">
      <c r="A365" s="12"/>
      <c r="B365" s="228"/>
      <c r="C365" s="229"/>
      <c r="D365" s="223" t="s">
        <v>285</v>
      </c>
      <c r="E365" s="230" t="s">
        <v>19</v>
      </c>
      <c r="F365" s="231" t="s">
        <v>3455</v>
      </c>
      <c r="G365" s="229"/>
      <c r="H365" s="232">
        <v>-16.431999999999999</v>
      </c>
      <c r="I365" s="233"/>
      <c r="J365" s="229"/>
      <c r="K365" s="229"/>
      <c r="L365" s="234"/>
      <c r="M365" s="235"/>
      <c r="N365" s="236"/>
      <c r="O365" s="236"/>
      <c r="P365" s="236"/>
      <c r="Q365" s="236"/>
      <c r="R365" s="236"/>
      <c r="S365" s="236"/>
      <c r="T365" s="237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T365" s="238" t="s">
        <v>285</v>
      </c>
      <c r="AU365" s="238" t="s">
        <v>84</v>
      </c>
      <c r="AV365" s="12" t="s">
        <v>84</v>
      </c>
      <c r="AW365" s="12" t="s">
        <v>37</v>
      </c>
      <c r="AX365" s="12" t="s">
        <v>75</v>
      </c>
      <c r="AY365" s="238" t="s">
        <v>277</v>
      </c>
    </row>
    <row r="366" s="12" customFormat="1">
      <c r="A366" s="12"/>
      <c r="B366" s="228"/>
      <c r="C366" s="229"/>
      <c r="D366" s="223" t="s">
        <v>285</v>
      </c>
      <c r="E366" s="230" t="s">
        <v>19</v>
      </c>
      <c r="F366" s="231" t="s">
        <v>3456</v>
      </c>
      <c r="G366" s="229"/>
      <c r="H366" s="232">
        <v>-178.47999999999999</v>
      </c>
      <c r="I366" s="233"/>
      <c r="J366" s="229"/>
      <c r="K366" s="229"/>
      <c r="L366" s="234"/>
      <c r="M366" s="235"/>
      <c r="N366" s="236"/>
      <c r="O366" s="236"/>
      <c r="P366" s="236"/>
      <c r="Q366" s="236"/>
      <c r="R366" s="236"/>
      <c r="S366" s="236"/>
      <c r="T366" s="237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T366" s="238" t="s">
        <v>285</v>
      </c>
      <c r="AU366" s="238" t="s">
        <v>84</v>
      </c>
      <c r="AV366" s="12" t="s">
        <v>84</v>
      </c>
      <c r="AW366" s="12" t="s">
        <v>37</v>
      </c>
      <c r="AX366" s="12" t="s">
        <v>75</v>
      </c>
      <c r="AY366" s="238" t="s">
        <v>277</v>
      </c>
    </row>
    <row r="367" s="12" customFormat="1">
      <c r="A367" s="12"/>
      <c r="B367" s="228"/>
      <c r="C367" s="229"/>
      <c r="D367" s="223" t="s">
        <v>285</v>
      </c>
      <c r="E367" s="230" t="s">
        <v>19</v>
      </c>
      <c r="F367" s="231" t="s">
        <v>3457</v>
      </c>
      <c r="G367" s="229"/>
      <c r="H367" s="232">
        <v>-278.63299999999998</v>
      </c>
      <c r="I367" s="233"/>
      <c r="J367" s="229"/>
      <c r="K367" s="229"/>
      <c r="L367" s="234"/>
      <c r="M367" s="235"/>
      <c r="N367" s="236"/>
      <c r="O367" s="236"/>
      <c r="P367" s="236"/>
      <c r="Q367" s="236"/>
      <c r="R367" s="236"/>
      <c r="S367" s="236"/>
      <c r="T367" s="237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T367" s="238" t="s">
        <v>285</v>
      </c>
      <c r="AU367" s="238" t="s">
        <v>84</v>
      </c>
      <c r="AV367" s="12" t="s">
        <v>84</v>
      </c>
      <c r="AW367" s="12" t="s">
        <v>37</v>
      </c>
      <c r="AX367" s="12" t="s">
        <v>75</v>
      </c>
      <c r="AY367" s="238" t="s">
        <v>277</v>
      </c>
    </row>
    <row r="368" s="12" customFormat="1">
      <c r="A368" s="12"/>
      <c r="B368" s="228"/>
      <c r="C368" s="229"/>
      <c r="D368" s="223" t="s">
        <v>285</v>
      </c>
      <c r="E368" s="230" t="s">
        <v>19</v>
      </c>
      <c r="F368" s="231" t="s">
        <v>3458</v>
      </c>
      <c r="G368" s="229"/>
      <c r="H368" s="232">
        <v>-2.8879999999999999</v>
      </c>
      <c r="I368" s="233"/>
      <c r="J368" s="229"/>
      <c r="K368" s="229"/>
      <c r="L368" s="234"/>
      <c r="M368" s="235"/>
      <c r="N368" s="236"/>
      <c r="O368" s="236"/>
      <c r="P368" s="236"/>
      <c r="Q368" s="236"/>
      <c r="R368" s="236"/>
      <c r="S368" s="236"/>
      <c r="T368" s="237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T368" s="238" t="s">
        <v>285</v>
      </c>
      <c r="AU368" s="238" t="s">
        <v>84</v>
      </c>
      <c r="AV368" s="12" t="s">
        <v>84</v>
      </c>
      <c r="AW368" s="12" t="s">
        <v>37</v>
      </c>
      <c r="AX368" s="12" t="s">
        <v>75</v>
      </c>
      <c r="AY368" s="238" t="s">
        <v>277</v>
      </c>
    </row>
    <row r="369" s="12" customFormat="1">
      <c r="A369" s="12"/>
      <c r="B369" s="228"/>
      <c r="C369" s="229"/>
      <c r="D369" s="223" t="s">
        <v>285</v>
      </c>
      <c r="E369" s="230" t="s">
        <v>19</v>
      </c>
      <c r="F369" s="231" t="s">
        <v>3459</v>
      </c>
      <c r="G369" s="229"/>
      <c r="H369" s="232">
        <v>-122.125</v>
      </c>
      <c r="I369" s="233"/>
      <c r="J369" s="229"/>
      <c r="K369" s="229"/>
      <c r="L369" s="234"/>
      <c r="M369" s="235"/>
      <c r="N369" s="236"/>
      <c r="O369" s="236"/>
      <c r="P369" s="236"/>
      <c r="Q369" s="236"/>
      <c r="R369" s="236"/>
      <c r="S369" s="236"/>
      <c r="T369" s="237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T369" s="238" t="s">
        <v>285</v>
      </c>
      <c r="AU369" s="238" t="s">
        <v>84</v>
      </c>
      <c r="AV369" s="12" t="s">
        <v>84</v>
      </c>
      <c r="AW369" s="12" t="s">
        <v>37</v>
      </c>
      <c r="AX369" s="12" t="s">
        <v>75</v>
      </c>
      <c r="AY369" s="238" t="s">
        <v>277</v>
      </c>
    </row>
    <row r="370" s="12" customFormat="1">
      <c r="A370" s="12"/>
      <c r="B370" s="228"/>
      <c r="C370" s="229"/>
      <c r="D370" s="223" t="s">
        <v>285</v>
      </c>
      <c r="E370" s="230" t="s">
        <v>19</v>
      </c>
      <c r="F370" s="231" t="s">
        <v>3460</v>
      </c>
      <c r="G370" s="229"/>
      <c r="H370" s="232">
        <v>-9.4049999999999994</v>
      </c>
      <c r="I370" s="233"/>
      <c r="J370" s="229"/>
      <c r="K370" s="229"/>
      <c r="L370" s="234"/>
      <c r="M370" s="235"/>
      <c r="N370" s="236"/>
      <c r="O370" s="236"/>
      <c r="P370" s="236"/>
      <c r="Q370" s="236"/>
      <c r="R370" s="236"/>
      <c r="S370" s="236"/>
      <c r="T370" s="237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T370" s="238" t="s">
        <v>285</v>
      </c>
      <c r="AU370" s="238" t="s">
        <v>84</v>
      </c>
      <c r="AV370" s="12" t="s">
        <v>84</v>
      </c>
      <c r="AW370" s="12" t="s">
        <v>37</v>
      </c>
      <c r="AX370" s="12" t="s">
        <v>75</v>
      </c>
      <c r="AY370" s="238" t="s">
        <v>277</v>
      </c>
    </row>
    <row r="371" s="12" customFormat="1">
      <c r="A371" s="12"/>
      <c r="B371" s="228"/>
      <c r="C371" s="229"/>
      <c r="D371" s="223" t="s">
        <v>285</v>
      </c>
      <c r="E371" s="230" t="s">
        <v>19</v>
      </c>
      <c r="F371" s="231" t="s">
        <v>3461</v>
      </c>
      <c r="G371" s="229"/>
      <c r="H371" s="232">
        <v>-380</v>
      </c>
      <c r="I371" s="233"/>
      <c r="J371" s="229"/>
      <c r="K371" s="229"/>
      <c r="L371" s="234"/>
      <c r="M371" s="235"/>
      <c r="N371" s="236"/>
      <c r="O371" s="236"/>
      <c r="P371" s="236"/>
      <c r="Q371" s="236"/>
      <c r="R371" s="236"/>
      <c r="S371" s="236"/>
      <c r="T371" s="237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T371" s="238" t="s">
        <v>285</v>
      </c>
      <c r="AU371" s="238" t="s">
        <v>84</v>
      </c>
      <c r="AV371" s="12" t="s">
        <v>84</v>
      </c>
      <c r="AW371" s="12" t="s">
        <v>37</v>
      </c>
      <c r="AX371" s="12" t="s">
        <v>75</v>
      </c>
      <c r="AY371" s="238" t="s">
        <v>277</v>
      </c>
    </row>
    <row r="372" s="12" customFormat="1">
      <c r="A372" s="12"/>
      <c r="B372" s="228"/>
      <c r="C372" s="229"/>
      <c r="D372" s="223" t="s">
        <v>285</v>
      </c>
      <c r="E372" s="230" t="s">
        <v>19</v>
      </c>
      <c r="F372" s="231" t="s">
        <v>3462</v>
      </c>
      <c r="G372" s="229"/>
      <c r="H372" s="232">
        <v>-121.74500000000001</v>
      </c>
      <c r="I372" s="233"/>
      <c r="J372" s="229"/>
      <c r="K372" s="229"/>
      <c r="L372" s="234"/>
      <c r="M372" s="235"/>
      <c r="N372" s="236"/>
      <c r="O372" s="236"/>
      <c r="P372" s="236"/>
      <c r="Q372" s="236"/>
      <c r="R372" s="236"/>
      <c r="S372" s="236"/>
      <c r="T372" s="237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T372" s="238" t="s">
        <v>285</v>
      </c>
      <c r="AU372" s="238" t="s">
        <v>84</v>
      </c>
      <c r="AV372" s="12" t="s">
        <v>84</v>
      </c>
      <c r="AW372" s="12" t="s">
        <v>37</v>
      </c>
      <c r="AX372" s="12" t="s">
        <v>75</v>
      </c>
      <c r="AY372" s="238" t="s">
        <v>277</v>
      </c>
    </row>
    <row r="373" s="12" customFormat="1">
      <c r="A373" s="12"/>
      <c r="B373" s="228"/>
      <c r="C373" s="229"/>
      <c r="D373" s="223" t="s">
        <v>285</v>
      </c>
      <c r="E373" s="230" t="s">
        <v>19</v>
      </c>
      <c r="F373" s="231" t="s">
        <v>3463</v>
      </c>
      <c r="G373" s="229"/>
      <c r="H373" s="232">
        <v>-1.125</v>
      </c>
      <c r="I373" s="233"/>
      <c r="J373" s="229"/>
      <c r="K373" s="229"/>
      <c r="L373" s="234"/>
      <c r="M373" s="235"/>
      <c r="N373" s="236"/>
      <c r="O373" s="236"/>
      <c r="P373" s="236"/>
      <c r="Q373" s="236"/>
      <c r="R373" s="236"/>
      <c r="S373" s="236"/>
      <c r="T373" s="237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T373" s="238" t="s">
        <v>285</v>
      </c>
      <c r="AU373" s="238" t="s">
        <v>84</v>
      </c>
      <c r="AV373" s="12" t="s">
        <v>84</v>
      </c>
      <c r="AW373" s="12" t="s">
        <v>37</v>
      </c>
      <c r="AX373" s="12" t="s">
        <v>75</v>
      </c>
      <c r="AY373" s="238" t="s">
        <v>277</v>
      </c>
    </row>
    <row r="374" s="12" customFormat="1">
      <c r="A374" s="12"/>
      <c r="B374" s="228"/>
      <c r="C374" s="229"/>
      <c r="D374" s="223" t="s">
        <v>285</v>
      </c>
      <c r="E374" s="230" t="s">
        <v>19</v>
      </c>
      <c r="F374" s="231" t="s">
        <v>3464</v>
      </c>
      <c r="G374" s="229"/>
      <c r="H374" s="232">
        <v>-30.652000000000001</v>
      </c>
      <c r="I374" s="233"/>
      <c r="J374" s="229"/>
      <c r="K374" s="229"/>
      <c r="L374" s="234"/>
      <c r="M374" s="235"/>
      <c r="N374" s="236"/>
      <c r="O374" s="236"/>
      <c r="P374" s="236"/>
      <c r="Q374" s="236"/>
      <c r="R374" s="236"/>
      <c r="S374" s="236"/>
      <c r="T374" s="237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T374" s="238" t="s">
        <v>285</v>
      </c>
      <c r="AU374" s="238" t="s">
        <v>84</v>
      </c>
      <c r="AV374" s="12" t="s">
        <v>84</v>
      </c>
      <c r="AW374" s="12" t="s">
        <v>37</v>
      </c>
      <c r="AX374" s="12" t="s">
        <v>75</v>
      </c>
      <c r="AY374" s="238" t="s">
        <v>277</v>
      </c>
    </row>
    <row r="375" s="15" customFormat="1">
      <c r="A375" s="15"/>
      <c r="B375" s="264"/>
      <c r="C375" s="265"/>
      <c r="D375" s="223" t="s">
        <v>285</v>
      </c>
      <c r="E375" s="266" t="s">
        <v>19</v>
      </c>
      <c r="F375" s="267" t="s">
        <v>2372</v>
      </c>
      <c r="G375" s="265"/>
      <c r="H375" s="268">
        <v>3114.3910000000005</v>
      </c>
      <c r="I375" s="269"/>
      <c r="J375" s="265"/>
      <c r="K375" s="265"/>
      <c r="L375" s="270"/>
      <c r="M375" s="271"/>
      <c r="N375" s="272"/>
      <c r="O375" s="272"/>
      <c r="P375" s="272"/>
      <c r="Q375" s="272"/>
      <c r="R375" s="272"/>
      <c r="S375" s="272"/>
      <c r="T375" s="273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74" t="s">
        <v>285</v>
      </c>
      <c r="AU375" s="274" t="s">
        <v>84</v>
      </c>
      <c r="AV375" s="15" t="s">
        <v>102</v>
      </c>
      <c r="AW375" s="15" t="s">
        <v>37</v>
      </c>
      <c r="AX375" s="15" t="s">
        <v>82</v>
      </c>
      <c r="AY375" s="274" t="s">
        <v>277</v>
      </c>
    </row>
    <row r="376" s="2" customFormat="1" ht="16.5" customHeight="1">
      <c r="A376" s="41"/>
      <c r="B376" s="42"/>
      <c r="C376" s="210" t="s">
        <v>472</v>
      </c>
      <c r="D376" s="210" t="s">
        <v>278</v>
      </c>
      <c r="E376" s="211" t="s">
        <v>3465</v>
      </c>
      <c r="F376" s="212" t="s">
        <v>3466</v>
      </c>
      <c r="G376" s="213" t="s">
        <v>1131</v>
      </c>
      <c r="H376" s="214">
        <v>30.652000000000001</v>
      </c>
      <c r="I376" s="215"/>
      <c r="J376" s="216">
        <f>ROUND(I376*H376,2)</f>
        <v>0</v>
      </c>
      <c r="K376" s="212" t="s">
        <v>2354</v>
      </c>
      <c r="L376" s="47"/>
      <c r="M376" s="217" t="s">
        <v>19</v>
      </c>
      <c r="N376" s="218" t="s">
        <v>46</v>
      </c>
      <c r="O376" s="87"/>
      <c r="P376" s="219">
        <f>O376*H376</f>
        <v>0</v>
      </c>
      <c r="Q376" s="219">
        <v>0</v>
      </c>
      <c r="R376" s="219">
        <f>Q376*H376</f>
        <v>0</v>
      </c>
      <c r="S376" s="219">
        <v>0</v>
      </c>
      <c r="T376" s="220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1" t="s">
        <v>102</v>
      </c>
      <c r="AT376" s="221" t="s">
        <v>278</v>
      </c>
      <c r="AU376" s="221" t="s">
        <v>84</v>
      </c>
      <c r="AY376" s="20" t="s">
        <v>277</v>
      </c>
      <c r="BE376" s="222">
        <f>IF(N376="základní",J376,0)</f>
        <v>0</v>
      </c>
      <c r="BF376" s="222">
        <f>IF(N376="snížená",J376,0)</f>
        <v>0</v>
      </c>
      <c r="BG376" s="222">
        <f>IF(N376="zákl. přenesená",J376,0)</f>
        <v>0</v>
      </c>
      <c r="BH376" s="222">
        <f>IF(N376="sníž. přenesená",J376,0)</f>
        <v>0</v>
      </c>
      <c r="BI376" s="222">
        <f>IF(N376="nulová",J376,0)</f>
        <v>0</v>
      </c>
      <c r="BJ376" s="20" t="s">
        <v>82</v>
      </c>
      <c r="BK376" s="222">
        <f>ROUND(I376*H376,2)</f>
        <v>0</v>
      </c>
      <c r="BL376" s="20" t="s">
        <v>102</v>
      </c>
      <c r="BM376" s="221" t="s">
        <v>3467</v>
      </c>
    </row>
    <row r="377" s="2" customFormat="1">
      <c r="A377" s="41"/>
      <c r="B377" s="42"/>
      <c r="C377" s="43"/>
      <c r="D377" s="223" t="s">
        <v>283</v>
      </c>
      <c r="E377" s="43"/>
      <c r="F377" s="224" t="s">
        <v>3468</v>
      </c>
      <c r="G377" s="43"/>
      <c r="H377" s="43"/>
      <c r="I377" s="225"/>
      <c r="J377" s="43"/>
      <c r="K377" s="43"/>
      <c r="L377" s="47"/>
      <c r="M377" s="226"/>
      <c r="N377" s="227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283</v>
      </c>
      <c r="AU377" s="20" t="s">
        <v>84</v>
      </c>
    </row>
    <row r="378" s="2" customFormat="1">
      <c r="A378" s="41"/>
      <c r="B378" s="42"/>
      <c r="C378" s="43"/>
      <c r="D378" s="252" t="s">
        <v>2357</v>
      </c>
      <c r="E378" s="43"/>
      <c r="F378" s="253" t="s">
        <v>3469</v>
      </c>
      <c r="G378" s="43"/>
      <c r="H378" s="43"/>
      <c r="I378" s="225"/>
      <c r="J378" s="43"/>
      <c r="K378" s="43"/>
      <c r="L378" s="47"/>
      <c r="M378" s="226"/>
      <c r="N378" s="227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2357</v>
      </c>
      <c r="AU378" s="20" t="s">
        <v>84</v>
      </c>
    </row>
    <row r="379" s="12" customFormat="1">
      <c r="A379" s="12"/>
      <c r="B379" s="228"/>
      <c r="C379" s="229"/>
      <c r="D379" s="223" t="s">
        <v>285</v>
      </c>
      <c r="E379" s="230" t="s">
        <v>19</v>
      </c>
      <c r="F379" s="231" t="s">
        <v>3470</v>
      </c>
      <c r="G379" s="229"/>
      <c r="H379" s="232">
        <v>16.800000000000001</v>
      </c>
      <c r="I379" s="233"/>
      <c r="J379" s="229"/>
      <c r="K379" s="229"/>
      <c r="L379" s="234"/>
      <c r="M379" s="235"/>
      <c r="N379" s="236"/>
      <c r="O379" s="236"/>
      <c r="P379" s="236"/>
      <c r="Q379" s="236"/>
      <c r="R379" s="236"/>
      <c r="S379" s="236"/>
      <c r="T379" s="237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T379" s="238" t="s">
        <v>285</v>
      </c>
      <c r="AU379" s="238" t="s">
        <v>84</v>
      </c>
      <c r="AV379" s="12" t="s">
        <v>84</v>
      </c>
      <c r="AW379" s="12" t="s">
        <v>37</v>
      </c>
      <c r="AX379" s="12" t="s">
        <v>75</v>
      </c>
      <c r="AY379" s="238" t="s">
        <v>277</v>
      </c>
    </row>
    <row r="380" s="12" customFormat="1">
      <c r="A380" s="12"/>
      <c r="B380" s="228"/>
      <c r="C380" s="229"/>
      <c r="D380" s="223" t="s">
        <v>285</v>
      </c>
      <c r="E380" s="230" t="s">
        <v>19</v>
      </c>
      <c r="F380" s="231" t="s">
        <v>3471</v>
      </c>
      <c r="G380" s="229"/>
      <c r="H380" s="232">
        <v>16.559999999999999</v>
      </c>
      <c r="I380" s="233"/>
      <c r="J380" s="229"/>
      <c r="K380" s="229"/>
      <c r="L380" s="234"/>
      <c r="M380" s="235"/>
      <c r="N380" s="236"/>
      <c r="O380" s="236"/>
      <c r="P380" s="236"/>
      <c r="Q380" s="236"/>
      <c r="R380" s="236"/>
      <c r="S380" s="236"/>
      <c r="T380" s="237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T380" s="238" t="s">
        <v>285</v>
      </c>
      <c r="AU380" s="238" t="s">
        <v>84</v>
      </c>
      <c r="AV380" s="12" t="s">
        <v>84</v>
      </c>
      <c r="AW380" s="12" t="s">
        <v>37</v>
      </c>
      <c r="AX380" s="12" t="s">
        <v>75</v>
      </c>
      <c r="AY380" s="238" t="s">
        <v>277</v>
      </c>
    </row>
    <row r="381" s="16" customFormat="1">
      <c r="A381" s="16"/>
      <c r="B381" s="291"/>
      <c r="C381" s="292"/>
      <c r="D381" s="223" t="s">
        <v>285</v>
      </c>
      <c r="E381" s="293" t="s">
        <v>19</v>
      </c>
      <c r="F381" s="294" t="s">
        <v>3297</v>
      </c>
      <c r="G381" s="292"/>
      <c r="H381" s="295">
        <v>33.359999999999999</v>
      </c>
      <c r="I381" s="296"/>
      <c r="J381" s="292"/>
      <c r="K381" s="292"/>
      <c r="L381" s="297"/>
      <c r="M381" s="298"/>
      <c r="N381" s="299"/>
      <c r="O381" s="299"/>
      <c r="P381" s="299"/>
      <c r="Q381" s="299"/>
      <c r="R381" s="299"/>
      <c r="S381" s="299"/>
      <c r="T381" s="300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T381" s="301" t="s">
        <v>285</v>
      </c>
      <c r="AU381" s="301" t="s">
        <v>84</v>
      </c>
      <c r="AV381" s="16" t="s">
        <v>98</v>
      </c>
      <c r="AW381" s="16" t="s">
        <v>37</v>
      </c>
      <c r="AX381" s="16" t="s">
        <v>75</v>
      </c>
      <c r="AY381" s="301" t="s">
        <v>277</v>
      </c>
    </row>
    <row r="382" s="12" customFormat="1">
      <c r="A382" s="12"/>
      <c r="B382" s="228"/>
      <c r="C382" s="229"/>
      <c r="D382" s="223" t="s">
        <v>285</v>
      </c>
      <c r="E382" s="230" t="s">
        <v>19</v>
      </c>
      <c r="F382" s="231" t="s">
        <v>3472</v>
      </c>
      <c r="G382" s="229"/>
      <c r="H382" s="232">
        <v>-2.7080000000000002</v>
      </c>
      <c r="I382" s="233"/>
      <c r="J382" s="229"/>
      <c r="K382" s="229"/>
      <c r="L382" s="234"/>
      <c r="M382" s="235"/>
      <c r="N382" s="236"/>
      <c r="O382" s="236"/>
      <c r="P382" s="236"/>
      <c r="Q382" s="236"/>
      <c r="R382" s="236"/>
      <c r="S382" s="236"/>
      <c r="T382" s="237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T382" s="238" t="s">
        <v>285</v>
      </c>
      <c r="AU382" s="238" t="s">
        <v>84</v>
      </c>
      <c r="AV382" s="12" t="s">
        <v>84</v>
      </c>
      <c r="AW382" s="12" t="s">
        <v>37</v>
      </c>
      <c r="AX382" s="12" t="s">
        <v>75</v>
      </c>
      <c r="AY382" s="238" t="s">
        <v>277</v>
      </c>
    </row>
    <row r="383" s="15" customFormat="1">
      <c r="A383" s="15"/>
      <c r="B383" s="264"/>
      <c r="C383" s="265"/>
      <c r="D383" s="223" t="s">
        <v>285</v>
      </c>
      <c r="E383" s="266" t="s">
        <v>19</v>
      </c>
      <c r="F383" s="267" t="s">
        <v>2372</v>
      </c>
      <c r="G383" s="265"/>
      <c r="H383" s="268">
        <v>30.652000000000001</v>
      </c>
      <c r="I383" s="269"/>
      <c r="J383" s="265"/>
      <c r="K383" s="265"/>
      <c r="L383" s="270"/>
      <c r="M383" s="271"/>
      <c r="N383" s="272"/>
      <c r="O383" s="272"/>
      <c r="P383" s="272"/>
      <c r="Q383" s="272"/>
      <c r="R383" s="272"/>
      <c r="S383" s="272"/>
      <c r="T383" s="273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74" t="s">
        <v>285</v>
      </c>
      <c r="AU383" s="274" t="s">
        <v>84</v>
      </c>
      <c r="AV383" s="15" t="s">
        <v>102</v>
      </c>
      <c r="AW383" s="15" t="s">
        <v>37</v>
      </c>
      <c r="AX383" s="15" t="s">
        <v>82</v>
      </c>
      <c r="AY383" s="274" t="s">
        <v>277</v>
      </c>
    </row>
    <row r="384" s="2" customFormat="1" ht="16.5" customHeight="1">
      <c r="A384" s="41"/>
      <c r="B384" s="42"/>
      <c r="C384" s="275" t="s">
        <v>479</v>
      </c>
      <c r="D384" s="275" t="s">
        <v>349</v>
      </c>
      <c r="E384" s="276" t="s">
        <v>3473</v>
      </c>
      <c r="F384" s="277" t="s">
        <v>3474</v>
      </c>
      <c r="G384" s="278" t="s">
        <v>940</v>
      </c>
      <c r="H384" s="279">
        <v>61.304000000000002</v>
      </c>
      <c r="I384" s="280"/>
      <c r="J384" s="281">
        <f>ROUND(I384*H384,2)</f>
        <v>0</v>
      </c>
      <c r="K384" s="277" t="s">
        <v>2354</v>
      </c>
      <c r="L384" s="282"/>
      <c r="M384" s="283" t="s">
        <v>19</v>
      </c>
      <c r="N384" s="284" t="s">
        <v>46</v>
      </c>
      <c r="O384" s="87"/>
      <c r="P384" s="219">
        <f>O384*H384</f>
        <v>0</v>
      </c>
      <c r="Q384" s="219">
        <v>0</v>
      </c>
      <c r="R384" s="219">
        <f>Q384*H384</f>
        <v>0</v>
      </c>
      <c r="S384" s="219">
        <v>0</v>
      </c>
      <c r="T384" s="220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1" t="s">
        <v>329</v>
      </c>
      <c r="AT384" s="221" t="s">
        <v>349</v>
      </c>
      <c r="AU384" s="221" t="s">
        <v>84</v>
      </c>
      <c r="AY384" s="20" t="s">
        <v>277</v>
      </c>
      <c r="BE384" s="222">
        <f>IF(N384="základní",J384,0)</f>
        <v>0</v>
      </c>
      <c r="BF384" s="222">
        <f>IF(N384="snížená",J384,0)</f>
        <v>0</v>
      </c>
      <c r="BG384" s="222">
        <f>IF(N384="zákl. přenesená",J384,0)</f>
        <v>0</v>
      </c>
      <c r="BH384" s="222">
        <f>IF(N384="sníž. přenesená",J384,0)</f>
        <v>0</v>
      </c>
      <c r="BI384" s="222">
        <f>IF(N384="nulová",J384,0)</f>
        <v>0</v>
      </c>
      <c r="BJ384" s="20" t="s">
        <v>82</v>
      </c>
      <c r="BK384" s="222">
        <f>ROUND(I384*H384,2)</f>
        <v>0</v>
      </c>
      <c r="BL384" s="20" t="s">
        <v>102</v>
      </c>
      <c r="BM384" s="221" t="s">
        <v>3475</v>
      </c>
    </row>
    <row r="385" s="2" customFormat="1">
      <c r="A385" s="41"/>
      <c r="B385" s="42"/>
      <c r="C385" s="43"/>
      <c r="D385" s="223" t="s">
        <v>283</v>
      </c>
      <c r="E385" s="43"/>
      <c r="F385" s="224" t="s">
        <v>3474</v>
      </c>
      <c r="G385" s="43"/>
      <c r="H385" s="43"/>
      <c r="I385" s="225"/>
      <c r="J385" s="43"/>
      <c r="K385" s="43"/>
      <c r="L385" s="47"/>
      <c r="M385" s="226"/>
      <c r="N385" s="227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283</v>
      </c>
      <c r="AU385" s="20" t="s">
        <v>84</v>
      </c>
    </row>
    <row r="386" s="12" customFormat="1">
      <c r="A386" s="12"/>
      <c r="B386" s="228"/>
      <c r="C386" s="229"/>
      <c r="D386" s="223" t="s">
        <v>285</v>
      </c>
      <c r="E386" s="230" t="s">
        <v>19</v>
      </c>
      <c r="F386" s="231" t="s">
        <v>3476</v>
      </c>
      <c r="G386" s="229"/>
      <c r="H386" s="232">
        <v>61.304000000000002</v>
      </c>
      <c r="I386" s="233"/>
      <c r="J386" s="229"/>
      <c r="K386" s="229"/>
      <c r="L386" s="234"/>
      <c r="M386" s="235"/>
      <c r="N386" s="236"/>
      <c r="O386" s="236"/>
      <c r="P386" s="236"/>
      <c r="Q386" s="236"/>
      <c r="R386" s="236"/>
      <c r="S386" s="236"/>
      <c r="T386" s="237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T386" s="238" t="s">
        <v>285</v>
      </c>
      <c r="AU386" s="238" t="s">
        <v>84</v>
      </c>
      <c r="AV386" s="12" t="s">
        <v>84</v>
      </c>
      <c r="AW386" s="12" t="s">
        <v>37</v>
      </c>
      <c r="AX386" s="12" t="s">
        <v>82</v>
      </c>
      <c r="AY386" s="238" t="s">
        <v>277</v>
      </c>
    </row>
    <row r="387" s="2" customFormat="1" ht="16.5" customHeight="1">
      <c r="A387" s="41"/>
      <c r="B387" s="42"/>
      <c r="C387" s="210" t="s">
        <v>484</v>
      </c>
      <c r="D387" s="210" t="s">
        <v>278</v>
      </c>
      <c r="E387" s="211" t="s">
        <v>3477</v>
      </c>
      <c r="F387" s="212" t="s">
        <v>3478</v>
      </c>
      <c r="G387" s="213" t="s">
        <v>1131</v>
      </c>
      <c r="H387" s="214">
        <v>256.834</v>
      </c>
      <c r="I387" s="215"/>
      <c r="J387" s="216">
        <f>ROUND(I387*H387,2)</f>
        <v>0</v>
      </c>
      <c r="K387" s="212" t="s">
        <v>19</v>
      </c>
      <c r="L387" s="47"/>
      <c r="M387" s="217" t="s">
        <v>19</v>
      </c>
      <c r="N387" s="218" t="s">
        <v>46</v>
      </c>
      <c r="O387" s="87"/>
      <c r="P387" s="219">
        <f>O387*H387</f>
        <v>0</v>
      </c>
      <c r="Q387" s="219">
        <v>0</v>
      </c>
      <c r="R387" s="219">
        <f>Q387*H387</f>
        <v>0</v>
      </c>
      <c r="S387" s="219">
        <v>0</v>
      </c>
      <c r="T387" s="220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1" t="s">
        <v>102</v>
      </c>
      <c r="AT387" s="221" t="s">
        <v>278</v>
      </c>
      <c r="AU387" s="221" t="s">
        <v>84</v>
      </c>
      <c r="AY387" s="20" t="s">
        <v>277</v>
      </c>
      <c r="BE387" s="222">
        <f>IF(N387="základní",J387,0)</f>
        <v>0</v>
      </c>
      <c r="BF387" s="222">
        <f>IF(N387="snížená",J387,0)</f>
        <v>0</v>
      </c>
      <c r="BG387" s="222">
        <f>IF(N387="zákl. přenesená",J387,0)</f>
        <v>0</v>
      </c>
      <c r="BH387" s="222">
        <f>IF(N387="sníž. přenesená",J387,0)</f>
        <v>0</v>
      </c>
      <c r="BI387" s="222">
        <f>IF(N387="nulová",J387,0)</f>
        <v>0</v>
      </c>
      <c r="BJ387" s="20" t="s">
        <v>82</v>
      </c>
      <c r="BK387" s="222">
        <f>ROUND(I387*H387,2)</f>
        <v>0</v>
      </c>
      <c r="BL387" s="20" t="s">
        <v>102</v>
      </c>
      <c r="BM387" s="221" t="s">
        <v>3479</v>
      </c>
    </row>
    <row r="388" s="2" customFormat="1">
      <c r="A388" s="41"/>
      <c r="B388" s="42"/>
      <c r="C388" s="43"/>
      <c r="D388" s="223" t="s">
        <v>283</v>
      </c>
      <c r="E388" s="43"/>
      <c r="F388" s="224" t="s">
        <v>3478</v>
      </c>
      <c r="G388" s="43"/>
      <c r="H388" s="43"/>
      <c r="I388" s="225"/>
      <c r="J388" s="43"/>
      <c r="K388" s="43"/>
      <c r="L388" s="47"/>
      <c r="M388" s="226"/>
      <c r="N388" s="227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283</v>
      </c>
      <c r="AU388" s="20" t="s">
        <v>84</v>
      </c>
    </row>
    <row r="389" s="12" customFormat="1">
      <c r="A389" s="12"/>
      <c r="B389" s="228"/>
      <c r="C389" s="229"/>
      <c r="D389" s="223" t="s">
        <v>285</v>
      </c>
      <c r="E389" s="230" t="s">
        <v>19</v>
      </c>
      <c r="F389" s="231" t="s">
        <v>3480</v>
      </c>
      <c r="G389" s="229"/>
      <c r="H389" s="232">
        <v>1905.2000000000001</v>
      </c>
      <c r="I389" s="233"/>
      <c r="J389" s="229"/>
      <c r="K389" s="229"/>
      <c r="L389" s="234"/>
      <c r="M389" s="235"/>
      <c r="N389" s="236"/>
      <c r="O389" s="236"/>
      <c r="P389" s="236"/>
      <c r="Q389" s="236"/>
      <c r="R389" s="236"/>
      <c r="S389" s="236"/>
      <c r="T389" s="237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T389" s="238" t="s">
        <v>285</v>
      </c>
      <c r="AU389" s="238" t="s">
        <v>84</v>
      </c>
      <c r="AV389" s="12" t="s">
        <v>84</v>
      </c>
      <c r="AW389" s="12" t="s">
        <v>37</v>
      </c>
      <c r="AX389" s="12" t="s">
        <v>75</v>
      </c>
      <c r="AY389" s="238" t="s">
        <v>277</v>
      </c>
    </row>
    <row r="390" s="12" customFormat="1">
      <c r="A390" s="12"/>
      <c r="B390" s="228"/>
      <c r="C390" s="229"/>
      <c r="D390" s="223" t="s">
        <v>285</v>
      </c>
      <c r="E390" s="230" t="s">
        <v>19</v>
      </c>
      <c r="F390" s="231" t="s">
        <v>3481</v>
      </c>
      <c r="G390" s="229"/>
      <c r="H390" s="232">
        <v>1648.366</v>
      </c>
      <c r="I390" s="233"/>
      <c r="J390" s="229"/>
      <c r="K390" s="229"/>
      <c r="L390" s="234"/>
      <c r="M390" s="235"/>
      <c r="N390" s="236"/>
      <c r="O390" s="236"/>
      <c r="P390" s="236"/>
      <c r="Q390" s="236"/>
      <c r="R390" s="236"/>
      <c r="S390" s="236"/>
      <c r="T390" s="237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T390" s="238" t="s">
        <v>285</v>
      </c>
      <c r="AU390" s="238" t="s">
        <v>84</v>
      </c>
      <c r="AV390" s="12" t="s">
        <v>84</v>
      </c>
      <c r="AW390" s="12" t="s">
        <v>37</v>
      </c>
      <c r="AX390" s="12" t="s">
        <v>75</v>
      </c>
      <c r="AY390" s="238" t="s">
        <v>277</v>
      </c>
    </row>
    <row r="391" s="16" customFormat="1">
      <c r="A391" s="16"/>
      <c r="B391" s="291"/>
      <c r="C391" s="292"/>
      <c r="D391" s="223" t="s">
        <v>285</v>
      </c>
      <c r="E391" s="293" t="s">
        <v>19</v>
      </c>
      <c r="F391" s="294" t="s">
        <v>3297</v>
      </c>
      <c r="G391" s="292"/>
      <c r="H391" s="295">
        <v>3553.5659999999998</v>
      </c>
      <c r="I391" s="296"/>
      <c r="J391" s="292"/>
      <c r="K391" s="292"/>
      <c r="L391" s="297"/>
      <c r="M391" s="298"/>
      <c r="N391" s="299"/>
      <c r="O391" s="299"/>
      <c r="P391" s="299"/>
      <c r="Q391" s="299"/>
      <c r="R391" s="299"/>
      <c r="S391" s="299"/>
      <c r="T391" s="300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T391" s="301" t="s">
        <v>285</v>
      </c>
      <c r="AU391" s="301" t="s">
        <v>84</v>
      </c>
      <c r="AV391" s="16" t="s">
        <v>98</v>
      </c>
      <c r="AW391" s="16" t="s">
        <v>37</v>
      </c>
      <c r="AX391" s="16" t="s">
        <v>75</v>
      </c>
      <c r="AY391" s="301" t="s">
        <v>277</v>
      </c>
    </row>
    <row r="392" s="12" customFormat="1">
      <c r="A392" s="12"/>
      <c r="B392" s="228"/>
      <c r="C392" s="229"/>
      <c r="D392" s="223" t="s">
        <v>285</v>
      </c>
      <c r="E392" s="230" t="s">
        <v>19</v>
      </c>
      <c r="F392" s="231" t="s">
        <v>3482</v>
      </c>
      <c r="G392" s="229"/>
      <c r="H392" s="232">
        <v>256.834</v>
      </c>
      <c r="I392" s="233"/>
      <c r="J392" s="229"/>
      <c r="K392" s="229"/>
      <c r="L392" s="234"/>
      <c r="M392" s="235"/>
      <c r="N392" s="236"/>
      <c r="O392" s="236"/>
      <c r="P392" s="236"/>
      <c r="Q392" s="236"/>
      <c r="R392" s="236"/>
      <c r="S392" s="236"/>
      <c r="T392" s="237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T392" s="238" t="s">
        <v>285</v>
      </c>
      <c r="AU392" s="238" t="s">
        <v>84</v>
      </c>
      <c r="AV392" s="12" t="s">
        <v>84</v>
      </c>
      <c r="AW392" s="12" t="s">
        <v>37</v>
      </c>
      <c r="AX392" s="12" t="s">
        <v>82</v>
      </c>
      <c r="AY392" s="238" t="s">
        <v>277</v>
      </c>
    </row>
    <row r="393" s="2" customFormat="1" ht="16.5" customHeight="1">
      <c r="A393" s="41"/>
      <c r="B393" s="42"/>
      <c r="C393" s="275" t="s">
        <v>488</v>
      </c>
      <c r="D393" s="275" t="s">
        <v>349</v>
      </c>
      <c r="E393" s="276" t="s">
        <v>3483</v>
      </c>
      <c r="F393" s="277" t="s">
        <v>3484</v>
      </c>
      <c r="G393" s="278" t="s">
        <v>940</v>
      </c>
      <c r="H393" s="279">
        <v>462.30099999999999</v>
      </c>
      <c r="I393" s="280"/>
      <c r="J393" s="281">
        <f>ROUND(I393*H393,2)</f>
        <v>0</v>
      </c>
      <c r="K393" s="277" t="s">
        <v>19</v>
      </c>
      <c r="L393" s="282"/>
      <c r="M393" s="283" t="s">
        <v>19</v>
      </c>
      <c r="N393" s="284" t="s">
        <v>46</v>
      </c>
      <c r="O393" s="87"/>
      <c r="P393" s="219">
        <f>O393*H393</f>
        <v>0</v>
      </c>
      <c r="Q393" s="219">
        <v>0</v>
      </c>
      <c r="R393" s="219">
        <f>Q393*H393</f>
        <v>0</v>
      </c>
      <c r="S393" s="219">
        <v>0</v>
      </c>
      <c r="T393" s="220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1" t="s">
        <v>329</v>
      </c>
      <c r="AT393" s="221" t="s">
        <v>349</v>
      </c>
      <c r="AU393" s="221" t="s">
        <v>84</v>
      </c>
      <c r="AY393" s="20" t="s">
        <v>277</v>
      </c>
      <c r="BE393" s="222">
        <f>IF(N393="základní",J393,0)</f>
        <v>0</v>
      </c>
      <c r="BF393" s="222">
        <f>IF(N393="snížená",J393,0)</f>
        <v>0</v>
      </c>
      <c r="BG393" s="222">
        <f>IF(N393="zákl. přenesená",J393,0)</f>
        <v>0</v>
      </c>
      <c r="BH393" s="222">
        <f>IF(N393="sníž. přenesená",J393,0)</f>
        <v>0</v>
      </c>
      <c r="BI393" s="222">
        <f>IF(N393="nulová",J393,0)</f>
        <v>0</v>
      </c>
      <c r="BJ393" s="20" t="s">
        <v>82</v>
      </c>
      <c r="BK393" s="222">
        <f>ROUND(I393*H393,2)</f>
        <v>0</v>
      </c>
      <c r="BL393" s="20" t="s">
        <v>102</v>
      </c>
      <c r="BM393" s="221" t="s">
        <v>3485</v>
      </c>
    </row>
    <row r="394" s="2" customFormat="1">
      <c r="A394" s="41"/>
      <c r="B394" s="42"/>
      <c r="C394" s="43"/>
      <c r="D394" s="223" t="s">
        <v>283</v>
      </c>
      <c r="E394" s="43"/>
      <c r="F394" s="224" t="s">
        <v>3484</v>
      </c>
      <c r="G394" s="43"/>
      <c r="H394" s="43"/>
      <c r="I394" s="225"/>
      <c r="J394" s="43"/>
      <c r="K394" s="43"/>
      <c r="L394" s="47"/>
      <c r="M394" s="226"/>
      <c r="N394" s="227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283</v>
      </c>
      <c r="AU394" s="20" t="s">
        <v>84</v>
      </c>
    </row>
    <row r="395" s="12" customFormat="1">
      <c r="A395" s="12"/>
      <c r="B395" s="228"/>
      <c r="C395" s="229"/>
      <c r="D395" s="223" t="s">
        <v>285</v>
      </c>
      <c r="E395" s="230" t="s">
        <v>19</v>
      </c>
      <c r="F395" s="231" t="s">
        <v>3486</v>
      </c>
      <c r="G395" s="229"/>
      <c r="H395" s="232">
        <v>462.30099999999999</v>
      </c>
      <c r="I395" s="233"/>
      <c r="J395" s="229"/>
      <c r="K395" s="229"/>
      <c r="L395" s="234"/>
      <c r="M395" s="235"/>
      <c r="N395" s="236"/>
      <c r="O395" s="236"/>
      <c r="P395" s="236"/>
      <c r="Q395" s="236"/>
      <c r="R395" s="236"/>
      <c r="S395" s="236"/>
      <c r="T395" s="237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T395" s="238" t="s">
        <v>285</v>
      </c>
      <c r="AU395" s="238" t="s">
        <v>84</v>
      </c>
      <c r="AV395" s="12" t="s">
        <v>84</v>
      </c>
      <c r="AW395" s="12" t="s">
        <v>37</v>
      </c>
      <c r="AX395" s="12" t="s">
        <v>82</v>
      </c>
      <c r="AY395" s="238" t="s">
        <v>277</v>
      </c>
    </row>
    <row r="396" s="11" customFormat="1" ht="22.8" customHeight="1">
      <c r="A396" s="11"/>
      <c r="B396" s="196"/>
      <c r="C396" s="197"/>
      <c r="D396" s="198" t="s">
        <v>74</v>
      </c>
      <c r="E396" s="249" t="s">
        <v>84</v>
      </c>
      <c r="F396" s="249" t="s">
        <v>2419</v>
      </c>
      <c r="G396" s="197"/>
      <c r="H396" s="197"/>
      <c r="I396" s="200"/>
      <c r="J396" s="250">
        <f>BK396</f>
        <v>0</v>
      </c>
      <c r="K396" s="197"/>
      <c r="L396" s="202"/>
      <c r="M396" s="203"/>
      <c r="N396" s="204"/>
      <c r="O396" s="204"/>
      <c r="P396" s="205">
        <f>SUM(P397:P426)</f>
        <v>0</v>
      </c>
      <c r="Q396" s="204"/>
      <c r="R396" s="205">
        <f>SUM(R397:R426)</f>
        <v>491.54126035999991</v>
      </c>
      <c r="S396" s="204"/>
      <c r="T396" s="206">
        <f>SUM(T397:T426)</f>
        <v>0</v>
      </c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R396" s="207" t="s">
        <v>82</v>
      </c>
      <c r="AT396" s="208" t="s">
        <v>74</v>
      </c>
      <c r="AU396" s="208" t="s">
        <v>82</v>
      </c>
      <c r="AY396" s="207" t="s">
        <v>277</v>
      </c>
      <c r="BK396" s="209">
        <f>SUM(BK397:BK426)</f>
        <v>0</v>
      </c>
    </row>
    <row r="397" s="2" customFormat="1" ht="16.5" customHeight="1">
      <c r="A397" s="41"/>
      <c r="B397" s="42"/>
      <c r="C397" s="210" t="s">
        <v>494</v>
      </c>
      <c r="D397" s="210" t="s">
        <v>278</v>
      </c>
      <c r="E397" s="211" t="s">
        <v>3487</v>
      </c>
      <c r="F397" s="212" t="s">
        <v>3488</v>
      </c>
      <c r="G397" s="213" t="s">
        <v>1131</v>
      </c>
      <c r="H397" s="214">
        <v>16.431999999999999</v>
      </c>
      <c r="I397" s="215"/>
      <c r="J397" s="216">
        <f>ROUND(I397*H397,2)</f>
        <v>0</v>
      </c>
      <c r="K397" s="212" t="s">
        <v>19</v>
      </c>
      <c r="L397" s="47"/>
      <c r="M397" s="217" t="s">
        <v>19</v>
      </c>
      <c r="N397" s="218" t="s">
        <v>46</v>
      </c>
      <c r="O397" s="87"/>
      <c r="P397" s="219">
        <f>O397*H397</f>
        <v>0</v>
      </c>
      <c r="Q397" s="219">
        <v>2.1600000000000001</v>
      </c>
      <c r="R397" s="219">
        <f>Q397*H397</f>
        <v>35.493119999999998</v>
      </c>
      <c r="S397" s="219">
        <v>0</v>
      </c>
      <c r="T397" s="220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1" t="s">
        <v>102</v>
      </c>
      <c r="AT397" s="221" t="s">
        <v>278</v>
      </c>
      <c r="AU397" s="221" t="s">
        <v>84</v>
      </c>
      <c r="AY397" s="20" t="s">
        <v>277</v>
      </c>
      <c r="BE397" s="222">
        <f>IF(N397="základní",J397,0)</f>
        <v>0</v>
      </c>
      <c r="BF397" s="222">
        <f>IF(N397="snížená",J397,0)</f>
        <v>0</v>
      </c>
      <c r="BG397" s="222">
        <f>IF(N397="zákl. přenesená",J397,0)</f>
        <v>0</v>
      </c>
      <c r="BH397" s="222">
        <f>IF(N397="sníž. přenesená",J397,0)</f>
        <v>0</v>
      </c>
      <c r="BI397" s="222">
        <f>IF(N397="nulová",J397,0)</f>
        <v>0</v>
      </c>
      <c r="BJ397" s="20" t="s">
        <v>82</v>
      </c>
      <c r="BK397" s="222">
        <f>ROUND(I397*H397,2)</f>
        <v>0</v>
      </c>
      <c r="BL397" s="20" t="s">
        <v>102</v>
      </c>
      <c r="BM397" s="221" t="s">
        <v>3489</v>
      </c>
    </row>
    <row r="398" s="2" customFormat="1">
      <c r="A398" s="41"/>
      <c r="B398" s="42"/>
      <c r="C398" s="43"/>
      <c r="D398" s="223" t="s">
        <v>283</v>
      </c>
      <c r="E398" s="43"/>
      <c r="F398" s="224" t="s">
        <v>3490</v>
      </c>
      <c r="G398" s="43"/>
      <c r="H398" s="43"/>
      <c r="I398" s="225"/>
      <c r="J398" s="43"/>
      <c r="K398" s="43"/>
      <c r="L398" s="47"/>
      <c r="M398" s="226"/>
      <c r="N398" s="227"/>
      <c r="O398" s="87"/>
      <c r="P398" s="87"/>
      <c r="Q398" s="87"/>
      <c r="R398" s="87"/>
      <c r="S398" s="87"/>
      <c r="T398" s="88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T398" s="20" t="s">
        <v>283</v>
      </c>
      <c r="AU398" s="20" t="s">
        <v>84</v>
      </c>
    </row>
    <row r="399" s="12" customFormat="1">
      <c r="A399" s="12"/>
      <c r="B399" s="228"/>
      <c r="C399" s="229"/>
      <c r="D399" s="223" t="s">
        <v>285</v>
      </c>
      <c r="E399" s="230" t="s">
        <v>19</v>
      </c>
      <c r="F399" s="231" t="s">
        <v>3491</v>
      </c>
      <c r="G399" s="229"/>
      <c r="H399" s="232">
        <v>16.088000000000001</v>
      </c>
      <c r="I399" s="233"/>
      <c r="J399" s="229"/>
      <c r="K399" s="229"/>
      <c r="L399" s="234"/>
      <c r="M399" s="235"/>
      <c r="N399" s="236"/>
      <c r="O399" s="236"/>
      <c r="P399" s="236"/>
      <c r="Q399" s="236"/>
      <c r="R399" s="236"/>
      <c r="S399" s="236"/>
      <c r="T399" s="237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T399" s="238" t="s">
        <v>285</v>
      </c>
      <c r="AU399" s="238" t="s">
        <v>84</v>
      </c>
      <c r="AV399" s="12" t="s">
        <v>84</v>
      </c>
      <c r="AW399" s="12" t="s">
        <v>37</v>
      </c>
      <c r="AX399" s="12" t="s">
        <v>75</v>
      </c>
      <c r="AY399" s="238" t="s">
        <v>277</v>
      </c>
    </row>
    <row r="400" s="12" customFormat="1">
      <c r="A400" s="12"/>
      <c r="B400" s="228"/>
      <c r="C400" s="229"/>
      <c r="D400" s="223" t="s">
        <v>285</v>
      </c>
      <c r="E400" s="230" t="s">
        <v>19</v>
      </c>
      <c r="F400" s="231" t="s">
        <v>3492</v>
      </c>
      <c r="G400" s="229"/>
      <c r="H400" s="232">
        <v>0.34399999999999997</v>
      </c>
      <c r="I400" s="233"/>
      <c r="J400" s="229"/>
      <c r="K400" s="229"/>
      <c r="L400" s="234"/>
      <c r="M400" s="235"/>
      <c r="N400" s="236"/>
      <c r="O400" s="236"/>
      <c r="P400" s="236"/>
      <c r="Q400" s="236"/>
      <c r="R400" s="236"/>
      <c r="S400" s="236"/>
      <c r="T400" s="237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T400" s="238" t="s">
        <v>285</v>
      </c>
      <c r="AU400" s="238" t="s">
        <v>84</v>
      </c>
      <c r="AV400" s="12" t="s">
        <v>84</v>
      </c>
      <c r="AW400" s="12" t="s">
        <v>37</v>
      </c>
      <c r="AX400" s="12" t="s">
        <v>75</v>
      </c>
      <c r="AY400" s="238" t="s">
        <v>277</v>
      </c>
    </row>
    <row r="401" s="16" customFormat="1">
      <c r="A401" s="16"/>
      <c r="B401" s="291"/>
      <c r="C401" s="292"/>
      <c r="D401" s="223" t="s">
        <v>285</v>
      </c>
      <c r="E401" s="293" t="s">
        <v>19</v>
      </c>
      <c r="F401" s="294" t="s">
        <v>3297</v>
      </c>
      <c r="G401" s="292"/>
      <c r="H401" s="295">
        <v>16.432000000000002</v>
      </c>
      <c r="I401" s="296"/>
      <c r="J401" s="292"/>
      <c r="K401" s="292"/>
      <c r="L401" s="297"/>
      <c r="M401" s="298"/>
      <c r="N401" s="299"/>
      <c r="O401" s="299"/>
      <c r="P401" s="299"/>
      <c r="Q401" s="299"/>
      <c r="R401" s="299"/>
      <c r="S401" s="299"/>
      <c r="T401" s="300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T401" s="301" t="s">
        <v>285</v>
      </c>
      <c r="AU401" s="301" t="s">
        <v>84</v>
      </c>
      <c r="AV401" s="16" t="s">
        <v>98</v>
      </c>
      <c r="AW401" s="16" t="s">
        <v>37</v>
      </c>
      <c r="AX401" s="16" t="s">
        <v>82</v>
      </c>
      <c r="AY401" s="301" t="s">
        <v>277</v>
      </c>
    </row>
    <row r="402" s="2" customFormat="1" ht="16.5" customHeight="1">
      <c r="A402" s="41"/>
      <c r="B402" s="42"/>
      <c r="C402" s="210" t="s">
        <v>498</v>
      </c>
      <c r="D402" s="210" t="s">
        <v>278</v>
      </c>
      <c r="E402" s="211" t="s">
        <v>3493</v>
      </c>
      <c r="F402" s="212" t="s">
        <v>3494</v>
      </c>
      <c r="G402" s="213" t="s">
        <v>1131</v>
      </c>
      <c r="H402" s="214">
        <v>178.47999999999999</v>
      </c>
      <c r="I402" s="215"/>
      <c r="J402" s="216">
        <f>ROUND(I402*H402,2)</f>
        <v>0</v>
      </c>
      <c r="K402" s="212" t="s">
        <v>2354</v>
      </c>
      <c r="L402" s="47"/>
      <c r="M402" s="217" t="s">
        <v>19</v>
      </c>
      <c r="N402" s="218" t="s">
        <v>46</v>
      </c>
      <c r="O402" s="87"/>
      <c r="P402" s="219">
        <f>O402*H402</f>
        <v>0</v>
      </c>
      <c r="Q402" s="219">
        <v>2.5018699999999998</v>
      </c>
      <c r="R402" s="219">
        <f>Q402*H402</f>
        <v>446.53375759999994</v>
      </c>
      <c r="S402" s="219">
        <v>0</v>
      </c>
      <c r="T402" s="220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1" t="s">
        <v>102</v>
      </c>
      <c r="AT402" s="221" t="s">
        <v>278</v>
      </c>
      <c r="AU402" s="221" t="s">
        <v>84</v>
      </c>
      <c r="AY402" s="20" t="s">
        <v>277</v>
      </c>
      <c r="BE402" s="222">
        <f>IF(N402="základní",J402,0)</f>
        <v>0</v>
      </c>
      <c r="BF402" s="222">
        <f>IF(N402="snížená",J402,0)</f>
        <v>0</v>
      </c>
      <c r="BG402" s="222">
        <f>IF(N402="zákl. přenesená",J402,0)</f>
        <v>0</v>
      </c>
      <c r="BH402" s="222">
        <f>IF(N402="sníž. přenesená",J402,0)</f>
        <v>0</v>
      </c>
      <c r="BI402" s="222">
        <f>IF(N402="nulová",J402,0)</f>
        <v>0</v>
      </c>
      <c r="BJ402" s="20" t="s">
        <v>82</v>
      </c>
      <c r="BK402" s="222">
        <f>ROUND(I402*H402,2)</f>
        <v>0</v>
      </c>
      <c r="BL402" s="20" t="s">
        <v>102</v>
      </c>
      <c r="BM402" s="221" t="s">
        <v>3495</v>
      </c>
    </row>
    <row r="403" s="2" customFormat="1">
      <c r="A403" s="41"/>
      <c r="B403" s="42"/>
      <c r="C403" s="43"/>
      <c r="D403" s="223" t="s">
        <v>283</v>
      </c>
      <c r="E403" s="43"/>
      <c r="F403" s="224" t="s">
        <v>3496</v>
      </c>
      <c r="G403" s="43"/>
      <c r="H403" s="43"/>
      <c r="I403" s="225"/>
      <c r="J403" s="43"/>
      <c r="K403" s="43"/>
      <c r="L403" s="47"/>
      <c r="M403" s="226"/>
      <c r="N403" s="227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283</v>
      </c>
      <c r="AU403" s="20" t="s">
        <v>84</v>
      </c>
    </row>
    <row r="404" s="2" customFormat="1">
      <c r="A404" s="41"/>
      <c r="B404" s="42"/>
      <c r="C404" s="43"/>
      <c r="D404" s="252" t="s">
        <v>2357</v>
      </c>
      <c r="E404" s="43"/>
      <c r="F404" s="253" t="s">
        <v>3497</v>
      </c>
      <c r="G404" s="43"/>
      <c r="H404" s="43"/>
      <c r="I404" s="225"/>
      <c r="J404" s="43"/>
      <c r="K404" s="43"/>
      <c r="L404" s="47"/>
      <c r="M404" s="226"/>
      <c r="N404" s="227"/>
      <c r="O404" s="87"/>
      <c r="P404" s="87"/>
      <c r="Q404" s="87"/>
      <c r="R404" s="87"/>
      <c r="S404" s="87"/>
      <c r="T404" s="88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T404" s="20" t="s">
        <v>2357</v>
      </c>
      <c r="AU404" s="20" t="s">
        <v>84</v>
      </c>
    </row>
    <row r="405" s="12" customFormat="1">
      <c r="A405" s="12"/>
      <c r="B405" s="228"/>
      <c r="C405" s="229"/>
      <c r="D405" s="223" t="s">
        <v>285</v>
      </c>
      <c r="E405" s="230" t="s">
        <v>19</v>
      </c>
      <c r="F405" s="231" t="s">
        <v>3498</v>
      </c>
      <c r="G405" s="229"/>
      <c r="H405" s="232">
        <v>77.219999999999999</v>
      </c>
      <c r="I405" s="233"/>
      <c r="J405" s="229"/>
      <c r="K405" s="229"/>
      <c r="L405" s="234"/>
      <c r="M405" s="235"/>
      <c r="N405" s="236"/>
      <c r="O405" s="236"/>
      <c r="P405" s="236"/>
      <c r="Q405" s="236"/>
      <c r="R405" s="236"/>
      <c r="S405" s="236"/>
      <c r="T405" s="237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T405" s="238" t="s">
        <v>285</v>
      </c>
      <c r="AU405" s="238" t="s">
        <v>84</v>
      </c>
      <c r="AV405" s="12" t="s">
        <v>84</v>
      </c>
      <c r="AW405" s="12" t="s">
        <v>37</v>
      </c>
      <c r="AX405" s="12" t="s">
        <v>75</v>
      </c>
      <c r="AY405" s="238" t="s">
        <v>277</v>
      </c>
    </row>
    <row r="406" s="12" customFormat="1">
      <c r="A406" s="12"/>
      <c r="B406" s="228"/>
      <c r="C406" s="229"/>
      <c r="D406" s="223" t="s">
        <v>285</v>
      </c>
      <c r="E406" s="230" t="s">
        <v>19</v>
      </c>
      <c r="F406" s="231" t="s">
        <v>3499</v>
      </c>
      <c r="G406" s="229"/>
      <c r="H406" s="232">
        <v>93.299999999999997</v>
      </c>
      <c r="I406" s="233"/>
      <c r="J406" s="229"/>
      <c r="K406" s="229"/>
      <c r="L406" s="234"/>
      <c r="M406" s="235"/>
      <c r="N406" s="236"/>
      <c r="O406" s="236"/>
      <c r="P406" s="236"/>
      <c r="Q406" s="236"/>
      <c r="R406" s="236"/>
      <c r="S406" s="236"/>
      <c r="T406" s="237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T406" s="238" t="s">
        <v>285</v>
      </c>
      <c r="AU406" s="238" t="s">
        <v>84</v>
      </c>
      <c r="AV406" s="12" t="s">
        <v>84</v>
      </c>
      <c r="AW406" s="12" t="s">
        <v>37</v>
      </c>
      <c r="AX406" s="12" t="s">
        <v>75</v>
      </c>
      <c r="AY406" s="238" t="s">
        <v>277</v>
      </c>
    </row>
    <row r="407" s="12" customFormat="1">
      <c r="A407" s="12"/>
      <c r="B407" s="228"/>
      <c r="C407" s="229"/>
      <c r="D407" s="223" t="s">
        <v>285</v>
      </c>
      <c r="E407" s="230" t="s">
        <v>19</v>
      </c>
      <c r="F407" s="231" t="s">
        <v>3370</v>
      </c>
      <c r="G407" s="229"/>
      <c r="H407" s="232">
        <v>4.5</v>
      </c>
      <c r="I407" s="233"/>
      <c r="J407" s="229"/>
      <c r="K407" s="229"/>
      <c r="L407" s="234"/>
      <c r="M407" s="235"/>
      <c r="N407" s="236"/>
      <c r="O407" s="236"/>
      <c r="P407" s="236"/>
      <c r="Q407" s="236"/>
      <c r="R407" s="236"/>
      <c r="S407" s="236"/>
      <c r="T407" s="237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T407" s="238" t="s">
        <v>285</v>
      </c>
      <c r="AU407" s="238" t="s">
        <v>84</v>
      </c>
      <c r="AV407" s="12" t="s">
        <v>84</v>
      </c>
      <c r="AW407" s="12" t="s">
        <v>37</v>
      </c>
      <c r="AX407" s="12" t="s">
        <v>75</v>
      </c>
      <c r="AY407" s="238" t="s">
        <v>277</v>
      </c>
    </row>
    <row r="408" s="12" customFormat="1">
      <c r="A408" s="12"/>
      <c r="B408" s="228"/>
      <c r="C408" s="229"/>
      <c r="D408" s="223" t="s">
        <v>285</v>
      </c>
      <c r="E408" s="230" t="s">
        <v>19</v>
      </c>
      <c r="F408" s="231" t="s">
        <v>3500</v>
      </c>
      <c r="G408" s="229"/>
      <c r="H408" s="232">
        <v>2.488</v>
      </c>
      <c r="I408" s="233"/>
      <c r="J408" s="229"/>
      <c r="K408" s="229"/>
      <c r="L408" s="234"/>
      <c r="M408" s="235"/>
      <c r="N408" s="236"/>
      <c r="O408" s="236"/>
      <c r="P408" s="236"/>
      <c r="Q408" s="236"/>
      <c r="R408" s="236"/>
      <c r="S408" s="236"/>
      <c r="T408" s="237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T408" s="238" t="s">
        <v>285</v>
      </c>
      <c r="AU408" s="238" t="s">
        <v>84</v>
      </c>
      <c r="AV408" s="12" t="s">
        <v>84</v>
      </c>
      <c r="AW408" s="12" t="s">
        <v>37</v>
      </c>
      <c r="AX408" s="12" t="s">
        <v>75</v>
      </c>
      <c r="AY408" s="238" t="s">
        <v>277</v>
      </c>
    </row>
    <row r="409" s="12" customFormat="1">
      <c r="A409" s="12"/>
      <c r="B409" s="228"/>
      <c r="C409" s="229"/>
      <c r="D409" s="223" t="s">
        <v>285</v>
      </c>
      <c r="E409" s="230" t="s">
        <v>19</v>
      </c>
      <c r="F409" s="231" t="s">
        <v>3501</v>
      </c>
      <c r="G409" s="229"/>
      <c r="H409" s="232">
        <v>0.97199999999999998</v>
      </c>
      <c r="I409" s="233"/>
      <c r="J409" s="229"/>
      <c r="K409" s="229"/>
      <c r="L409" s="234"/>
      <c r="M409" s="235"/>
      <c r="N409" s="236"/>
      <c r="O409" s="236"/>
      <c r="P409" s="236"/>
      <c r="Q409" s="236"/>
      <c r="R409" s="236"/>
      <c r="S409" s="236"/>
      <c r="T409" s="237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T409" s="238" t="s">
        <v>285</v>
      </c>
      <c r="AU409" s="238" t="s">
        <v>84</v>
      </c>
      <c r="AV409" s="12" t="s">
        <v>84</v>
      </c>
      <c r="AW409" s="12" t="s">
        <v>37</v>
      </c>
      <c r="AX409" s="12" t="s">
        <v>75</v>
      </c>
      <c r="AY409" s="238" t="s">
        <v>277</v>
      </c>
    </row>
    <row r="410" s="15" customFormat="1">
      <c r="A410" s="15"/>
      <c r="B410" s="264"/>
      <c r="C410" s="265"/>
      <c r="D410" s="223" t="s">
        <v>285</v>
      </c>
      <c r="E410" s="266" t="s">
        <v>19</v>
      </c>
      <c r="F410" s="267" t="s">
        <v>2372</v>
      </c>
      <c r="G410" s="265"/>
      <c r="H410" s="268">
        <v>178.47999999999999</v>
      </c>
      <c r="I410" s="269"/>
      <c r="J410" s="265"/>
      <c r="K410" s="265"/>
      <c r="L410" s="270"/>
      <c r="M410" s="271"/>
      <c r="N410" s="272"/>
      <c r="O410" s="272"/>
      <c r="P410" s="272"/>
      <c r="Q410" s="272"/>
      <c r="R410" s="272"/>
      <c r="S410" s="272"/>
      <c r="T410" s="273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74" t="s">
        <v>285</v>
      </c>
      <c r="AU410" s="274" t="s">
        <v>84</v>
      </c>
      <c r="AV410" s="15" t="s">
        <v>102</v>
      </c>
      <c r="AW410" s="15" t="s">
        <v>37</v>
      </c>
      <c r="AX410" s="15" t="s">
        <v>82</v>
      </c>
      <c r="AY410" s="274" t="s">
        <v>277</v>
      </c>
    </row>
    <row r="411" s="2" customFormat="1" ht="16.5" customHeight="1">
      <c r="A411" s="41"/>
      <c r="B411" s="42"/>
      <c r="C411" s="210" t="s">
        <v>507</v>
      </c>
      <c r="D411" s="210" t="s">
        <v>278</v>
      </c>
      <c r="E411" s="211" t="s">
        <v>3502</v>
      </c>
      <c r="F411" s="212" t="s">
        <v>3503</v>
      </c>
      <c r="G411" s="213" t="s">
        <v>1041</v>
      </c>
      <c r="H411" s="214">
        <v>370.06799999999998</v>
      </c>
      <c r="I411" s="215"/>
      <c r="J411" s="216">
        <f>ROUND(I411*H411,2)</f>
        <v>0</v>
      </c>
      <c r="K411" s="212" t="s">
        <v>2354</v>
      </c>
      <c r="L411" s="47"/>
      <c r="M411" s="217" t="s">
        <v>19</v>
      </c>
      <c r="N411" s="218" t="s">
        <v>46</v>
      </c>
      <c r="O411" s="87"/>
      <c r="P411" s="219">
        <f>O411*H411</f>
        <v>0</v>
      </c>
      <c r="Q411" s="219">
        <v>0.0026900000000000001</v>
      </c>
      <c r="R411" s="219">
        <f>Q411*H411</f>
        <v>0.99548292000000005</v>
      </c>
      <c r="S411" s="219">
        <v>0</v>
      </c>
      <c r="T411" s="220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1" t="s">
        <v>102</v>
      </c>
      <c r="AT411" s="221" t="s">
        <v>278</v>
      </c>
      <c r="AU411" s="221" t="s">
        <v>84</v>
      </c>
      <c r="AY411" s="20" t="s">
        <v>277</v>
      </c>
      <c r="BE411" s="222">
        <f>IF(N411="základní",J411,0)</f>
        <v>0</v>
      </c>
      <c r="BF411" s="222">
        <f>IF(N411="snížená",J411,0)</f>
        <v>0</v>
      </c>
      <c r="BG411" s="222">
        <f>IF(N411="zákl. přenesená",J411,0)</f>
        <v>0</v>
      </c>
      <c r="BH411" s="222">
        <f>IF(N411="sníž. přenesená",J411,0)</f>
        <v>0</v>
      </c>
      <c r="BI411" s="222">
        <f>IF(N411="nulová",J411,0)</f>
        <v>0</v>
      </c>
      <c r="BJ411" s="20" t="s">
        <v>82</v>
      </c>
      <c r="BK411" s="222">
        <f>ROUND(I411*H411,2)</f>
        <v>0</v>
      </c>
      <c r="BL411" s="20" t="s">
        <v>102</v>
      </c>
      <c r="BM411" s="221" t="s">
        <v>3504</v>
      </c>
    </row>
    <row r="412" s="2" customFormat="1">
      <c r="A412" s="41"/>
      <c r="B412" s="42"/>
      <c r="C412" s="43"/>
      <c r="D412" s="223" t="s">
        <v>283</v>
      </c>
      <c r="E412" s="43"/>
      <c r="F412" s="224" t="s">
        <v>3505</v>
      </c>
      <c r="G412" s="43"/>
      <c r="H412" s="43"/>
      <c r="I412" s="225"/>
      <c r="J412" s="43"/>
      <c r="K412" s="43"/>
      <c r="L412" s="47"/>
      <c r="M412" s="226"/>
      <c r="N412" s="227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283</v>
      </c>
      <c r="AU412" s="20" t="s">
        <v>84</v>
      </c>
    </row>
    <row r="413" s="2" customFormat="1">
      <c r="A413" s="41"/>
      <c r="B413" s="42"/>
      <c r="C413" s="43"/>
      <c r="D413" s="252" t="s">
        <v>2357</v>
      </c>
      <c r="E413" s="43"/>
      <c r="F413" s="253" t="s">
        <v>3506</v>
      </c>
      <c r="G413" s="43"/>
      <c r="H413" s="43"/>
      <c r="I413" s="225"/>
      <c r="J413" s="43"/>
      <c r="K413" s="43"/>
      <c r="L413" s="47"/>
      <c r="M413" s="226"/>
      <c r="N413" s="227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2357</v>
      </c>
      <c r="AU413" s="20" t="s">
        <v>84</v>
      </c>
    </row>
    <row r="414" s="12" customFormat="1">
      <c r="A414" s="12"/>
      <c r="B414" s="228"/>
      <c r="C414" s="229"/>
      <c r="D414" s="223" t="s">
        <v>285</v>
      </c>
      <c r="E414" s="230" t="s">
        <v>19</v>
      </c>
      <c r="F414" s="231" t="s">
        <v>3507</v>
      </c>
      <c r="G414" s="229"/>
      <c r="H414" s="232">
        <v>173.40000000000001</v>
      </c>
      <c r="I414" s="233"/>
      <c r="J414" s="229"/>
      <c r="K414" s="229"/>
      <c r="L414" s="234"/>
      <c r="M414" s="235"/>
      <c r="N414" s="236"/>
      <c r="O414" s="236"/>
      <c r="P414" s="236"/>
      <c r="Q414" s="236"/>
      <c r="R414" s="236"/>
      <c r="S414" s="236"/>
      <c r="T414" s="237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T414" s="238" t="s">
        <v>285</v>
      </c>
      <c r="AU414" s="238" t="s">
        <v>84</v>
      </c>
      <c r="AV414" s="12" t="s">
        <v>84</v>
      </c>
      <c r="AW414" s="12" t="s">
        <v>37</v>
      </c>
      <c r="AX414" s="12" t="s">
        <v>75</v>
      </c>
      <c r="AY414" s="238" t="s">
        <v>277</v>
      </c>
    </row>
    <row r="415" s="12" customFormat="1">
      <c r="A415" s="12"/>
      <c r="B415" s="228"/>
      <c r="C415" s="229"/>
      <c r="D415" s="223" t="s">
        <v>285</v>
      </c>
      <c r="E415" s="230" t="s">
        <v>19</v>
      </c>
      <c r="F415" s="231" t="s">
        <v>3508</v>
      </c>
      <c r="G415" s="229"/>
      <c r="H415" s="232">
        <v>177.69999999999999</v>
      </c>
      <c r="I415" s="233"/>
      <c r="J415" s="229"/>
      <c r="K415" s="229"/>
      <c r="L415" s="234"/>
      <c r="M415" s="235"/>
      <c r="N415" s="236"/>
      <c r="O415" s="236"/>
      <c r="P415" s="236"/>
      <c r="Q415" s="236"/>
      <c r="R415" s="236"/>
      <c r="S415" s="236"/>
      <c r="T415" s="237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T415" s="238" t="s">
        <v>285</v>
      </c>
      <c r="AU415" s="238" t="s">
        <v>84</v>
      </c>
      <c r="AV415" s="12" t="s">
        <v>84</v>
      </c>
      <c r="AW415" s="12" t="s">
        <v>37</v>
      </c>
      <c r="AX415" s="12" t="s">
        <v>75</v>
      </c>
      <c r="AY415" s="238" t="s">
        <v>277</v>
      </c>
    </row>
    <row r="416" s="12" customFormat="1">
      <c r="A416" s="12"/>
      <c r="B416" s="228"/>
      <c r="C416" s="229"/>
      <c r="D416" s="223" t="s">
        <v>285</v>
      </c>
      <c r="E416" s="230" t="s">
        <v>19</v>
      </c>
      <c r="F416" s="231" t="s">
        <v>3509</v>
      </c>
      <c r="G416" s="229"/>
      <c r="H416" s="232">
        <v>13.6</v>
      </c>
      <c r="I416" s="233"/>
      <c r="J416" s="229"/>
      <c r="K416" s="229"/>
      <c r="L416" s="234"/>
      <c r="M416" s="235"/>
      <c r="N416" s="236"/>
      <c r="O416" s="236"/>
      <c r="P416" s="236"/>
      <c r="Q416" s="236"/>
      <c r="R416" s="236"/>
      <c r="S416" s="236"/>
      <c r="T416" s="237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T416" s="238" t="s">
        <v>285</v>
      </c>
      <c r="AU416" s="238" t="s">
        <v>84</v>
      </c>
      <c r="AV416" s="12" t="s">
        <v>84</v>
      </c>
      <c r="AW416" s="12" t="s">
        <v>37</v>
      </c>
      <c r="AX416" s="12" t="s">
        <v>75</v>
      </c>
      <c r="AY416" s="238" t="s">
        <v>277</v>
      </c>
    </row>
    <row r="417" s="12" customFormat="1">
      <c r="A417" s="12"/>
      <c r="B417" s="228"/>
      <c r="C417" s="229"/>
      <c r="D417" s="223" t="s">
        <v>285</v>
      </c>
      <c r="E417" s="230" t="s">
        <v>19</v>
      </c>
      <c r="F417" s="231" t="s">
        <v>3500</v>
      </c>
      <c r="G417" s="229"/>
      <c r="H417" s="232">
        <v>2.488</v>
      </c>
      <c r="I417" s="233"/>
      <c r="J417" s="229"/>
      <c r="K417" s="229"/>
      <c r="L417" s="234"/>
      <c r="M417" s="235"/>
      <c r="N417" s="236"/>
      <c r="O417" s="236"/>
      <c r="P417" s="236"/>
      <c r="Q417" s="236"/>
      <c r="R417" s="236"/>
      <c r="S417" s="236"/>
      <c r="T417" s="237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T417" s="238" t="s">
        <v>285</v>
      </c>
      <c r="AU417" s="238" t="s">
        <v>84</v>
      </c>
      <c r="AV417" s="12" t="s">
        <v>84</v>
      </c>
      <c r="AW417" s="12" t="s">
        <v>37</v>
      </c>
      <c r="AX417" s="12" t="s">
        <v>75</v>
      </c>
      <c r="AY417" s="238" t="s">
        <v>277</v>
      </c>
    </row>
    <row r="418" s="12" customFormat="1">
      <c r="A418" s="12"/>
      <c r="B418" s="228"/>
      <c r="C418" s="229"/>
      <c r="D418" s="223" t="s">
        <v>285</v>
      </c>
      <c r="E418" s="230" t="s">
        <v>19</v>
      </c>
      <c r="F418" s="231" t="s">
        <v>3510</v>
      </c>
      <c r="G418" s="229"/>
      <c r="H418" s="232">
        <v>2.8799999999999999</v>
      </c>
      <c r="I418" s="233"/>
      <c r="J418" s="229"/>
      <c r="K418" s="229"/>
      <c r="L418" s="234"/>
      <c r="M418" s="235"/>
      <c r="N418" s="236"/>
      <c r="O418" s="236"/>
      <c r="P418" s="236"/>
      <c r="Q418" s="236"/>
      <c r="R418" s="236"/>
      <c r="S418" s="236"/>
      <c r="T418" s="237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T418" s="238" t="s">
        <v>285</v>
      </c>
      <c r="AU418" s="238" t="s">
        <v>84</v>
      </c>
      <c r="AV418" s="12" t="s">
        <v>84</v>
      </c>
      <c r="AW418" s="12" t="s">
        <v>37</v>
      </c>
      <c r="AX418" s="12" t="s">
        <v>75</v>
      </c>
      <c r="AY418" s="238" t="s">
        <v>277</v>
      </c>
    </row>
    <row r="419" s="15" customFormat="1">
      <c r="A419" s="15"/>
      <c r="B419" s="264"/>
      <c r="C419" s="265"/>
      <c r="D419" s="223" t="s">
        <v>285</v>
      </c>
      <c r="E419" s="266" t="s">
        <v>19</v>
      </c>
      <c r="F419" s="267" t="s">
        <v>2372</v>
      </c>
      <c r="G419" s="265"/>
      <c r="H419" s="268">
        <v>370.06800000000004</v>
      </c>
      <c r="I419" s="269"/>
      <c r="J419" s="265"/>
      <c r="K419" s="265"/>
      <c r="L419" s="270"/>
      <c r="M419" s="271"/>
      <c r="N419" s="272"/>
      <c r="O419" s="272"/>
      <c r="P419" s="272"/>
      <c r="Q419" s="272"/>
      <c r="R419" s="272"/>
      <c r="S419" s="272"/>
      <c r="T419" s="273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74" t="s">
        <v>285</v>
      </c>
      <c r="AU419" s="274" t="s">
        <v>84</v>
      </c>
      <c r="AV419" s="15" t="s">
        <v>102</v>
      </c>
      <c r="AW419" s="15" t="s">
        <v>37</v>
      </c>
      <c r="AX419" s="15" t="s">
        <v>82</v>
      </c>
      <c r="AY419" s="274" t="s">
        <v>277</v>
      </c>
    </row>
    <row r="420" s="2" customFormat="1" ht="16.5" customHeight="1">
      <c r="A420" s="41"/>
      <c r="B420" s="42"/>
      <c r="C420" s="210" t="s">
        <v>518</v>
      </c>
      <c r="D420" s="210" t="s">
        <v>278</v>
      </c>
      <c r="E420" s="211" t="s">
        <v>3511</v>
      </c>
      <c r="F420" s="212" t="s">
        <v>3512</v>
      </c>
      <c r="G420" s="213" t="s">
        <v>1041</v>
      </c>
      <c r="H420" s="214">
        <v>370.06799999999998</v>
      </c>
      <c r="I420" s="215"/>
      <c r="J420" s="216">
        <f>ROUND(I420*H420,2)</f>
        <v>0</v>
      </c>
      <c r="K420" s="212" t="s">
        <v>2354</v>
      </c>
      <c r="L420" s="47"/>
      <c r="M420" s="217" t="s">
        <v>19</v>
      </c>
      <c r="N420" s="218" t="s">
        <v>46</v>
      </c>
      <c r="O420" s="87"/>
      <c r="P420" s="219">
        <f>O420*H420</f>
        <v>0</v>
      </c>
      <c r="Q420" s="219">
        <v>0</v>
      </c>
      <c r="R420" s="219">
        <f>Q420*H420</f>
        <v>0</v>
      </c>
      <c r="S420" s="219">
        <v>0</v>
      </c>
      <c r="T420" s="220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1" t="s">
        <v>102</v>
      </c>
      <c r="AT420" s="221" t="s">
        <v>278</v>
      </c>
      <c r="AU420" s="221" t="s">
        <v>84</v>
      </c>
      <c r="AY420" s="20" t="s">
        <v>277</v>
      </c>
      <c r="BE420" s="222">
        <f>IF(N420="základní",J420,0)</f>
        <v>0</v>
      </c>
      <c r="BF420" s="222">
        <f>IF(N420="snížená",J420,0)</f>
        <v>0</v>
      </c>
      <c r="BG420" s="222">
        <f>IF(N420="zákl. přenesená",J420,0)</f>
        <v>0</v>
      </c>
      <c r="BH420" s="222">
        <f>IF(N420="sníž. přenesená",J420,0)</f>
        <v>0</v>
      </c>
      <c r="BI420" s="222">
        <f>IF(N420="nulová",J420,0)</f>
        <v>0</v>
      </c>
      <c r="BJ420" s="20" t="s">
        <v>82</v>
      </c>
      <c r="BK420" s="222">
        <f>ROUND(I420*H420,2)</f>
        <v>0</v>
      </c>
      <c r="BL420" s="20" t="s">
        <v>102</v>
      </c>
      <c r="BM420" s="221" t="s">
        <v>3513</v>
      </c>
    </row>
    <row r="421" s="2" customFormat="1">
      <c r="A421" s="41"/>
      <c r="B421" s="42"/>
      <c r="C421" s="43"/>
      <c r="D421" s="223" t="s">
        <v>283</v>
      </c>
      <c r="E421" s="43"/>
      <c r="F421" s="224" t="s">
        <v>3514</v>
      </c>
      <c r="G421" s="43"/>
      <c r="H421" s="43"/>
      <c r="I421" s="225"/>
      <c r="J421" s="43"/>
      <c r="K421" s="43"/>
      <c r="L421" s="47"/>
      <c r="M421" s="226"/>
      <c r="N421" s="227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283</v>
      </c>
      <c r="AU421" s="20" t="s">
        <v>84</v>
      </c>
    </row>
    <row r="422" s="2" customFormat="1">
      <c r="A422" s="41"/>
      <c r="B422" s="42"/>
      <c r="C422" s="43"/>
      <c r="D422" s="252" t="s">
        <v>2357</v>
      </c>
      <c r="E422" s="43"/>
      <c r="F422" s="253" t="s">
        <v>3515</v>
      </c>
      <c r="G422" s="43"/>
      <c r="H422" s="43"/>
      <c r="I422" s="225"/>
      <c r="J422" s="43"/>
      <c r="K422" s="43"/>
      <c r="L422" s="47"/>
      <c r="M422" s="226"/>
      <c r="N422" s="227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2357</v>
      </c>
      <c r="AU422" s="20" t="s">
        <v>84</v>
      </c>
    </row>
    <row r="423" s="2" customFormat="1" ht="16.5" customHeight="1">
      <c r="A423" s="41"/>
      <c r="B423" s="42"/>
      <c r="C423" s="210" t="s">
        <v>527</v>
      </c>
      <c r="D423" s="210" t="s">
        <v>278</v>
      </c>
      <c r="E423" s="211" t="s">
        <v>3516</v>
      </c>
      <c r="F423" s="212" t="s">
        <v>3517</v>
      </c>
      <c r="G423" s="213" t="s">
        <v>940</v>
      </c>
      <c r="H423" s="214">
        <v>8.032</v>
      </c>
      <c r="I423" s="215"/>
      <c r="J423" s="216">
        <f>ROUND(I423*H423,2)</f>
        <v>0</v>
      </c>
      <c r="K423" s="212" t="s">
        <v>2354</v>
      </c>
      <c r="L423" s="47"/>
      <c r="M423" s="217" t="s">
        <v>19</v>
      </c>
      <c r="N423" s="218" t="s">
        <v>46</v>
      </c>
      <c r="O423" s="87"/>
      <c r="P423" s="219">
        <f>O423*H423</f>
        <v>0</v>
      </c>
      <c r="Q423" s="219">
        <v>1.0606199999999999</v>
      </c>
      <c r="R423" s="219">
        <f>Q423*H423</f>
        <v>8.5188998399999996</v>
      </c>
      <c r="S423" s="219">
        <v>0</v>
      </c>
      <c r="T423" s="220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1" t="s">
        <v>102</v>
      </c>
      <c r="AT423" s="221" t="s">
        <v>278</v>
      </c>
      <c r="AU423" s="221" t="s">
        <v>84</v>
      </c>
      <c r="AY423" s="20" t="s">
        <v>277</v>
      </c>
      <c r="BE423" s="222">
        <f>IF(N423="základní",J423,0)</f>
        <v>0</v>
      </c>
      <c r="BF423" s="222">
        <f>IF(N423="snížená",J423,0)</f>
        <v>0</v>
      </c>
      <c r="BG423" s="222">
        <f>IF(N423="zákl. přenesená",J423,0)</f>
        <v>0</v>
      </c>
      <c r="BH423" s="222">
        <f>IF(N423="sníž. přenesená",J423,0)</f>
        <v>0</v>
      </c>
      <c r="BI423" s="222">
        <f>IF(N423="nulová",J423,0)</f>
        <v>0</v>
      </c>
      <c r="BJ423" s="20" t="s">
        <v>82</v>
      </c>
      <c r="BK423" s="222">
        <f>ROUND(I423*H423,2)</f>
        <v>0</v>
      </c>
      <c r="BL423" s="20" t="s">
        <v>102</v>
      </c>
      <c r="BM423" s="221" t="s">
        <v>3518</v>
      </c>
    </row>
    <row r="424" s="2" customFormat="1">
      <c r="A424" s="41"/>
      <c r="B424" s="42"/>
      <c r="C424" s="43"/>
      <c r="D424" s="223" t="s">
        <v>283</v>
      </c>
      <c r="E424" s="43"/>
      <c r="F424" s="224" t="s">
        <v>3519</v>
      </c>
      <c r="G424" s="43"/>
      <c r="H424" s="43"/>
      <c r="I424" s="225"/>
      <c r="J424" s="43"/>
      <c r="K424" s="43"/>
      <c r="L424" s="47"/>
      <c r="M424" s="226"/>
      <c r="N424" s="227"/>
      <c r="O424" s="87"/>
      <c r="P424" s="87"/>
      <c r="Q424" s="87"/>
      <c r="R424" s="87"/>
      <c r="S424" s="87"/>
      <c r="T424" s="88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T424" s="20" t="s">
        <v>283</v>
      </c>
      <c r="AU424" s="20" t="s">
        <v>84</v>
      </c>
    </row>
    <row r="425" s="2" customFormat="1">
      <c r="A425" s="41"/>
      <c r="B425" s="42"/>
      <c r="C425" s="43"/>
      <c r="D425" s="252" t="s">
        <v>2357</v>
      </c>
      <c r="E425" s="43"/>
      <c r="F425" s="253" t="s">
        <v>3520</v>
      </c>
      <c r="G425" s="43"/>
      <c r="H425" s="43"/>
      <c r="I425" s="225"/>
      <c r="J425" s="43"/>
      <c r="K425" s="43"/>
      <c r="L425" s="47"/>
      <c r="M425" s="226"/>
      <c r="N425" s="227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2357</v>
      </c>
      <c r="AU425" s="20" t="s">
        <v>84</v>
      </c>
    </row>
    <row r="426" s="12" customFormat="1">
      <c r="A426" s="12"/>
      <c r="B426" s="228"/>
      <c r="C426" s="229"/>
      <c r="D426" s="223" t="s">
        <v>285</v>
      </c>
      <c r="E426" s="230" t="s">
        <v>19</v>
      </c>
      <c r="F426" s="231" t="s">
        <v>3521</v>
      </c>
      <c r="G426" s="229"/>
      <c r="H426" s="232">
        <v>8.032</v>
      </c>
      <c r="I426" s="233"/>
      <c r="J426" s="229"/>
      <c r="K426" s="229"/>
      <c r="L426" s="234"/>
      <c r="M426" s="235"/>
      <c r="N426" s="236"/>
      <c r="O426" s="236"/>
      <c r="P426" s="236"/>
      <c r="Q426" s="236"/>
      <c r="R426" s="236"/>
      <c r="S426" s="236"/>
      <c r="T426" s="237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T426" s="238" t="s">
        <v>285</v>
      </c>
      <c r="AU426" s="238" t="s">
        <v>84</v>
      </c>
      <c r="AV426" s="12" t="s">
        <v>84</v>
      </c>
      <c r="AW426" s="12" t="s">
        <v>37</v>
      </c>
      <c r="AX426" s="12" t="s">
        <v>82</v>
      </c>
      <c r="AY426" s="238" t="s">
        <v>277</v>
      </c>
    </row>
    <row r="427" s="11" customFormat="1" ht="22.8" customHeight="1">
      <c r="A427" s="11"/>
      <c r="B427" s="196"/>
      <c r="C427" s="197"/>
      <c r="D427" s="198" t="s">
        <v>74</v>
      </c>
      <c r="E427" s="249" t="s">
        <v>98</v>
      </c>
      <c r="F427" s="249" t="s">
        <v>3223</v>
      </c>
      <c r="G427" s="197"/>
      <c r="H427" s="197"/>
      <c r="I427" s="200"/>
      <c r="J427" s="250">
        <f>BK427</f>
        <v>0</v>
      </c>
      <c r="K427" s="197"/>
      <c r="L427" s="202"/>
      <c r="M427" s="203"/>
      <c r="N427" s="204"/>
      <c r="O427" s="204"/>
      <c r="P427" s="205">
        <f>SUM(P428:P484)</f>
        <v>0</v>
      </c>
      <c r="Q427" s="204"/>
      <c r="R427" s="205">
        <f>SUM(R428:R484)</f>
        <v>867.74494173999994</v>
      </c>
      <c r="S427" s="204"/>
      <c r="T427" s="206">
        <f>SUM(T428:T484)</f>
        <v>0</v>
      </c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R427" s="207" t="s">
        <v>82</v>
      </c>
      <c r="AT427" s="208" t="s">
        <v>74</v>
      </c>
      <c r="AU427" s="208" t="s">
        <v>82</v>
      </c>
      <c r="AY427" s="207" t="s">
        <v>277</v>
      </c>
      <c r="BK427" s="209">
        <f>SUM(BK428:BK484)</f>
        <v>0</v>
      </c>
    </row>
    <row r="428" s="2" customFormat="1" ht="16.5" customHeight="1">
      <c r="A428" s="41"/>
      <c r="B428" s="42"/>
      <c r="C428" s="210" t="s">
        <v>536</v>
      </c>
      <c r="D428" s="210" t="s">
        <v>278</v>
      </c>
      <c r="E428" s="211" t="s">
        <v>3522</v>
      </c>
      <c r="F428" s="212" t="s">
        <v>3523</v>
      </c>
      <c r="G428" s="213" t="s">
        <v>1131</v>
      </c>
      <c r="H428" s="214">
        <v>278.63299999999998</v>
      </c>
      <c r="I428" s="215"/>
      <c r="J428" s="216">
        <f>ROUND(I428*H428,2)</f>
        <v>0</v>
      </c>
      <c r="K428" s="212" t="s">
        <v>2354</v>
      </c>
      <c r="L428" s="47"/>
      <c r="M428" s="217" t="s">
        <v>19</v>
      </c>
      <c r="N428" s="218" t="s">
        <v>46</v>
      </c>
      <c r="O428" s="87"/>
      <c r="P428" s="219">
        <f>O428*H428</f>
        <v>0</v>
      </c>
      <c r="Q428" s="219">
        <v>3.11388</v>
      </c>
      <c r="R428" s="219">
        <f>Q428*H428</f>
        <v>867.62972603999992</v>
      </c>
      <c r="S428" s="219">
        <v>0</v>
      </c>
      <c r="T428" s="220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1" t="s">
        <v>102</v>
      </c>
      <c r="AT428" s="221" t="s">
        <v>278</v>
      </c>
      <c r="AU428" s="221" t="s">
        <v>84</v>
      </c>
      <c r="AY428" s="20" t="s">
        <v>277</v>
      </c>
      <c r="BE428" s="222">
        <f>IF(N428="základní",J428,0)</f>
        <v>0</v>
      </c>
      <c r="BF428" s="222">
        <f>IF(N428="snížená",J428,0)</f>
        <v>0</v>
      </c>
      <c r="BG428" s="222">
        <f>IF(N428="zákl. přenesená",J428,0)</f>
        <v>0</v>
      </c>
      <c r="BH428" s="222">
        <f>IF(N428="sníž. přenesená",J428,0)</f>
        <v>0</v>
      </c>
      <c r="BI428" s="222">
        <f>IF(N428="nulová",J428,0)</f>
        <v>0</v>
      </c>
      <c r="BJ428" s="20" t="s">
        <v>82</v>
      </c>
      <c r="BK428" s="222">
        <f>ROUND(I428*H428,2)</f>
        <v>0</v>
      </c>
      <c r="BL428" s="20" t="s">
        <v>102</v>
      </c>
      <c r="BM428" s="221" t="s">
        <v>3524</v>
      </c>
    </row>
    <row r="429" s="2" customFormat="1">
      <c r="A429" s="41"/>
      <c r="B429" s="42"/>
      <c r="C429" s="43"/>
      <c r="D429" s="223" t="s">
        <v>283</v>
      </c>
      <c r="E429" s="43"/>
      <c r="F429" s="224" t="s">
        <v>3525</v>
      </c>
      <c r="G429" s="43"/>
      <c r="H429" s="43"/>
      <c r="I429" s="225"/>
      <c r="J429" s="43"/>
      <c r="K429" s="43"/>
      <c r="L429" s="47"/>
      <c r="M429" s="226"/>
      <c r="N429" s="227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283</v>
      </c>
      <c r="AU429" s="20" t="s">
        <v>84</v>
      </c>
    </row>
    <row r="430" s="2" customFormat="1">
      <c r="A430" s="41"/>
      <c r="B430" s="42"/>
      <c r="C430" s="43"/>
      <c r="D430" s="252" t="s">
        <v>2357</v>
      </c>
      <c r="E430" s="43"/>
      <c r="F430" s="253" t="s">
        <v>3526</v>
      </c>
      <c r="G430" s="43"/>
      <c r="H430" s="43"/>
      <c r="I430" s="225"/>
      <c r="J430" s="43"/>
      <c r="K430" s="43"/>
      <c r="L430" s="47"/>
      <c r="M430" s="226"/>
      <c r="N430" s="227"/>
      <c r="O430" s="87"/>
      <c r="P430" s="87"/>
      <c r="Q430" s="87"/>
      <c r="R430" s="87"/>
      <c r="S430" s="87"/>
      <c r="T430" s="88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T430" s="20" t="s">
        <v>2357</v>
      </c>
      <c r="AU430" s="20" t="s">
        <v>84</v>
      </c>
    </row>
    <row r="431" s="2" customFormat="1">
      <c r="A431" s="41"/>
      <c r="B431" s="42"/>
      <c r="C431" s="43"/>
      <c r="D431" s="223" t="s">
        <v>1002</v>
      </c>
      <c r="E431" s="43"/>
      <c r="F431" s="251" t="s">
        <v>3527</v>
      </c>
      <c r="G431" s="43"/>
      <c r="H431" s="43"/>
      <c r="I431" s="225"/>
      <c r="J431" s="43"/>
      <c r="K431" s="43"/>
      <c r="L431" s="47"/>
      <c r="M431" s="226"/>
      <c r="N431" s="227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1002</v>
      </c>
      <c r="AU431" s="20" t="s">
        <v>84</v>
      </c>
    </row>
    <row r="432" s="14" customFormat="1">
      <c r="A432" s="14"/>
      <c r="B432" s="254"/>
      <c r="C432" s="255"/>
      <c r="D432" s="223" t="s">
        <v>285</v>
      </c>
      <c r="E432" s="256" t="s">
        <v>19</v>
      </c>
      <c r="F432" s="257" t="s">
        <v>3528</v>
      </c>
      <c r="G432" s="255"/>
      <c r="H432" s="256" t="s">
        <v>19</v>
      </c>
      <c r="I432" s="258"/>
      <c r="J432" s="255"/>
      <c r="K432" s="255"/>
      <c r="L432" s="259"/>
      <c r="M432" s="260"/>
      <c r="N432" s="261"/>
      <c r="O432" s="261"/>
      <c r="P432" s="261"/>
      <c r="Q432" s="261"/>
      <c r="R432" s="261"/>
      <c r="S432" s="261"/>
      <c r="T432" s="262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63" t="s">
        <v>285</v>
      </c>
      <c r="AU432" s="263" t="s">
        <v>84</v>
      </c>
      <c r="AV432" s="14" t="s">
        <v>82</v>
      </c>
      <c r="AW432" s="14" t="s">
        <v>37</v>
      </c>
      <c r="AX432" s="14" t="s">
        <v>75</v>
      </c>
      <c r="AY432" s="263" t="s">
        <v>277</v>
      </c>
    </row>
    <row r="433" s="12" customFormat="1">
      <c r="A433" s="12"/>
      <c r="B433" s="228"/>
      <c r="C433" s="229"/>
      <c r="D433" s="223" t="s">
        <v>285</v>
      </c>
      <c r="E433" s="230" t="s">
        <v>19</v>
      </c>
      <c r="F433" s="231" t="s">
        <v>3529</v>
      </c>
      <c r="G433" s="229"/>
      <c r="H433" s="232">
        <v>1.375</v>
      </c>
      <c r="I433" s="233"/>
      <c r="J433" s="229"/>
      <c r="K433" s="229"/>
      <c r="L433" s="234"/>
      <c r="M433" s="235"/>
      <c r="N433" s="236"/>
      <c r="O433" s="236"/>
      <c r="P433" s="236"/>
      <c r="Q433" s="236"/>
      <c r="R433" s="236"/>
      <c r="S433" s="236"/>
      <c r="T433" s="237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T433" s="238" t="s">
        <v>285</v>
      </c>
      <c r="AU433" s="238" t="s">
        <v>84</v>
      </c>
      <c r="AV433" s="12" t="s">
        <v>84</v>
      </c>
      <c r="AW433" s="12" t="s">
        <v>37</v>
      </c>
      <c r="AX433" s="12" t="s">
        <v>75</v>
      </c>
      <c r="AY433" s="238" t="s">
        <v>277</v>
      </c>
    </row>
    <row r="434" s="12" customFormat="1">
      <c r="A434" s="12"/>
      <c r="B434" s="228"/>
      <c r="C434" s="229"/>
      <c r="D434" s="223" t="s">
        <v>285</v>
      </c>
      <c r="E434" s="230" t="s">
        <v>19</v>
      </c>
      <c r="F434" s="231" t="s">
        <v>3530</v>
      </c>
      <c r="G434" s="229"/>
      <c r="H434" s="232">
        <v>17.353999999999999</v>
      </c>
      <c r="I434" s="233"/>
      <c r="J434" s="229"/>
      <c r="K434" s="229"/>
      <c r="L434" s="234"/>
      <c r="M434" s="235"/>
      <c r="N434" s="236"/>
      <c r="O434" s="236"/>
      <c r="P434" s="236"/>
      <c r="Q434" s="236"/>
      <c r="R434" s="236"/>
      <c r="S434" s="236"/>
      <c r="T434" s="237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T434" s="238" t="s">
        <v>285</v>
      </c>
      <c r="AU434" s="238" t="s">
        <v>84</v>
      </c>
      <c r="AV434" s="12" t="s">
        <v>84</v>
      </c>
      <c r="AW434" s="12" t="s">
        <v>37</v>
      </c>
      <c r="AX434" s="12" t="s">
        <v>75</v>
      </c>
      <c r="AY434" s="238" t="s">
        <v>277</v>
      </c>
    </row>
    <row r="435" s="12" customFormat="1">
      <c r="A435" s="12"/>
      <c r="B435" s="228"/>
      <c r="C435" s="229"/>
      <c r="D435" s="223" t="s">
        <v>285</v>
      </c>
      <c r="E435" s="230" t="s">
        <v>19</v>
      </c>
      <c r="F435" s="231" t="s">
        <v>3531</v>
      </c>
      <c r="G435" s="229"/>
      <c r="H435" s="232">
        <v>0.46800000000000003</v>
      </c>
      <c r="I435" s="233"/>
      <c r="J435" s="229"/>
      <c r="K435" s="229"/>
      <c r="L435" s="234"/>
      <c r="M435" s="235"/>
      <c r="N435" s="236"/>
      <c r="O435" s="236"/>
      <c r="P435" s="236"/>
      <c r="Q435" s="236"/>
      <c r="R435" s="236"/>
      <c r="S435" s="236"/>
      <c r="T435" s="237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T435" s="238" t="s">
        <v>285</v>
      </c>
      <c r="AU435" s="238" t="s">
        <v>84</v>
      </c>
      <c r="AV435" s="12" t="s">
        <v>84</v>
      </c>
      <c r="AW435" s="12" t="s">
        <v>37</v>
      </c>
      <c r="AX435" s="12" t="s">
        <v>75</v>
      </c>
      <c r="AY435" s="238" t="s">
        <v>277</v>
      </c>
    </row>
    <row r="436" s="12" customFormat="1">
      <c r="A436" s="12"/>
      <c r="B436" s="228"/>
      <c r="C436" s="229"/>
      <c r="D436" s="223" t="s">
        <v>285</v>
      </c>
      <c r="E436" s="230" t="s">
        <v>19</v>
      </c>
      <c r="F436" s="231" t="s">
        <v>3532</v>
      </c>
      <c r="G436" s="229"/>
      <c r="H436" s="232">
        <v>0.23400000000000001</v>
      </c>
      <c r="I436" s="233"/>
      <c r="J436" s="229"/>
      <c r="K436" s="229"/>
      <c r="L436" s="234"/>
      <c r="M436" s="235"/>
      <c r="N436" s="236"/>
      <c r="O436" s="236"/>
      <c r="P436" s="236"/>
      <c r="Q436" s="236"/>
      <c r="R436" s="236"/>
      <c r="S436" s="236"/>
      <c r="T436" s="237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T436" s="238" t="s">
        <v>285</v>
      </c>
      <c r="AU436" s="238" t="s">
        <v>84</v>
      </c>
      <c r="AV436" s="12" t="s">
        <v>84</v>
      </c>
      <c r="AW436" s="12" t="s">
        <v>37</v>
      </c>
      <c r="AX436" s="12" t="s">
        <v>75</v>
      </c>
      <c r="AY436" s="238" t="s">
        <v>277</v>
      </c>
    </row>
    <row r="437" s="16" customFormat="1">
      <c r="A437" s="16"/>
      <c r="B437" s="291"/>
      <c r="C437" s="292"/>
      <c r="D437" s="223" t="s">
        <v>285</v>
      </c>
      <c r="E437" s="293" t="s">
        <v>19</v>
      </c>
      <c r="F437" s="294" t="s">
        <v>3297</v>
      </c>
      <c r="G437" s="292"/>
      <c r="H437" s="295">
        <v>19.431000000000001</v>
      </c>
      <c r="I437" s="296"/>
      <c r="J437" s="292"/>
      <c r="K437" s="292"/>
      <c r="L437" s="297"/>
      <c r="M437" s="298"/>
      <c r="N437" s="299"/>
      <c r="O437" s="299"/>
      <c r="P437" s="299"/>
      <c r="Q437" s="299"/>
      <c r="R437" s="299"/>
      <c r="S437" s="299"/>
      <c r="T437" s="300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T437" s="301" t="s">
        <v>285</v>
      </c>
      <c r="AU437" s="301" t="s">
        <v>84</v>
      </c>
      <c r="AV437" s="16" t="s">
        <v>98</v>
      </c>
      <c r="AW437" s="16" t="s">
        <v>37</v>
      </c>
      <c r="AX437" s="16" t="s">
        <v>75</v>
      </c>
      <c r="AY437" s="301" t="s">
        <v>277</v>
      </c>
    </row>
    <row r="438" s="14" customFormat="1">
      <c r="A438" s="14"/>
      <c r="B438" s="254"/>
      <c r="C438" s="255"/>
      <c r="D438" s="223" t="s">
        <v>285</v>
      </c>
      <c r="E438" s="256" t="s">
        <v>19</v>
      </c>
      <c r="F438" s="257" t="s">
        <v>3533</v>
      </c>
      <c r="G438" s="255"/>
      <c r="H438" s="256" t="s">
        <v>19</v>
      </c>
      <c r="I438" s="258"/>
      <c r="J438" s="255"/>
      <c r="K438" s="255"/>
      <c r="L438" s="259"/>
      <c r="M438" s="260"/>
      <c r="N438" s="261"/>
      <c r="O438" s="261"/>
      <c r="P438" s="261"/>
      <c r="Q438" s="261"/>
      <c r="R438" s="261"/>
      <c r="S438" s="261"/>
      <c r="T438" s="262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63" t="s">
        <v>285</v>
      </c>
      <c r="AU438" s="263" t="s">
        <v>84</v>
      </c>
      <c r="AV438" s="14" t="s">
        <v>82</v>
      </c>
      <c r="AW438" s="14" t="s">
        <v>37</v>
      </c>
      <c r="AX438" s="14" t="s">
        <v>75</v>
      </c>
      <c r="AY438" s="263" t="s">
        <v>277</v>
      </c>
    </row>
    <row r="439" s="12" customFormat="1">
      <c r="A439" s="12"/>
      <c r="B439" s="228"/>
      <c r="C439" s="229"/>
      <c r="D439" s="223" t="s">
        <v>285</v>
      </c>
      <c r="E439" s="230" t="s">
        <v>19</v>
      </c>
      <c r="F439" s="231" t="s">
        <v>3534</v>
      </c>
      <c r="G439" s="229"/>
      <c r="H439" s="232">
        <v>1.5840000000000001</v>
      </c>
      <c r="I439" s="233"/>
      <c r="J439" s="229"/>
      <c r="K439" s="229"/>
      <c r="L439" s="234"/>
      <c r="M439" s="235"/>
      <c r="N439" s="236"/>
      <c r="O439" s="236"/>
      <c r="P439" s="236"/>
      <c r="Q439" s="236"/>
      <c r="R439" s="236"/>
      <c r="S439" s="236"/>
      <c r="T439" s="237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T439" s="238" t="s">
        <v>285</v>
      </c>
      <c r="AU439" s="238" t="s">
        <v>84</v>
      </c>
      <c r="AV439" s="12" t="s">
        <v>84</v>
      </c>
      <c r="AW439" s="12" t="s">
        <v>37</v>
      </c>
      <c r="AX439" s="12" t="s">
        <v>75</v>
      </c>
      <c r="AY439" s="238" t="s">
        <v>277</v>
      </c>
    </row>
    <row r="440" s="12" customFormat="1">
      <c r="A440" s="12"/>
      <c r="B440" s="228"/>
      <c r="C440" s="229"/>
      <c r="D440" s="223" t="s">
        <v>285</v>
      </c>
      <c r="E440" s="230" t="s">
        <v>19</v>
      </c>
      <c r="F440" s="231" t="s">
        <v>3535</v>
      </c>
      <c r="G440" s="229"/>
      <c r="H440" s="232">
        <v>2.25</v>
      </c>
      <c r="I440" s="233"/>
      <c r="J440" s="229"/>
      <c r="K440" s="229"/>
      <c r="L440" s="234"/>
      <c r="M440" s="235"/>
      <c r="N440" s="236"/>
      <c r="O440" s="236"/>
      <c r="P440" s="236"/>
      <c r="Q440" s="236"/>
      <c r="R440" s="236"/>
      <c r="S440" s="236"/>
      <c r="T440" s="237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T440" s="238" t="s">
        <v>285</v>
      </c>
      <c r="AU440" s="238" t="s">
        <v>84</v>
      </c>
      <c r="AV440" s="12" t="s">
        <v>84</v>
      </c>
      <c r="AW440" s="12" t="s">
        <v>37</v>
      </c>
      <c r="AX440" s="12" t="s">
        <v>75</v>
      </c>
      <c r="AY440" s="238" t="s">
        <v>277</v>
      </c>
    </row>
    <row r="441" s="12" customFormat="1">
      <c r="A441" s="12"/>
      <c r="B441" s="228"/>
      <c r="C441" s="229"/>
      <c r="D441" s="223" t="s">
        <v>285</v>
      </c>
      <c r="E441" s="230" t="s">
        <v>19</v>
      </c>
      <c r="F441" s="231" t="s">
        <v>3536</v>
      </c>
      <c r="G441" s="229"/>
      <c r="H441" s="232">
        <v>0.625</v>
      </c>
      <c r="I441" s="233"/>
      <c r="J441" s="229"/>
      <c r="K441" s="229"/>
      <c r="L441" s="234"/>
      <c r="M441" s="235"/>
      <c r="N441" s="236"/>
      <c r="O441" s="236"/>
      <c r="P441" s="236"/>
      <c r="Q441" s="236"/>
      <c r="R441" s="236"/>
      <c r="S441" s="236"/>
      <c r="T441" s="237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T441" s="238" t="s">
        <v>285</v>
      </c>
      <c r="AU441" s="238" t="s">
        <v>84</v>
      </c>
      <c r="AV441" s="12" t="s">
        <v>84</v>
      </c>
      <c r="AW441" s="12" t="s">
        <v>37</v>
      </c>
      <c r="AX441" s="12" t="s">
        <v>75</v>
      </c>
      <c r="AY441" s="238" t="s">
        <v>277</v>
      </c>
    </row>
    <row r="442" s="12" customFormat="1">
      <c r="A442" s="12"/>
      <c r="B442" s="228"/>
      <c r="C442" s="229"/>
      <c r="D442" s="223" t="s">
        <v>285</v>
      </c>
      <c r="E442" s="230" t="s">
        <v>19</v>
      </c>
      <c r="F442" s="231" t="s">
        <v>3537</v>
      </c>
      <c r="G442" s="229"/>
      <c r="H442" s="232">
        <v>0.77500000000000002</v>
      </c>
      <c r="I442" s="233"/>
      <c r="J442" s="229"/>
      <c r="K442" s="229"/>
      <c r="L442" s="234"/>
      <c r="M442" s="235"/>
      <c r="N442" s="236"/>
      <c r="O442" s="236"/>
      <c r="P442" s="236"/>
      <c r="Q442" s="236"/>
      <c r="R442" s="236"/>
      <c r="S442" s="236"/>
      <c r="T442" s="237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T442" s="238" t="s">
        <v>285</v>
      </c>
      <c r="AU442" s="238" t="s">
        <v>84</v>
      </c>
      <c r="AV442" s="12" t="s">
        <v>84</v>
      </c>
      <c r="AW442" s="12" t="s">
        <v>37</v>
      </c>
      <c r="AX442" s="12" t="s">
        <v>75</v>
      </c>
      <c r="AY442" s="238" t="s">
        <v>277</v>
      </c>
    </row>
    <row r="443" s="16" customFormat="1">
      <c r="A443" s="16"/>
      <c r="B443" s="291"/>
      <c r="C443" s="292"/>
      <c r="D443" s="223" t="s">
        <v>285</v>
      </c>
      <c r="E443" s="293" t="s">
        <v>19</v>
      </c>
      <c r="F443" s="294" t="s">
        <v>3297</v>
      </c>
      <c r="G443" s="292"/>
      <c r="H443" s="295">
        <v>5.234</v>
      </c>
      <c r="I443" s="296"/>
      <c r="J443" s="292"/>
      <c r="K443" s="292"/>
      <c r="L443" s="297"/>
      <c r="M443" s="298"/>
      <c r="N443" s="299"/>
      <c r="O443" s="299"/>
      <c r="P443" s="299"/>
      <c r="Q443" s="299"/>
      <c r="R443" s="299"/>
      <c r="S443" s="299"/>
      <c r="T443" s="300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T443" s="301" t="s">
        <v>285</v>
      </c>
      <c r="AU443" s="301" t="s">
        <v>84</v>
      </c>
      <c r="AV443" s="16" t="s">
        <v>98</v>
      </c>
      <c r="AW443" s="16" t="s">
        <v>37</v>
      </c>
      <c r="AX443" s="16" t="s">
        <v>75</v>
      </c>
      <c r="AY443" s="301" t="s">
        <v>277</v>
      </c>
    </row>
    <row r="444" s="12" customFormat="1">
      <c r="A444" s="12"/>
      <c r="B444" s="228"/>
      <c r="C444" s="229"/>
      <c r="D444" s="223" t="s">
        <v>285</v>
      </c>
      <c r="E444" s="230" t="s">
        <v>19</v>
      </c>
      <c r="F444" s="231" t="s">
        <v>3538</v>
      </c>
      <c r="G444" s="229"/>
      <c r="H444" s="232">
        <v>91.872</v>
      </c>
      <c r="I444" s="233"/>
      <c r="J444" s="229"/>
      <c r="K444" s="229"/>
      <c r="L444" s="234"/>
      <c r="M444" s="235"/>
      <c r="N444" s="236"/>
      <c r="O444" s="236"/>
      <c r="P444" s="236"/>
      <c r="Q444" s="236"/>
      <c r="R444" s="236"/>
      <c r="S444" s="236"/>
      <c r="T444" s="237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T444" s="238" t="s">
        <v>285</v>
      </c>
      <c r="AU444" s="238" t="s">
        <v>84</v>
      </c>
      <c r="AV444" s="12" t="s">
        <v>84</v>
      </c>
      <c r="AW444" s="12" t="s">
        <v>37</v>
      </c>
      <c r="AX444" s="12" t="s">
        <v>75</v>
      </c>
      <c r="AY444" s="238" t="s">
        <v>277</v>
      </c>
    </row>
    <row r="445" s="12" customFormat="1">
      <c r="A445" s="12"/>
      <c r="B445" s="228"/>
      <c r="C445" s="229"/>
      <c r="D445" s="223" t="s">
        <v>285</v>
      </c>
      <c r="E445" s="230" t="s">
        <v>19</v>
      </c>
      <c r="F445" s="231" t="s">
        <v>3539</v>
      </c>
      <c r="G445" s="229"/>
      <c r="H445" s="232">
        <v>161.81999999999999</v>
      </c>
      <c r="I445" s="233"/>
      <c r="J445" s="229"/>
      <c r="K445" s="229"/>
      <c r="L445" s="234"/>
      <c r="M445" s="235"/>
      <c r="N445" s="236"/>
      <c r="O445" s="236"/>
      <c r="P445" s="236"/>
      <c r="Q445" s="236"/>
      <c r="R445" s="236"/>
      <c r="S445" s="236"/>
      <c r="T445" s="237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T445" s="238" t="s">
        <v>285</v>
      </c>
      <c r="AU445" s="238" t="s">
        <v>84</v>
      </c>
      <c r="AV445" s="12" t="s">
        <v>84</v>
      </c>
      <c r="AW445" s="12" t="s">
        <v>37</v>
      </c>
      <c r="AX445" s="12" t="s">
        <v>75</v>
      </c>
      <c r="AY445" s="238" t="s">
        <v>277</v>
      </c>
    </row>
    <row r="446" s="12" customFormat="1">
      <c r="A446" s="12"/>
      <c r="B446" s="228"/>
      <c r="C446" s="229"/>
      <c r="D446" s="223" t="s">
        <v>285</v>
      </c>
      <c r="E446" s="230" t="s">
        <v>19</v>
      </c>
      <c r="F446" s="231" t="s">
        <v>3540</v>
      </c>
      <c r="G446" s="229"/>
      <c r="H446" s="232">
        <v>0.436</v>
      </c>
      <c r="I446" s="233"/>
      <c r="J446" s="229"/>
      <c r="K446" s="229"/>
      <c r="L446" s="234"/>
      <c r="M446" s="235"/>
      <c r="N446" s="236"/>
      <c r="O446" s="236"/>
      <c r="P446" s="236"/>
      <c r="Q446" s="236"/>
      <c r="R446" s="236"/>
      <c r="S446" s="236"/>
      <c r="T446" s="237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T446" s="238" t="s">
        <v>285</v>
      </c>
      <c r="AU446" s="238" t="s">
        <v>84</v>
      </c>
      <c r="AV446" s="12" t="s">
        <v>84</v>
      </c>
      <c r="AW446" s="12" t="s">
        <v>37</v>
      </c>
      <c r="AX446" s="12" t="s">
        <v>75</v>
      </c>
      <c r="AY446" s="238" t="s">
        <v>277</v>
      </c>
    </row>
    <row r="447" s="12" customFormat="1">
      <c r="A447" s="12"/>
      <c r="B447" s="228"/>
      <c r="C447" s="229"/>
      <c r="D447" s="223" t="s">
        <v>285</v>
      </c>
      <c r="E447" s="230" t="s">
        <v>19</v>
      </c>
      <c r="F447" s="231" t="s">
        <v>3541</v>
      </c>
      <c r="G447" s="229"/>
      <c r="H447" s="232">
        <v>2.8130000000000002</v>
      </c>
      <c r="I447" s="233"/>
      <c r="J447" s="229"/>
      <c r="K447" s="229"/>
      <c r="L447" s="234"/>
      <c r="M447" s="235"/>
      <c r="N447" s="236"/>
      <c r="O447" s="236"/>
      <c r="P447" s="236"/>
      <c r="Q447" s="236"/>
      <c r="R447" s="236"/>
      <c r="S447" s="236"/>
      <c r="T447" s="237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T447" s="238" t="s">
        <v>285</v>
      </c>
      <c r="AU447" s="238" t="s">
        <v>84</v>
      </c>
      <c r="AV447" s="12" t="s">
        <v>84</v>
      </c>
      <c r="AW447" s="12" t="s">
        <v>37</v>
      </c>
      <c r="AX447" s="12" t="s">
        <v>75</v>
      </c>
      <c r="AY447" s="238" t="s">
        <v>277</v>
      </c>
    </row>
    <row r="448" s="12" customFormat="1">
      <c r="A448" s="12"/>
      <c r="B448" s="228"/>
      <c r="C448" s="229"/>
      <c r="D448" s="223" t="s">
        <v>285</v>
      </c>
      <c r="E448" s="230" t="s">
        <v>19</v>
      </c>
      <c r="F448" s="231" t="s">
        <v>3542</v>
      </c>
      <c r="G448" s="229"/>
      <c r="H448" s="232">
        <v>2.2610000000000001</v>
      </c>
      <c r="I448" s="233"/>
      <c r="J448" s="229"/>
      <c r="K448" s="229"/>
      <c r="L448" s="234"/>
      <c r="M448" s="235"/>
      <c r="N448" s="236"/>
      <c r="O448" s="236"/>
      <c r="P448" s="236"/>
      <c r="Q448" s="236"/>
      <c r="R448" s="236"/>
      <c r="S448" s="236"/>
      <c r="T448" s="237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T448" s="238" t="s">
        <v>285</v>
      </c>
      <c r="AU448" s="238" t="s">
        <v>84</v>
      </c>
      <c r="AV448" s="12" t="s">
        <v>84</v>
      </c>
      <c r="AW448" s="12" t="s">
        <v>37</v>
      </c>
      <c r="AX448" s="12" t="s">
        <v>75</v>
      </c>
      <c r="AY448" s="238" t="s">
        <v>277</v>
      </c>
    </row>
    <row r="449" s="16" customFormat="1">
      <c r="A449" s="16"/>
      <c r="B449" s="291"/>
      <c r="C449" s="292"/>
      <c r="D449" s="223" t="s">
        <v>285</v>
      </c>
      <c r="E449" s="293" t="s">
        <v>19</v>
      </c>
      <c r="F449" s="294" t="s">
        <v>3297</v>
      </c>
      <c r="G449" s="292"/>
      <c r="H449" s="295">
        <v>259.20200000000006</v>
      </c>
      <c r="I449" s="296"/>
      <c r="J449" s="292"/>
      <c r="K449" s="292"/>
      <c r="L449" s="297"/>
      <c r="M449" s="298"/>
      <c r="N449" s="299"/>
      <c r="O449" s="299"/>
      <c r="P449" s="299"/>
      <c r="Q449" s="299"/>
      <c r="R449" s="299"/>
      <c r="S449" s="299"/>
      <c r="T449" s="300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T449" s="301" t="s">
        <v>285</v>
      </c>
      <c r="AU449" s="301" t="s">
        <v>84</v>
      </c>
      <c r="AV449" s="16" t="s">
        <v>98</v>
      </c>
      <c r="AW449" s="16" t="s">
        <v>37</v>
      </c>
      <c r="AX449" s="16" t="s">
        <v>75</v>
      </c>
      <c r="AY449" s="301" t="s">
        <v>277</v>
      </c>
    </row>
    <row r="450" s="12" customFormat="1">
      <c r="A450" s="12"/>
      <c r="B450" s="228"/>
      <c r="C450" s="229"/>
      <c r="D450" s="223" t="s">
        <v>285</v>
      </c>
      <c r="E450" s="230" t="s">
        <v>19</v>
      </c>
      <c r="F450" s="231" t="s">
        <v>3543</v>
      </c>
      <c r="G450" s="229"/>
      <c r="H450" s="232">
        <v>19.431000000000001</v>
      </c>
      <c r="I450" s="233"/>
      <c r="J450" s="229"/>
      <c r="K450" s="229"/>
      <c r="L450" s="234"/>
      <c r="M450" s="235"/>
      <c r="N450" s="236"/>
      <c r="O450" s="236"/>
      <c r="P450" s="236"/>
      <c r="Q450" s="236"/>
      <c r="R450" s="236"/>
      <c r="S450" s="236"/>
      <c r="T450" s="237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T450" s="238" t="s">
        <v>285</v>
      </c>
      <c r="AU450" s="238" t="s">
        <v>84</v>
      </c>
      <c r="AV450" s="12" t="s">
        <v>84</v>
      </c>
      <c r="AW450" s="12" t="s">
        <v>37</v>
      </c>
      <c r="AX450" s="12" t="s">
        <v>75</v>
      </c>
      <c r="AY450" s="238" t="s">
        <v>277</v>
      </c>
    </row>
    <row r="451" s="12" customFormat="1">
      <c r="A451" s="12"/>
      <c r="B451" s="228"/>
      <c r="C451" s="229"/>
      <c r="D451" s="223" t="s">
        <v>285</v>
      </c>
      <c r="E451" s="230" t="s">
        <v>19</v>
      </c>
      <c r="F451" s="231" t="s">
        <v>3544</v>
      </c>
      <c r="G451" s="229"/>
      <c r="H451" s="232">
        <v>259.202</v>
      </c>
      <c r="I451" s="233"/>
      <c r="J451" s="229"/>
      <c r="K451" s="229"/>
      <c r="L451" s="234"/>
      <c r="M451" s="235"/>
      <c r="N451" s="236"/>
      <c r="O451" s="236"/>
      <c r="P451" s="236"/>
      <c r="Q451" s="236"/>
      <c r="R451" s="236"/>
      <c r="S451" s="236"/>
      <c r="T451" s="237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T451" s="238" t="s">
        <v>285</v>
      </c>
      <c r="AU451" s="238" t="s">
        <v>84</v>
      </c>
      <c r="AV451" s="12" t="s">
        <v>84</v>
      </c>
      <c r="AW451" s="12" t="s">
        <v>37</v>
      </c>
      <c r="AX451" s="12" t="s">
        <v>75</v>
      </c>
      <c r="AY451" s="238" t="s">
        <v>277</v>
      </c>
    </row>
    <row r="452" s="16" customFormat="1">
      <c r="A452" s="16"/>
      <c r="B452" s="291"/>
      <c r="C452" s="292"/>
      <c r="D452" s="223" t="s">
        <v>285</v>
      </c>
      <c r="E452" s="293" t="s">
        <v>19</v>
      </c>
      <c r="F452" s="294" t="s">
        <v>3297</v>
      </c>
      <c r="G452" s="292"/>
      <c r="H452" s="295">
        <v>278.63299999999998</v>
      </c>
      <c r="I452" s="296"/>
      <c r="J452" s="292"/>
      <c r="K452" s="292"/>
      <c r="L452" s="297"/>
      <c r="M452" s="298"/>
      <c r="N452" s="299"/>
      <c r="O452" s="299"/>
      <c r="P452" s="299"/>
      <c r="Q452" s="299"/>
      <c r="R452" s="299"/>
      <c r="S452" s="299"/>
      <c r="T452" s="300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T452" s="301" t="s">
        <v>285</v>
      </c>
      <c r="AU452" s="301" t="s">
        <v>84</v>
      </c>
      <c r="AV452" s="16" t="s">
        <v>98</v>
      </c>
      <c r="AW452" s="16" t="s">
        <v>37</v>
      </c>
      <c r="AX452" s="16" t="s">
        <v>82</v>
      </c>
      <c r="AY452" s="301" t="s">
        <v>277</v>
      </c>
    </row>
    <row r="453" s="2" customFormat="1" ht="16.5" customHeight="1">
      <c r="A453" s="41"/>
      <c r="B453" s="42"/>
      <c r="C453" s="210" t="s">
        <v>544</v>
      </c>
      <c r="D453" s="210" t="s">
        <v>278</v>
      </c>
      <c r="E453" s="211" t="s">
        <v>3545</v>
      </c>
      <c r="F453" s="212" t="s">
        <v>3546</v>
      </c>
      <c r="G453" s="213" t="s">
        <v>1131</v>
      </c>
      <c r="H453" s="214">
        <v>2.234</v>
      </c>
      <c r="I453" s="215"/>
      <c r="J453" s="216">
        <f>ROUND(I453*H453,2)</f>
        <v>0</v>
      </c>
      <c r="K453" s="212" t="s">
        <v>2354</v>
      </c>
      <c r="L453" s="47"/>
      <c r="M453" s="217" t="s">
        <v>19</v>
      </c>
      <c r="N453" s="218" t="s">
        <v>46</v>
      </c>
      <c r="O453" s="87"/>
      <c r="P453" s="219">
        <f>O453*H453</f>
        <v>0</v>
      </c>
      <c r="Q453" s="219">
        <v>0</v>
      </c>
      <c r="R453" s="219">
        <f>Q453*H453</f>
        <v>0</v>
      </c>
      <c r="S453" s="219">
        <v>0</v>
      </c>
      <c r="T453" s="220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1" t="s">
        <v>102</v>
      </c>
      <c r="AT453" s="221" t="s">
        <v>278</v>
      </c>
      <c r="AU453" s="221" t="s">
        <v>84</v>
      </c>
      <c r="AY453" s="20" t="s">
        <v>277</v>
      </c>
      <c r="BE453" s="222">
        <f>IF(N453="základní",J453,0)</f>
        <v>0</v>
      </c>
      <c r="BF453" s="222">
        <f>IF(N453="snížená",J453,0)</f>
        <v>0</v>
      </c>
      <c r="BG453" s="222">
        <f>IF(N453="zákl. přenesená",J453,0)</f>
        <v>0</v>
      </c>
      <c r="BH453" s="222">
        <f>IF(N453="sníž. přenesená",J453,0)</f>
        <v>0</v>
      </c>
      <c r="BI453" s="222">
        <f>IF(N453="nulová",J453,0)</f>
        <v>0</v>
      </c>
      <c r="BJ453" s="20" t="s">
        <v>82</v>
      </c>
      <c r="BK453" s="222">
        <f>ROUND(I453*H453,2)</f>
        <v>0</v>
      </c>
      <c r="BL453" s="20" t="s">
        <v>102</v>
      </c>
      <c r="BM453" s="221" t="s">
        <v>3547</v>
      </c>
    </row>
    <row r="454" s="2" customFormat="1">
      <c r="A454" s="41"/>
      <c r="B454" s="42"/>
      <c r="C454" s="43"/>
      <c r="D454" s="223" t="s">
        <v>283</v>
      </c>
      <c r="E454" s="43"/>
      <c r="F454" s="224" t="s">
        <v>3548</v>
      </c>
      <c r="G454" s="43"/>
      <c r="H454" s="43"/>
      <c r="I454" s="225"/>
      <c r="J454" s="43"/>
      <c r="K454" s="43"/>
      <c r="L454" s="47"/>
      <c r="M454" s="226"/>
      <c r="N454" s="227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283</v>
      </c>
      <c r="AU454" s="20" t="s">
        <v>84</v>
      </c>
    </row>
    <row r="455" s="2" customFormat="1">
      <c r="A455" s="41"/>
      <c r="B455" s="42"/>
      <c r="C455" s="43"/>
      <c r="D455" s="252" t="s">
        <v>2357</v>
      </c>
      <c r="E455" s="43"/>
      <c r="F455" s="253" t="s">
        <v>3549</v>
      </c>
      <c r="G455" s="43"/>
      <c r="H455" s="43"/>
      <c r="I455" s="225"/>
      <c r="J455" s="43"/>
      <c r="K455" s="43"/>
      <c r="L455" s="47"/>
      <c r="M455" s="226"/>
      <c r="N455" s="227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2357</v>
      </c>
      <c r="AU455" s="20" t="s">
        <v>84</v>
      </c>
    </row>
    <row r="456" s="12" customFormat="1">
      <c r="A456" s="12"/>
      <c r="B456" s="228"/>
      <c r="C456" s="229"/>
      <c r="D456" s="223" t="s">
        <v>285</v>
      </c>
      <c r="E456" s="230" t="s">
        <v>19</v>
      </c>
      <c r="F456" s="231" t="s">
        <v>3550</v>
      </c>
      <c r="G456" s="229"/>
      <c r="H456" s="232">
        <v>2.234</v>
      </c>
      <c r="I456" s="233"/>
      <c r="J456" s="229"/>
      <c r="K456" s="229"/>
      <c r="L456" s="234"/>
      <c r="M456" s="235"/>
      <c r="N456" s="236"/>
      <c r="O456" s="236"/>
      <c r="P456" s="236"/>
      <c r="Q456" s="236"/>
      <c r="R456" s="236"/>
      <c r="S456" s="236"/>
      <c r="T456" s="237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T456" s="238" t="s">
        <v>285</v>
      </c>
      <c r="AU456" s="238" t="s">
        <v>84</v>
      </c>
      <c r="AV456" s="12" t="s">
        <v>84</v>
      </c>
      <c r="AW456" s="12" t="s">
        <v>37</v>
      </c>
      <c r="AX456" s="12" t="s">
        <v>82</v>
      </c>
      <c r="AY456" s="238" t="s">
        <v>277</v>
      </c>
    </row>
    <row r="457" s="2" customFormat="1" ht="16.5" customHeight="1">
      <c r="A457" s="41"/>
      <c r="B457" s="42"/>
      <c r="C457" s="210" t="s">
        <v>551</v>
      </c>
      <c r="D457" s="210" t="s">
        <v>278</v>
      </c>
      <c r="E457" s="211" t="s">
        <v>3551</v>
      </c>
      <c r="F457" s="212" t="s">
        <v>3552</v>
      </c>
      <c r="G457" s="213" t="s">
        <v>1041</v>
      </c>
      <c r="H457" s="214">
        <v>9.4740000000000002</v>
      </c>
      <c r="I457" s="215"/>
      <c r="J457" s="216">
        <f>ROUND(I457*H457,2)</f>
        <v>0</v>
      </c>
      <c r="K457" s="212" t="s">
        <v>2354</v>
      </c>
      <c r="L457" s="47"/>
      <c r="M457" s="217" t="s">
        <v>19</v>
      </c>
      <c r="N457" s="218" t="s">
        <v>46</v>
      </c>
      <c r="O457" s="87"/>
      <c r="P457" s="219">
        <f>O457*H457</f>
        <v>0</v>
      </c>
      <c r="Q457" s="219">
        <v>0.0086499999999999997</v>
      </c>
      <c r="R457" s="219">
        <f>Q457*H457</f>
        <v>0.081950099999999998</v>
      </c>
      <c r="S457" s="219">
        <v>0</v>
      </c>
      <c r="T457" s="220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1" t="s">
        <v>102</v>
      </c>
      <c r="AT457" s="221" t="s">
        <v>278</v>
      </c>
      <c r="AU457" s="221" t="s">
        <v>84</v>
      </c>
      <c r="AY457" s="20" t="s">
        <v>277</v>
      </c>
      <c r="BE457" s="222">
        <f>IF(N457="základní",J457,0)</f>
        <v>0</v>
      </c>
      <c r="BF457" s="222">
        <f>IF(N457="snížená",J457,0)</f>
        <v>0</v>
      </c>
      <c r="BG457" s="222">
        <f>IF(N457="zákl. přenesená",J457,0)</f>
        <v>0</v>
      </c>
      <c r="BH457" s="222">
        <f>IF(N457="sníž. přenesená",J457,0)</f>
        <v>0</v>
      </c>
      <c r="BI457" s="222">
        <f>IF(N457="nulová",J457,0)</f>
        <v>0</v>
      </c>
      <c r="BJ457" s="20" t="s">
        <v>82</v>
      </c>
      <c r="BK457" s="222">
        <f>ROUND(I457*H457,2)</f>
        <v>0</v>
      </c>
      <c r="BL457" s="20" t="s">
        <v>102</v>
      </c>
      <c r="BM457" s="221" t="s">
        <v>3553</v>
      </c>
    </row>
    <row r="458" s="2" customFormat="1">
      <c r="A458" s="41"/>
      <c r="B458" s="42"/>
      <c r="C458" s="43"/>
      <c r="D458" s="223" t="s">
        <v>283</v>
      </c>
      <c r="E458" s="43"/>
      <c r="F458" s="224" t="s">
        <v>3554</v>
      </c>
      <c r="G458" s="43"/>
      <c r="H458" s="43"/>
      <c r="I458" s="225"/>
      <c r="J458" s="43"/>
      <c r="K458" s="43"/>
      <c r="L458" s="47"/>
      <c r="M458" s="226"/>
      <c r="N458" s="227"/>
      <c r="O458" s="87"/>
      <c r="P458" s="87"/>
      <c r="Q458" s="87"/>
      <c r="R458" s="87"/>
      <c r="S458" s="87"/>
      <c r="T458" s="88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0" t="s">
        <v>283</v>
      </c>
      <c r="AU458" s="20" t="s">
        <v>84</v>
      </c>
    </row>
    <row r="459" s="2" customFormat="1">
      <c r="A459" s="41"/>
      <c r="B459" s="42"/>
      <c r="C459" s="43"/>
      <c r="D459" s="252" t="s">
        <v>2357</v>
      </c>
      <c r="E459" s="43"/>
      <c r="F459" s="253" t="s">
        <v>3555</v>
      </c>
      <c r="G459" s="43"/>
      <c r="H459" s="43"/>
      <c r="I459" s="225"/>
      <c r="J459" s="43"/>
      <c r="K459" s="43"/>
      <c r="L459" s="47"/>
      <c r="M459" s="226"/>
      <c r="N459" s="227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2357</v>
      </c>
      <c r="AU459" s="20" t="s">
        <v>84</v>
      </c>
    </row>
    <row r="460" s="12" customFormat="1">
      <c r="A460" s="12"/>
      <c r="B460" s="228"/>
      <c r="C460" s="229"/>
      <c r="D460" s="223" t="s">
        <v>285</v>
      </c>
      <c r="E460" s="230" t="s">
        <v>19</v>
      </c>
      <c r="F460" s="231" t="s">
        <v>3556</v>
      </c>
      <c r="G460" s="229"/>
      <c r="H460" s="232">
        <v>9.4740000000000002</v>
      </c>
      <c r="I460" s="233"/>
      <c r="J460" s="229"/>
      <c r="K460" s="229"/>
      <c r="L460" s="234"/>
      <c r="M460" s="235"/>
      <c r="N460" s="236"/>
      <c r="O460" s="236"/>
      <c r="P460" s="236"/>
      <c r="Q460" s="236"/>
      <c r="R460" s="236"/>
      <c r="S460" s="236"/>
      <c r="T460" s="237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T460" s="238" t="s">
        <v>285</v>
      </c>
      <c r="AU460" s="238" t="s">
        <v>84</v>
      </c>
      <c r="AV460" s="12" t="s">
        <v>84</v>
      </c>
      <c r="AW460" s="12" t="s">
        <v>37</v>
      </c>
      <c r="AX460" s="12" t="s">
        <v>82</v>
      </c>
      <c r="AY460" s="238" t="s">
        <v>277</v>
      </c>
    </row>
    <row r="461" s="2" customFormat="1" ht="16.5" customHeight="1">
      <c r="A461" s="41"/>
      <c r="B461" s="42"/>
      <c r="C461" s="210" t="s">
        <v>558</v>
      </c>
      <c r="D461" s="210" t="s">
        <v>278</v>
      </c>
      <c r="E461" s="211" t="s">
        <v>3557</v>
      </c>
      <c r="F461" s="212" t="s">
        <v>3558</v>
      </c>
      <c r="G461" s="213" t="s">
        <v>1041</v>
      </c>
      <c r="H461" s="214">
        <v>9.4740000000000002</v>
      </c>
      <c r="I461" s="215"/>
      <c r="J461" s="216">
        <f>ROUND(I461*H461,2)</f>
        <v>0</v>
      </c>
      <c r="K461" s="212" t="s">
        <v>2354</v>
      </c>
      <c r="L461" s="47"/>
      <c r="M461" s="217" t="s">
        <v>19</v>
      </c>
      <c r="N461" s="218" t="s">
        <v>46</v>
      </c>
      <c r="O461" s="87"/>
      <c r="P461" s="219">
        <f>O461*H461</f>
        <v>0</v>
      </c>
      <c r="Q461" s="219">
        <v>0</v>
      </c>
      <c r="R461" s="219">
        <f>Q461*H461</f>
        <v>0</v>
      </c>
      <c r="S461" s="219">
        <v>0</v>
      </c>
      <c r="T461" s="220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1" t="s">
        <v>102</v>
      </c>
      <c r="AT461" s="221" t="s">
        <v>278</v>
      </c>
      <c r="AU461" s="221" t="s">
        <v>84</v>
      </c>
      <c r="AY461" s="20" t="s">
        <v>277</v>
      </c>
      <c r="BE461" s="222">
        <f>IF(N461="základní",J461,0)</f>
        <v>0</v>
      </c>
      <c r="BF461" s="222">
        <f>IF(N461="snížená",J461,0)</f>
        <v>0</v>
      </c>
      <c r="BG461" s="222">
        <f>IF(N461="zákl. přenesená",J461,0)</f>
        <v>0</v>
      </c>
      <c r="BH461" s="222">
        <f>IF(N461="sníž. přenesená",J461,0)</f>
        <v>0</v>
      </c>
      <c r="BI461" s="222">
        <f>IF(N461="nulová",J461,0)</f>
        <v>0</v>
      </c>
      <c r="BJ461" s="20" t="s">
        <v>82</v>
      </c>
      <c r="BK461" s="222">
        <f>ROUND(I461*H461,2)</f>
        <v>0</v>
      </c>
      <c r="BL461" s="20" t="s">
        <v>102</v>
      </c>
      <c r="BM461" s="221" t="s">
        <v>3559</v>
      </c>
    </row>
    <row r="462" s="2" customFormat="1">
      <c r="A462" s="41"/>
      <c r="B462" s="42"/>
      <c r="C462" s="43"/>
      <c r="D462" s="223" t="s">
        <v>283</v>
      </c>
      <c r="E462" s="43"/>
      <c r="F462" s="224" t="s">
        <v>3560</v>
      </c>
      <c r="G462" s="43"/>
      <c r="H462" s="43"/>
      <c r="I462" s="225"/>
      <c r="J462" s="43"/>
      <c r="K462" s="43"/>
      <c r="L462" s="47"/>
      <c r="M462" s="226"/>
      <c r="N462" s="227"/>
      <c r="O462" s="87"/>
      <c r="P462" s="87"/>
      <c r="Q462" s="87"/>
      <c r="R462" s="87"/>
      <c r="S462" s="87"/>
      <c r="T462" s="88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T462" s="20" t="s">
        <v>283</v>
      </c>
      <c r="AU462" s="20" t="s">
        <v>84</v>
      </c>
    </row>
    <row r="463" s="2" customFormat="1">
      <c r="A463" s="41"/>
      <c r="B463" s="42"/>
      <c r="C463" s="43"/>
      <c r="D463" s="252" t="s">
        <v>2357</v>
      </c>
      <c r="E463" s="43"/>
      <c r="F463" s="253" t="s">
        <v>3561</v>
      </c>
      <c r="G463" s="43"/>
      <c r="H463" s="43"/>
      <c r="I463" s="225"/>
      <c r="J463" s="43"/>
      <c r="K463" s="43"/>
      <c r="L463" s="47"/>
      <c r="M463" s="226"/>
      <c r="N463" s="227"/>
      <c r="O463" s="87"/>
      <c r="P463" s="87"/>
      <c r="Q463" s="87"/>
      <c r="R463" s="87"/>
      <c r="S463" s="87"/>
      <c r="T463" s="88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T463" s="20" t="s">
        <v>2357</v>
      </c>
      <c r="AU463" s="20" t="s">
        <v>84</v>
      </c>
    </row>
    <row r="464" s="2" customFormat="1" ht="16.5" customHeight="1">
      <c r="A464" s="41"/>
      <c r="B464" s="42"/>
      <c r="C464" s="210" t="s">
        <v>568</v>
      </c>
      <c r="D464" s="210" t="s">
        <v>278</v>
      </c>
      <c r="E464" s="211" t="s">
        <v>3562</v>
      </c>
      <c r="F464" s="212" t="s">
        <v>3563</v>
      </c>
      <c r="G464" s="213" t="s">
        <v>940</v>
      </c>
      <c r="H464" s="214">
        <v>0.032000000000000001</v>
      </c>
      <c r="I464" s="215"/>
      <c r="J464" s="216">
        <f>ROUND(I464*H464,2)</f>
        <v>0</v>
      </c>
      <c r="K464" s="212" t="s">
        <v>2354</v>
      </c>
      <c r="L464" s="47"/>
      <c r="M464" s="217" t="s">
        <v>19</v>
      </c>
      <c r="N464" s="218" t="s">
        <v>46</v>
      </c>
      <c r="O464" s="87"/>
      <c r="P464" s="219">
        <f>O464*H464</f>
        <v>0</v>
      </c>
      <c r="Q464" s="219">
        <v>1.03955</v>
      </c>
      <c r="R464" s="219">
        <f>Q464*H464</f>
        <v>0.033265599999999999</v>
      </c>
      <c r="S464" s="219">
        <v>0</v>
      </c>
      <c r="T464" s="220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1" t="s">
        <v>102</v>
      </c>
      <c r="AT464" s="221" t="s">
        <v>278</v>
      </c>
      <c r="AU464" s="221" t="s">
        <v>84</v>
      </c>
      <c r="AY464" s="20" t="s">
        <v>277</v>
      </c>
      <c r="BE464" s="222">
        <f>IF(N464="základní",J464,0)</f>
        <v>0</v>
      </c>
      <c r="BF464" s="222">
        <f>IF(N464="snížená",J464,0)</f>
        <v>0</v>
      </c>
      <c r="BG464" s="222">
        <f>IF(N464="zákl. přenesená",J464,0)</f>
        <v>0</v>
      </c>
      <c r="BH464" s="222">
        <f>IF(N464="sníž. přenesená",J464,0)</f>
        <v>0</v>
      </c>
      <c r="BI464" s="222">
        <f>IF(N464="nulová",J464,0)</f>
        <v>0</v>
      </c>
      <c r="BJ464" s="20" t="s">
        <v>82</v>
      </c>
      <c r="BK464" s="222">
        <f>ROUND(I464*H464,2)</f>
        <v>0</v>
      </c>
      <c r="BL464" s="20" t="s">
        <v>102</v>
      </c>
      <c r="BM464" s="221" t="s">
        <v>3564</v>
      </c>
    </row>
    <row r="465" s="2" customFormat="1">
      <c r="A465" s="41"/>
      <c r="B465" s="42"/>
      <c r="C465" s="43"/>
      <c r="D465" s="223" t="s">
        <v>283</v>
      </c>
      <c r="E465" s="43"/>
      <c r="F465" s="224" t="s">
        <v>3565</v>
      </c>
      <c r="G465" s="43"/>
      <c r="H465" s="43"/>
      <c r="I465" s="225"/>
      <c r="J465" s="43"/>
      <c r="K465" s="43"/>
      <c r="L465" s="47"/>
      <c r="M465" s="226"/>
      <c r="N465" s="227"/>
      <c r="O465" s="87"/>
      <c r="P465" s="87"/>
      <c r="Q465" s="87"/>
      <c r="R465" s="87"/>
      <c r="S465" s="87"/>
      <c r="T465" s="88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T465" s="20" t="s">
        <v>283</v>
      </c>
      <c r="AU465" s="20" t="s">
        <v>84</v>
      </c>
    </row>
    <row r="466" s="2" customFormat="1">
      <c r="A466" s="41"/>
      <c r="B466" s="42"/>
      <c r="C466" s="43"/>
      <c r="D466" s="252" t="s">
        <v>2357</v>
      </c>
      <c r="E466" s="43"/>
      <c r="F466" s="253" t="s">
        <v>3566</v>
      </c>
      <c r="G466" s="43"/>
      <c r="H466" s="43"/>
      <c r="I466" s="225"/>
      <c r="J466" s="43"/>
      <c r="K466" s="43"/>
      <c r="L466" s="47"/>
      <c r="M466" s="226"/>
      <c r="N466" s="227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2357</v>
      </c>
      <c r="AU466" s="20" t="s">
        <v>84</v>
      </c>
    </row>
    <row r="467" s="12" customFormat="1">
      <c r="A467" s="12"/>
      <c r="B467" s="228"/>
      <c r="C467" s="229"/>
      <c r="D467" s="223" t="s">
        <v>285</v>
      </c>
      <c r="E467" s="230" t="s">
        <v>19</v>
      </c>
      <c r="F467" s="231" t="s">
        <v>3567</v>
      </c>
      <c r="G467" s="229"/>
      <c r="H467" s="232">
        <v>0.032000000000000001</v>
      </c>
      <c r="I467" s="233"/>
      <c r="J467" s="229"/>
      <c r="K467" s="229"/>
      <c r="L467" s="234"/>
      <c r="M467" s="235"/>
      <c r="N467" s="236"/>
      <c r="O467" s="236"/>
      <c r="P467" s="236"/>
      <c r="Q467" s="236"/>
      <c r="R467" s="236"/>
      <c r="S467" s="236"/>
      <c r="T467" s="237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T467" s="238" t="s">
        <v>285</v>
      </c>
      <c r="AU467" s="238" t="s">
        <v>84</v>
      </c>
      <c r="AV467" s="12" t="s">
        <v>84</v>
      </c>
      <c r="AW467" s="12" t="s">
        <v>37</v>
      </c>
      <c r="AX467" s="12" t="s">
        <v>82</v>
      </c>
      <c r="AY467" s="238" t="s">
        <v>277</v>
      </c>
    </row>
    <row r="468" s="2" customFormat="1" ht="16.5" customHeight="1">
      <c r="A468" s="41"/>
      <c r="B468" s="42"/>
      <c r="C468" s="210" t="s">
        <v>580</v>
      </c>
      <c r="D468" s="210" t="s">
        <v>278</v>
      </c>
      <c r="E468" s="211" t="s">
        <v>3568</v>
      </c>
      <c r="F468" s="212" t="s">
        <v>3569</v>
      </c>
      <c r="G468" s="213" t="s">
        <v>1113</v>
      </c>
      <c r="H468" s="214">
        <v>55.799999999999997</v>
      </c>
      <c r="I468" s="215"/>
      <c r="J468" s="216">
        <f>ROUND(I468*H468,2)</f>
        <v>0</v>
      </c>
      <c r="K468" s="212" t="s">
        <v>2354</v>
      </c>
      <c r="L468" s="47"/>
      <c r="M468" s="217" t="s">
        <v>19</v>
      </c>
      <c r="N468" s="218" t="s">
        <v>46</v>
      </c>
      <c r="O468" s="87"/>
      <c r="P468" s="219">
        <f>O468*H468</f>
        <v>0</v>
      </c>
      <c r="Q468" s="219">
        <v>0</v>
      </c>
      <c r="R468" s="219">
        <f>Q468*H468</f>
        <v>0</v>
      </c>
      <c r="S468" s="219">
        <v>0</v>
      </c>
      <c r="T468" s="220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1" t="s">
        <v>102</v>
      </c>
      <c r="AT468" s="221" t="s">
        <v>278</v>
      </c>
      <c r="AU468" s="221" t="s">
        <v>84</v>
      </c>
      <c r="AY468" s="20" t="s">
        <v>277</v>
      </c>
      <c r="BE468" s="222">
        <f>IF(N468="základní",J468,0)</f>
        <v>0</v>
      </c>
      <c r="BF468" s="222">
        <f>IF(N468="snížená",J468,0)</f>
        <v>0</v>
      </c>
      <c r="BG468" s="222">
        <f>IF(N468="zákl. přenesená",J468,0)</f>
        <v>0</v>
      </c>
      <c r="BH468" s="222">
        <f>IF(N468="sníž. přenesená",J468,0)</f>
        <v>0</v>
      </c>
      <c r="BI468" s="222">
        <f>IF(N468="nulová",J468,0)</f>
        <v>0</v>
      </c>
      <c r="BJ468" s="20" t="s">
        <v>82</v>
      </c>
      <c r="BK468" s="222">
        <f>ROUND(I468*H468,2)</f>
        <v>0</v>
      </c>
      <c r="BL468" s="20" t="s">
        <v>102</v>
      </c>
      <c r="BM468" s="221" t="s">
        <v>3570</v>
      </c>
    </row>
    <row r="469" s="2" customFormat="1">
      <c r="A469" s="41"/>
      <c r="B469" s="42"/>
      <c r="C469" s="43"/>
      <c r="D469" s="223" t="s">
        <v>283</v>
      </c>
      <c r="E469" s="43"/>
      <c r="F469" s="224" t="s">
        <v>3571</v>
      </c>
      <c r="G469" s="43"/>
      <c r="H469" s="43"/>
      <c r="I469" s="225"/>
      <c r="J469" s="43"/>
      <c r="K469" s="43"/>
      <c r="L469" s="47"/>
      <c r="M469" s="226"/>
      <c r="N469" s="227"/>
      <c r="O469" s="87"/>
      <c r="P469" s="87"/>
      <c r="Q469" s="87"/>
      <c r="R469" s="87"/>
      <c r="S469" s="87"/>
      <c r="T469" s="88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T469" s="20" t="s">
        <v>283</v>
      </c>
      <c r="AU469" s="20" t="s">
        <v>84</v>
      </c>
    </row>
    <row r="470" s="2" customFormat="1">
      <c r="A470" s="41"/>
      <c r="B470" s="42"/>
      <c r="C470" s="43"/>
      <c r="D470" s="252" t="s">
        <v>2357</v>
      </c>
      <c r="E470" s="43"/>
      <c r="F470" s="253" t="s">
        <v>3572</v>
      </c>
      <c r="G470" s="43"/>
      <c r="H470" s="43"/>
      <c r="I470" s="225"/>
      <c r="J470" s="43"/>
      <c r="K470" s="43"/>
      <c r="L470" s="47"/>
      <c r="M470" s="226"/>
      <c r="N470" s="227"/>
      <c r="O470" s="87"/>
      <c r="P470" s="87"/>
      <c r="Q470" s="87"/>
      <c r="R470" s="87"/>
      <c r="S470" s="87"/>
      <c r="T470" s="88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T470" s="20" t="s">
        <v>2357</v>
      </c>
      <c r="AU470" s="20" t="s">
        <v>84</v>
      </c>
    </row>
    <row r="471" s="12" customFormat="1">
      <c r="A471" s="12"/>
      <c r="B471" s="228"/>
      <c r="C471" s="229"/>
      <c r="D471" s="223" t="s">
        <v>285</v>
      </c>
      <c r="E471" s="230" t="s">
        <v>19</v>
      </c>
      <c r="F471" s="231" t="s">
        <v>3573</v>
      </c>
      <c r="G471" s="229"/>
      <c r="H471" s="232">
        <v>42</v>
      </c>
      <c r="I471" s="233"/>
      <c r="J471" s="229"/>
      <c r="K471" s="229"/>
      <c r="L471" s="234"/>
      <c r="M471" s="235"/>
      <c r="N471" s="236"/>
      <c r="O471" s="236"/>
      <c r="P471" s="236"/>
      <c r="Q471" s="236"/>
      <c r="R471" s="236"/>
      <c r="S471" s="236"/>
      <c r="T471" s="237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T471" s="238" t="s">
        <v>285</v>
      </c>
      <c r="AU471" s="238" t="s">
        <v>84</v>
      </c>
      <c r="AV471" s="12" t="s">
        <v>84</v>
      </c>
      <c r="AW471" s="12" t="s">
        <v>37</v>
      </c>
      <c r="AX471" s="12" t="s">
        <v>75</v>
      </c>
      <c r="AY471" s="238" t="s">
        <v>277</v>
      </c>
    </row>
    <row r="472" s="12" customFormat="1">
      <c r="A472" s="12"/>
      <c r="B472" s="228"/>
      <c r="C472" s="229"/>
      <c r="D472" s="223" t="s">
        <v>285</v>
      </c>
      <c r="E472" s="230" t="s">
        <v>19</v>
      </c>
      <c r="F472" s="231" t="s">
        <v>3574</v>
      </c>
      <c r="G472" s="229"/>
      <c r="H472" s="232">
        <v>13.800000000000001</v>
      </c>
      <c r="I472" s="233"/>
      <c r="J472" s="229"/>
      <c r="K472" s="229"/>
      <c r="L472" s="234"/>
      <c r="M472" s="235"/>
      <c r="N472" s="236"/>
      <c r="O472" s="236"/>
      <c r="P472" s="236"/>
      <c r="Q472" s="236"/>
      <c r="R472" s="236"/>
      <c r="S472" s="236"/>
      <c r="T472" s="237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T472" s="238" t="s">
        <v>285</v>
      </c>
      <c r="AU472" s="238" t="s">
        <v>84</v>
      </c>
      <c r="AV472" s="12" t="s">
        <v>84</v>
      </c>
      <c r="AW472" s="12" t="s">
        <v>37</v>
      </c>
      <c r="AX472" s="12" t="s">
        <v>75</v>
      </c>
      <c r="AY472" s="238" t="s">
        <v>277</v>
      </c>
    </row>
    <row r="473" s="16" customFormat="1">
      <c r="A473" s="16"/>
      <c r="B473" s="291"/>
      <c r="C473" s="292"/>
      <c r="D473" s="223" t="s">
        <v>285</v>
      </c>
      <c r="E473" s="293" t="s">
        <v>19</v>
      </c>
      <c r="F473" s="294" t="s">
        <v>3297</v>
      </c>
      <c r="G473" s="292"/>
      <c r="H473" s="295">
        <v>55.799999999999997</v>
      </c>
      <c r="I473" s="296"/>
      <c r="J473" s="292"/>
      <c r="K473" s="292"/>
      <c r="L473" s="297"/>
      <c r="M473" s="298"/>
      <c r="N473" s="299"/>
      <c r="O473" s="299"/>
      <c r="P473" s="299"/>
      <c r="Q473" s="299"/>
      <c r="R473" s="299"/>
      <c r="S473" s="299"/>
      <c r="T473" s="300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T473" s="301" t="s">
        <v>285</v>
      </c>
      <c r="AU473" s="301" t="s">
        <v>84</v>
      </c>
      <c r="AV473" s="16" t="s">
        <v>98</v>
      </c>
      <c r="AW473" s="16" t="s">
        <v>37</v>
      </c>
      <c r="AX473" s="16" t="s">
        <v>82</v>
      </c>
      <c r="AY473" s="301" t="s">
        <v>277</v>
      </c>
    </row>
    <row r="474" s="2" customFormat="1" ht="16.5" customHeight="1">
      <c r="A474" s="41"/>
      <c r="B474" s="42"/>
      <c r="C474" s="210" t="s">
        <v>586</v>
      </c>
      <c r="D474" s="210" t="s">
        <v>278</v>
      </c>
      <c r="E474" s="211" t="s">
        <v>3575</v>
      </c>
      <c r="F474" s="212" t="s">
        <v>3576</v>
      </c>
      <c r="G474" s="213" t="s">
        <v>1131</v>
      </c>
      <c r="H474" s="214">
        <v>730.005</v>
      </c>
      <c r="I474" s="215"/>
      <c r="J474" s="216">
        <f>ROUND(I474*H474,2)</f>
        <v>0</v>
      </c>
      <c r="K474" s="212" t="s">
        <v>19</v>
      </c>
      <c r="L474" s="47"/>
      <c r="M474" s="217" t="s">
        <v>19</v>
      </c>
      <c r="N474" s="218" t="s">
        <v>46</v>
      </c>
      <c r="O474" s="87"/>
      <c r="P474" s="219">
        <f>O474*H474</f>
        <v>0</v>
      </c>
      <c r="Q474" s="219">
        <v>0</v>
      </c>
      <c r="R474" s="219">
        <f>Q474*H474</f>
        <v>0</v>
      </c>
      <c r="S474" s="219">
        <v>0</v>
      </c>
      <c r="T474" s="220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1" t="s">
        <v>102</v>
      </c>
      <c r="AT474" s="221" t="s">
        <v>278</v>
      </c>
      <c r="AU474" s="221" t="s">
        <v>84</v>
      </c>
      <c r="AY474" s="20" t="s">
        <v>277</v>
      </c>
      <c r="BE474" s="222">
        <f>IF(N474="základní",J474,0)</f>
        <v>0</v>
      </c>
      <c r="BF474" s="222">
        <f>IF(N474="snížená",J474,0)</f>
        <v>0</v>
      </c>
      <c r="BG474" s="222">
        <f>IF(N474="zákl. přenesená",J474,0)</f>
        <v>0</v>
      </c>
      <c r="BH474" s="222">
        <f>IF(N474="sníž. přenesená",J474,0)</f>
        <v>0</v>
      </c>
      <c r="BI474" s="222">
        <f>IF(N474="nulová",J474,0)</f>
        <v>0</v>
      </c>
      <c r="BJ474" s="20" t="s">
        <v>82</v>
      </c>
      <c r="BK474" s="222">
        <f>ROUND(I474*H474,2)</f>
        <v>0</v>
      </c>
      <c r="BL474" s="20" t="s">
        <v>102</v>
      </c>
      <c r="BM474" s="221" t="s">
        <v>3577</v>
      </c>
    </row>
    <row r="475" s="2" customFormat="1">
      <c r="A475" s="41"/>
      <c r="B475" s="42"/>
      <c r="C475" s="43"/>
      <c r="D475" s="223" t="s">
        <v>283</v>
      </c>
      <c r="E475" s="43"/>
      <c r="F475" s="224" t="s">
        <v>3576</v>
      </c>
      <c r="G475" s="43"/>
      <c r="H475" s="43"/>
      <c r="I475" s="225"/>
      <c r="J475" s="43"/>
      <c r="K475" s="43"/>
      <c r="L475" s="47"/>
      <c r="M475" s="226"/>
      <c r="N475" s="227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283</v>
      </c>
      <c r="AU475" s="20" t="s">
        <v>84</v>
      </c>
    </row>
    <row r="476" s="2" customFormat="1">
      <c r="A476" s="41"/>
      <c r="B476" s="42"/>
      <c r="C476" s="43"/>
      <c r="D476" s="223" t="s">
        <v>1002</v>
      </c>
      <c r="E476" s="43"/>
      <c r="F476" s="251" t="s">
        <v>3578</v>
      </c>
      <c r="G476" s="43"/>
      <c r="H476" s="43"/>
      <c r="I476" s="225"/>
      <c r="J476" s="43"/>
      <c r="K476" s="43"/>
      <c r="L476" s="47"/>
      <c r="M476" s="226"/>
      <c r="N476" s="227"/>
      <c r="O476" s="87"/>
      <c r="P476" s="87"/>
      <c r="Q476" s="87"/>
      <c r="R476" s="87"/>
      <c r="S476" s="87"/>
      <c r="T476" s="88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T476" s="20" t="s">
        <v>1002</v>
      </c>
      <c r="AU476" s="20" t="s">
        <v>84</v>
      </c>
    </row>
    <row r="477" s="12" customFormat="1">
      <c r="A477" s="12"/>
      <c r="B477" s="228"/>
      <c r="C477" s="229"/>
      <c r="D477" s="223" t="s">
        <v>285</v>
      </c>
      <c r="E477" s="230" t="s">
        <v>19</v>
      </c>
      <c r="F477" s="231" t="s">
        <v>3579</v>
      </c>
      <c r="G477" s="229"/>
      <c r="H477" s="232">
        <v>2.0499999999999998</v>
      </c>
      <c r="I477" s="233"/>
      <c r="J477" s="229"/>
      <c r="K477" s="229"/>
      <c r="L477" s="234"/>
      <c r="M477" s="235"/>
      <c r="N477" s="236"/>
      <c r="O477" s="236"/>
      <c r="P477" s="236"/>
      <c r="Q477" s="236"/>
      <c r="R477" s="236"/>
      <c r="S477" s="236"/>
      <c r="T477" s="237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T477" s="238" t="s">
        <v>285</v>
      </c>
      <c r="AU477" s="238" t="s">
        <v>84</v>
      </c>
      <c r="AV477" s="12" t="s">
        <v>84</v>
      </c>
      <c r="AW477" s="12" t="s">
        <v>37</v>
      </c>
      <c r="AX477" s="12" t="s">
        <v>75</v>
      </c>
      <c r="AY477" s="238" t="s">
        <v>277</v>
      </c>
    </row>
    <row r="478" s="16" customFormat="1">
      <c r="A478" s="16"/>
      <c r="B478" s="291"/>
      <c r="C478" s="292"/>
      <c r="D478" s="223" t="s">
        <v>285</v>
      </c>
      <c r="E478" s="293" t="s">
        <v>19</v>
      </c>
      <c r="F478" s="294" t="s">
        <v>3297</v>
      </c>
      <c r="G478" s="292"/>
      <c r="H478" s="295">
        <v>2.0499999999999998</v>
      </c>
      <c r="I478" s="296"/>
      <c r="J478" s="292"/>
      <c r="K478" s="292"/>
      <c r="L478" s="297"/>
      <c r="M478" s="298"/>
      <c r="N478" s="299"/>
      <c r="O478" s="299"/>
      <c r="P478" s="299"/>
      <c r="Q478" s="299"/>
      <c r="R478" s="299"/>
      <c r="S478" s="299"/>
      <c r="T478" s="300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T478" s="301" t="s">
        <v>285</v>
      </c>
      <c r="AU478" s="301" t="s">
        <v>84</v>
      </c>
      <c r="AV478" s="16" t="s">
        <v>98</v>
      </c>
      <c r="AW478" s="16" t="s">
        <v>37</v>
      </c>
      <c r="AX478" s="16" t="s">
        <v>75</v>
      </c>
      <c r="AY478" s="301" t="s">
        <v>277</v>
      </c>
    </row>
    <row r="479" s="12" customFormat="1">
      <c r="A479" s="12"/>
      <c r="B479" s="228"/>
      <c r="C479" s="229"/>
      <c r="D479" s="223" t="s">
        <v>285</v>
      </c>
      <c r="E479" s="230" t="s">
        <v>19</v>
      </c>
      <c r="F479" s="231" t="s">
        <v>3580</v>
      </c>
      <c r="G479" s="229"/>
      <c r="H479" s="232">
        <v>730.005</v>
      </c>
      <c r="I479" s="233"/>
      <c r="J479" s="229"/>
      <c r="K479" s="229"/>
      <c r="L479" s="234"/>
      <c r="M479" s="235"/>
      <c r="N479" s="236"/>
      <c r="O479" s="236"/>
      <c r="P479" s="236"/>
      <c r="Q479" s="236"/>
      <c r="R479" s="236"/>
      <c r="S479" s="236"/>
      <c r="T479" s="237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T479" s="238" t="s">
        <v>285</v>
      </c>
      <c r="AU479" s="238" t="s">
        <v>84</v>
      </c>
      <c r="AV479" s="12" t="s">
        <v>84</v>
      </c>
      <c r="AW479" s="12" t="s">
        <v>37</v>
      </c>
      <c r="AX479" s="12" t="s">
        <v>82</v>
      </c>
      <c r="AY479" s="238" t="s">
        <v>277</v>
      </c>
    </row>
    <row r="480" s="2" customFormat="1" ht="16.5" customHeight="1">
      <c r="A480" s="41"/>
      <c r="B480" s="42"/>
      <c r="C480" s="210" t="s">
        <v>592</v>
      </c>
      <c r="D480" s="210" t="s">
        <v>278</v>
      </c>
      <c r="E480" s="211" t="s">
        <v>3581</v>
      </c>
      <c r="F480" s="212" t="s">
        <v>3582</v>
      </c>
      <c r="G480" s="213" t="s">
        <v>1131</v>
      </c>
      <c r="H480" s="214">
        <v>730.005</v>
      </c>
      <c r="I480" s="215"/>
      <c r="J480" s="216">
        <f>ROUND(I480*H480,2)</f>
        <v>0</v>
      </c>
      <c r="K480" s="212" t="s">
        <v>19</v>
      </c>
      <c r="L480" s="47"/>
      <c r="M480" s="217" t="s">
        <v>19</v>
      </c>
      <c r="N480" s="218" t="s">
        <v>46</v>
      </c>
      <c r="O480" s="87"/>
      <c r="P480" s="219">
        <f>O480*H480</f>
        <v>0</v>
      </c>
      <c r="Q480" s="219">
        <v>0</v>
      </c>
      <c r="R480" s="219">
        <f>Q480*H480</f>
        <v>0</v>
      </c>
      <c r="S480" s="219">
        <v>0</v>
      </c>
      <c r="T480" s="220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1" t="s">
        <v>102</v>
      </c>
      <c r="AT480" s="221" t="s">
        <v>278</v>
      </c>
      <c r="AU480" s="221" t="s">
        <v>84</v>
      </c>
      <c r="AY480" s="20" t="s">
        <v>277</v>
      </c>
      <c r="BE480" s="222">
        <f>IF(N480="základní",J480,0)</f>
        <v>0</v>
      </c>
      <c r="BF480" s="222">
        <f>IF(N480="snížená",J480,0)</f>
        <v>0</v>
      </c>
      <c r="BG480" s="222">
        <f>IF(N480="zákl. přenesená",J480,0)</f>
        <v>0</v>
      </c>
      <c r="BH480" s="222">
        <f>IF(N480="sníž. přenesená",J480,0)</f>
        <v>0</v>
      </c>
      <c r="BI480" s="222">
        <f>IF(N480="nulová",J480,0)</f>
        <v>0</v>
      </c>
      <c r="BJ480" s="20" t="s">
        <v>82</v>
      </c>
      <c r="BK480" s="222">
        <f>ROUND(I480*H480,2)</f>
        <v>0</v>
      </c>
      <c r="BL480" s="20" t="s">
        <v>102</v>
      </c>
      <c r="BM480" s="221" t="s">
        <v>3583</v>
      </c>
    </row>
    <row r="481" s="2" customFormat="1">
      <c r="A481" s="41"/>
      <c r="B481" s="42"/>
      <c r="C481" s="43"/>
      <c r="D481" s="223" t="s">
        <v>283</v>
      </c>
      <c r="E481" s="43"/>
      <c r="F481" s="224" t="s">
        <v>3584</v>
      </c>
      <c r="G481" s="43"/>
      <c r="H481" s="43"/>
      <c r="I481" s="225"/>
      <c r="J481" s="43"/>
      <c r="K481" s="43"/>
      <c r="L481" s="47"/>
      <c r="M481" s="226"/>
      <c r="N481" s="227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283</v>
      </c>
      <c r="AU481" s="20" t="s">
        <v>84</v>
      </c>
    </row>
    <row r="482" s="12" customFormat="1">
      <c r="A482" s="12"/>
      <c r="B482" s="228"/>
      <c r="C482" s="229"/>
      <c r="D482" s="223" t="s">
        <v>285</v>
      </c>
      <c r="E482" s="230" t="s">
        <v>19</v>
      </c>
      <c r="F482" s="231" t="s">
        <v>3579</v>
      </c>
      <c r="G482" s="229"/>
      <c r="H482" s="232">
        <v>2.0499999999999998</v>
      </c>
      <c r="I482" s="233"/>
      <c r="J482" s="229"/>
      <c r="K482" s="229"/>
      <c r="L482" s="234"/>
      <c r="M482" s="235"/>
      <c r="N482" s="236"/>
      <c r="O482" s="236"/>
      <c r="P482" s="236"/>
      <c r="Q482" s="236"/>
      <c r="R482" s="236"/>
      <c r="S482" s="236"/>
      <c r="T482" s="237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T482" s="238" t="s">
        <v>285</v>
      </c>
      <c r="AU482" s="238" t="s">
        <v>84</v>
      </c>
      <c r="AV482" s="12" t="s">
        <v>84</v>
      </c>
      <c r="AW482" s="12" t="s">
        <v>37</v>
      </c>
      <c r="AX482" s="12" t="s">
        <v>75</v>
      </c>
      <c r="AY482" s="238" t="s">
        <v>277</v>
      </c>
    </row>
    <row r="483" s="16" customFormat="1">
      <c r="A483" s="16"/>
      <c r="B483" s="291"/>
      <c r="C483" s="292"/>
      <c r="D483" s="223" t="s">
        <v>285</v>
      </c>
      <c r="E483" s="293" t="s">
        <v>19</v>
      </c>
      <c r="F483" s="294" t="s">
        <v>3297</v>
      </c>
      <c r="G483" s="292"/>
      <c r="H483" s="295">
        <v>2.0499999999999998</v>
      </c>
      <c r="I483" s="296"/>
      <c r="J483" s="292"/>
      <c r="K483" s="292"/>
      <c r="L483" s="297"/>
      <c r="M483" s="298"/>
      <c r="N483" s="299"/>
      <c r="O483" s="299"/>
      <c r="P483" s="299"/>
      <c r="Q483" s="299"/>
      <c r="R483" s="299"/>
      <c r="S483" s="299"/>
      <c r="T483" s="300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T483" s="301" t="s">
        <v>285</v>
      </c>
      <c r="AU483" s="301" t="s">
        <v>84</v>
      </c>
      <c r="AV483" s="16" t="s">
        <v>98</v>
      </c>
      <c r="AW483" s="16" t="s">
        <v>37</v>
      </c>
      <c r="AX483" s="16" t="s">
        <v>75</v>
      </c>
      <c r="AY483" s="301" t="s">
        <v>277</v>
      </c>
    </row>
    <row r="484" s="12" customFormat="1">
      <c r="A484" s="12"/>
      <c r="B484" s="228"/>
      <c r="C484" s="229"/>
      <c r="D484" s="223" t="s">
        <v>285</v>
      </c>
      <c r="E484" s="230" t="s">
        <v>19</v>
      </c>
      <c r="F484" s="231" t="s">
        <v>3580</v>
      </c>
      <c r="G484" s="229"/>
      <c r="H484" s="232">
        <v>730.005</v>
      </c>
      <c r="I484" s="233"/>
      <c r="J484" s="229"/>
      <c r="K484" s="229"/>
      <c r="L484" s="234"/>
      <c r="M484" s="235"/>
      <c r="N484" s="236"/>
      <c r="O484" s="236"/>
      <c r="P484" s="236"/>
      <c r="Q484" s="236"/>
      <c r="R484" s="236"/>
      <c r="S484" s="236"/>
      <c r="T484" s="237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T484" s="238" t="s">
        <v>285</v>
      </c>
      <c r="AU484" s="238" t="s">
        <v>84</v>
      </c>
      <c r="AV484" s="12" t="s">
        <v>84</v>
      </c>
      <c r="AW484" s="12" t="s">
        <v>37</v>
      </c>
      <c r="AX484" s="12" t="s">
        <v>82</v>
      </c>
      <c r="AY484" s="238" t="s">
        <v>277</v>
      </c>
    </row>
    <row r="485" s="11" customFormat="1" ht="22.8" customHeight="1">
      <c r="A485" s="11"/>
      <c r="B485" s="196"/>
      <c r="C485" s="197"/>
      <c r="D485" s="198" t="s">
        <v>74</v>
      </c>
      <c r="E485" s="249" t="s">
        <v>102</v>
      </c>
      <c r="F485" s="249" t="s">
        <v>567</v>
      </c>
      <c r="G485" s="197"/>
      <c r="H485" s="197"/>
      <c r="I485" s="200"/>
      <c r="J485" s="250">
        <f>BK485</f>
        <v>0</v>
      </c>
      <c r="K485" s="197"/>
      <c r="L485" s="202"/>
      <c r="M485" s="203"/>
      <c r="N485" s="204"/>
      <c r="O485" s="204"/>
      <c r="P485" s="205">
        <f>SUM(P486:P523)</f>
        <v>0</v>
      </c>
      <c r="Q485" s="204"/>
      <c r="R485" s="205">
        <f>SUM(R486:R523)</f>
        <v>911.62240510000004</v>
      </c>
      <c r="S485" s="204"/>
      <c r="T485" s="206">
        <f>SUM(T486:T523)</f>
        <v>0</v>
      </c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R485" s="207" t="s">
        <v>82</v>
      </c>
      <c r="AT485" s="208" t="s">
        <v>74</v>
      </c>
      <c r="AU485" s="208" t="s">
        <v>82</v>
      </c>
      <c r="AY485" s="207" t="s">
        <v>277</v>
      </c>
      <c r="BK485" s="209">
        <f>SUM(BK486:BK523)</f>
        <v>0</v>
      </c>
    </row>
    <row r="486" s="2" customFormat="1" ht="21.75" customHeight="1">
      <c r="A486" s="41"/>
      <c r="B486" s="42"/>
      <c r="C486" s="210" t="s">
        <v>599</v>
      </c>
      <c r="D486" s="210" t="s">
        <v>278</v>
      </c>
      <c r="E486" s="211" t="s">
        <v>3585</v>
      </c>
      <c r="F486" s="212" t="s">
        <v>3586</v>
      </c>
      <c r="G486" s="213" t="s">
        <v>1041</v>
      </c>
      <c r="H486" s="214">
        <v>122.125</v>
      </c>
      <c r="I486" s="215"/>
      <c r="J486" s="216">
        <f>ROUND(I486*H486,2)</f>
        <v>0</v>
      </c>
      <c r="K486" s="212" t="s">
        <v>2354</v>
      </c>
      <c r="L486" s="47"/>
      <c r="M486" s="217" t="s">
        <v>19</v>
      </c>
      <c r="N486" s="218" t="s">
        <v>46</v>
      </c>
      <c r="O486" s="87"/>
      <c r="P486" s="219">
        <f>O486*H486</f>
        <v>0</v>
      </c>
      <c r="Q486" s="219">
        <v>0</v>
      </c>
      <c r="R486" s="219">
        <f>Q486*H486</f>
        <v>0</v>
      </c>
      <c r="S486" s="219">
        <v>0</v>
      </c>
      <c r="T486" s="220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1" t="s">
        <v>102</v>
      </c>
      <c r="AT486" s="221" t="s">
        <v>278</v>
      </c>
      <c r="AU486" s="221" t="s">
        <v>84</v>
      </c>
      <c r="AY486" s="20" t="s">
        <v>277</v>
      </c>
      <c r="BE486" s="222">
        <f>IF(N486="základní",J486,0)</f>
        <v>0</v>
      </c>
      <c r="BF486" s="222">
        <f>IF(N486="snížená",J486,0)</f>
        <v>0</v>
      </c>
      <c r="BG486" s="222">
        <f>IF(N486="zákl. přenesená",J486,0)</f>
        <v>0</v>
      </c>
      <c r="BH486" s="222">
        <f>IF(N486="sníž. přenesená",J486,0)</f>
        <v>0</v>
      </c>
      <c r="BI486" s="222">
        <f>IF(N486="nulová",J486,0)</f>
        <v>0</v>
      </c>
      <c r="BJ486" s="20" t="s">
        <v>82</v>
      </c>
      <c r="BK486" s="222">
        <f>ROUND(I486*H486,2)</f>
        <v>0</v>
      </c>
      <c r="BL486" s="20" t="s">
        <v>102</v>
      </c>
      <c r="BM486" s="221" t="s">
        <v>3587</v>
      </c>
    </row>
    <row r="487" s="2" customFormat="1">
      <c r="A487" s="41"/>
      <c r="B487" s="42"/>
      <c r="C487" s="43"/>
      <c r="D487" s="223" t="s">
        <v>283</v>
      </c>
      <c r="E487" s="43"/>
      <c r="F487" s="224" t="s">
        <v>3588</v>
      </c>
      <c r="G487" s="43"/>
      <c r="H487" s="43"/>
      <c r="I487" s="225"/>
      <c r="J487" s="43"/>
      <c r="K487" s="43"/>
      <c r="L487" s="47"/>
      <c r="M487" s="226"/>
      <c r="N487" s="227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283</v>
      </c>
      <c r="AU487" s="20" t="s">
        <v>84</v>
      </c>
    </row>
    <row r="488" s="2" customFormat="1">
      <c r="A488" s="41"/>
      <c r="B488" s="42"/>
      <c r="C488" s="43"/>
      <c r="D488" s="252" t="s">
        <v>2357</v>
      </c>
      <c r="E488" s="43"/>
      <c r="F488" s="253" t="s">
        <v>3589</v>
      </c>
      <c r="G488" s="43"/>
      <c r="H488" s="43"/>
      <c r="I488" s="225"/>
      <c r="J488" s="43"/>
      <c r="K488" s="43"/>
      <c r="L488" s="47"/>
      <c r="M488" s="226"/>
      <c r="N488" s="227"/>
      <c r="O488" s="87"/>
      <c r="P488" s="87"/>
      <c r="Q488" s="87"/>
      <c r="R488" s="87"/>
      <c r="S488" s="87"/>
      <c r="T488" s="88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T488" s="20" t="s">
        <v>2357</v>
      </c>
      <c r="AU488" s="20" t="s">
        <v>84</v>
      </c>
    </row>
    <row r="489" s="12" customFormat="1">
      <c r="A489" s="12"/>
      <c r="B489" s="228"/>
      <c r="C489" s="229"/>
      <c r="D489" s="223" t="s">
        <v>285</v>
      </c>
      <c r="E489" s="230" t="s">
        <v>19</v>
      </c>
      <c r="F489" s="231" t="s">
        <v>3590</v>
      </c>
      <c r="G489" s="229"/>
      <c r="H489" s="232">
        <v>120.25</v>
      </c>
      <c r="I489" s="233"/>
      <c r="J489" s="229"/>
      <c r="K489" s="229"/>
      <c r="L489" s="234"/>
      <c r="M489" s="235"/>
      <c r="N489" s="236"/>
      <c r="O489" s="236"/>
      <c r="P489" s="236"/>
      <c r="Q489" s="236"/>
      <c r="R489" s="236"/>
      <c r="S489" s="236"/>
      <c r="T489" s="237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T489" s="238" t="s">
        <v>285</v>
      </c>
      <c r="AU489" s="238" t="s">
        <v>84</v>
      </c>
      <c r="AV489" s="12" t="s">
        <v>84</v>
      </c>
      <c r="AW489" s="12" t="s">
        <v>37</v>
      </c>
      <c r="AX489" s="12" t="s">
        <v>75</v>
      </c>
      <c r="AY489" s="238" t="s">
        <v>277</v>
      </c>
    </row>
    <row r="490" s="12" customFormat="1">
      <c r="A490" s="12"/>
      <c r="B490" s="228"/>
      <c r="C490" s="229"/>
      <c r="D490" s="223" t="s">
        <v>285</v>
      </c>
      <c r="E490" s="230" t="s">
        <v>19</v>
      </c>
      <c r="F490" s="231" t="s">
        <v>3591</v>
      </c>
      <c r="G490" s="229"/>
      <c r="H490" s="232">
        <v>1.875</v>
      </c>
      <c r="I490" s="233"/>
      <c r="J490" s="229"/>
      <c r="K490" s="229"/>
      <c r="L490" s="234"/>
      <c r="M490" s="235"/>
      <c r="N490" s="236"/>
      <c r="O490" s="236"/>
      <c r="P490" s="236"/>
      <c r="Q490" s="236"/>
      <c r="R490" s="236"/>
      <c r="S490" s="236"/>
      <c r="T490" s="237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T490" s="238" t="s">
        <v>285</v>
      </c>
      <c r="AU490" s="238" t="s">
        <v>84</v>
      </c>
      <c r="AV490" s="12" t="s">
        <v>84</v>
      </c>
      <c r="AW490" s="12" t="s">
        <v>37</v>
      </c>
      <c r="AX490" s="12" t="s">
        <v>75</v>
      </c>
      <c r="AY490" s="238" t="s">
        <v>277</v>
      </c>
    </row>
    <row r="491" s="16" customFormat="1">
      <c r="A491" s="16"/>
      <c r="B491" s="291"/>
      <c r="C491" s="292"/>
      <c r="D491" s="223" t="s">
        <v>285</v>
      </c>
      <c r="E491" s="293" t="s">
        <v>19</v>
      </c>
      <c r="F491" s="294" t="s">
        <v>3297</v>
      </c>
      <c r="G491" s="292"/>
      <c r="H491" s="295">
        <v>122.125</v>
      </c>
      <c r="I491" s="296"/>
      <c r="J491" s="292"/>
      <c r="K491" s="292"/>
      <c r="L491" s="297"/>
      <c r="M491" s="298"/>
      <c r="N491" s="299"/>
      <c r="O491" s="299"/>
      <c r="P491" s="299"/>
      <c r="Q491" s="299"/>
      <c r="R491" s="299"/>
      <c r="S491" s="299"/>
      <c r="T491" s="300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T491" s="301" t="s">
        <v>285</v>
      </c>
      <c r="AU491" s="301" t="s">
        <v>84</v>
      </c>
      <c r="AV491" s="16" t="s">
        <v>98</v>
      </c>
      <c r="AW491" s="16" t="s">
        <v>37</v>
      </c>
      <c r="AX491" s="16" t="s">
        <v>82</v>
      </c>
      <c r="AY491" s="301" t="s">
        <v>277</v>
      </c>
    </row>
    <row r="492" s="2" customFormat="1" ht="16.5" customHeight="1">
      <c r="A492" s="41"/>
      <c r="B492" s="42"/>
      <c r="C492" s="210" t="s">
        <v>606</v>
      </c>
      <c r="D492" s="210" t="s">
        <v>278</v>
      </c>
      <c r="E492" s="211" t="s">
        <v>3592</v>
      </c>
      <c r="F492" s="212" t="s">
        <v>3593</v>
      </c>
      <c r="G492" s="213" t="s">
        <v>1131</v>
      </c>
      <c r="H492" s="214">
        <v>9.4049999999999994</v>
      </c>
      <c r="I492" s="215"/>
      <c r="J492" s="216">
        <f>ROUND(I492*H492,2)</f>
        <v>0</v>
      </c>
      <c r="K492" s="212" t="s">
        <v>2354</v>
      </c>
      <c r="L492" s="47"/>
      <c r="M492" s="217" t="s">
        <v>19</v>
      </c>
      <c r="N492" s="218" t="s">
        <v>46</v>
      </c>
      <c r="O492" s="87"/>
      <c r="P492" s="219">
        <f>O492*H492</f>
        <v>0</v>
      </c>
      <c r="Q492" s="219">
        <v>0</v>
      </c>
      <c r="R492" s="219">
        <f>Q492*H492</f>
        <v>0</v>
      </c>
      <c r="S492" s="219">
        <v>0</v>
      </c>
      <c r="T492" s="220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1" t="s">
        <v>102</v>
      </c>
      <c r="AT492" s="221" t="s">
        <v>278</v>
      </c>
      <c r="AU492" s="221" t="s">
        <v>84</v>
      </c>
      <c r="AY492" s="20" t="s">
        <v>277</v>
      </c>
      <c r="BE492" s="222">
        <f>IF(N492="základní",J492,0)</f>
        <v>0</v>
      </c>
      <c r="BF492" s="222">
        <f>IF(N492="snížená",J492,0)</f>
        <v>0</v>
      </c>
      <c r="BG492" s="222">
        <f>IF(N492="zákl. přenesená",J492,0)</f>
        <v>0</v>
      </c>
      <c r="BH492" s="222">
        <f>IF(N492="sníž. přenesená",J492,0)</f>
        <v>0</v>
      </c>
      <c r="BI492" s="222">
        <f>IF(N492="nulová",J492,0)</f>
        <v>0</v>
      </c>
      <c r="BJ492" s="20" t="s">
        <v>82</v>
      </c>
      <c r="BK492" s="222">
        <f>ROUND(I492*H492,2)</f>
        <v>0</v>
      </c>
      <c r="BL492" s="20" t="s">
        <v>102</v>
      </c>
      <c r="BM492" s="221" t="s">
        <v>3594</v>
      </c>
    </row>
    <row r="493" s="2" customFormat="1">
      <c r="A493" s="41"/>
      <c r="B493" s="42"/>
      <c r="C493" s="43"/>
      <c r="D493" s="223" t="s">
        <v>283</v>
      </c>
      <c r="E493" s="43"/>
      <c r="F493" s="224" t="s">
        <v>3595</v>
      </c>
      <c r="G493" s="43"/>
      <c r="H493" s="43"/>
      <c r="I493" s="225"/>
      <c r="J493" s="43"/>
      <c r="K493" s="43"/>
      <c r="L493" s="47"/>
      <c r="M493" s="226"/>
      <c r="N493" s="227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283</v>
      </c>
      <c r="AU493" s="20" t="s">
        <v>84</v>
      </c>
    </row>
    <row r="494" s="2" customFormat="1">
      <c r="A494" s="41"/>
      <c r="B494" s="42"/>
      <c r="C494" s="43"/>
      <c r="D494" s="252" t="s">
        <v>2357</v>
      </c>
      <c r="E494" s="43"/>
      <c r="F494" s="253" t="s">
        <v>3596</v>
      </c>
      <c r="G494" s="43"/>
      <c r="H494" s="43"/>
      <c r="I494" s="225"/>
      <c r="J494" s="43"/>
      <c r="K494" s="43"/>
      <c r="L494" s="47"/>
      <c r="M494" s="226"/>
      <c r="N494" s="227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2357</v>
      </c>
      <c r="AU494" s="20" t="s">
        <v>84</v>
      </c>
    </row>
    <row r="495" s="12" customFormat="1">
      <c r="A495" s="12"/>
      <c r="B495" s="228"/>
      <c r="C495" s="229"/>
      <c r="D495" s="223" t="s">
        <v>285</v>
      </c>
      <c r="E495" s="230" t="s">
        <v>19</v>
      </c>
      <c r="F495" s="231" t="s">
        <v>3597</v>
      </c>
      <c r="G495" s="229"/>
      <c r="H495" s="232">
        <v>6.2999999999999998</v>
      </c>
      <c r="I495" s="233"/>
      <c r="J495" s="229"/>
      <c r="K495" s="229"/>
      <c r="L495" s="234"/>
      <c r="M495" s="235"/>
      <c r="N495" s="236"/>
      <c r="O495" s="236"/>
      <c r="P495" s="236"/>
      <c r="Q495" s="236"/>
      <c r="R495" s="236"/>
      <c r="S495" s="236"/>
      <c r="T495" s="237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T495" s="238" t="s">
        <v>285</v>
      </c>
      <c r="AU495" s="238" t="s">
        <v>84</v>
      </c>
      <c r="AV495" s="12" t="s">
        <v>84</v>
      </c>
      <c r="AW495" s="12" t="s">
        <v>37</v>
      </c>
      <c r="AX495" s="12" t="s">
        <v>75</v>
      </c>
      <c r="AY495" s="238" t="s">
        <v>277</v>
      </c>
    </row>
    <row r="496" s="12" customFormat="1">
      <c r="A496" s="12"/>
      <c r="B496" s="228"/>
      <c r="C496" s="229"/>
      <c r="D496" s="223" t="s">
        <v>285</v>
      </c>
      <c r="E496" s="230" t="s">
        <v>19</v>
      </c>
      <c r="F496" s="231" t="s">
        <v>3598</v>
      </c>
      <c r="G496" s="229"/>
      <c r="H496" s="232">
        <v>3.105</v>
      </c>
      <c r="I496" s="233"/>
      <c r="J496" s="229"/>
      <c r="K496" s="229"/>
      <c r="L496" s="234"/>
      <c r="M496" s="235"/>
      <c r="N496" s="236"/>
      <c r="O496" s="236"/>
      <c r="P496" s="236"/>
      <c r="Q496" s="236"/>
      <c r="R496" s="236"/>
      <c r="S496" s="236"/>
      <c r="T496" s="237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T496" s="238" t="s">
        <v>285</v>
      </c>
      <c r="AU496" s="238" t="s">
        <v>84</v>
      </c>
      <c r="AV496" s="12" t="s">
        <v>84</v>
      </c>
      <c r="AW496" s="12" t="s">
        <v>37</v>
      </c>
      <c r="AX496" s="12" t="s">
        <v>75</v>
      </c>
      <c r="AY496" s="238" t="s">
        <v>277</v>
      </c>
    </row>
    <row r="497" s="16" customFormat="1">
      <c r="A497" s="16"/>
      <c r="B497" s="291"/>
      <c r="C497" s="292"/>
      <c r="D497" s="223" t="s">
        <v>285</v>
      </c>
      <c r="E497" s="293" t="s">
        <v>19</v>
      </c>
      <c r="F497" s="294" t="s">
        <v>3297</v>
      </c>
      <c r="G497" s="292"/>
      <c r="H497" s="295">
        <v>9.4049999999999994</v>
      </c>
      <c r="I497" s="296"/>
      <c r="J497" s="292"/>
      <c r="K497" s="292"/>
      <c r="L497" s="297"/>
      <c r="M497" s="298"/>
      <c r="N497" s="299"/>
      <c r="O497" s="299"/>
      <c r="P497" s="299"/>
      <c r="Q497" s="299"/>
      <c r="R497" s="299"/>
      <c r="S497" s="299"/>
      <c r="T497" s="300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T497" s="301" t="s">
        <v>285</v>
      </c>
      <c r="AU497" s="301" t="s">
        <v>84</v>
      </c>
      <c r="AV497" s="16" t="s">
        <v>98</v>
      </c>
      <c r="AW497" s="16" t="s">
        <v>37</v>
      </c>
      <c r="AX497" s="16" t="s">
        <v>82</v>
      </c>
      <c r="AY497" s="301" t="s">
        <v>277</v>
      </c>
    </row>
    <row r="498" s="2" customFormat="1" ht="16.5" customHeight="1">
      <c r="A498" s="41"/>
      <c r="B498" s="42"/>
      <c r="C498" s="210" t="s">
        <v>611</v>
      </c>
      <c r="D498" s="210" t="s">
        <v>278</v>
      </c>
      <c r="E498" s="211" t="s">
        <v>3599</v>
      </c>
      <c r="F498" s="212" t="s">
        <v>3600</v>
      </c>
      <c r="G498" s="213" t="s">
        <v>1131</v>
      </c>
      <c r="H498" s="214">
        <v>380</v>
      </c>
      <c r="I498" s="215"/>
      <c r="J498" s="216">
        <f>ROUND(I498*H498,2)</f>
        <v>0</v>
      </c>
      <c r="K498" s="212" t="s">
        <v>2354</v>
      </c>
      <c r="L498" s="47"/>
      <c r="M498" s="217" t="s">
        <v>19</v>
      </c>
      <c r="N498" s="218" t="s">
        <v>46</v>
      </c>
      <c r="O498" s="87"/>
      <c r="P498" s="219">
        <f>O498*H498</f>
        <v>0</v>
      </c>
      <c r="Q498" s="219">
        <v>0</v>
      </c>
      <c r="R498" s="219">
        <f>Q498*H498</f>
        <v>0</v>
      </c>
      <c r="S498" s="219">
        <v>0</v>
      </c>
      <c r="T498" s="220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1" t="s">
        <v>102</v>
      </c>
      <c r="AT498" s="221" t="s">
        <v>278</v>
      </c>
      <c r="AU498" s="221" t="s">
        <v>84</v>
      </c>
      <c r="AY498" s="20" t="s">
        <v>277</v>
      </c>
      <c r="BE498" s="222">
        <f>IF(N498="základní",J498,0)</f>
        <v>0</v>
      </c>
      <c r="BF498" s="222">
        <f>IF(N498="snížená",J498,0)</f>
        <v>0</v>
      </c>
      <c r="BG498" s="222">
        <f>IF(N498="zákl. přenesená",J498,0)</f>
        <v>0</v>
      </c>
      <c r="BH498" s="222">
        <f>IF(N498="sníž. přenesená",J498,0)</f>
        <v>0</v>
      </c>
      <c r="BI498" s="222">
        <f>IF(N498="nulová",J498,0)</f>
        <v>0</v>
      </c>
      <c r="BJ498" s="20" t="s">
        <v>82</v>
      </c>
      <c r="BK498" s="222">
        <f>ROUND(I498*H498,2)</f>
        <v>0</v>
      </c>
      <c r="BL498" s="20" t="s">
        <v>102</v>
      </c>
      <c r="BM498" s="221" t="s">
        <v>3601</v>
      </c>
    </row>
    <row r="499" s="2" customFormat="1">
      <c r="A499" s="41"/>
      <c r="B499" s="42"/>
      <c r="C499" s="43"/>
      <c r="D499" s="223" t="s">
        <v>283</v>
      </c>
      <c r="E499" s="43"/>
      <c r="F499" s="224" t="s">
        <v>3600</v>
      </c>
      <c r="G499" s="43"/>
      <c r="H499" s="43"/>
      <c r="I499" s="225"/>
      <c r="J499" s="43"/>
      <c r="K499" s="43"/>
      <c r="L499" s="47"/>
      <c r="M499" s="226"/>
      <c r="N499" s="227"/>
      <c r="O499" s="87"/>
      <c r="P499" s="87"/>
      <c r="Q499" s="87"/>
      <c r="R499" s="87"/>
      <c r="S499" s="87"/>
      <c r="T499" s="88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T499" s="20" t="s">
        <v>283</v>
      </c>
      <c r="AU499" s="20" t="s">
        <v>84</v>
      </c>
    </row>
    <row r="500" s="2" customFormat="1">
      <c r="A500" s="41"/>
      <c r="B500" s="42"/>
      <c r="C500" s="43"/>
      <c r="D500" s="252" t="s">
        <v>2357</v>
      </c>
      <c r="E500" s="43"/>
      <c r="F500" s="253" t="s">
        <v>3602</v>
      </c>
      <c r="G500" s="43"/>
      <c r="H500" s="43"/>
      <c r="I500" s="225"/>
      <c r="J500" s="43"/>
      <c r="K500" s="43"/>
      <c r="L500" s="47"/>
      <c r="M500" s="226"/>
      <c r="N500" s="227"/>
      <c r="O500" s="87"/>
      <c r="P500" s="87"/>
      <c r="Q500" s="87"/>
      <c r="R500" s="87"/>
      <c r="S500" s="87"/>
      <c r="T500" s="88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T500" s="20" t="s">
        <v>2357</v>
      </c>
      <c r="AU500" s="20" t="s">
        <v>84</v>
      </c>
    </row>
    <row r="501" s="14" customFormat="1">
      <c r="A501" s="14"/>
      <c r="B501" s="254"/>
      <c r="C501" s="255"/>
      <c r="D501" s="223" t="s">
        <v>285</v>
      </c>
      <c r="E501" s="256" t="s">
        <v>19</v>
      </c>
      <c r="F501" s="257" t="s">
        <v>3603</v>
      </c>
      <c r="G501" s="255"/>
      <c r="H501" s="256" t="s">
        <v>19</v>
      </c>
      <c r="I501" s="258"/>
      <c r="J501" s="255"/>
      <c r="K501" s="255"/>
      <c r="L501" s="259"/>
      <c r="M501" s="260"/>
      <c r="N501" s="261"/>
      <c r="O501" s="261"/>
      <c r="P501" s="261"/>
      <c r="Q501" s="261"/>
      <c r="R501" s="261"/>
      <c r="S501" s="261"/>
      <c r="T501" s="262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63" t="s">
        <v>285</v>
      </c>
      <c r="AU501" s="263" t="s">
        <v>84</v>
      </c>
      <c r="AV501" s="14" t="s">
        <v>82</v>
      </c>
      <c r="AW501" s="14" t="s">
        <v>37</v>
      </c>
      <c r="AX501" s="14" t="s">
        <v>75</v>
      </c>
      <c r="AY501" s="263" t="s">
        <v>277</v>
      </c>
    </row>
    <row r="502" s="12" customFormat="1">
      <c r="A502" s="12"/>
      <c r="B502" s="228"/>
      <c r="C502" s="229"/>
      <c r="D502" s="223" t="s">
        <v>285</v>
      </c>
      <c r="E502" s="230" t="s">
        <v>19</v>
      </c>
      <c r="F502" s="231" t="s">
        <v>3604</v>
      </c>
      <c r="G502" s="229"/>
      <c r="H502" s="232">
        <v>380</v>
      </c>
      <c r="I502" s="233"/>
      <c r="J502" s="229"/>
      <c r="K502" s="229"/>
      <c r="L502" s="234"/>
      <c r="M502" s="235"/>
      <c r="N502" s="236"/>
      <c r="O502" s="236"/>
      <c r="P502" s="236"/>
      <c r="Q502" s="236"/>
      <c r="R502" s="236"/>
      <c r="S502" s="236"/>
      <c r="T502" s="237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T502" s="238" t="s">
        <v>285</v>
      </c>
      <c r="AU502" s="238" t="s">
        <v>84</v>
      </c>
      <c r="AV502" s="12" t="s">
        <v>84</v>
      </c>
      <c r="AW502" s="12" t="s">
        <v>37</v>
      </c>
      <c r="AX502" s="12" t="s">
        <v>82</v>
      </c>
      <c r="AY502" s="238" t="s">
        <v>277</v>
      </c>
    </row>
    <row r="503" s="2" customFormat="1" ht="16.5" customHeight="1">
      <c r="A503" s="41"/>
      <c r="B503" s="42"/>
      <c r="C503" s="275" t="s">
        <v>618</v>
      </c>
      <c r="D503" s="275" t="s">
        <v>349</v>
      </c>
      <c r="E503" s="276" t="s">
        <v>3605</v>
      </c>
      <c r="F503" s="277" t="s">
        <v>3606</v>
      </c>
      <c r="G503" s="278" t="s">
        <v>940</v>
      </c>
      <c r="H503" s="279">
        <v>813.96000000000004</v>
      </c>
      <c r="I503" s="280"/>
      <c r="J503" s="281">
        <f>ROUND(I503*H503,2)</f>
        <v>0</v>
      </c>
      <c r="K503" s="277" t="s">
        <v>2354</v>
      </c>
      <c r="L503" s="282"/>
      <c r="M503" s="283" t="s">
        <v>19</v>
      </c>
      <c r="N503" s="284" t="s">
        <v>46</v>
      </c>
      <c r="O503" s="87"/>
      <c r="P503" s="219">
        <f>O503*H503</f>
        <v>0</v>
      </c>
      <c r="Q503" s="219">
        <v>1</v>
      </c>
      <c r="R503" s="219">
        <f>Q503*H503</f>
        <v>813.96000000000004</v>
      </c>
      <c r="S503" s="219">
        <v>0</v>
      </c>
      <c r="T503" s="220">
        <f>S503*H503</f>
        <v>0</v>
      </c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R503" s="221" t="s">
        <v>329</v>
      </c>
      <c r="AT503" s="221" t="s">
        <v>349</v>
      </c>
      <c r="AU503" s="221" t="s">
        <v>84</v>
      </c>
      <c r="AY503" s="20" t="s">
        <v>277</v>
      </c>
      <c r="BE503" s="222">
        <f>IF(N503="základní",J503,0)</f>
        <v>0</v>
      </c>
      <c r="BF503" s="222">
        <f>IF(N503="snížená",J503,0)</f>
        <v>0</v>
      </c>
      <c r="BG503" s="222">
        <f>IF(N503="zákl. přenesená",J503,0)</f>
        <v>0</v>
      </c>
      <c r="BH503" s="222">
        <f>IF(N503="sníž. přenesená",J503,0)</f>
        <v>0</v>
      </c>
      <c r="BI503" s="222">
        <f>IF(N503="nulová",J503,0)</f>
        <v>0</v>
      </c>
      <c r="BJ503" s="20" t="s">
        <v>82</v>
      </c>
      <c r="BK503" s="222">
        <f>ROUND(I503*H503,2)</f>
        <v>0</v>
      </c>
      <c r="BL503" s="20" t="s">
        <v>102</v>
      </c>
      <c r="BM503" s="221" t="s">
        <v>3607</v>
      </c>
    </row>
    <row r="504" s="2" customFormat="1">
      <c r="A504" s="41"/>
      <c r="B504" s="42"/>
      <c r="C504" s="43"/>
      <c r="D504" s="223" t="s">
        <v>283</v>
      </c>
      <c r="E504" s="43"/>
      <c r="F504" s="224" t="s">
        <v>3606</v>
      </c>
      <c r="G504" s="43"/>
      <c r="H504" s="43"/>
      <c r="I504" s="225"/>
      <c r="J504" s="43"/>
      <c r="K504" s="43"/>
      <c r="L504" s="47"/>
      <c r="M504" s="226"/>
      <c r="N504" s="227"/>
      <c r="O504" s="87"/>
      <c r="P504" s="87"/>
      <c r="Q504" s="87"/>
      <c r="R504" s="87"/>
      <c r="S504" s="87"/>
      <c r="T504" s="88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T504" s="20" t="s">
        <v>283</v>
      </c>
      <c r="AU504" s="20" t="s">
        <v>84</v>
      </c>
    </row>
    <row r="505" s="12" customFormat="1">
      <c r="A505" s="12"/>
      <c r="B505" s="228"/>
      <c r="C505" s="229"/>
      <c r="D505" s="223" t="s">
        <v>285</v>
      </c>
      <c r="E505" s="230" t="s">
        <v>19</v>
      </c>
      <c r="F505" s="231" t="s">
        <v>3608</v>
      </c>
      <c r="G505" s="229"/>
      <c r="H505" s="232">
        <v>813.96000000000004</v>
      </c>
      <c r="I505" s="233"/>
      <c r="J505" s="229"/>
      <c r="K505" s="229"/>
      <c r="L505" s="234"/>
      <c r="M505" s="235"/>
      <c r="N505" s="236"/>
      <c r="O505" s="236"/>
      <c r="P505" s="236"/>
      <c r="Q505" s="236"/>
      <c r="R505" s="236"/>
      <c r="S505" s="236"/>
      <c r="T505" s="237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T505" s="238" t="s">
        <v>285</v>
      </c>
      <c r="AU505" s="238" t="s">
        <v>84</v>
      </c>
      <c r="AV505" s="12" t="s">
        <v>84</v>
      </c>
      <c r="AW505" s="12" t="s">
        <v>37</v>
      </c>
      <c r="AX505" s="12" t="s">
        <v>82</v>
      </c>
      <c r="AY505" s="238" t="s">
        <v>277</v>
      </c>
    </row>
    <row r="506" s="2" customFormat="1" ht="16.5" customHeight="1">
      <c r="A506" s="41"/>
      <c r="B506" s="42"/>
      <c r="C506" s="210" t="s">
        <v>626</v>
      </c>
      <c r="D506" s="210" t="s">
        <v>278</v>
      </c>
      <c r="E506" s="211" t="s">
        <v>3609</v>
      </c>
      <c r="F506" s="212" t="s">
        <v>3610</v>
      </c>
      <c r="G506" s="213" t="s">
        <v>1131</v>
      </c>
      <c r="H506" s="214">
        <v>5.5</v>
      </c>
      <c r="I506" s="215"/>
      <c r="J506" s="216">
        <f>ROUND(I506*H506,2)</f>
        <v>0</v>
      </c>
      <c r="K506" s="212" t="s">
        <v>2354</v>
      </c>
      <c r="L506" s="47"/>
      <c r="M506" s="217" t="s">
        <v>19</v>
      </c>
      <c r="N506" s="218" t="s">
        <v>46</v>
      </c>
      <c r="O506" s="87"/>
      <c r="P506" s="219">
        <f>O506*H506</f>
        <v>0</v>
      </c>
      <c r="Q506" s="219">
        <v>1.9967999999999999</v>
      </c>
      <c r="R506" s="219">
        <f>Q506*H506</f>
        <v>10.9824</v>
      </c>
      <c r="S506" s="219">
        <v>0</v>
      </c>
      <c r="T506" s="220">
        <f>S506*H506</f>
        <v>0</v>
      </c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R506" s="221" t="s">
        <v>102</v>
      </c>
      <c r="AT506" s="221" t="s">
        <v>278</v>
      </c>
      <c r="AU506" s="221" t="s">
        <v>84</v>
      </c>
      <c r="AY506" s="20" t="s">
        <v>277</v>
      </c>
      <c r="BE506" s="222">
        <f>IF(N506="základní",J506,0)</f>
        <v>0</v>
      </c>
      <c r="BF506" s="222">
        <f>IF(N506="snížená",J506,0)</f>
        <v>0</v>
      </c>
      <c r="BG506" s="222">
        <f>IF(N506="zákl. přenesená",J506,0)</f>
        <v>0</v>
      </c>
      <c r="BH506" s="222">
        <f>IF(N506="sníž. přenesená",J506,0)</f>
        <v>0</v>
      </c>
      <c r="BI506" s="222">
        <f>IF(N506="nulová",J506,0)</f>
        <v>0</v>
      </c>
      <c r="BJ506" s="20" t="s">
        <v>82</v>
      </c>
      <c r="BK506" s="222">
        <f>ROUND(I506*H506,2)</f>
        <v>0</v>
      </c>
      <c r="BL506" s="20" t="s">
        <v>102</v>
      </c>
      <c r="BM506" s="221" t="s">
        <v>3611</v>
      </c>
    </row>
    <row r="507" s="2" customFormat="1">
      <c r="A507" s="41"/>
      <c r="B507" s="42"/>
      <c r="C507" s="43"/>
      <c r="D507" s="223" t="s">
        <v>283</v>
      </c>
      <c r="E507" s="43"/>
      <c r="F507" s="224" t="s">
        <v>3612</v>
      </c>
      <c r="G507" s="43"/>
      <c r="H507" s="43"/>
      <c r="I507" s="225"/>
      <c r="J507" s="43"/>
      <c r="K507" s="43"/>
      <c r="L507" s="47"/>
      <c r="M507" s="226"/>
      <c r="N507" s="227"/>
      <c r="O507" s="87"/>
      <c r="P507" s="87"/>
      <c r="Q507" s="87"/>
      <c r="R507" s="87"/>
      <c r="S507" s="87"/>
      <c r="T507" s="88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T507" s="20" t="s">
        <v>283</v>
      </c>
      <c r="AU507" s="20" t="s">
        <v>84</v>
      </c>
    </row>
    <row r="508" s="2" customFormat="1">
      <c r="A508" s="41"/>
      <c r="B508" s="42"/>
      <c r="C508" s="43"/>
      <c r="D508" s="252" t="s">
        <v>2357</v>
      </c>
      <c r="E508" s="43"/>
      <c r="F508" s="253" t="s">
        <v>3613</v>
      </c>
      <c r="G508" s="43"/>
      <c r="H508" s="43"/>
      <c r="I508" s="225"/>
      <c r="J508" s="43"/>
      <c r="K508" s="43"/>
      <c r="L508" s="47"/>
      <c r="M508" s="226"/>
      <c r="N508" s="227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2357</v>
      </c>
      <c r="AU508" s="20" t="s">
        <v>84</v>
      </c>
    </row>
    <row r="509" s="2" customFormat="1">
      <c r="A509" s="41"/>
      <c r="B509" s="42"/>
      <c r="C509" s="43"/>
      <c r="D509" s="223" t="s">
        <v>1002</v>
      </c>
      <c r="E509" s="43"/>
      <c r="F509" s="251" t="s">
        <v>3614</v>
      </c>
      <c r="G509" s="43"/>
      <c r="H509" s="43"/>
      <c r="I509" s="225"/>
      <c r="J509" s="43"/>
      <c r="K509" s="43"/>
      <c r="L509" s="47"/>
      <c r="M509" s="226"/>
      <c r="N509" s="227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1002</v>
      </c>
      <c r="AU509" s="20" t="s">
        <v>84</v>
      </c>
    </row>
    <row r="510" s="12" customFormat="1">
      <c r="A510" s="12"/>
      <c r="B510" s="228"/>
      <c r="C510" s="229"/>
      <c r="D510" s="223" t="s">
        <v>285</v>
      </c>
      <c r="E510" s="230" t="s">
        <v>19</v>
      </c>
      <c r="F510" s="231" t="s">
        <v>3615</v>
      </c>
      <c r="G510" s="229"/>
      <c r="H510" s="232">
        <v>11</v>
      </c>
      <c r="I510" s="233"/>
      <c r="J510" s="229"/>
      <c r="K510" s="229"/>
      <c r="L510" s="234"/>
      <c r="M510" s="235"/>
      <c r="N510" s="236"/>
      <c r="O510" s="236"/>
      <c r="P510" s="236"/>
      <c r="Q510" s="236"/>
      <c r="R510" s="236"/>
      <c r="S510" s="236"/>
      <c r="T510" s="237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T510" s="238" t="s">
        <v>285</v>
      </c>
      <c r="AU510" s="238" t="s">
        <v>84</v>
      </c>
      <c r="AV510" s="12" t="s">
        <v>84</v>
      </c>
      <c r="AW510" s="12" t="s">
        <v>37</v>
      </c>
      <c r="AX510" s="12" t="s">
        <v>75</v>
      </c>
      <c r="AY510" s="238" t="s">
        <v>277</v>
      </c>
    </row>
    <row r="511" s="12" customFormat="1">
      <c r="A511" s="12"/>
      <c r="B511" s="228"/>
      <c r="C511" s="229"/>
      <c r="D511" s="223" t="s">
        <v>285</v>
      </c>
      <c r="E511" s="230" t="s">
        <v>19</v>
      </c>
      <c r="F511" s="231" t="s">
        <v>3616</v>
      </c>
      <c r="G511" s="229"/>
      <c r="H511" s="232">
        <v>0.5</v>
      </c>
      <c r="I511" s="233"/>
      <c r="J511" s="229"/>
      <c r="K511" s="229"/>
      <c r="L511" s="234"/>
      <c r="M511" s="235"/>
      <c r="N511" s="236"/>
      <c r="O511" s="236"/>
      <c r="P511" s="236"/>
      <c r="Q511" s="236"/>
      <c r="R511" s="236"/>
      <c r="S511" s="236"/>
      <c r="T511" s="237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T511" s="238" t="s">
        <v>285</v>
      </c>
      <c r="AU511" s="238" t="s">
        <v>84</v>
      </c>
      <c r="AV511" s="12" t="s">
        <v>84</v>
      </c>
      <c r="AW511" s="12" t="s">
        <v>37</v>
      </c>
      <c r="AX511" s="12" t="s">
        <v>75</v>
      </c>
      <c r="AY511" s="238" t="s">
        <v>277</v>
      </c>
    </row>
    <row r="512" s="16" customFormat="1">
      <c r="A512" s="16"/>
      <c r="B512" s="291"/>
      <c r="C512" s="292"/>
      <c r="D512" s="223" t="s">
        <v>285</v>
      </c>
      <c r="E512" s="293" t="s">
        <v>19</v>
      </c>
      <c r="F512" s="294" t="s">
        <v>3297</v>
      </c>
      <c r="G512" s="292"/>
      <c r="H512" s="295">
        <v>11.5</v>
      </c>
      <c r="I512" s="296"/>
      <c r="J512" s="292"/>
      <c r="K512" s="292"/>
      <c r="L512" s="297"/>
      <c r="M512" s="298"/>
      <c r="N512" s="299"/>
      <c r="O512" s="299"/>
      <c r="P512" s="299"/>
      <c r="Q512" s="299"/>
      <c r="R512" s="299"/>
      <c r="S512" s="299"/>
      <c r="T512" s="300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T512" s="301" t="s">
        <v>285</v>
      </c>
      <c r="AU512" s="301" t="s">
        <v>84</v>
      </c>
      <c r="AV512" s="16" t="s">
        <v>98</v>
      </c>
      <c r="AW512" s="16" t="s">
        <v>37</v>
      </c>
      <c r="AX512" s="16" t="s">
        <v>75</v>
      </c>
      <c r="AY512" s="301" t="s">
        <v>277</v>
      </c>
    </row>
    <row r="513" s="12" customFormat="1">
      <c r="A513" s="12"/>
      <c r="B513" s="228"/>
      <c r="C513" s="229"/>
      <c r="D513" s="223" t="s">
        <v>285</v>
      </c>
      <c r="E513" s="230" t="s">
        <v>19</v>
      </c>
      <c r="F513" s="231" t="s">
        <v>3617</v>
      </c>
      <c r="G513" s="229"/>
      <c r="H513" s="232">
        <v>5.5</v>
      </c>
      <c r="I513" s="233"/>
      <c r="J513" s="229"/>
      <c r="K513" s="229"/>
      <c r="L513" s="234"/>
      <c r="M513" s="235"/>
      <c r="N513" s="236"/>
      <c r="O513" s="236"/>
      <c r="P513" s="236"/>
      <c r="Q513" s="236"/>
      <c r="R513" s="236"/>
      <c r="S513" s="236"/>
      <c r="T513" s="237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T513" s="238" t="s">
        <v>285</v>
      </c>
      <c r="AU513" s="238" t="s">
        <v>84</v>
      </c>
      <c r="AV513" s="12" t="s">
        <v>84</v>
      </c>
      <c r="AW513" s="12" t="s">
        <v>37</v>
      </c>
      <c r="AX513" s="12" t="s">
        <v>82</v>
      </c>
      <c r="AY513" s="238" t="s">
        <v>277</v>
      </c>
    </row>
    <row r="514" s="2" customFormat="1" ht="16.5" customHeight="1">
      <c r="A514" s="41"/>
      <c r="B514" s="42"/>
      <c r="C514" s="210" t="s">
        <v>633</v>
      </c>
      <c r="D514" s="210" t="s">
        <v>278</v>
      </c>
      <c r="E514" s="211" t="s">
        <v>3618</v>
      </c>
      <c r="F514" s="212" t="s">
        <v>3619</v>
      </c>
      <c r="G514" s="213" t="s">
        <v>1041</v>
      </c>
      <c r="H514" s="214">
        <v>5.5</v>
      </c>
      <c r="I514" s="215"/>
      <c r="J514" s="216">
        <f>ROUND(I514*H514,2)</f>
        <v>0</v>
      </c>
      <c r="K514" s="212" t="s">
        <v>2354</v>
      </c>
      <c r="L514" s="47"/>
      <c r="M514" s="217" t="s">
        <v>19</v>
      </c>
      <c r="N514" s="218" t="s">
        <v>46</v>
      </c>
      <c r="O514" s="87"/>
      <c r="P514" s="219">
        <f>O514*H514</f>
        <v>0</v>
      </c>
      <c r="Q514" s="219">
        <v>0</v>
      </c>
      <c r="R514" s="219">
        <f>Q514*H514</f>
        <v>0</v>
      </c>
      <c r="S514" s="219">
        <v>0</v>
      </c>
      <c r="T514" s="220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1" t="s">
        <v>102</v>
      </c>
      <c r="AT514" s="221" t="s">
        <v>278</v>
      </c>
      <c r="AU514" s="221" t="s">
        <v>84</v>
      </c>
      <c r="AY514" s="20" t="s">
        <v>277</v>
      </c>
      <c r="BE514" s="222">
        <f>IF(N514="základní",J514,0)</f>
        <v>0</v>
      </c>
      <c r="BF514" s="222">
        <f>IF(N514="snížená",J514,0)</f>
        <v>0</v>
      </c>
      <c r="BG514" s="222">
        <f>IF(N514="zákl. přenesená",J514,0)</f>
        <v>0</v>
      </c>
      <c r="BH514" s="222">
        <f>IF(N514="sníž. přenesená",J514,0)</f>
        <v>0</v>
      </c>
      <c r="BI514" s="222">
        <f>IF(N514="nulová",J514,0)</f>
        <v>0</v>
      </c>
      <c r="BJ514" s="20" t="s">
        <v>82</v>
      </c>
      <c r="BK514" s="222">
        <f>ROUND(I514*H514,2)</f>
        <v>0</v>
      </c>
      <c r="BL514" s="20" t="s">
        <v>102</v>
      </c>
      <c r="BM514" s="221" t="s">
        <v>3620</v>
      </c>
    </row>
    <row r="515" s="2" customFormat="1">
      <c r="A515" s="41"/>
      <c r="B515" s="42"/>
      <c r="C515" s="43"/>
      <c r="D515" s="223" t="s">
        <v>283</v>
      </c>
      <c r="E515" s="43"/>
      <c r="F515" s="224" t="s">
        <v>3621</v>
      </c>
      <c r="G515" s="43"/>
      <c r="H515" s="43"/>
      <c r="I515" s="225"/>
      <c r="J515" s="43"/>
      <c r="K515" s="43"/>
      <c r="L515" s="47"/>
      <c r="M515" s="226"/>
      <c r="N515" s="227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283</v>
      </c>
      <c r="AU515" s="20" t="s">
        <v>84</v>
      </c>
    </row>
    <row r="516" s="2" customFormat="1">
      <c r="A516" s="41"/>
      <c r="B516" s="42"/>
      <c r="C516" s="43"/>
      <c r="D516" s="252" t="s">
        <v>2357</v>
      </c>
      <c r="E516" s="43"/>
      <c r="F516" s="253" t="s">
        <v>3622</v>
      </c>
      <c r="G516" s="43"/>
      <c r="H516" s="43"/>
      <c r="I516" s="225"/>
      <c r="J516" s="43"/>
      <c r="K516" s="43"/>
      <c r="L516" s="47"/>
      <c r="M516" s="226"/>
      <c r="N516" s="227"/>
      <c r="O516" s="87"/>
      <c r="P516" s="87"/>
      <c r="Q516" s="87"/>
      <c r="R516" s="87"/>
      <c r="S516" s="87"/>
      <c r="T516" s="88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T516" s="20" t="s">
        <v>2357</v>
      </c>
      <c r="AU516" s="20" t="s">
        <v>84</v>
      </c>
    </row>
    <row r="517" s="2" customFormat="1" ht="21.75" customHeight="1">
      <c r="A517" s="41"/>
      <c r="B517" s="42"/>
      <c r="C517" s="210" t="s">
        <v>639</v>
      </c>
      <c r="D517" s="210" t="s">
        <v>278</v>
      </c>
      <c r="E517" s="211" t="s">
        <v>3623</v>
      </c>
      <c r="F517" s="212" t="s">
        <v>3624</v>
      </c>
      <c r="G517" s="213" t="s">
        <v>1041</v>
      </c>
      <c r="H517" s="214">
        <v>121.74500000000001</v>
      </c>
      <c r="I517" s="215"/>
      <c r="J517" s="216">
        <f>ROUND(I517*H517,2)</f>
        <v>0</v>
      </c>
      <c r="K517" s="212" t="s">
        <v>2354</v>
      </c>
      <c r="L517" s="47"/>
      <c r="M517" s="217" t="s">
        <v>19</v>
      </c>
      <c r="N517" s="218" t="s">
        <v>46</v>
      </c>
      <c r="O517" s="87"/>
      <c r="P517" s="219">
        <f>O517*H517</f>
        <v>0</v>
      </c>
      <c r="Q517" s="219">
        <v>0.71197999999999995</v>
      </c>
      <c r="R517" s="219">
        <f>Q517*H517</f>
        <v>86.680005100000002</v>
      </c>
      <c r="S517" s="219">
        <v>0</v>
      </c>
      <c r="T517" s="220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1" t="s">
        <v>102</v>
      </c>
      <c r="AT517" s="221" t="s">
        <v>278</v>
      </c>
      <c r="AU517" s="221" t="s">
        <v>84</v>
      </c>
      <c r="AY517" s="20" t="s">
        <v>277</v>
      </c>
      <c r="BE517" s="222">
        <f>IF(N517="základní",J517,0)</f>
        <v>0</v>
      </c>
      <c r="BF517" s="222">
        <f>IF(N517="snížená",J517,0)</f>
        <v>0</v>
      </c>
      <c r="BG517" s="222">
        <f>IF(N517="zákl. přenesená",J517,0)</f>
        <v>0</v>
      </c>
      <c r="BH517" s="222">
        <f>IF(N517="sníž. přenesená",J517,0)</f>
        <v>0</v>
      </c>
      <c r="BI517" s="222">
        <f>IF(N517="nulová",J517,0)</f>
        <v>0</v>
      </c>
      <c r="BJ517" s="20" t="s">
        <v>82</v>
      </c>
      <c r="BK517" s="222">
        <f>ROUND(I517*H517,2)</f>
        <v>0</v>
      </c>
      <c r="BL517" s="20" t="s">
        <v>102</v>
      </c>
      <c r="BM517" s="221" t="s">
        <v>3625</v>
      </c>
    </row>
    <row r="518" s="2" customFormat="1">
      <c r="A518" s="41"/>
      <c r="B518" s="42"/>
      <c r="C518" s="43"/>
      <c r="D518" s="223" t="s">
        <v>283</v>
      </c>
      <c r="E518" s="43"/>
      <c r="F518" s="224" t="s">
        <v>3626</v>
      </c>
      <c r="G518" s="43"/>
      <c r="H518" s="43"/>
      <c r="I518" s="225"/>
      <c r="J518" s="43"/>
      <c r="K518" s="43"/>
      <c r="L518" s="47"/>
      <c r="M518" s="226"/>
      <c r="N518" s="227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283</v>
      </c>
      <c r="AU518" s="20" t="s">
        <v>84</v>
      </c>
    </row>
    <row r="519" s="2" customFormat="1">
      <c r="A519" s="41"/>
      <c r="B519" s="42"/>
      <c r="C519" s="43"/>
      <c r="D519" s="252" t="s">
        <v>2357</v>
      </c>
      <c r="E519" s="43"/>
      <c r="F519" s="253" t="s">
        <v>3627</v>
      </c>
      <c r="G519" s="43"/>
      <c r="H519" s="43"/>
      <c r="I519" s="225"/>
      <c r="J519" s="43"/>
      <c r="K519" s="43"/>
      <c r="L519" s="47"/>
      <c r="M519" s="226"/>
      <c r="N519" s="227"/>
      <c r="O519" s="87"/>
      <c r="P519" s="87"/>
      <c r="Q519" s="87"/>
      <c r="R519" s="87"/>
      <c r="S519" s="87"/>
      <c r="T519" s="88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T519" s="20" t="s">
        <v>2357</v>
      </c>
      <c r="AU519" s="20" t="s">
        <v>84</v>
      </c>
    </row>
    <row r="520" s="2" customFormat="1">
      <c r="A520" s="41"/>
      <c r="B520" s="42"/>
      <c r="C520" s="43"/>
      <c r="D520" s="223" t="s">
        <v>1002</v>
      </c>
      <c r="E520" s="43"/>
      <c r="F520" s="251" t="s">
        <v>3527</v>
      </c>
      <c r="G520" s="43"/>
      <c r="H520" s="43"/>
      <c r="I520" s="225"/>
      <c r="J520" s="43"/>
      <c r="K520" s="43"/>
      <c r="L520" s="47"/>
      <c r="M520" s="226"/>
      <c r="N520" s="227"/>
      <c r="O520" s="87"/>
      <c r="P520" s="87"/>
      <c r="Q520" s="87"/>
      <c r="R520" s="87"/>
      <c r="S520" s="87"/>
      <c r="T520" s="88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T520" s="20" t="s">
        <v>1002</v>
      </c>
      <c r="AU520" s="20" t="s">
        <v>84</v>
      </c>
    </row>
    <row r="521" s="12" customFormat="1">
      <c r="A521" s="12"/>
      <c r="B521" s="228"/>
      <c r="C521" s="229"/>
      <c r="D521" s="223" t="s">
        <v>285</v>
      </c>
      <c r="E521" s="230" t="s">
        <v>19</v>
      </c>
      <c r="F521" s="231" t="s">
        <v>3628</v>
      </c>
      <c r="G521" s="229"/>
      <c r="H521" s="232">
        <v>120.25</v>
      </c>
      <c r="I521" s="233"/>
      <c r="J521" s="229"/>
      <c r="K521" s="229"/>
      <c r="L521" s="234"/>
      <c r="M521" s="235"/>
      <c r="N521" s="236"/>
      <c r="O521" s="236"/>
      <c r="P521" s="236"/>
      <c r="Q521" s="236"/>
      <c r="R521" s="236"/>
      <c r="S521" s="236"/>
      <c r="T521" s="237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T521" s="238" t="s">
        <v>285</v>
      </c>
      <c r="AU521" s="238" t="s">
        <v>84</v>
      </c>
      <c r="AV521" s="12" t="s">
        <v>84</v>
      </c>
      <c r="AW521" s="12" t="s">
        <v>37</v>
      </c>
      <c r="AX521" s="12" t="s">
        <v>75</v>
      </c>
      <c r="AY521" s="238" t="s">
        <v>277</v>
      </c>
    </row>
    <row r="522" s="12" customFormat="1">
      <c r="A522" s="12"/>
      <c r="B522" s="228"/>
      <c r="C522" s="229"/>
      <c r="D522" s="223" t="s">
        <v>285</v>
      </c>
      <c r="E522" s="230" t="s">
        <v>19</v>
      </c>
      <c r="F522" s="231" t="s">
        <v>3629</v>
      </c>
      <c r="G522" s="229"/>
      <c r="H522" s="232">
        <v>1.4950000000000001</v>
      </c>
      <c r="I522" s="233"/>
      <c r="J522" s="229"/>
      <c r="K522" s="229"/>
      <c r="L522" s="234"/>
      <c r="M522" s="235"/>
      <c r="N522" s="236"/>
      <c r="O522" s="236"/>
      <c r="P522" s="236"/>
      <c r="Q522" s="236"/>
      <c r="R522" s="236"/>
      <c r="S522" s="236"/>
      <c r="T522" s="237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T522" s="238" t="s">
        <v>285</v>
      </c>
      <c r="AU522" s="238" t="s">
        <v>84</v>
      </c>
      <c r="AV522" s="12" t="s">
        <v>84</v>
      </c>
      <c r="AW522" s="12" t="s">
        <v>37</v>
      </c>
      <c r="AX522" s="12" t="s">
        <v>75</v>
      </c>
      <c r="AY522" s="238" t="s">
        <v>277</v>
      </c>
    </row>
    <row r="523" s="16" customFormat="1">
      <c r="A523" s="16"/>
      <c r="B523" s="291"/>
      <c r="C523" s="292"/>
      <c r="D523" s="223" t="s">
        <v>285</v>
      </c>
      <c r="E523" s="293" t="s">
        <v>19</v>
      </c>
      <c r="F523" s="294" t="s">
        <v>3297</v>
      </c>
      <c r="G523" s="292"/>
      <c r="H523" s="295">
        <v>121.74500000000001</v>
      </c>
      <c r="I523" s="296"/>
      <c r="J523" s="292"/>
      <c r="K523" s="292"/>
      <c r="L523" s="297"/>
      <c r="M523" s="298"/>
      <c r="N523" s="299"/>
      <c r="O523" s="299"/>
      <c r="P523" s="299"/>
      <c r="Q523" s="299"/>
      <c r="R523" s="299"/>
      <c r="S523" s="299"/>
      <c r="T523" s="300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T523" s="301" t="s">
        <v>285</v>
      </c>
      <c r="AU523" s="301" t="s">
        <v>84</v>
      </c>
      <c r="AV523" s="16" t="s">
        <v>98</v>
      </c>
      <c r="AW523" s="16" t="s">
        <v>37</v>
      </c>
      <c r="AX523" s="16" t="s">
        <v>82</v>
      </c>
      <c r="AY523" s="301" t="s">
        <v>277</v>
      </c>
    </row>
    <row r="524" s="11" customFormat="1" ht="22.8" customHeight="1">
      <c r="A524" s="11"/>
      <c r="B524" s="196"/>
      <c r="C524" s="197"/>
      <c r="D524" s="198" t="s">
        <v>74</v>
      </c>
      <c r="E524" s="249" t="s">
        <v>306</v>
      </c>
      <c r="F524" s="249" t="s">
        <v>3630</v>
      </c>
      <c r="G524" s="197"/>
      <c r="H524" s="197"/>
      <c r="I524" s="200"/>
      <c r="J524" s="250">
        <f>BK524</f>
        <v>0</v>
      </c>
      <c r="K524" s="197"/>
      <c r="L524" s="202"/>
      <c r="M524" s="203"/>
      <c r="N524" s="204"/>
      <c r="O524" s="204"/>
      <c r="P524" s="205">
        <f>SUM(P525:P531)</f>
        <v>0</v>
      </c>
      <c r="Q524" s="204"/>
      <c r="R524" s="205">
        <f>SUM(R525:R531)</f>
        <v>2.9614500000000006</v>
      </c>
      <c r="S524" s="204"/>
      <c r="T524" s="206">
        <f>SUM(T525:T531)</f>
        <v>0</v>
      </c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R524" s="207" t="s">
        <v>82</v>
      </c>
      <c r="AT524" s="208" t="s">
        <v>74</v>
      </c>
      <c r="AU524" s="208" t="s">
        <v>82</v>
      </c>
      <c r="AY524" s="207" t="s">
        <v>277</v>
      </c>
      <c r="BK524" s="209">
        <f>SUM(BK525:BK531)</f>
        <v>0</v>
      </c>
    </row>
    <row r="525" s="2" customFormat="1" ht="16.5" customHeight="1">
      <c r="A525" s="41"/>
      <c r="B525" s="42"/>
      <c r="C525" s="210" t="s">
        <v>648</v>
      </c>
      <c r="D525" s="210" t="s">
        <v>278</v>
      </c>
      <c r="E525" s="211" t="s">
        <v>3631</v>
      </c>
      <c r="F525" s="212" t="s">
        <v>3632</v>
      </c>
      <c r="G525" s="213" t="s">
        <v>1041</v>
      </c>
      <c r="H525" s="214">
        <v>7.5</v>
      </c>
      <c r="I525" s="215"/>
      <c r="J525" s="216">
        <f>ROUND(I525*H525,2)</f>
        <v>0</v>
      </c>
      <c r="K525" s="212" t="s">
        <v>2354</v>
      </c>
      <c r="L525" s="47"/>
      <c r="M525" s="217" t="s">
        <v>19</v>
      </c>
      <c r="N525" s="218" t="s">
        <v>46</v>
      </c>
      <c r="O525" s="87"/>
      <c r="P525" s="219">
        <f>O525*H525</f>
        <v>0</v>
      </c>
      <c r="Q525" s="219">
        <v>0.083500000000000005</v>
      </c>
      <c r="R525" s="219">
        <f>Q525*H525</f>
        <v>0.62625000000000008</v>
      </c>
      <c r="S525" s="219">
        <v>0</v>
      </c>
      <c r="T525" s="220">
        <f>S525*H525</f>
        <v>0</v>
      </c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R525" s="221" t="s">
        <v>102</v>
      </c>
      <c r="AT525" s="221" t="s">
        <v>278</v>
      </c>
      <c r="AU525" s="221" t="s">
        <v>84</v>
      </c>
      <c r="AY525" s="20" t="s">
        <v>277</v>
      </c>
      <c r="BE525" s="222">
        <f>IF(N525="základní",J525,0)</f>
        <v>0</v>
      </c>
      <c r="BF525" s="222">
        <f>IF(N525="snížená",J525,0)</f>
        <v>0</v>
      </c>
      <c r="BG525" s="222">
        <f>IF(N525="zákl. přenesená",J525,0)</f>
        <v>0</v>
      </c>
      <c r="BH525" s="222">
        <f>IF(N525="sníž. přenesená",J525,0)</f>
        <v>0</v>
      </c>
      <c r="BI525" s="222">
        <f>IF(N525="nulová",J525,0)</f>
        <v>0</v>
      </c>
      <c r="BJ525" s="20" t="s">
        <v>82</v>
      </c>
      <c r="BK525" s="222">
        <f>ROUND(I525*H525,2)</f>
        <v>0</v>
      </c>
      <c r="BL525" s="20" t="s">
        <v>102</v>
      </c>
      <c r="BM525" s="221" t="s">
        <v>3633</v>
      </c>
    </row>
    <row r="526" s="2" customFormat="1">
      <c r="A526" s="41"/>
      <c r="B526" s="42"/>
      <c r="C526" s="43"/>
      <c r="D526" s="223" t="s">
        <v>283</v>
      </c>
      <c r="E526" s="43"/>
      <c r="F526" s="224" t="s">
        <v>3634</v>
      </c>
      <c r="G526" s="43"/>
      <c r="H526" s="43"/>
      <c r="I526" s="225"/>
      <c r="J526" s="43"/>
      <c r="K526" s="43"/>
      <c r="L526" s="47"/>
      <c r="M526" s="226"/>
      <c r="N526" s="227"/>
      <c r="O526" s="87"/>
      <c r="P526" s="87"/>
      <c r="Q526" s="87"/>
      <c r="R526" s="87"/>
      <c r="S526" s="87"/>
      <c r="T526" s="88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T526" s="20" t="s">
        <v>283</v>
      </c>
      <c r="AU526" s="20" t="s">
        <v>84</v>
      </c>
    </row>
    <row r="527" s="2" customFormat="1">
      <c r="A527" s="41"/>
      <c r="B527" s="42"/>
      <c r="C527" s="43"/>
      <c r="D527" s="252" t="s">
        <v>2357</v>
      </c>
      <c r="E527" s="43"/>
      <c r="F527" s="253" t="s">
        <v>3635</v>
      </c>
      <c r="G527" s="43"/>
      <c r="H527" s="43"/>
      <c r="I527" s="225"/>
      <c r="J527" s="43"/>
      <c r="K527" s="43"/>
      <c r="L527" s="47"/>
      <c r="M527" s="226"/>
      <c r="N527" s="227"/>
      <c r="O527" s="87"/>
      <c r="P527" s="87"/>
      <c r="Q527" s="87"/>
      <c r="R527" s="87"/>
      <c r="S527" s="87"/>
      <c r="T527" s="88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T527" s="20" t="s">
        <v>2357</v>
      </c>
      <c r="AU527" s="20" t="s">
        <v>84</v>
      </c>
    </row>
    <row r="528" s="12" customFormat="1">
      <c r="A528" s="12"/>
      <c r="B528" s="228"/>
      <c r="C528" s="229"/>
      <c r="D528" s="223" t="s">
        <v>285</v>
      </c>
      <c r="E528" s="230" t="s">
        <v>19</v>
      </c>
      <c r="F528" s="231" t="s">
        <v>3636</v>
      </c>
      <c r="G528" s="229"/>
      <c r="H528" s="232">
        <v>7.5</v>
      </c>
      <c r="I528" s="233"/>
      <c r="J528" s="229"/>
      <c r="K528" s="229"/>
      <c r="L528" s="234"/>
      <c r="M528" s="235"/>
      <c r="N528" s="236"/>
      <c r="O528" s="236"/>
      <c r="P528" s="236"/>
      <c r="Q528" s="236"/>
      <c r="R528" s="236"/>
      <c r="S528" s="236"/>
      <c r="T528" s="237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T528" s="238" t="s">
        <v>285</v>
      </c>
      <c r="AU528" s="238" t="s">
        <v>84</v>
      </c>
      <c r="AV528" s="12" t="s">
        <v>84</v>
      </c>
      <c r="AW528" s="12" t="s">
        <v>37</v>
      </c>
      <c r="AX528" s="12" t="s">
        <v>82</v>
      </c>
      <c r="AY528" s="238" t="s">
        <v>277</v>
      </c>
    </row>
    <row r="529" s="2" customFormat="1" ht="16.5" customHeight="1">
      <c r="A529" s="41"/>
      <c r="B529" s="42"/>
      <c r="C529" s="275" t="s">
        <v>655</v>
      </c>
      <c r="D529" s="275" t="s">
        <v>349</v>
      </c>
      <c r="E529" s="276" t="s">
        <v>3637</v>
      </c>
      <c r="F529" s="277" t="s">
        <v>3638</v>
      </c>
      <c r="G529" s="278" t="s">
        <v>956</v>
      </c>
      <c r="H529" s="279">
        <v>2.085</v>
      </c>
      <c r="I529" s="280"/>
      <c r="J529" s="281">
        <f>ROUND(I529*H529,2)</f>
        <v>0</v>
      </c>
      <c r="K529" s="277" t="s">
        <v>2354</v>
      </c>
      <c r="L529" s="282"/>
      <c r="M529" s="283" t="s">
        <v>19</v>
      </c>
      <c r="N529" s="284" t="s">
        <v>46</v>
      </c>
      <c r="O529" s="87"/>
      <c r="P529" s="219">
        <f>O529*H529</f>
        <v>0</v>
      </c>
      <c r="Q529" s="219">
        <v>1.1200000000000001</v>
      </c>
      <c r="R529" s="219">
        <f>Q529*H529</f>
        <v>2.3352000000000004</v>
      </c>
      <c r="S529" s="219">
        <v>0</v>
      </c>
      <c r="T529" s="220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1" t="s">
        <v>329</v>
      </c>
      <c r="AT529" s="221" t="s">
        <v>349</v>
      </c>
      <c r="AU529" s="221" t="s">
        <v>84</v>
      </c>
      <c r="AY529" s="20" t="s">
        <v>277</v>
      </c>
      <c r="BE529" s="222">
        <f>IF(N529="základní",J529,0)</f>
        <v>0</v>
      </c>
      <c r="BF529" s="222">
        <f>IF(N529="snížená",J529,0)</f>
        <v>0</v>
      </c>
      <c r="BG529" s="222">
        <f>IF(N529="zákl. přenesená",J529,0)</f>
        <v>0</v>
      </c>
      <c r="BH529" s="222">
        <f>IF(N529="sníž. přenesená",J529,0)</f>
        <v>0</v>
      </c>
      <c r="BI529" s="222">
        <f>IF(N529="nulová",J529,0)</f>
        <v>0</v>
      </c>
      <c r="BJ529" s="20" t="s">
        <v>82</v>
      </c>
      <c r="BK529" s="222">
        <f>ROUND(I529*H529,2)</f>
        <v>0</v>
      </c>
      <c r="BL529" s="20" t="s">
        <v>102</v>
      </c>
      <c r="BM529" s="221" t="s">
        <v>3639</v>
      </c>
    </row>
    <row r="530" s="2" customFormat="1">
      <c r="A530" s="41"/>
      <c r="B530" s="42"/>
      <c r="C530" s="43"/>
      <c r="D530" s="223" t="s">
        <v>283</v>
      </c>
      <c r="E530" s="43"/>
      <c r="F530" s="224" t="s">
        <v>3638</v>
      </c>
      <c r="G530" s="43"/>
      <c r="H530" s="43"/>
      <c r="I530" s="225"/>
      <c r="J530" s="43"/>
      <c r="K530" s="43"/>
      <c r="L530" s="47"/>
      <c r="M530" s="226"/>
      <c r="N530" s="227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283</v>
      </c>
      <c r="AU530" s="20" t="s">
        <v>84</v>
      </c>
    </row>
    <row r="531" s="12" customFormat="1">
      <c r="A531" s="12"/>
      <c r="B531" s="228"/>
      <c r="C531" s="229"/>
      <c r="D531" s="223" t="s">
        <v>285</v>
      </c>
      <c r="E531" s="229"/>
      <c r="F531" s="231" t="s">
        <v>3640</v>
      </c>
      <c r="G531" s="229"/>
      <c r="H531" s="232">
        <v>2.085</v>
      </c>
      <c r="I531" s="233"/>
      <c r="J531" s="229"/>
      <c r="K531" s="229"/>
      <c r="L531" s="234"/>
      <c r="M531" s="235"/>
      <c r="N531" s="236"/>
      <c r="O531" s="236"/>
      <c r="P531" s="236"/>
      <c r="Q531" s="236"/>
      <c r="R531" s="236"/>
      <c r="S531" s="236"/>
      <c r="T531" s="237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T531" s="238" t="s">
        <v>285</v>
      </c>
      <c r="AU531" s="238" t="s">
        <v>84</v>
      </c>
      <c r="AV531" s="12" t="s">
        <v>84</v>
      </c>
      <c r="AW531" s="12" t="s">
        <v>4</v>
      </c>
      <c r="AX531" s="12" t="s">
        <v>82</v>
      </c>
      <c r="AY531" s="238" t="s">
        <v>277</v>
      </c>
    </row>
    <row r="532" s="11" customFormat="1" ht="22.8" customHeight="1">
      <c r="A532" s="11"/>
      <c r="B532" s="196"/>
      <c r="C532" s="197"/>
      <c r="D532" s="198" t="s">
        <v>74</v>
      </c>
      <c r="E532" s="249" t="s">
        <v>329</v>
      </c>
      <c r="F532" s="249" t="s">
        <v>3641</v>
      </c>
      <c r="G532" s="197"/>
      <c r="H532" s="197"/>
      <c r="I532" s="200"/>
      <c r="J532" s="250">
        <f>BK532</f>
        <v>0</v>
      </c>
      <c r="K532" s="197"/>
      <c r="L532" s="202"/>
      <c r="M532" s="203"/>
      <c r="N532" s="204"/>
      <c r="O532" s="204"/>
      <c r="P532" s="205">
        <f>SUM(P533:P551)</f>
        <v>0</v>
      </c>
      <c r="Q532" s="204"/>
      <c r="R532" s="205">
        <f>SUM(R533:R551)</f>
        <v>6.0697236600000011</v>
      </c>
      <c r="S532" s="204"/>
      <c r="T532" s="206">
        <f>SUM(T533:T551)</f>
        <v>0</v>
      </c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R532" s="207" t="s">
        <v>82</v>
      </c>
      <c r="AT532" s="208" t="s">
        <v>74</v>
      </c>
      <c r="AU532" s="208" t="s">
        <v>82</v>
      </c>
      <c r="AY532" s="207" t="s">
        <v>277</v>
      </c>
      <c r="BK532" s="209">
        <f>SUM(BK533:BK551)</f>
        <v>0</v>
      </c>
    </row>
    <row r="533" s="2" customFormat="1" ht="16.5" customHeight="1">
      <c r="A533" s="41"/>
      <c r="B533" s="42"/>
      <c r="C533" s="210" t="s">
        <v>662</v>
      </c>
      <c r="D533" s="210" t="s">
        <v>278</v>
      </c>
      <c r="E533" s="211" t="s">
        <v>3642</v>
      </c>
      <c r="F533" s="212" t="s">
        <v>3643</v>
      </c>
      <c r="G533" s="213" t="s">
        <v>1113</v>
      </c>
      <c r="H533" s="214">
        <v>42</v>
      </c>
      <c r="I533" s="215"/>
      <c r="J533" s="216">
        <f>ROUND(I533*H533,2)</f>
        <v>0</v>
      </c>
      <c r="K533" s="212" t="s">
        <v>19</v>
      </c>
      <c r="L533" s="47"/>
      <c r="M533" s="217" t="s">
        <v>19</v>
      </c>
      <c r="N533" s="218" t="s">
        <v>46</v>
      </c>
      <c r="O533" s="87"/>
      <c r="P533" s="219">
        <f>O533*H533</f>
        <v>0</v>
      </c>
      <c r="Q533" s="219">
        <v>0.0015</v>
      </c>
      <c r="R533" s="219">
        <f>Q533*H533</f>
        <v>0.063</v>
      </c>
      <c r="S533" s="219">
        <v>0</v>
      </c>
      <c r="T533" s="220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1" t="s">
        <v>102</v>
      </c>
      <c r="AT533" s="221" t="s">
        <v>278</v>
      </c>
      <c r="AU533" s="221" t="s">
        <v>84</v>
      </c>
      <c r="AY533" s="20" t="s">
        <v>277</v>
      </c>
      <c r="BE533" s="222">
        <f>IF(N533="základní",J533,0)</f>
        <v>0</v>
      </c>
      <c r="BF533" s="222">
        <f>IF(N533="snížená",J533,0)</f>
        <v>0</v>
      </c>
      <c r="BG533" s="222">
        <f>IF(N533="zákl. přenesená",J533,0)</f>
        <v>0</v>
      </c>
      <c r="BH533" s="222">
        <f>IF(N533="sníž. přenesená",J533,0)</f>
        <v>0</v>
      </c>
      <c r="BI533" s="222">
        <f>IF(N533="nulová",J533,0)</f>
        <v>0</v>
      </c>
      <c r="BJ533" s="20" t="s">
        <v>82</v>
      </c>
      <c r="BK533" s="222">
        <f>ROUND(I533*H533,2)</f>
        <v>0</v>
      </c>
      <c r="BL533" s="20" t="s">
        <v>102</v>
      </c>
      <c r="BM533" s="221" t="s">
        <v>3644</v>
      </c>
    </row>
    <row r="534" s="2" customFormat="1">
      <c r="A534" s="41"/>
      <c r="B534" s="42"/>
      <c r="C534" s="43"/>
      <c r="D534" s="223" t="s">
        <v>283</v>
      </c>
      <c r="E534" s="43"/>
      <c r="F534" s="224" t="s">
        <v>3645</v>
      </c>
      <c r="G534" s="43"/>
      <c r="H534" s="43"/>
      <c r="I534" s="225"/>
      <c r="J534" s="43"/>
      <c r="K534" s="43"/>
      <c r="L534" s="47"/>
      <c r="M534" s="226"/>
      <c r="N534" s="227"/>
      <c r="O534" s="87"/>
      <c r="P534" s="87"/>
      <c r="Q534" s="87"/>
      <c r="R534" s="87"/>
      <c r="S534" s="87"/>
      <c r="T534" s="88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T534" s="20" t="s">
        <v>283</v>
      </c>
      <c r="AU534" s="20" t="s">
        <v>84</v>
      </c>
    </row>
    <row r="535" s="12" customFormat="1">
      <c r="A535" s="12"/>
      <c r="B535" s="228"/>
      <c r="C535" s="229"/>
      <c r="D535" s="223" t="s">
        <v>285</v>
      </c>
      <c r="E535" s="230" t="s">
        <v>19</v>
      </c>
      <c r="F535" s="231" t="s">
        <v>3646</v>
      </c>
      <c r="G535" s="229"/>
      <c r="H535" s="232">
        <v>42</v>
      </c>
      <c r="I535" s="233"/>
      <c r="J535" s="229"/>
      <c r="K535" s="229"/>
      <c r="L535" s="234"/>
      <c r="M535" s="235"/>
      <c r="N535" s="236"/>
      <c r="O535" s="236"/>
      <c r="P535" s="236"/>
      <c r="Q535" s="236"/>
      <c r="R535" s="236"/>
      <c r="S535" s="236"/>
      <c r="T535" s="237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T535" s="238" t="s">
        <v>285</v>
      </c>
      <c r="AU535" s="238" t="s">
        <v>84</v>
      </c>
      <c r="AV535" s="12" t="s">
        <v>84</v>
      </c>
      <c r="AW535" s="12" t="s">
        <v>37</v>
      </c>
      <c r="AX535" s="12" t="s">
        <v>82</v>
      </c>
      <c r="AY535" s="238" t="s">
        <v>277</v>
      </c>
    </row>
    <row r="536" s="2" customFormat="1" ht="16.5" customHeight="1">
      <c r="A536" s="41"/>
      <c r="B536" s="42"/>
      <c r="C536" s="210" t="s">
        <v>672</v>
      </c>
      <c r="D536" s="210" t="s">
        <v>278</v>
      </c>
      <c r="E536" s="211" t="s">
        <v>3647</v>
      </c>
      <c r="F536" s="212" t="s">
        <v>3648</v>
      </c>
      <c r="G536" s="213" t="s">
        <v>1113</v>
      </c>
      <c r="H536" s="214">
        <v>13.800000000000001</v>
      </c>
      <c r="I536" s="215"/>
      <c r="J536" s="216">
        <f>ROUND(I536*H536,2)</f>
        <v>0</v>
      </c>
      <c r="K536" s="212" t="s">
        <v>2354</v>
      </c>
      <c r="L536" s="47"/>
      <c r="M536" s="217" t="s">
        <v>19</v>
      </c>
      <c r="N536" s="218" t="s">
        <v>46</v>
      </c>
      <c r="O536" s="87"/>
      <c r="P536" s="219">
        <f>O536*H536</f>
        <v>0</v>
      </c>
      <c r="Q536" s="219">
        <v>3.0000000000000001E-05</v>
      </c>
      <c r="R536" s="219">
        <f>Q536*H536</f>
        <v>0.00041400000000000003</v>
      </c>
      <c r="S536" s="219">
        <v>0</v>
      </c>
      <c r="T536" s="220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1" t="s">
        <v>102</v>
      </c>
      <c r="AT536" s="221" t="s">
        <v>278</v>
      </c>
      <c r="AU536" s="221" t="s">
        <v>84</v>
      </c>
      <c r="AY536" s="20" t="s">
        <v>277</v>
      </c>
      <c r="BE536" s="222">
        <f>IF(N536="základní",J536,0)</f>
        <v>0</v>
      </c>
      <c r="BF536" s="222">
        <f>IF(N536="snížená",J536,0)</f>
        <v>0</v>
      </c>
      <c r="BG536" s="222">
        <f>IF(N536="zákl. přenesená",J536,0)</f>
        <v>0</v>
      </c>
      <c r="BH536" s="222">
        <f>IF(N536="sníž. přenesená",J536,0)</f>
        <v>0</v>
      </c>
      <c r="BI536" s="222">
        <f>IF(N536="nulová",J536,0)</f>
        <v>0</v>
      </c>
      <c r="BJ536" s="20" t="s">
        <v>82</v>
      </c>
      <c r="BK536" s="222">
        <f>ROUND(I536*H536,2)</f>
        <v>0</v>
      </c>
      <c r="BL536" s="20" t="s">
        <v>102</v>
      </c>
      <c r="BM536" s="221" t="s">
        <v>3649</v>
      </c>
    </row>
    <row r="537" s="2" customFormat="1">
      <c r="A537" s="41"/>
      <c r="B537" s="42"/>
      <c r="C537" s="43"/>
      <c r="D537" s="223" t="s">
        <v>283</v>
      </c>
      <c r="E537" s="43"/>
      <c r="F537" s="224" t="s">
        <v>3650</v>
      </c>
      <c r="G537" s="43"/>
      <c r="H537" s="43"/>
      <c r="I537" s="225"/>
      <c r="J537" s="43"/>
      <c r="K537" s="43"/>
      <c r="L537" s="47"/>
      <c r="M537" s="226"/>
      <c r="N537" s="227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283</v>
      </c>
      <c r="AU537" s="20" t="s">
        <v>84</v>
      </c>
    </row>
    <row r="538" s="2" customFormat="1">
      <c r="A538" s="41"/>
      <c r="B538" s="42"/>
      <c r="C538" s="43"/>
      <c r="D538" s="252" t="s">
        <v>2357</v>
      </c>
      <c r="E538" s="43"/>
      <c r="F538" s="253" t="s">
        <v>3651</v>
      </c>
      <c r="G538" s="43"/>
      <c r="H538" s="43"/>
      <c r="I538" s="225"/>
      <c r="J538" s="43"/>
      <c r="K538" s="43"/>
      <c r="L538" s="47"/>
      <c r="M538" s="226"/>
      <c r="N538" s="227"/>
      <c r="O538" s="87"/>
      <c r="P538" s="87"/>
      <c r="Q538" s="87"/>
      <c r="R538" s="87"/>
      <c r="S538" s="87"/>
      <c r="T538" s="88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T538" s="20" t="s">
        <v>2357</v>
      </c>
      <c r="AU538" s="20" t="s">
        <v>84</v>
      </c>
    </row>
    <row r="539" s="12" customFormat="1">
      <c r="A539" s="12"/>
      <c r="B539" s="228"/>
      <c r="C539" s="229"/>
      <c r="D539" s="223" t="s">
        <v>285</v>
      </c>
      <c r="E539" s="230" t="s">
        <v>19</v>
      </c>
      <c r="F539" s="231" t="s">
        <v>3652</v>
      </c>
      <c r="G539" s="229"/>
      <c r="H539" s="232">
        <v>7.2999999999999998</v>
      </c>
      <c r="I539" s="233"/>
      <c r="J539" s="229"/>
      <c r="K539" s="229"/>
      <c r="L539" s="234"/>
      <c r="M539" s="235"/>
      <c r="N539" s="236"/>
      <c r="O539" s="236"/>
      <c r="P539" s="236"/>
      <c r="Q539" s="236"/>
      <c r="R539" s="236"/>
      <c r="S539" s="236"/>
      <c r="T539" s="237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T539" s="238" t="s">
        <v>285</v>
      </c>
      <c r="AU539" s="238" t="s">
        <v>84</v>
      </c>
      <c r="AV539" s="12" t="s">
        <v>84</v>
      </c>
      <c r="AW539" s="12" t="s">
        <v>37</v>
      </c>
      <c r="AX539" s="12" t="s">
        <v>75</v>
      </c>
      <c r="AY539" s="238" t="s">
        <v>277</v>
      </c>
    </row>
    <row r="540" s="12" customFormat="1">
      <c r="A540" s="12"/>
      <c r="B540" s="228"/>
      <c r="C540" s="229"/>
      <c r="D540" s="223" t="s">
        <v>285</v>
      </c>
      <c r="E540" s="230" t="s">
        <v>19</v>
      </c>
      <c r="F540" s="231" t="s">
        <v>3653</v>
      </c>
      <c r="G540" s="229"/>
      <c r="H540" s="232">
        <v>6.5</v>
      </c>
      <c r="I540" s="233"/>
      <c r="J540" s="229"/>
      <c r="K540" s="229"/>
      <c r="L540" s="234"/>
      <c r="M540" s="235"/>
      <c r="N540" s="236"/>
      <c r="O540" s="236"/>
      <c r="P540" s="236"/>
      <c r="Q540" s="236"/>
      <c r="R540" s="236"/>
      <c r="S540" s="236"/>
      <c r="T540" s="237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T540" s="238" t="s">
        <v>285</v>
      </c>
      <c r="AU540" s="238" t="s">
        <v>84</v>
      </c>
      <c r="AV540" s="12" t="s">
        <v>84</v>
      </c>
      <c r="AW540" s="12" t="s">
        <v>37</v>
      </c>
      <c r="AX540" s="12" t="s">
        <v>75</v>
      </c>
      <c r="AY540" s="238" t="s">
        <v>277</v>
      </c>
    </row>
    <row r="541" s="16" customFormat="1">
      <c r="A541" s="16"/>
      <c r="B541" s="291"/>
      <c r="C541" s="292"/>
      <c r="D541" s="223" t="s">
        <v>285</v>
      </c>
      <c r="E541" s="293" t="s">
        <v>19</v>
      </c>
      <c r="F541" s="294" t="s">
        <v>3297</v>
      </c>
      <c r="G541" s="292"/>
      <c r="H541" s="295">
        <v>13.800000000000001</v>
      </c>
      <c r="I541" s="296"/>
      <c r="J541" s="292"/>
      <c r="K541" s="292"/>
      <c r="L541" s="297"/>
      <c r="M541" s="298"/>
      <c r="N541" s="299"/>
      <c r="O541" s="299"/>
      <c r="P541" s="299"/>
      <c r="Q541" s="299"/>
      <c r="R541" s="299"/>
      <c r="S541" s="299"/>
      <c r="T541" s="300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T541" s="301" t="s">
        <v>285</v>
      </c>
      <c r="AU541" s="301" t="s">
        <v>84</v>
      </c>
      <c r="AV541" s="16" t="s">
        <v>98</v>
      </c>
      <c r="AW541" s="16" t="s">
        <v>37</v>
      </c>
      <c r="AX541" s="16" t="s">
        <v>82</v>
      </c>
      <c r="AY541" s="301" t="s">
        <v>277</v>
      </c>
    </row>
    <row r="542" s="2" customFormat="1" ht="16.5" customHeight="1">
      <c r="A542" s="41"/>
      <c r="B542" s="42"/>
      <c r="C542" s="275" t="s">
        <v>679</v>
      </c>
      <c r="D542" s="275" t="s">
        <v>349</v>
      </c>
      <c r="E542" s="276" t="s">
        <v>3654</v>
      </c>
      <c r="F542" s="277" t="s">
        <v>3655</v>
      </c>
      <c r="G542" s="278" t="s">
        <v>1113</v>
      </c>
      <c r="H542" s="279">
        <v>14.214</v>
      </c>
      <c r="I542" s="280"/>
      <c r="J542" s="281">
        <f>ROUND(I542*H542,2)</f>
        <v>0</v>
      </c>
      <c r="K542" s="277" t="s">
        <v>2354</v>
      </c>
      <c r="L542" s="282"/>
      <c r="M542" s="283" t="s">
        <v>19</v>
      </c>
      <c r="N542" s="284" t="s">
        <v>46</v>
      </c>
      <c r="O542" s="87"/>
      <c r="P542" s="219">
        <f>O542*H542</f>
        <v>0</v>
      </c>
      <c r="Q542" s="219">
        <v>0.043290000000000002</v>
      </c>
      <c r="R542" s="219">
        <f>Q542*H542</f>
        <v>0.61532406000000006</v>
      </c>
      <c r="S542" s="219">
        <v>0</v>
      </c>
      <c r="T542" s="220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1" t="s">
        <v>329</v>
      </c>
      <c r="AT542" s="221" t="s">
        <v>349</v>
      </c>
      <c r="AU542" s="221" t="s">
        <v>84</v>
      </c>
      <c r="AY542" s="20" t="s">
        <v>277</v>
      </c>
      <c r="BE542" s="222">
        <f>IF(N542="základní",J542,0)</f>
        <v>0</v>
      </c>
      <c r="BF542" s="222">
        <f>IF(N542="snížená",J542,0)</f>
        <v>0</v>
      </c>
      <c r="BG542" s="222">
        <f>IF(N542="zákl. přenesená",J542,0)</f>
        <v>0</v>
      </c>
      <c r="BH542" s="222">
        <f>IF(N542="sníž. přenesená",J542,0)</f>
        <v>0</v>
      </c>
      <c r="BI542" s="222">
        <f>IF(N542="nulová",J542,0)</f>
        <v>0</v>
      </c>
      <c r="BJ542" s="20" t="s">
        <v>82</v>
      </c>
      <c r="BK542" s="222">
        <f>ROUND(I542*H542,2)</f>
        <v>0</v>
      </c>
      <c r="BL542" s="20" t="s">
        <v>102</v>
      </c>
      <c r="BM542" s="221" t="s">
        <v>3656</v>
      </c>
    </row>
    <row r="543" s="2" customFormat="1">
      <c r="A543" s="41"/>
      <c r="B543" s="42"/>
      <c r="C543" s="43"/>
      <c r="D543" s="223" t="s">
        <v>283</v>
      </c>
      <c r="E543" s="43"/>
      <c r="F543" s="224" t="s">
        <v>3655</v>
      </c>
      <c r="G543" s="43"/>
      <c r="H543" s="43"/>
      <c r="I543" s="225"/>
      <c r="J543" s="43"/>
      <c r="K543" s="43"/>
      <c r="L543" s="47"/>
      <c r="M543" s="226"/>
      <c r="N543" s="227"/>
      <c r="O543" s="87"/>
      <c r="P543" s="87"/>
      <c r="Q543" s="87"/>
      <c r="R543" s="87"/>
      <c r="S543" s="87"/>
      <c r="T543" s="88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T543" s="20" t="s">
        <v>283</v>
      </c>
      <c r="AU543" s="20" t="s">
        <v>84</v>
      </c>
    </row>
    <row r="544" s="12" customFormat="1">
      <c r="A544" s="12"/>
      <c r="B544" s="228"/>
      <c r="C544" s="229"/>
      <c r="D544" s="223" t="s">
        <v>285</v>
      </c>
      <c r="E544" s="229"/>
      <c r="F544" s="231" t="s">
        <v>3657</v>
      </c>
      <c r="G544" s="229"/>
      <c r="H544" s="232">
        <v>14.214</v>
      </c>
      <c r="I544" s="233"/>
      <c r="J544" s="229"/>
      <c r="K544" s="229"/>
      <c r="L544" s="234"/>
      <c r="M544" s="235"/>
      <c r="N544" s="236"/>
      <c r="O544" s="236"/>
      <c r="P544" s="236"/>
      <c r="Q544" s="236"/>
      <c r="R544" s="236"/>
      <c r="S544" s="236"/>
      <c r="T544" s="237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T544" s="238" t="s">
        <v>285</v>
      </c>
      <c r="AU544" s="238" t="s">
        <v>84</v>
      </c>
      <c r="AV544" s="12" t="s">
        <v>84</v>
      </c>
      <c r="AW544" s="12" t="s">
        <v>4</v>
      </c>
      <c r="AX544" s="12" t="s">
        <v>82</v>
      </c>
      <c r="AY544" s="238" t="s">
        <v>277</v>
      </c>
    </row>
    <row r="545" s="2" customFormat="1" ht="16.5" customHeight="1">
      <c r="A545" s="41"/>
      <c r="B545" s="42"/>
      <c r="C545" s="210" t="s">
        <v>687</v>
      </c>
      <c r="D545" s="210" t="s">
        <v>278</v>
      </c>
      <c r="E545" s="211" t="s">
        <v>3658</v>
      </c>
      <c r="F545" s="212" t="s">
        <v>3659</v>
      </c>
      <c r="G545" s="213" t="s">
        <v>1041</v>
      </c>
      <c r="H545" s="214">
        <v>314.16000000000003</v>
      </c>
      <c r="I545" s="215"/>
      <c r="J545" s="216">
        <f>ROUND(I545*H545,2)</f>
        <v>0</v>
      </c>
      <c r="K545" s="212" t="s">
        <v>19</v>
      </c>
      <c r="L545" s="47"/>
      <c r="M545" s="217" t="s">
        <v>19</v>
      </c>
      <c r="N545" s="218" t="s">
        <v>46</v>
      </c>
      <c r="O545" s="87"/>
      <c r="P545" s="219">
        <f>O545*H545</f>
        <v>0</v>
      </c>
      <c r="Q545" s="219">
        <v>0.017160000000000002</v>
      </c>
      <c r="R545" s="219">
        <f>Q545*H545</f>
        <v>5.3909856000000014</v>
      </c>
      <c r="S545" s="219">
        <v>0</v>
      </c>
      <c r="T545" s="220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1" t="s">
        <v>102</v>
      </c>
      <c r="AT545" s="221" t="s">
        <v>278</v>
      </c>
      <c r="AU545" s="221" t="s">
        <v>84</v>
      </c>
      <c r="AY545" s="20" t="s">
        <v>277</v>
      </c>
      <c r="BE545" s="222">
        <f>IF(N545="základní",J545,0)</f>
        <v>0</v>
      </c>
      <c r="BF545" s="222">
        <f>IF(N545="snížená",J545,0)</f>
        <v>0</v>
      </c>
      <c r="BG545" s="222">
        <f>IF(N545="zákl. přenesená",J545,0)</f>
        <v>0</v>
      </c>
      <c r="BH545" s="222">
        <f>IF(N545="sníž. přenesená",J545,0)</f>
        <v>0</v>
      </c>
      <c r="BI545" s="222">
        <f>IF(N545="nulová",J545,0)</f>
        <v>0</v>
      </c>
      <c r="BJ545" s="20" t="s">
        <v>82</v>
      </c>
      <c r="BK545" s="222">
        <f>ROUND(I545*H545,2)</f>
        <v>0</v>
      </c>
      <c r="BL545" s="20" t="s">
        <v>102</v>
      </c>
      <c r="BM545" s="221" t="s">
        <v>3660</v>
      </c>
    </row>
    <row r="546" s="2" customFormat="1">
      <c r="A546" s="41"/>
      <c r="B546" s="42"/>
      <c r="C546" s="43"/>
      <c r="D546" s="223" t="s">
        <v>283</v>
      </c>
      <c r="E546" s="43"/>
      <c r="F546" s="224" t="s">
        <v>3659</v>
      </c>
      <c r="G546" s="43"/>
      <c r="H546" s="43"/>
      <c r="I546" s="225"/>
      <c r="J546" s="43"/>
      <c r="K546" s="43"/>
      <c r="L546" s="47"/>
      <c r="M546" s="226"/>
      <c r="N546" s="227"/>
      <c r="O546" s="87"/>
      <c r="P546" s="87"/>
      <c r="Q546" s="87"/>
      <c r="R546" s="87"/>
      <c r="S546" s="87"/>
      <c r="T546" s="88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T546" s="20" t="s">
        <v>283</v>
      </c>
      <c r="AU546" s="20" t="s">
        <v>84</v>
      </c>
    </row>
    <row r="547" s="12" customFormat="1">
      <c r="A547" s="12"/>
      <c r="B547" s="228"/>
      <c r="C547" s="229"/>
      <c r="D547" s="223" t="s">
        <v>285</v>
      </c>
      <c r="E547" s="230" t="s">
        <v>19</v>
      </c>
      <c r="F547" s="231" t="s">
        <v>3661</v>
      </c>
      <c r="G547" s="229"/>
      <c r="H547" s="232">
        <v>4.6200000000000001</v>
      </c>
      <c r="I547" s="233"/>
      <c r="J547" s="229"/>
      <c r="K547" s="229"/>
      <c r="L547" s="234"/>
      <c r="M547" s="235"/>
      <c r="N547" s="236"/>
      <c r="O547" s="236"/>
      <c r="P547" s="236"/>
      <c r="Q547" s="236"/>
      <c r="R547" s="236"/>
      <c r="S547" s="236"/>
      <c r="T547" s="237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T547" s="238" t="s">
        <v>285</v>
      </c>
      <c r="AU547" s="238" t="s">
        <v>84</v>
      </c>
      <c r="AV547" s="12" t="s">
        <v>84</v>
      </c>
      <c r="AW547" s="12" t="s">
        <v>37</v>
      </c>
      <c r="AX547" s="12" t="s">
        <v>75</v>
      </c>
      <c r="AY547" s="238" t="s">
        <v>277</v>
      </c>
    </row>
    <row r="548" s="16" customFormat="1">
      <c r="A548" s="16"/>
      <c r="B548" s="291"/>
      <c r="C548" s="292"/>
      <c r="D548" s="223" t="s">
        <v>285</v>
      </c>
      <c r="E548" s="293" t="s">
        <v>19</v>
      </c>
      <c r="F548" s="294" t="s">
        <v>3297</v>
      </c>
      <c r="G548" s="292"/>
      <c r="H548" s="295">
        <v>4.6200000000000001</v>
      </c>
      <c r="I548" s="296"/>
      <c r="J548" s="292"/>
      <c r="K548" s="292"/>
      <c r="L548" s="297"/>
      <c r="M548" s="298"/>
      <c r="N548" s="299"/>
      <c r="O548" s="299"/>
      <c r="P548" s="299"/>
      <c r="Q548" s="299"/>
      <c r="R548" s="299"/>
      <c r="S548" s="299"/>
      <c r="T548" s="300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T548" s="301" t="s">
        <v>285</v>
      </c>
      <c r="AU548" s="301" t="s">
        <v>84</v>
      </c>
      <c r="AV548" s="16" t="s">
        <v>98</v>
      </c>
      <c r="AW548" s="16" t="s">
        <v>37</v>
      </c>
      <c r="AX548" s="16" t="s">
        <v>75</v>
      </c>
      <c r="AY548" s="301" t="s">
        <v>277</v>
      </c>
    </row>
    <row r="549" s="12" customFormat="1">
      <c r="A549" s="12"/>
      <c r="B549" s="228"/>
      <c r="C549" s="229"/>
      <c r="D549" s="223" t="s">
        <v>285</v>
      </c>
      <c r="E549" s="230" t="s">
        <v>19</v>
      </c>
      <c r="F549" s="231" t="s">
        <v>3662</v>
      </c>
      <c r="G549" s="229"/>
      <c r="H549" s="232">
        <v>314.16000000000003</v>
      </c>
      <c r="I549" s="233"/>
      <c r="J549" s="229"/>
      <c r="K549" s="229"/>
      <c r="L549" s="234"/>
      <c r="M549" s="235"/>
      <c r="N549" s="236"/>
      <c r="O549" s="236"/>
      <c r="P549" s="236"/>
      <c r="Q549" s="236"/>
      <c r="R549" s="236"/>
      <c r="S549" s="236"/>
      <c r="T549" s="237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T549" s="238" t="s">
        <v>285</v>
      </c>
      <c r="AU549" s="238" t="s">
        <v>84</v>
      </c>
      <c r="AV549" s="12" t="s">
        <v>84</v>
      </c>
      <c r="AW549" s="12" t="s">
        <v>37</v>
      </c>
      <c r="AX549" s="12" t="s">
        <v>82</v>
      </c>
      <c r="AY549" s="238" t="s">
        <v>277</v>
      </c>
    </row>
    <row r="550" s="2" customFormat="1" ht="16.5" customHeight="1">
      <c r="A550" s="41"/>
      <c r="B550" s="42"/>
      <c r="C550" s="210" t="s">
        <v>695</v>
      </c>
      <c r="D550" s="210" t="s">
        <v>278</v>
      </c>
      <c r="E550" s="211" t="s">
        <v>3663</v>
      </c>
      <c r="F550" s="212" t="s">
        <v>3664</v>
      </c>
      <c r="G550" s="213" t="s">
        <v>1041</v>
      </c>
      <c r="H550" s="214">
        <v>314.16000000000003</v>
      </c>
      <c r="I550" s="215"/>
      <c r="J550" s="216">
        <f>ROUND(I550*H550,2)</f>
        <v>0</v>
      </c>
      <c r="K550" s="212" t="s">
        <v>19</v>
      </c>
      <c r="L550" s="47"/>
      <c r="M550" s="217" t="s">
        <v>19</v>
      </c>
      <c r="N550" s="218" t="s">
        <v>46</v>
      </c>
      <c r="O550" s="87"/>
      <c r="P550" s="219">
        <f>O550*H550</f>
        <v>0</v>
      </c>
      <c r="Q550" s="219">
        <v>0</v>
      </c>
      <c r="R550" s="219">
        <f>Q550*H550</f>
        <v>0</v>
      </c>
      <c r="S550" s="219">
        <v>0</v>
      </c>
      <c r="T550" s="220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1" t="s">
        <v>102</v>
      </c>
      <c r="AT550" s="221" t="s">
        <v>278</v>
      </c>
      <c r="AU550" s="221" t="s">
        <v>84</v>
      </c>
      <c r="AY550" s="20" t="s">
        <v>277</v>
      </c>
      <c r="BE550" s="222">
        <f>IF(N550="základní",J550,0)</f>
        <v>0</v>
      </c>
      <c r="BF550" s="222">
        <f>IF(N550="snížená",J550,0)</f>
        <v>0</v>
      </c>
      <c r="BG550" s="222">
        <f>IF(N550="zákl. přenesená",J550,0)</f>
        <v>0</v>
      </c>
      <c r="BH550" s="222">
        <f>IF(N550="sníž. přenesená",J550,0)</f>
        <v>0</v>
      </c>
      <c r="BI550" s="222">
        <f>IF(N550="nulová",J550,0)</f>
        <v>0</v>
      </c>
      <c r="BJ550" s="20" t="s">
        <v>82</v>
      </c>
      <c r="BK550" s="222">
        <f>ROUND(I550*H550,2)</f>
        <v>0</v>
      </c>
      <c r="BL550" s="20" t="s">
        <v>102</v>
      </c>
      <c r="BM550" s="221" t="s">
        <v>3665</v>
      </c>
    </row>
    <row r="551" s="2" customFormat="1">
      <c r="A551" s="41"/>
      <c r="B551" s="42"/>
      <c r="C551" s="43"/>
      <c r="D551" s="223" t="s">
        <v>283</v>
      </c>
      <c r="E551" s="43"/>
      <c r="F551" s="224" t="s">
        <v>3666</v>
      </c>
      <c r="G551" s="43"/>
      <c r="H551" s="43"/>
      <c r="I551" s="225"/>
      <c r="J551" s="43"/>
      <c r="K551" s="43"/>
      <c r="L551" s="47"/>
      <c r="M551" s="226"/>
      <c r="N551" s="227"/>
      <c r="O551" s="87"/>
      <c r="P551" s="87"/>
      <c r="Q551" s="87"/>
      <c r="R551" s="87"/>
      <c r="S551" s="87"/>
      <c r="T551" s="88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T551" s="20" t="s">
        <v>283</v>
      </c>
      <c r="AU551" s="20" t="s">
        <v>84</v>
      </c>
    </row>
    <row r="552" s="11" customFormat="1" ht="22.8" customHeight="1">
      <c r="A552" s="11"/>
      <c r="B552" s="196"/>
      <c r="C552" s="197"/>
      <c r="D552" s="198" t="s">
        <v>74</v>
      </c>
      <c r="E552" s="249" t="s">
        <v>337</v>
      </c>
      <c r="F552" s="249" t="s">
        <v>2446</v>
      </c>
      <c r="G552" s="197"/>
      <c r="H552" s="197"/>
      <c r="I552" s="200"/>
      <c r="J552" s="250">
        <f>BK552</f>
        <v>0</v>
      </c>
      <c r="K552" s="197"/>
      <c r="L552" s="202"/>
      <c r="M552" s="203"/>
      <c r="N552" s="204"/>
      <c r="O552" s="204"/>
      <c r="P552" s="205">
        <f>SUM(P553:P612)</f>
        <v>0</v>
      </c>
      <c r="Q552" s="204"/>
      <c r="R552" s="205">
        <f>SUM(R553:R612)</f>
        <v>0.016240000000000001</v>
      </c>
      <c r="S552" s="204"/>
      <c r="T552" s="206">
        <f>SUM(T553:T612)</f>
        <v>4560.6340799999998</v>
      </c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R552" s="207" t="s">
        <v>82</v>
      </c>
      <c r="AT552" s="208" t="s">
        <v>74</v>
      </c>
      <c r="AU552" s="208" t="s">
        <v>82</v>
      </c>
      <c r="AY552" s="207" t="s">
        <v>277</v>
      </c>
      <c r="BK552" s="209">
        <f>SUM(BK553:BK612)</f>
        <v>0</v>
      </c>
    </row>
    <row r="553" s="2" customFormat="1" ht="16.5" customHeight="1">
      <c r="A553" s="41"/>
      <c r="B553" s="42"/>
      <c r="C553" s="210" t="s">
        <v>702</v>
      </c>
      <c r="D553" s="210" t="s">
        <v>278</v>
      </c>
      <c r="E553" s="211" t="s">
        <v>3667</v>
      </c>
      <c r="F553" s="212" t="s">
        <v>3668</v>
      </c>
      <c r="G553" s="213" t="s">
        <v>956</v>
      </c>
      <c r="H553" s="214">
        <v>1</v>
      </c>
      <c r="I553" s="215"/>
      <c r="J553" s="216">
        <f>ROUND(I553*H553,2)</f>
        <v>0</v>
      </c>
      <c r="K553" s="212" t="s">
        <v>19</v>
      </c>
      <c r="L553" s="47"/>
      <c r="M553" s="217" t="s">
        <v>19</v>
      </c>
      <c r="N553" s="218" t="s">
        <v>46</v>
      </c>
      <c r="O553" s="87"/>
      <c r="P553" s="219">
        <f>O553*H553</f>
        <v>0</v>
      </c>
      <c r="Q553" s="219">
        <v>0</v>
      </c>
      <c r="R553" s="219">
        <f>Q553*H553</f>
        <v>0</v>
      </c>
      <c r="S553" s="219">
        <v>0</v>
      </c>
      <c r="T553" s="220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1" t="s">
        <v>102</v>
      </c>
      <c r="AT553" s="221" t="s">
        <v>278</v>
      </c>
      <c r="AU553" s="221" t="s">
        <v>84</v>
      </c>
      <c r="AY553" s="20" t="s">
        <v>277</v>
      </c>
      <c r="BE553" s="222">
        <f>IF(N553="základní",J553,0)</f>
        <v>0</v>
      </c>
      <c r="BF553" s="222">
        <f>IF(N553="snížená",J553,0)</f>
        <v>0</v>
      </c>
      <c r="BG553" s="222">
        <f>IF(N553="zákl. přenesená",J553,0)</f>
        <v>0</v>
      </c>
      <c r="BH553" s="222">
        <f>IF(N553="sníž. přenesená",J553,0)</f>
        <v>0</v>
      </c>
      <c r="BI553" s="222">
        <f>IF(N553="nulová",J553,0)</f>
        <v>0</v>
      </c>
      <c r="BJ553" s="20" t="s">
        <v>82</v>
      </c>
      <c r="BK553" s="222">
        <f>ROUND(I553*H553,2)</f>
        <v>0</v>
      </c>
      <c r="BL553" s="20" t="s">
        <v>102</v>
      </c>
      <c r="BM553" s="221" t="s">
        <v>3669</v>
      </c>
    </row>
    <row r="554" s="2" customFormat="1">
      <c r="A554" s="41"/>
      <c r="B554" s="42"/>
      <c r="C554" s="43"/>
      <c r="D554" s="223" t="s">
        <v>283</v>
      </c>
      <c r="E554" s="43"/>
      <c r="F554" s="224" t="s">
        <v>3670</v>
      </c>
      <c r="G554" s="43"/>
      <c r="H554" s="43"/>
      <c r="I554" s="225"/>
      <c r="J554" s="43"/>
      <c r="K554" s="43"/>
      <c r="L554" s="47"/>
      <c r="M554" s="226"/>
      <c r="N554" s="227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283</v>
      </c>
      <c r="AU554" s="20" t="s">
        <v>84</v>
      </c>
    </row>
    <row r="555" s="2" customFormat="1" ht="16.5" customHeight="1">
      <c r="A555" s="41"/>
      <c r="B555" s="42"/>
      <c r="C555" s="210" t="s">
        <v>708</v>
      </c>
      <c r="D555" s="210" t="s">
        <v>278</v>
      </c>
      <c r="E555" s="211" t="s">
        <v>3671</v>
      </c>
      <c r="F555" s="212" t="s">
        <v>3672</v>
      </c>
      <c r="G555" s="213" t="s">
        <v>956</v>
      </c>
      <c r="H555" s="214">
        <v>1</v>
      </c>
      <c r="I555" s="215"/>
      <c r="J555" s="216">
        <f>ROUND(I555*H555,2)</f>
        <v>0</v>
      </c>
      <c r="K555" s="212" t="s">
        <v>19</v>
      </c>
      <c r="L555" s="47"/>
      <c r="M555" s="217" t="s">
        <v>19</v>
      </c>
      <c r="N555" s="218" t="s">
        <v>46</v>
      </c>
      <c r="O555" s="87"/>
      <c r="P555" s="219">
        <f>O555*H555</f>
        <v>0</v>
      </c>
      <c r="Q555" s="219">
        <v>0</v>
      </c>
      <c r="R555" s="219">
        <f>Q555*H555</f>
        <v>0</v>
      </c>
      <c r="S555" s="219">
        <v>0</v>
      </c>
      <c r="T555" s="220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1" t="s">
        <v>102</v>
      </c>
      <c r="AT555" s="221" t="s">
        <v>278</v>
      </c>
      <c r="AU555" s="221" t="s">
        <v>84</v>
      </c>
      <c r="AY555" s="20" t="s">
        <v>277</v>
      </c>
      <c r="BE555" s="222">
        <f>IF(N555="základní",J555,0)</f>
        <v>0</v>
      </c>
      <c r="BF555" s="222">
        <f>IF(N555="snížená",J555,0)</f>
        <v>0</v>
      </c>
      <c r="BG555" s="222">
        <f>IF(N555="zákl. přenesená",J555,0)</f>
        <v>0</v>
      </c>
      <c r="BH555" s="222">
        <f>IF(N555="sníž. přenesená",J555,0)</f>
        <v>0</v>
      </c>
      <c r="BI555" s="222">
        <f>IF(N555="nulová",J555,0)</f>
        <v>0</v>
      </c>
      <c r="BJ555" s="20" t="s">
        <v>82</v>
      </c>
      <c r="BK555" s="222">
        <f>ROUND(I555*H555,2)</f>
        <v>0</v>
      </c>
      <c r="BL555" s="20" t="s">
        <v>102</v>
      </c>
      <c r="BM555" s="221" t="s">
        <v>3673</v>
      </c>
    </row>
    <row r="556" s="2" customFormat="1">
      <c r="A556" s="41"/>
      <c r="B556" s="42"/>
      <c r="C556" s="43"/>
      <c r="D556" s="223" t="s">
        <v>283</v>
      </c>
      <c r="E556" s="43"/>
      <c r="F556" s="224" t="s">
        <v>3674</v>
      </c>
      <c r="G556" s="43"/>
      <c r="H556" s="43"/>
      <c r="I556" s="225"/>
      <c r="J556" s="43"/>
      <c r="K556" s="43"/>
      <c r="L556" s="47"/>
      <c r="M556" s="226"/>
      <c r="N556" s="227"/>
      <c r="O556" s="87"/>
      <c r="P556" s="87"/>
      <c r="Q556" s="87"/>
      <c r="R556" s="87"/>
      <c r="S556" s="87"/>
      <c r="T556" s="88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T556" s="20" t="s">
        <v>283</v>
      </c>
      <c r="AU556" s="20" t="s">
        <v>84</v>
      </c>
    </row>
    <row r="557" s="2" customFormat="1" ht="16.5" customHeight="1">
      <c r="A557" s="41"/>
      <c r="B557" s="42"/>
      <c r="C557" s="210" t="s">
        <v>715</v>
      </c>
      <c r="D557" s="210" t="s">
        <v>278</v>
      </c>
      <c r="E557" s="211" t="s">
        <v>3675</v>
      </c>
      <c r="F557" s="212" t="s">
        <v>3676</v>
      </c>
      <c r="G557" s="213" t="s">
        <v>956</v>
      </c>
      <c r="H557" s="214">
        <v>1</v>
      </c>
      <c r="I557" s="215"/>
      <c r="J557" s="216">
        <f>ROUND(I557*H557,2)</f>
        <v>0</v>
      </c>
      <c r="K557" s="212" t="s">
        <v>19</v>
      </c>
      <c r="L557" s="47"/>
      <c r="M557" s="217" t="s">
        <v>19</v>
      </c>
      <c r="N557" s="218" t="s">
        <v>46</v>
      </c>
      <c r="O557" s="87"/>
      <c r="P557" s="219">
        <f>O557*H557</f>
        <v>0</v>
      </c>
      <c r="Q557" s="219">
        <v>0</v>
      </c>
      <c r="R557" s="219">
        <f>Q557*H557</f>
        <v>0</v>
      </c>
      <c r="S557" s="219">
        <v>0</v>
      </c>
      <c r="T557" s="220">
        <f>S557*H557</f>
        <v>0</v>
      </c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R557" s="221" t="s">
        <v>102</v>
      </c>
      <c r="AT557" s="221" t="s">
        <v>278</v>
      </c>
      <c r="AU557" s="221" t="s">
        <v>84</v>
      </c>
      <c r="AY557" s="20" t="s">
        <v>277</v>
      </c>
      <c r="BE557" s="222">
        <f>IF(N557="základní",J557,0)</f>
        <v>0</v>
      </c>
      <c r="BF557" s="222">
        <f>IF(N557="snížená",J557,0)</f>
        <v>0</v>
      </c>
      <c r="BG557" s="222">
        <f>IF(N557="zákl. přenesená",J557,0)</f>
        <v>0</v>
      </c>
      <c r="BH557" s="222">
        <f>IF(N557="sníž. přenesená",J557,0)</f>
        <v>0</v>
      </c>
      <c r="BI557" s="222">
        <f>IF(N557="nulová",J557,0)</f>
        <v>0</v>
      </c>
      <c r="BJ557" s="20" t="s">
        <v>82</v>
      </c>
      <c r="BK557" s="222">
        <f>ROUND(I557*H557,2)</f>
        <v>0</v>
      </c>
      <c r="BL557" s="20" t="s">
        <v>102</v>
      </c>
      <c r="BM557" s="221" t="s">
        <v>3677</v>
      </c>
    </row>
    <row r="558" s="2" customFormat="1">
      <c r="A558" s="41"/>
      <c r="B558" s="42"/>
      <c r="C558" s="43"/>
      <c r="D558" s="223" t="s">
        <v>283</v>
      </c>
      <c r="E558" s="43"/>
      <c r="F558" s="224" t="s">
        <v>3678</v>
      </c>
      <c r="G558" s="43"/>
      <c r="H558" s="43"/>
      <c r="I558" s="225"/>
      <c r="J558" s="43"/>
      <c r="K558" s="43"/>
      <c r="L558" s="47"/>
      <c r="M558" s="226"/>
      <c r="N558" s="227"/>
      <c r="O558" s="87"/>
      <c r="P558" s="87"/>
      <c r="Q558" s="87"/>
      <c r="R558" s="87"/>
      <c r="S558" s="87"/>
      <c r="T558" s="88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T558" s="20" t="s">
        <v>283</v>
      </c>
      <c r="AU558" s="20" t="s">
        <v>84</v>
      </c>
    </row>
    <row r="559" s="2" customFormat="1" ht="16.5" customHeight="1">
      <c r="A559" s="41"/>
      <c r="B559" s="42"/>
      <c r="C559" s="210" t="s">
        <v>723</v>
      </c>
      <c r="D559" s="210" t="s">
        <v>278</v>
      </c>
      <c r="E559" s="211" t="s">
        <v>3679</v>
      </c>
      <c r="F559" s="212" t="s">
        <v>3680</v>
      </c>
      <c r="G559" s="213" t="s">
        <v>956</v>
      </c>
      <c r="H559" s="214">
        <v>3</v>
      </c>
      <c r="I559" s="215"/>
      <c r="J559" s="216">
        <f>ROUND(I559*H559,2)</f>
        <v>0</v>
      </c>
      <c r="K559" s="212" t="s">
        <v>19</v>
      </c>
      <c r="L559" s="47"/>
      <c r="M559" s="217" t="s">
        <v>19</v>
      </c>
      <c r="N559" s="218" t="s">
        <v>46</v>
      </c>
      <c r="O559" s="87"/>
      <c r="P559" s="219">
        <f>O559*H559</f>
        <v>0</v>
      </c>
      <c r="Q559" s="219">
        <v>0</v>
      </c>
      <c r="R559" s="219">
        <f>Q559*H559</f>
        <v>0</v>
      </c>
      <c r="S559" s="219">
        <v>0</v>
      </c>
      <c r="T559" s="220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1" t="s">
        <v>102</v>
      </c>
      <c r="AT559" s="221" t="s">
        <v>278</v>
      </c>
      <c r="AU559" s="221" t="s">
        <v>84</v>
      </c>
      <c r="AY559" s="20" t="s">
        <v>277</v>
      </c>
      <c r="BE559" s="222">
        <f>IF(N559="základní",J559,0)</f>
        <v>0</v>
      </c>
      <c r="BF559" s="222">
        <f>IF(N559="snížená",J559,0)</f>
        <v>0</v>
      </c>
      <c r="BG559" s="222">
        <f>IF(N559="zákl. přenesená",J559,0)</f>
        <v>0</v>
      </c>
      <c r="BH559" s="222">
        <f>IF(N559="sníž. přenesená",J559,0)</f>
        <v>0</v>
      </c>
      <c r="BI559" s="222">
        <f>IF(N559="nulová",J559,0)</f>
        <v>0</v>
      </c>
      <c r="BJ559" s="20" t="s">
        <v>82</v>
      </c>
      <c r="BK559" s="222">
        <f>ROUND(I559*H559,2)</f>
        <v>0</v>
      </c>
      <c r="BL559" s="20" t="s">
        <v>102</v>
      </c>
      <c r="BM559" s="221" t="s">
        <v>3681</v>
      </c>
    </row>
    <row r="560" s="2" customFormat="1">
      <c r="A560" s="41"/>
      <c r="B560" s="42"/>
      <c r="C560" s="43"/>
      <c r="D560" s="223" t="s">
        <v>283</v>
      </c>
      <c r="E560" s="43"/>
      <c r="F560" s="224" t="s">
        <v>3680</v>
      </c>
      <c r="G560" s="43"/>
      <c r="H560" s="43"/>
      <c r="I560" s="225"/>
      <c r="J560" s="43"/>
      <c r="K560" s="43"/>
      <c r="L560" s="47"/>
      <c r="M560" s="226"/>
      <c r="N560" s="227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283</v>
      </c>
      <c r="AU560" s="20" t="s">
        <v>84</v>
      </c>
    </row>
    <row r="561" s="2" customFormat="1" ht="16.5" customHeight="1">
      <c r="A561" s="41"/>
      <c r="B561" s="42"/>
      <c r="C561" s="210" t="s">
        <v>728</v>
      </c>
      <c r="D561" s="210" t="s">
        <v>278</v>
      </c>
      <c r="E561" s="211" t="s">
        <v>3682</v>
      </c>
      <c r="F561" s="212" t="s">
        <v>3683</v>
      </c>
      <c r="G561" s="213" t="s">
        <v>956</v>
      </c>
      <c r="H561" s="214">
        <v>1</v>
      </c>
      <c r="I561" s="215"/>
      <c r="J561" s="216">
        <f>ROUND(I561*H561,2)</f>
        <v>0</v>
      </c>
      <c r="K561" s="212" t="s">
        <v>19</v>
      </c>
      <c r="L561" s="47"/>
      <c r="M561" s="217" t="s">
        <v>19</v>
      </c>
      <c r="N561" s="218" t="s">
        <v>46</v>
      </c>
      <c r="O561" s="87"/>
      <c r="P561" s="219">
        <f>O561*H561</f>
        <v>0</v>
      </c>
      <c r="Q561" s="219">
        <v>0</v>
      </c>
      <c r="R561" s="219">
        <f>Q561*H561</f>
        <v>0</v>
      </c>
      <c r="S561" s="219">
        <v>0</v>
      </c>
      <c r="T561" s="220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1" t="s">
        <v>102</v>
      </c>
      <c r="AT561" s="221" t="s">
        <v>278</v>
      </c>
      <c r="AU561" s="221" t="s">
        <v>84</v>
      </c>
      <c r="AY561" s="20" t="s">
        <v>277</v>
      </c>
      <c r="BE561" s="222">
        <f>IF(N561="základní",J561,0)</f>
        <v>0</v>
      </c>
      <c r="BF561" s="222">
        <f>IF(N561="snížená",J561,0)</f>
        <v>0</v>
      </c>
      <c r="BG561" s="222">
        <f>IF(N561="zákl. přenesená",J561,0)</f>
        <v>0</v>
      </c>
      <c r="BH561" s="222">
        <f>IF(N561="sníž. přenesená",J561,0)</f>
        <v>0</v>
      </c>
      <c r="BI561" s="222">
        <f>IF(N561="nulová",J561,0)</f>
        <v>0</v>
      </c>
      <c r="BJ561" s="20" t="s">
        <v>82</v>
      </c>
      <c r="BK561" s="222">
        <f>ROUND(I561*H561,2)</f>
        <v>0</v>
      </c>
      <c r="BL561" s="20" t="s">
        <v>102</v>
      </c>
      <c r="BM561" s="221" t="s">
        <v>3684</v>
      </c>
    </row>
    <row r="562" s="2" customFormat="1">
      <c r="A562" s="41"/>
      <c r="B562" s="42"/>
      <c r="C562" s="43"/>
      <c r="D562" s="223" t="s">
        <v>283</v>
      </c>
      <c r="E562" s="43"/>
      <c r="F562" s="224" t="s">
        <v>3683</v>
      </c>
      <c r="G562" s="43"/>
      <c r="H562" s="43"/>
      <c r="I562" s="225"/>
      <c r="J562" s="43"/>
      <c r="K562" s="43"/>
      <c r="L562" s="47"/>
      <c r="M562" s="226"/>
      <c r="N562" s="227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283</v>
      </c>
      <c r="AU562" s="20" t="s">
        <v>84</v>
      </c>
    </row>
    <row r="563" s="2" customFormat="1" ht="16.5" customHeight="1">
      <c r="A563" s="41"/>
      <c r="B563" s="42"/>
      <c r="C563" s="210" t="s">
        <v>733</v>
      </c>
      <c r="D563" s="210" t="s">
        <v>278</v>
      </c>
      <c r="E563" s="211" t="s">
        <v>3685</v>
      </c>
      <c r="F563" s="212" t="s">
        <v>3686</v>
      </c>
      <c r="G563" s="213" t="s">
        <v>956</v>
      </c>
      <c r="H563" s="214">
        <v>1</v>
      </c>
      <c r="I563" s="215"/>
      <c r="J563" s="216">
        <f>ROUND(I563*H563,2)</f>
        <v>0</v>
      </c>
      <c r="K563" s="212" t="s">
        <v>19</v>
      </c>
      <c r="L563" s="47"/>
      <c r="M563" s="217" t="s">
        <v>19</v>
      </c>
      <c r="N563" s="218" t="s">
        <v>46</v>
      </c>
      <c r="O563" s="87"/>
      <c r="P563" s="219">
        <f>O563*H563</f>
        <v>0</v>
      </c>
      <c r="Q563" s="219">
        <v>0</v>
      </c>
      <c r="R563" s="219">
        <f>Q563*H563</f>
        <v>0</v>
      </c>
      <c r="S563" s="219">
        <v>0</v>
      </c>
      <c r="T563" s="220">
        <f>S563*H563</f>
        <v>0</v>
      </c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R563" s="221" t="s">
        <v>102</v>
      </c>
      <c r="AT563" s="221" t="s">
        <v>278</v>
      </c>
      <c r="AU563" s="221" t="s">
        <v>84</v>
      </c>
      <c r="AY563" s="20" t="s">
        <v>277</v>
      </c>
      <c r="BE563" s="222">
        <f>IF(N563="základní",J563,0)</f>
        <v>0</v>
      </c>
      <c r="BF563" s="222">
        <f>IF(N563="snížená",J563,0)</f>
        <v>0</v>
      </c>
      <c r="BG563" s="222">
        <f>IF(N563="zákl. přenesená",J563,0)</f>
        <v>0</v>
      </c>
      <c r="BH563" s="222">
        <f>IF(N563="sníž. přenesená",J563,0)</f>
        <v>0</v>
      </c>
      <c r="BI563" s="222">
        <f>IF(N563="nulová",J563,0)</f>
        <v>0</v>
      </c>
      <c r="BJ563" s="20" t="s">
        <v>82</v>
      </c>
      <c r="BK563" s="222">
        <f>ROUND(I563*H563,2)</f>
        <v>0</v>
      </c>
      <c r="BL563" s="20" t="s">
        <v>102</v>
      </c>
      <c r="BM563" s="221" t="s">
        <v>3687</v>
      </c>
    </row>
    <row r="564" s="2" customFormat="1">
      <c r="A564" s="41"/>
      <c r="B564" s="42"/>
      <c r="C564" s="43"/>
      <c r="D564" s="223" t="s">
        <v>283</v>
      </c>
      <c r="E564" s="43"/>
      <c r="F564" s="224" t="s">
        <v>3686</v>
      </c>
      <c r="G564" s="43"/>
      <c r="H564" s="43"/>
      <c r="I564" s="225"/>
      <c r="J564" s="43"/>
      <c r="K564" s="43"/>
      <c r="L564" s="47"/>
      <c r="M564" s="226"/>
      <c r="N564" s="227"/>
      <c r="O564" s="87"/>
      <c r="P564" s="87"/>
      <c r="Q564" s="87"/>
      <c r="R564" s="87"/>
      <c r="S564" s="87"/>
      <c r="T564" s="88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T564" s="20" t="s">
        <v>283</v>
      </c>
      <c r="AU564" s="20" t="s">
        <v>84</v>
      </c>
    </row>
    <row r="565" s="2" customFormat="1" ht="16.5" customHeight="1">
      <c r="A565" s="41"/>
      <c r="B565" s="42"/>
      <c r="C565" s="210" t="s">
        <v>738</v>
      </c>
      <c r="D565" s="210" t="s">
        <v>278</v>
      </c>
      <c r="E565" s="211" t="s">
        <v>3688</v>
      </c>
      <c r="F565" s="212" t="s">
        <v>3689</v>
      </c>
      <c r="G565" s="213" t="s">
        <v>1131</v>
      </c>
      <c r="H565" s="214">
        <v>687.64499999999998</v>
      </c>
      <c r="I565" s="215"/>
      <c r="J565" s="216">
        <f>ROUND(I565*H565,2)</f>
        <v>0</v>
      </c>
      <c r="K565" s="212" t="s">
        <v>19</v>
      </c>
      <c r="L565" s="47"/>
      <c r="M565" s="217" t="s">
        <v>19</v>
      </c>
      <c r="N565" s="218" t="s">
        <v>46</v>
      </c>
      <c r="O565" s="87"/>
      <c r="P565" s="219">
        <f>O565*H565</f>
        <v>0</v>
      </c>
      <c r="Q565" s="219">
        <v>0</v>
      </c>
      <c r="R565" s="219">
        <f>Q565*H565</f>
        <v>0</v>
      </c>
      <c r="S565" s="219">
        <v>1.73</v>
      </c>
      <c r="T565" s="220">
        <f>S565*H565</f>
        <v>1189.6258499999999</v>
      </c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R565" s="221" t="s">
        <v>102</v>
      </c>
      <c r="AT565" s="221" t="s">
        <v>278</v>
      </c>
      <c r="AU565" s="221" t="s">
        <v>84</v>
      </c>
      <c r="AY565" s="20" t="s">
        <v>277</v>
      </c>
      <c r="BE565" s="222">
        <f>IF(N565="základní",J565,0)</f>
        <v>0</v>
      </c>
      <c r="BF565" s="222">
        <f>IF(N565="snížená",J565,0)</f>
        <v>0</v>
      </c>
      <c r="BG565" s="222">
        <f>IF(N565="zákl. přenesená",J565,0)</f>
        <v>0</v>
      </c>
      <c r="BH565" s="222">
        <f>IF(N565="sníž. přenesená",J565,0)</f>
        <v>0</v>
      </c>
      <c r="BI565" s="222">
        <f>IF(N565="nulová",J565,0)</f>
        <v>0</v>
      </c>
      <c r="BJ565" s="20" t="s">
        <v>82</v>
      </c>
      <c r="BK565" s="222">
        <f>ROUND(I565*H565,2)</f>
        <v>0</v>
      </c>
      <c r="BL565" s="20" t="s">
        <v>102</v>
      </c>
      <c r="BM565" s="221" t="s">
        <v>3690</v>
      </c>
    </row>
    <row r="566" s="2" customFormat="1">
      <c r="A566" s="41"/>
      <c r="B566" s="42"/>
      <c r="C566" s="43"/>
      <c r="D566" s="223" t="s">
        <v>283</v>
      </c>
      <c r="E566" s="43"/>
      <c r="F566" s="224" t="s">
        <v>3689</v>
      </c>
      <c r="G566" s="43"/>
      <c r="H566" s="43"/>
      <c r="I566" s="225"/>
      <c r="J566" s="43"/>
      <c r="K566" s="43"/>
      <c r="L566" s="47"/>
      <c r="M566" s="226"/>
      <c r="N566" s="227"/>
      <c r="O566" s="87"/>
      <c r="P566" s="87"/>
      <c r="Q566" s="87"/>
      <c r="R566" s="87"/>
      <c r="S566" s="87"/>
      <c r="T566" s="88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T566" s="20" t="s">
        <v>283</v>
      </c>
      <c r="AU566" s="20" t="s">
        <v>84</v>
      </c>
    </row>
    <row r="567" s="12" customFormat="1">
      <c r="A567" s="12"/>
      <c r="B567" s="228"/>
      <c r="C567" s="229"/>
      <c r="D567" s="223" t="s">
        <v>285</v>
      </c>
      <c r="E567" s="230" t="s">
        <v>19</v>
      </c>
      <c r="F567" s="231" t="s">
        <v>3691</v>
      </c>
      <c r="G567" s="229"/>
      <c r="H567" s="232">
        <v>1.05</v>
      </c>
      <c r="I567" s="233"/>
      <c r="J567" s="229"/>
      <c r="K567" s="229"/>
      <c r="L567" s="234"/>
      <c r="M567" s="235"/>
      <c r="N567" s="236"/>
      <c r="O567" s="236"/>
      <c r="P567" s="236"/>
      <c r="Q567" s="236"/>
      <c r="R567" s="236"/>
      <c r="S567" s="236"/>
      <c r="T567" s="237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T567" s="238" t="s">
        <v>285</v>
      </c>
      <c r="AU567" s="238" t="s">
        <v>84</v>
      </c>
      <c r="AV567" s="12" t="s">
        <v>84</v>
      </c>
      <c r="AW567" s="12" t="s">
        <v>37</v>
      </c>
      <c r="AX567" s="12" t="s">
        <v>75</v>
      </c>
      <c r="AY567" s="238" t="s">
        <v>277</v>
      </c>
    </row>
    <row r="568" s="16" customFormat="1">
      <c r="A568" s="16"/>
      <c r="B568" s="291"/>
      <c r="C568" s="292"/>
      <c r="D568" s="223" t="s">
        <v>285</v>
      </c>
      <c r="E568" s="293" t="s">
        <v>19</v>
      </c>
      <c r="F568" s="294" t="s">
        <v>3297</v>
      </c>
      <c r="G568" s="292"/>
      <c r="H568" s="295">
        <v>1.05</v>
      </c>
      <c r="I568" s="296"/>
      <c r="J568" s="292"/>
      <c r="K568" s="292"/>
      <c r="L568" s="297"/>
      <c r="M568" s="298"/>
      <c r="N568" s="299"/>
      <c r="O568" s="299"/>
      <c r="P568" s="299"/>
      <c r="Q568" s="299"/>
      <c r="R568" s="299"/>
      <c r="S568" s="299"/>
      <c r="T568" s="300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T568" s="301" t="s">
        <v>285</v>
      </c>
      <c r="AU568" s="301" t="s">
        <v>84</v>
      </c>
      <c r="AV568" s="16" t="s">
        <v>98</v>
      </c>
      <c r="AW568" s="16" t="s">
        <v>37</v>
      </c>
      <c r="AX568" s="16" t="s">
        <v>75</v>
      </c>
      <c r="AY568" s="301" t="s">
        <v>277</v>
      </c>
    </row>
    <row r="569" s="12" customFormat="1">
      <c r="A569" s="12"/>
      <c r="B569" s="228"/>
      <c r="C569" s="229"/>
      <c r="D569" s="223" t="s">
        <v>285</v>
      </c>
      <c r="E569" s="230" t="s">
        <v>19</v>
      </c>
      <c r="F569" s="231" t="s">
        <v>3692</v>
      </c>
      <c r="G569" s="229"/>
      <c r="H569" s="232">
        <v>687.64499999999998</v>
      </c>
      <c r="I569" s="233"/>
      <c r="J569" s="229"/>
      <c r="K569" s="229"/>
      <c r="L569" s="234"/>
      <c r="M569" s="235"/>
      <c r="N569" s="236"/>
      <c r="O569" s="236"/>
      <c r="P569" s="236"/>
      <c r="Q569" s="236"/>
      <c r="R569" s="236"/>
      <c r="S569" s="236"/>
      <c r="T569" s="237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T569" s="238" t="s">
        <v>285</v>
      </c>
      <c r="AU569" s="238" t="s">
        <v>84</v>
      </c>
      <c r="AV569" s="12" t="s">
        <v>84</v>
      </c>
      <c r="AW569" s="12" t="s">
        <v>37</v>
      </c>
      <c r="AX569" s="12" t="s">
        <v>75</v>
      </c>
      <c r="AY569" s="238" t="s">
        <v>277</v>
      </c>
    </row>
    <row r="570" s="16" customFormat="1">
      <c r="A570" s="16"/>
      <c r="B570" s="291"/>
      <c r="C570" s="292"/>
      <c r="D570" s="223" t="s">
        <v>285</v>
      </c>
      <c r="E570" s="293" t="s">
        <v>19</v>
      </c>
      <c r="F570" s="294" t="s">
        <v>3297</v>
      </c>
      <c r="G570" s="292"/>
      <c r="H570" s="295">
        <v>687.64499999999998</v>
      </c>
      <c r="I570" s="296"/>
      <c r="J570" s="292"/>
      <c r="K570" s="292"/>
      <c r="L570" s="297"/>
      <c r="M570" s="298"/>
      <c r="N570" s="299"/>
      <c r="O570" s="299"/>
      <c r="P570" s="299"/>
      <c r="Q570" s="299"/>
      <c r="R570" s="299"/>
      <c r="S570" s="299"/>
      <c r="T570" s="300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T570" s="301" t="s">
        <v>285</v>
      </c>
      <c r="AU570" s="301" t="s">
        <v>84</v>
      </c>
      <c r="AV570" s="16" t="s">
        <v>98</v>
      </c>
      <c r="AW570" s="16" t="s">
        <v>37</v>
      </c>
      <c r="AX570" s="16" t="s">
        <v>82</v>
      </c>
      <c r="AY570" s="301" t="s">
        <v>277</v>
      </c>
    </row>
    <row r="571" s="2" customFormat="1" ht="16.5" customHeight="1">
      <c r="A571" s="41"/>
      <c r="B571" s="42"/>
      <c r="C571" s="210" t="s">
        <v>742</v>
      </c>
      <c r="D571" s="210" t="s">
        <v>278</v>
      </c>
      <c r="E571" s="211" t="s">
        <v>3693</v>
      </c>
      <c r="F571" s="212" t="s">
        <v>3694</v>
      </c>
      <c r="G571" s="213" t="s">
        <v>1131</v>
      </c>
      <c r="H571" s="214">
        <v>687.64499999999998</v>
      </c>
      <c r="I571" s="215"/>
      <c r="J571" s="216">
        <f>ROUND(I571*H571,2)</f>
        <v>0</v>
      </c>
      <c r="K571" s="212" t="s">
        <v>19</v>
      </c>
      <c r="L571" s="47"/>
      <c r="M571" s="217" t="s">
        <v>19</v>
      </c>
      <c r="N571" s="218" t="s">
        <v>46</v>
      </c>
      <c r="O571" s="87"/>
      <c r="P571" s="219">
        <f>O571*H571</f>
        <v>0</v>
      </c>
      <c r="Q571" s="219">
        <v>0</v>
      </c>
      <c r="R571" s="219">
        <f>Q571*H571</f>
        <v>0</v>
      </c>
      <c r="S571" s="219">
        <v>0</v>
      </c>
      <c r="T571" s="220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221" t="s">
        <v>102</v>
      </c>
      <c r="AT571" s="221" t="s">
        <v>278</v>
      </c>
      <c r="AU571" s="221" t="s">
        <v>84</v>
      </c>
      <c r="AY571" s="20" t="s">
        <v>277</v>
      </c>
      <c r="BE571" s="222">
        <f>IF(N571="základní",J571,0)</f>
        <v>0</v>
      </c>
      <c r="BF571" s="222">
        <f>IF(N571="snížená",J571,0)</f>
        <v>0</v>
      </c>
      <c r="BG571" s="222">
        <f>IF(N571="zákl. přenesená",J571,0)</f>
        <v>0</v>
      </c>
      <c r="BH571" s="222">
        <f>IF(N571="sníž. přenesená",J571,0)</f>
        <v>0</v>
      </c>
      <c r="BI571" s="222">
        <f>IF(N571="nulová",J571,0)</f>
        <v>0</v>
      </c>
      <c r="BJ571" s="20" t="s">
        <v>82</v>
      </c>
      <c r="BK571" s="222">
        <f>ROUND(I571*H571,2)</f>
        <v>0</v>
      </c>
      <c r="BL571" s="20" t="s">
        <v>102</v>
      </c>
      <c r="BM571" s="221" t="s">
        <v>3695</v>
      </c>
    </row>
    <row r="572" s="2" customFormat="1">
      <c r="A572" s="41"/>
      <c r="B572" s="42"/>
      <c r="C572" s="43"/>
      <c r="D572" s="223" t="s">
        <v>283</v>
      </c>
      <c r="E572" s="43"/>
      <c r="F572" s="224" t="s">
        <v>3694</v>
      </c>
      <c r="G572" s="43"/>
      <c r="H572" s="43"/>
      <c r="I572" s="225"/>
      <c r="J572" s="43"/>
      <c r="K572" s="43"/>
      <c r="L572" s="47"/>
      <c r="M572" s="226"/>
      <c r="N572" s="227"/>
      <c r="O572" s="87"/>
      <c r="P572" s="87"/>
      <c r="Q572" s="87"/>
      <c r="R572" s="87"/>
      <c r="S572" s="87"/>
      <c r="T572" s="88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T572" s="20" t="s">
        <v>283</v>
      </c>
      <c r="AU572" s="20" t="s">
        <v>84</v>
      </c>
    </row>
    <row r="573" s="12" customFormat="1">
      <c r="A573" s="12"/>
      <c r="B573" s="228"/>
      <c r="C573" s="229"/>
      <c r="D573" s="223" t="s">
        <v>285</v>
      </c>
      <c r="E573" s="230" t="s">
        <v>19</v>
      </c>
      <c r="F573" s="231" t="s">
        <v>3696</v>
      </c>
      <c r="G573" s="229"/>
      <c r="H573" s="232">
        <v>687.64499999999998</v>
      </c>
      <c r="I573" s="233"/>
      <c r="J573" s="229"/>
      <c r="K573" s="229"/>
      <c r="L573" s="234"/>
      <c r="M573" s="235"/>
      <c r="N573" s="236"/>
      <c r="O573" s="236"/>
      <c r="P573" s="236"/>
      <c r="Q573" s="236"/>
      <c r="R573" s="236"/>
      <c r="S573" s="236"/>
      <c r="T573" s="237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T573" s="238" t="s">
        <v>285</v>
      </c>
      <c r="AU573" s="238" t="s">
        <v>84</v>
      </c>
      <c r="AV573" s="12" t="s">
        <v>84</v>
      </c>
      <c r="AW573" s="12" t="s">
        <v>37</v>
      </c>
      <c r="AX573" s="12" t="s">
        <v>82</v>
      </c>
      <c r="AY573" s="238" t="s">
        <v>277</v>
      </c>
    </row>
    <row r="574" s="2" customFormat="1" ht="16.5" customHeight="1">
      <c r="A574" s="41"/>
      <c r="B574" s="42"/>
      <c r="C574" s="210" t="s">
        <v>747</v>
      </c>
      <c r="D574" s="210" t="s">
        <v>278</v>
      </c>
      <c r="E574" s="211" t="s">
        <v>3697</v>
      </c>
      <c r="F574" s="212" t="s">
        <v>3698</v>
      </c>
      <c r="G574" s="213" t="s">
        <v>1131</v>
      </c>
      <c r="H574" s="214">
        <v>687.64499999999998</v>
      </c>
      <c r="I574" s="215"/>
      <c r="J574" s="216">
        <f>ROUND(I574*H574,2)</f>
        <v>0</v>
      </c>
      <c r="K574" s="212" t="s">
        <v>19</v>
      </c>
      <c r="L574" s="47"/>
      <c r="M574" s="217" t="s">
        <v>19</v>
      </c>
      <c r="N574" s="218" t="s">
        <v>46</v>
      </c>
      <c r="O574" s="87"/>
      <c r="P574" s="219">
        <f>O574*H574</f>
        <v>0</v>
      </c>
      <c r="Q574" s="219">
        <v>0</v>
      </c>
      <c r="R574" s="219">
        <f>Q574*H574</f>
        <v>0</v>
      </c>
      <c r="S574" s="219">
        <v>0</v>
      </c>
      <c r="T574" s="220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1" t="s">
        <v>102</v>
      </c>
      <c r="AT574" s="221" t="s">
        <v>278</v>
      </c>
      <c r="AU574" s="221" t="s">
        <v>84</v>
      </c>
      <c r="AY574" s="20" t="s">
        <v>277</v>
      </c>
      <c r="BE574" s="222">
        <f>IF(N574="základní",J574,0)</f>
        <v>0</v>
      </c>
      <c r="BF574" s="222">
        <f>IF(N574="snížená",J574,0)</f>
        <v>0</v>
      </c>
      <c r="BG574" s="222">
        <f>IF(N574="zákl. přenesená",J574,0)</f>
        <v>0</v>
      </c>
      <c r="BH574" s="222">
        <f>IF(N574="sníž. přenesená",J574,0)</f>
        <v>0</v>
      </c>
      <c r="BI574" s="222">
        <f>IF(N574="nulová",J574,0)</f>
        <v>0</v>
      </c>
      <c r="BJ574" s="20" t="s">
        <v>82</v>
      </c>
      <c r="BK574" s="222">
        <f>ROUND(I574*H574,2)</f>
        <v>0</v>
      </c>
      <c r="BL574" s="20" t="s">
        <v>102</v>
      </c>
      <c r="BM574" s="221" t="s">
        <v>3699</v>
      </c>
    </row>
    <row r="575" s="2" customFormat="1">
      <c r="A575" s="41"/>
      <c r="B575" s="42"/>
      <c r="C575" s="43"/>
      <c r="D575" s="223" t="s">
        <v>283</v>
      </c>
      <c r="E575" s="43"/>
      <c r="F575" s="224" t="s">
        <v>3698</v>
      </c>
      <c r="G575" s="43"/>
      <c r="H575" s="43"/>
      <c r="I575" s="225"/>
      <c r="J575" s="43"/>
      <c r="K575" s="43"/>
      <c r="L575" s="47"/>
      <c r="M575" s="226"/>
      <c r="N575" s="227"/>
      <c r="O575" s="87"/>
      <c r="P575" s="87"/>
      <c r="Q575" s="87"/>
      <c r="R575" s="87"/>
      <c r="S575" s="87"/>
      <c r="T575" s="88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T575" s="20" t="s">
        <v>283</v>
      </c>
      <c r="AU575" s="20" t="s">
        <v>84</v>
      </c>
    </row>
    <row r="576" s="12" customFormat="1">
      <c r="A576" s="12"/>
      <c r="B576" s="228"/>
      <c r="C576" s="229"/>
      <c r="D576" s="223" t="s">
        <v>285</v>
      </c>
      <c r="E576" s="230" t="s">
        <v>19</v>
      </c>
      <c r="F576" s="231" t="s">
        <v>3696</v>
      </c>
      <c r="G576" s="229"/>
      <c r="H576" s="232">
        <v>687.64499999999998</v>
      </c>
      <c r="I576" s="233"/>
      <c r="J576" s="229"/>
      <c r="K576" s="229"/>
      <c r="L576" s="234"/>
      <c r="M576" s="235"/>
      <c r="N576" s="236"/>
      <c r="O576" s="236"/>
      <c r="P576" s="236"/>
      <c r="Q576" s="236"/>
      <c r="R576" s="236"/>
      <c r="S576" s="236"/>
      <c r="T576" s="237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T576" s="238" t="s">
        <v>285</v>
      </c>
      <c r="AU576" s="238" t="s">
        <v>84</v>
      </c>
      <c r="AV576" s="12" t="s">
        <v>84</v>
      </c>
      <c r="AW576" s="12" t="s">
        <v>37</v>
      </c>
      <c r="AX576" s="12" t="s">
        <v>82</v>
      </c>
      <c r="AY576" s="238" t="s">
        <v>277</v>
      </c>
    </row>
    <row r="577" s="2" customFormat="1" ht="16.5" customHeight="1">
      <c r="A577" s="41"/>
      <c r="B577" s="42"/>
      <c r="C577" s="210" t="s">
        <v>757</v>
      </c>
      <c r="D577" s="210" t="s">
        <v>278</v>
      </c>
      <c r="E577" s="211" t="s">
        <v>3700</v>
      </c>
      <c r="F577" s="212" t="s">
        <v>3701</v>
      </c>
      <c r="G577" s="213" t="s">
        <v>1131</v>
      </c>
      <c r="H577" s="214">
        <v>373.90499999999997</v>
      </c>
      <c r="I577" s="215"/>
      <c r="J577" s="216">
        <f>ROUND(I577*H577,2)</f>
        <v>0</v>
      </c>
      <c r="K577" s="212" t="s">
        <v>19</v>
      </c>
      <c r="L577" s="47"/>
      <c r="M577" s="217" t="s">
        <v>19</v>
      </c>
      <c r="N577" s="218" t="s">
        <v>46</v>
      </c>
      <c r="O577" s="87"/>
      <c r="P577" s="219">
        <f>O577*H577</f>
        <v>0</v>
      </c>
      <c r="Q577" s="219">
        <v>0</v>
      </c>
      <c r="R577" s="219">
        <f>Q577*H577</f>
        <v>0</v>
      </c>
      <c r="S577" s="219">
        <v>1.73</v>
      </c>
      <c r="T577" s="220">
        <f>S577*H577</f>
        <v>646.85564999999997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1" t="s">
        <v>102</v>
      </c>
      <c r="AT577" s="221" t="s">
        <v>278</v>
      </c>
      <c r="AU577" s="221" t="s">
        <v>84</v>
      </c>
      <c r="AY577" s="20" t="s">
        <v>277</v>
      </c>
      <c r="BE577" s="222">
        <f>IF(N577="základní",J577,0)</f>
        <v>0</v>
      </c>
      <c r="BF577" s="222">
        <f>IF(N577="snížená",J577,0)</f>
        <v>0</v>
      </c>
      <c r="BG577" s="222">
        <f>IF(N577="zákl. přenesená",J577,0)</f>
        <v>0</v>
      </c>
      <c r="BH577" s="222">
        <f>IF(N577="sníž. přenesená",J577,0)</f>
        <v>0</v>
      </c>
      <c r="BI577" s="222">
        <f>IF(N577="nulová",J577,0)</f>
        <v>0</v>
      </c>
      <c r="BJ577" s="20" t="s">
        <v>82</v>
      </c>
      <c r="BK577" s="222">
        <f>ROUND(I577*H577,2)</f>
        <v>0</v>
      </c>
      <c r="BL577" s="20" t="s">
        <v>102</v>
      </c>
      <c r="BM577" s="221" t="s">
        <v>3702</v>
      </c>
    </row>
    <row r="578" s="2" customFormat="1">
      <c r="A578" s="41"/>
      <c r="B578" s="42"/>
      <c r="C578" s="43"/>
      <c r="D578" s="223" t="s">
        <v>283</v>
      </c>
      <c r="E578" s="43"/>
      <c r="F578" s="224" t="s">
        <v>3703</v>
      </c>
      <c r="G578" s="43"/>
      <c r="H578" s="43"/>
      <c r="I578" s="225"/>
      <c r="J578" s="43"/>
      <c r="K578" s="43"/>
      <c r="L578" s="47"/>
      <c r="M578" s="226"/>
      <c r="N578" s="227"/>
      <c r="O578" s="87"/>
      <c r="P578" s="87"/>
      <c r="Q578" s="87"/>
      <c r="R578" s="87"/>
      <c r="S578" s="87"/>
      <c r="T578" s="88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T578" s="20" t="s">
        <v>283</v>
      </c>
      <c r="AU578" s="20" t="s">
        <v>84</v>
      </c>
    </row>
    <row r="579" s="12" customFormat="1">
      <c r="A579" s="12"/>
      <c r="B579" s="228"/>
      <c r="C579" s="229"/>
      <c r="D579" s="223" t="s">
        <v>285</v>
      </c>
      <c r="E579" s="230" t="s">
        <v>19</v>
      </c>
      <c r="F579" s="231" t="s">
        <v>3691</v>
      </c>
      <c r="G579" s="229"/>
      <c r="H579" s="232">
        <v>1.05</v>
      </c>
      <c r="I579" s="233"/>
      <c r="J579" s="229"/>
      <c r="K579" s="229"/>
      <c r="L579" s="234"/>
      <c r="M579" s="235"/>
      <c r="N579" s="236"/>
      <c r="O579" s="236"/>
      <c r="P579" s="236"/>
      <c r="Q579" s="236"/>
      <c r="R579" s="236"/>
      <c r="S579" s="236"/>
      <c r="T579" s="237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T579" s="238" t="s">
        <v>285</v>
      </c>
      <c r="AU579" s="238" t="s">
        <v>84</v>
      </c>
      <c r="AV579" s="12" t="s">
        <v>84</v>
      </c>
      <c r="AW579" s="12" t="s">
        <v>37</v>
      </c>
      <c r="AX579" s="12" t="s">
        <v>75</v>
      </c>
      <c r="AY579" s="238" t="s">
        <v>277</v>
      </c>
    </row>
    <row r="580" s="16" customFormat="1">
      <c r="A580" s="16"/>
      <c r="B580" s="291"/>
      <c r="C580" s="292"/>
      <c r="D580" s="223" t="s">
        <v>285</v>
      </c>
      <c r="E580" s="293" t="s">
        <v>19</v>
      </c>
      <c r="F580" s="294" t="s">
        <v>3297</v>
      </c>
      <c r="G580" s="292"/>
      <c r="H580" s="295">
        <v>1.05</v>
      </c>
      <c r="I580" s="296"/>
      <c r="J580" s="292"/>
      <c r="K580" s="292"/>
      <c r="L580" s="297"/>
      <c r="M580" s="298"/>
      <c r="N580" s="299"/>
      <c r="O580" s="299"/>
      <c r="P580" s="299"/>
      <c r="Q580" s="299"/>
      <c r="R580" s="299"/>
      <c r="S580" s="299"/>
      <c r="T580" s="300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T580" s="301" t="s">
        <v>285</v>
      </c>
      <c r="AU580" s="301" t="s">
        <v>84</v>
      </c>
      <c r="AV580" s="16" t="s">
        <v>98</v>
      </c>
      <c r="AW580" s="16" t="s">
        <v>37</v>
      </c>
      <c r="AX580" s="16" t="s">
        <v>75</v>
      </c>
      <c r="AY580" s="301" t="s">
        <v>277</v>
      </c>
    </row>
    <row r="581" s="12" customFormat="1">
      <c r="A581" s="12"/>
      <c r="B581" s="228"/>
      <c r="C581" s="229"/>
      <c r="D581" s="223" t="s">
        <v>285</v>
      </c>
      <c r="E581" s="230" t="s">
        <v>19</v>
      </c>
      <c r="F581" s="231" t="s">
        <v>3704</v>
      </c>
      <c r="G581" s="229"/>
      <c r="H581" s="232">
        <v>373.90499999999997</v>
      </c>
      <c r="I581" s="233"/>
      <c r="J581" s="229"/>
      <c r="K581" s="229"/>
      <c r="L581" s="234"/>
      <c r="M581" s="235"/>
      <c r="N581" s="236"/>
      <c r="O581" s="236"/>
      <c r="P581" s="236"/>
      <c r="Q581" s="236"/>
      <c r="R581" s="236"/>
      <c r="S581" s="236"/>
      <c r="T581" s="237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T581" s="238" t="s">
        <v>285</v>
      </c>
      <c r="AU581" s="238" t="s">
        <v>84</v>
      </c>
      <c r="AV581" s="12" t="s">
        <v>84</v>
      </c>
      <c r="AW581" s="12" t="s">
        <v>37</v>
      </c>
      <c r="AX581" s="12" t="s">
        <v>75</v>
      </c>
      <c r="AY581" s="238" t="s">
        <v>277</v>
      </c>
    </row>
    <row r="582" s="16" customFormat="1">
      <c r="A582" s="16"/>
      <c r="B582" s="291"/>
      <c r="C582" s="292"/>
      <c r="D582" s="223" t="s">
        <v>285</v>
      </c>
      <c r="E582" s="293" t="s">
        <v>19</v>
      </c>
      <c r="F582" s="294" t="s">
        <v>3297</v>
      </c>
      <c r="G582" s="292"/>
      <c r="H582" s="295">
        <v>373.90499999999997</v>
      </c>
      <c r="I582" s="296"/>
      <c r="J582" s="292"/>
      <c r="K582" s="292"/>
      <c r="L582" s="297"/>
      <c r="M582" s="298"/>
      <c r="N582" s="299"/>
      <c r="O582" s="299"/>
      <c r="P582" s="299"/>
      <c r="Q582" s="299"/>
      <c r="R582" s="299"/>
      <c r="S582" s="299"/>
      <c r="T582" s="300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T582" s="301" t="s">
        <v>285</v>
      </c>
      <c r="AU582" s="301" t="s">
        <v>84</v>
      </c>
      <c r="AV582" s="16" t="s">
        <v>98</v>
      </c>
      <c r="AW582" s="16" t="s">
        <v>37</v>
      </c>
      <c r="AX582" s="16" t="s">
        <v>82</v>
      </c>
      <c r="AY582" s="301" t="s">
        <v>277</v>
      </c>
    </row>
    <row r="583" s="2" customFormat="1" ht="16.5" customHeight="1">
      <c r="A583" s="41"/>
      <c r="B583" s="42"/>
      <c r="C583" s="210" t="s">
        <v>767</v>
      </c>
      <c r="D583" s="210" t="s">
        <v>278</v>
      </c>
      <c r="E583" s="211" t="s">
        <v>3705</v>
      </c>
      <c r="F583" s="212" t="s">
        <v>3706</v>
      </c>
      <c r="G583" s="213" t="s">
        <v>1131</v>
      </c>
      <c r="H583" s="214">
        <v>373.90499999999997</v>
      </c>
      <c r="I583" s="215"/>
      <c r="J583" s="216">
        <f>ROUND(I583*H583,2)</f>
        <v>0</v>
      </c>
      <c r="K583" s="212" t="s">
        <v>19</v>
      </c>
      <c r="L583" s="47"/>
      <c r="M583" s="217" t="s">
        <v>19</v>
      </c>
      <c r="N583" s="218" t="s">
        <v>46</v>
      </c>
      <c r="O583" s="87"/>
      <c r="P583" s="219">
        <f>O583*H583</f>
        <v>0</v>
      </c>
      <c r="Q583" s="219">
        <v>0</v>
      </c>
      <c r="R583" s="219">
        <f>Q583*H583</f>
        <v>0</v>
      </c>
      <c r="S583" s="219">
        <v>0</v>
      </c>
      <c r="T583" s="220">
        <f>S583*H583</f>
        <v>0</v>
      </c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R583" s="221" t="s">
        <v>102</v>
      </c>
      <c r="AT583" s="221" t="s">
        <v>278</v>
      </c>
      <c r="AU583" s="221" t="s">
        <v>84</v>
      </c>
      <c r="AY583" s="20" t="s">
        <v>277</v>
      </c>
      <c r="BE583" s="222">
        <f>IF(N583="základní",J583,0)</f>
        <v>0</v>
      </c>
      <c r="BF583" s="222">
        <f>IF(N583="snížená",J583,0)</f>
        <v>0</v>
      </c>
      <c r="BG583" s="222">
        <f>IF(N583="zákl. přenesená",J583,0)</f>
        <v>0</v>
      </c>
      <c r="BH583" s="222">
        <f>IF(N583="sníž. přenesená",J583,0)</f>
        <v>0</v>
      </c>
      <c r="BI583" s="222">
        <f>IF(N583="nulová",J583,0)</f>
        <v>0</v>
      </c>
      <c r="BJ583" s="20" t="s">
        <v>82</v>
      </c>
      <c r="BK583" s="222">
        <f>ROUND(I583*H583,2)</f>
        <v>0</v>
      </c>
      <c r="BL583" s="20" t="s">
        <v>102</v>
      </c>
      <c r="BM583" s="221" t="s">
        <v>3707</v>
      </c>
    </row>
    <row r="584" s="2" customFormat="1">
      <c r="A584" s="41"/>
      <c r="B584" s="42"/>
      <c r="C584" s="43"/>
      <c r="D584" s="223" t="s">
        <v>283</v>
      </c>
      <c r="E584" s="43"/>
      <c r="F584" s="224" t="s">
        <v>3708</v>
      </c>
      <c r="G584" s="43"/>
      <c r="H584" s="43"/>
      <c r="I584" s="225"/>
      <c r="J584" s="43"/>
      <c r="K584" s="43"/>
      <c r="L584" s="47"/>
      <c r="M584" s="226"/>
      <c r="N584" s="227"/>
      <c r="O584" s="87"/>
      <c r="P584" s="87"/>
      <c r="Q584" s="87"/>
      <c r="R584" s="87"/>
      <c r="S584" s="87"/>
      <c r="T584" s="88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T584" s="20" t="s">
        <v>283</v>
      </c>
      <c r="AU584" s="20" t="s">
        <v>84</v>
      </c>
    </row>
    <row r="585" s="12" customFormat="1">
      <c r="A585" s="12"/>
      <c r="B585" s="228"/>
      <c r="C585" s="229"/>
      <c r="D585" s="223" t="s">
        <v>285</v>
      </c>
      <c r="E585" s="230" t="s">
        <v>19</v>
      </c>
      <c r="F585" s="231" t="s">
        <v>3709</v>
      </c>
      <c r="G585" s="229"/>
      <c r="H585" s="232">
        <v>373.90499999999997</v>
      </c>
      <c r="I585" s="233"/>
      <c r="J585" s="229"/>
      <c r="K585" s="229"/>
      <c r="L585" s="234"/>
      <c r="M585" s="235"/>
      <c r="N585" s="236"/>
      <c r="O585" s="236"/>
      <c r="P585" s="236"/>
      <c r="Q585" s="236"/>
      <c r="R585" s="236"/>
      <c r="S585" s="236"/>
      <c r="T585" s="237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T585" s="238" t="s">
        <v>285</v>
      </c>
      <c r="AU585" s="238" t="s">
        <v>84</v>
      </c>
      <c r="AV585" s="12" t="s">
        <v>84</v>
      </c>
      <c r="AW585" s="12" t="s">
        <v>37</v>
      </c>
      <c r="AX585" s="12" t="s">
        <v>82</v>
      </c>
      <c r="AY585" s="238" t="s">
        <v>277</v>
      </c>
    </row>
    <row r="586" s="2" customFormat="1" ht="16.5" customHeight="1">
      <c r="A586" s="41"/>
      <c r="B586" s="42"/>
      <c r="C586" s="210" t="s">
        <v>776</v>
      </c>
      <c r="D586" s="210" t="s">
        <v>278</v>
      </c>
      <c r="E586" s="211" t="s">
        <v>3710</v>
      </c>
      <c r="F586" s="212" t="s">
        <v>3711</v>
      </c>
      <c r="G586" s="213" t="s">
        <v>956</v>
      </c>
      <c r="H586" s="214">
        <v>314</v>
      </c>
      <c r="I586" s="215"/>
      <c r="J586" s="216">
        <f>ROUND(I586*H586,2)</f>
        <v>0</v>
      </c>
      <c r="K586" s="212" t="s">
        <v>19</v>
      </c>
      <c r="L586" s="47"/>
      <c r="M586" s="217" t="s">
        <v>19</v>
      </c>
      <c r="N586" s="218" t="s">
        <v>46</v>
      </c>
      <c r="O586" s="87"/>
      <c r="P586" s="219">
        <f>O586*H586</f>
        <v>0</v>
      </c>
      <c r="Q586" s="219">
        <v>4.0000000000000003E-05</v>
      </c>
      <c r="R586" s="219">
        <f>Q586*H586</f>
        <v>0.012560000000000002</v>
      </c>
      <c r="S586" s="219">
        <v>0</v>
      </c>
      <c r="T586" s="220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1" t="s">
        <v>102</v>
      </c>
      <c r="AT586" s="221" t="s">
        <v>278</v>
      </c>
      <c r="AU586" s="221" t="s">
        <v>84</v>
      </c>
      <c r="AY586" s="20" t="s">
        <v>277</v>
      </c>
      <c r="BE586" s="222">
        <f>IF(N586="základní",J586,0)</f>
        <v>0</v>
      </c>
      <c r="BF586" s="222">
        <f>IF(N586="snížená",J586,0)</f>
        <v>0</v>
      </c>
      <c r="BG586" s="222">
        <f>IF(N586="zákl. přenesená",J586,0)</f>
        <v>0</v>
      </c>
      <c r="BH586" s="222">
        <f>IF(N586="sníž. přenesená",J586,0)</f>
        <v>0</v>
      </c>
      <c r="BI586" s="222">
        <f>IF(N586="nulová",J586,0)</f>
        <v>0</v>
      </c>
      <c r="BJ586" s="20" t="s">
        <v>82</v>
      </c>
      <c r="BK586" s="222">
        <f>ROUND(I586*H586,2)</f>
        <v>0</v>
      </c>
      <c r="BL586" s="20" t="s">
        <v>102</v>
      </c>
      <c r="BM586" s="221" t="s">
        <v>3712</v>
      </c>
    </row>
    <row r="587" s="2" customFormat="1">
      <c r="A587" s="41"/>
      <c r="B587" s="42"/>
      <c r="C587" s="43"/>
      <c r="D587" s="223" t="s">
        <v>283</v>
      </c>
      <c r="E587" s="43"/>
      <c r="F587" s="224" t="s">
        <v>3713</v>
      </c>
      <c r="G587" s="43"/>
      <c r="H587" s="43"/>
      <c r="I587" s="225"/>
      <c r="J587" s="43"/>
      <c r="K587" s="43"/>
      <c r="L587" s="47"/>
      <c r="M587" s="226"/>
      <c r="N587" s="227"/>
      <c r="O587" s="87"/>
      <c r="P587" s="87"/>
      <c r="Q587" s="87"/>
      <c r="R587" s="87"/>
      <c r="S587" s="87"/>
      <c r="T587" s="88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T587" s="20" t="s">
        <v>283</v>
      </c>
      <c r="AU587" s="20" t="s">
        <v>84</v>
      </c>
    </row>
    <row r="588" s="2" customFormat="1" ht="16.5" customHeight="1">
      <c r="A588" s="41"/>
      <c r="B588" s="42"/>
      <c r="C588" s="210" t="s">
        <v>781</v>
      </c>
      <c r="D588" s="210" t="s">
        <v>278</v>
      </c>
      <c r="E588" s="211" t="s">
        <v>3714</v>
      </c>
      <c r="F588" s="212" t="s">
        <v>3715</v>
      </c>
      <c r="G588" s="213" t="s">
        <v>956</v>
      </c>
      <c r="H588" s="214">
        <v>46</v>
      </c>
      <c r="I588" s="215"/>
      <c r="J588" s="216">
        <f>ROUND(I588*H588,2)</f>
        <v>0</v>
      </c>
      <c r="K588" s="212" t="s">
        <v>19</v>
      </c>
      <c r="L588" s="47"/>
      <c r="M588" s="217" t="s">
        <v>19</v>
      </c>
      <c r="N588" s="218" t="s">
        <v>46</v>
      </c>
      <c r="O588" s="87"/>
      <c r="P588" s="219">
        <f>O588*H588</f>
        <v>0</v>
      </c>
      <c r="Q588" s="219">
        <v>8.0000000000000007E-05</v>
      </c>
      <c r="R588" s="219">
        <f>Q588*H588</f>
        <v>0.0036800000000000001</v>
      </c>
      <c r="S588" s="219">
        <v>0</v>
      </c>
      <c r="T588" s="220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1" t="s">
        <v>102</v>
      </c>
      <c r="AT588" s="221" t="s">
        <v>278</v>
      </c>
      <c r="AU588" s="221" t="s">
        <v>84</v>
      </c>
      <c r="AY588" s="20" t="s">
        <v>277</v>
      </c>
      <c r="BE588" s="222">
        <f>IF(N588="základní",J588,0)</f>
        <v>0</v>
      </c>
      <c r="BF588" s="222">
        <f>IF(N588="snížená",J588,0)</f>
        <v>0</v>
      </c>
      <c r="BG588" s="222">
        <f>IF(N588="zákl. přenesená",J588,0)</f>
        <v>0</v>
      </c>
      <c r="BH588" s="222">
        <f>IF(N588="sníž. přenesená",J588,0)</f>
        <v>0</v>
      </c>
      <c r="BI588" s="222">
        <f>IF(N588="nulová",J588,0)</f>
        <v>0</v>
      </c>
      <c r="BJ588" s="20" t="s">
        <v>82</v>
      </c>
      <c r="BK588" s="222">
        <f>ROUND(I588*H588,2)</f>
        <v>0</v>
      </c>
      <c r="BL588" s="20" t="s">
        <v>102</v>
      </c>
      <c r="BM588" s="221" t="s">
        <v>3716</v>
      </c>
    </row>
    <row r="589" s="2" customFormat="1">
      <c r="A589" s="41"/>
      <c r="B589" s="42"/>
      <c r="C589" s="43"/>
      <c r="D589" s="223" t="s">
        <v>283</v>
      </c>
      <c r="E589" s="43"/>
      <c r="F589" s="224" t="s">
        <v>3717</v>
      </c>
      <c r="G589" s="43"/>
      <c r="H589" s="43"/>
      <c r="I589" s="225"/>
      <c r="J589" s="43"/>
      <c r="K589" s="43"/>
      <c r="L589" s="47"/>
      <c r="M589" s="226"/>
      <c r="N589" s="227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283</v>
      </c>
      <c r="AU589" s="20" t="s">
        <v>84</v>
      </c>
    </row>
    <row r="590" s="2" customFormat="1" ht="16.5" customHeight="1">
      <c r="A590" s="41"/>
      <c r="B590" s="42"/>
      <c r="C590" s="210" t="s">
        <v>786</v>
      </c>
      <c r="D590" s="210" t="s">
        <v>278</v>
      </c>
      <c r="E590" s="211" t="s">
        <v>3718</v>
      </c>
      <c r="F590" s="212" t="s">
        <v>3719</v>
      </c>
      <c r="G590" s="213" t="s">
        <v>1131</v>
      </c>
      <c r="H590" s="214">
        <v>24.795000000000002</v>
      </c>
      <c r="I590" s="215"/>
      <c r="J590" s="216">
        <f>ROUND(I590*H590,2)</f>
        <v>0</v>
      </c>
      <c r="K590" s="212" t="s">
        <v>2354</v>
      </c>
      <c r="L590" s="47"/>
      <c r="M590" s="217" t="s">
        <v>19</v>
      </c>
      <c r="N590" s="218" t="s">
        <v>46</v>
      </c>
      <c r="O590" s="87"/>
      <c r="P590" s="219">
        <f>O590*H590</f>
        <v>0</v>
      </c>
      <c r="Q590" s="219">
        <v>0</v>
      </c>
      <c r="R590" s="219">
        <f>Q590*H590</f>
        <v>0</v>
      </c>
      <c r="S590" s="219">
        <v>2.2000000000000002</v>
      </c>
      <c r="T590" s="220">
        <f>S590*H590</f>
        <v>54.549000000000007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1" t="s">
        <v>102</v>
      </c>
      <c r="AT590" s="221" t="s">
        <v>278</v>
      </c>
      <c r="AU590" s="221" t="s">
        <v>84</v>
      </c>
      <c r="AY590" s="20" t="s">
        <v>277</v>
      </c>
      <c r="BE590" s="222">
        <f>IF(N590="základní",J590,0)</f>
        <v>0</v>
      </c>
      <c r="BF590" s="222">
        <f>IF(N590="snížená",J590,0)</f>
        <v>0</v>
      </c>
      <c r="BG590" s="222">
        <f>IF(N590="zákl. přenesená",J590,0)</f>
        <v>0</v>
      </c>
      <c r="BH590" s="222">
        <f>IF(N590="sníž. přenesená",J590,0)</f>
        <v>0</v>
      </c>
      <c r="BI590" s="222">
        <f>IF(N590="nulová",J590,0)</f>
        <v>0</v>
      </c>
      <c r="BJ590" s="20" t="s">
        <v>82</v>
      </c>
      <c r="BK590" s="222">
        <f>ROUND(I590*H590,2)</f>
        <v>0</v>
      </c>
      <c r="BL590" s="20" t="s">
        <v>102</v>
      </c>
      <c r="BM590" s="221" t="s">
        <v>3720</v>
      </c>
    </row>
    <row r="591" s="2" customFormat="1">
      <c r="A591" s="41"/>
      <c r="B591" s="42"/>
      <c r="C591" s="43"/>
      <c r="D591" s="223" t="s">
        <v>283</v>
      </c>
      <c r="E591" s="43"/>
      <c r="F591" s="224" t="s">
        <v>3719</v>
      </c>
      <c r="G591" s="43"/>
      <c r="H591" s="43"/>
      <c r="I591" s="225"/>
      <c r="J591" s="43"/>
      <c r="K591" s="43"/>
      <c r="L591" s="47"/>
      <c r="M591" s="226"/>
      <c r="N591" s="227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283</v>
      </c>
      <c r="AU591" s="20" t="s">
        <v>84</v>
      </c>
    </row>
    <row r="592" s="2" customFormat="1">
      <c r="A592" s="41"/>
      <c r="B592" s="42"/>
      <c r="C592" s="43"/>
      <c r="D592" s="252" t="s">
        <v>2357</v>
      </c>
      <c r="E592" s="43"/>
      <c r="F592" s="253" t="s">
        <v>3721</v>
      </c>
      <c r="G592" s="43"/>
      <c r="H592" s="43"/>
      <c r="I592" s="225"/>
      <c r="J592" s="43"/>
      <c r="K592" s="43"/>
      <c r="L592" s="47"/>
      <c r="M592" s="226"/>
      <c r="N592" s="227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2357</v>
      </c>
      <c r="AU592" s="20" t="s">
        <v>84</v>
      </c>
    </row>
    <row r="593" s="12" customFormat="1">
      <c r="A593" s="12"/>
      <c r="B593" s="228"/>
      <c r="C593" s="229"/>
      <c r="D593" s="223" t="s">
        <v>285</v>
      </c>
      <c r="E593" s="230" t="s">
        <v>19</v>
      </c>
      <c r="F593" s="231" t="s">
        <v>3722</v>
      </c>
      <c r="G593" s="229"/>
      <c r="H593" s="232">
        <v>24.795000000000002</v>
      </c>
      <c r="I593" s="233"/>
      <c r="J593" s="229"/>
      <c r="K593" s="229"/>
      <c r="L593" s="234"/>
      <c r="M593" s="235"/>
      <c r="N593" s="236"/>
      <c r="O593" s="236"/>
      <c r="P593" s="236"/>
      <c r="Q593" s="236"/>
      <c r="R593" s="236"/>
      <c r="S593" s="236"/>
      <c r="T593" s="237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T593" s="238" t="s">
        <v>285</v>
      </c>
      <c r="AU593" s="238" t="s">
        <v>84</v>
      </c>
      <c r="AV593" s="12" t="s">
        <v>84</v>
      </c>
      <c r="AW593" s="12" t="s">
        <v>37</v>
      </c>
      <c r="AX593" s="12" t="s">
        <v>82</v>
      </c>
      <c r="AY593" s="238" t="s">
        <v>277</v>
      </c>
    </row>
    <row r="594" s="2" customFormat="1" ht="16.5" customHeight="1">
      <c r="A594" s="41"/>
      <c r="B594" s="42"/>
      <c r="C594" s="210" t="s">
        <v>1360</v>
      </c>
      <c r="D594" s="210" t="s">
        <v>278</v>
      </c>
      <c r="E594" s="211" t="s">
        <v>3723</v>
      </c>
      <c r="F594" s="212" t="s">
        <v>3724</v>
      </c>
      <c r="G594" s="213" t="s">
        <v>1131</v>
      </c>
      <c r="H594" s="214">
        <v>84.853999999999999</v>
      </c>
      <c r="I594" s="215"/>
      <c r="J594" s="216">
        <f>ROUND(I594*H594,2)</f>
        <v>0</v>
      </c>
      <c r="K594" s="212" t="s">
        <v>2354</v>
      </c>
      <c r="L594" s="47"/>
      <c r="M594" s="217" t="s">
        <v>19</v>
      </c>
      <c r="N594" s="218" t="s">
        <v>46</v>
      </c>
      <c r="O594" s="87"/>
      <c r="P594" s="219">
        <f>O594*H594</f>
        <v>0</v>
      </c>
      <c r="Q594" s="219">
        <v>0</v>
      </c>
      <c r="R594" s="219">
        <f>Q594*H594</f>
        <v>0</v>
      </c>
      <c r="S594" s="219">
        <v>2.27</v>
      </c>
      <c r="T594" s="220">
        <f>S594*H594</f>
        <v>192.61858000000001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1" t="s">
        <v>102</v>
      </c>
      <c r="AT594" s="221" t="s">
        <v>278</v>
      </c>
      <c r="AU594" s="221" t="s">
        <v>84</v>
      </c>
      <c r="AY594" s="20" t="s">
        <v>277</v>
      </c>
      <c r="BE594" s="222">
        <f>IF(N594="základní",J594,0)</f>
        <v>0</v>
      </c>
      <c r="BF594" s="222">
        <f>IF(N594="snížená",J594,0)</f>
        <v>0</v>
      </c>
      <c r="BG594" s="222">
        <f>IF(N594="zákl. přenesená",J594,0)</f>
        <v>0</v>
      </c>
      <c r="BH594" s="222">
        <f>IF(N594="sníž. přenesená",J594,0)</f>
        <v>0</v>
      </c>
      <c r="BI594" s="222">
        <f>IF(N594="nulová",J594,0)</f>
        <v>0</v>
      </c>
      <c r="BJ594" s="20" t="s">
        <v>82</v>
      </c>
      <c r="BK594" s="222">
        <f>ROUND(I594*H594,2)</f>
        <v>0</v>
      </c>
      <c r="BL594" s="20" t="s">
        <v>102</v>
      </c>
      <c r="BM594" s="221" t="s">
        <v>3725</v>
      </c>
    </row>
    <row r="595" s="2" customFormat="1">
      <c r="A595" s="41"/>
      <c r="B595" s="42"/>
      <c r="C595" s="43"/>
      <c r="D595" s="223" t="s">
        <v>283</v>
      </c>
      <c r="E595" s="43"/>
      <c r="F595" s="224" t="s">
        <v>3726</v>
      </c>
      <c r="G595" s="43"/>
      <c r="H595" s="43"/>
      <c r="I595" s="225"/>
      <c r="J595" s="43"/>
      <c r="K595" s="43"/>
      <c r="L595" s="47"/>
      <c r="M595" s="226"/>
      <c r="N595" s="227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283</v>
      </c>
      <c r="AU595" s="20" t="s">
        <v>84</v>
      </c>
    </row>
    <row r="596" s="2" customFormat="1">
      <c r="A596" s="41"/>
      <c r="B596" s="42"/>
      <c r="C596" s="43"/>
      <c r="D596" s="252" t="s">
        <v>2357</v>
      </c>
      <c r="E596" s="43"/>
      <c r="F596" s="253" t="s">
        <v>3727</v>
      </c>
      <c r="G596" s="43"/>
      <c r="H596" s="43"/>
      <c r="I596" s="225"/>
      <c r="J596" s="43"/>
      <c r="K596" s="43"/>
      <c r="L596" s="47"/>
      <c r="M596" s="226"/>
      <c r="N596" s="227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2357</v>
      </c>
      <c r="AU596" s="20" t="s">
        <v>84</v>
      </c>
    </row>
    <row r="597" s="12" customFormat="1">
      <c r="A597" s="12"/>
      <c r="B597" s="228"/>
      <c r="C597" s="229"/>
      <c r="D597" s="223" t="s">
        <v>285</v>
      </c>
      <c r="E597" s="230" t="s">
        <v>19</v>
      </c>
      <c r="F597" s="231" t="s">
        <v>3728</v>
      </c>
      <c r="G597" s="229"/>
      <c r="H597" s="232">
        <v>49.590000000000003</v>
      </c>
      <c r="I597" s="233"/>
      <c r="J597" s="229"/>
      <c r="K597" s="229"/>
      <c r="L597" s="234"/>
      <c r="M597" s="235"/>
      <c r="N597" s="236"/>
      <c r="O597" s="236"/>
      <c r="P597" s="236"/>
      <c r="Q597" s="236"/>
      <c r="R597" s="236"/>
      <c r="S597" s="236"/>
      <c r="T597" s="237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T597" s="238" t="s">
        <v>285</v>
      </c>
      <c r="AU597" s="238" t="s">
        <v>84</v>
      </c>
      <c r="AV597" s="12" t="s">
        <v>84</v>
      </c>
      <c r="AW597" s="12" t="s">
        <v>37</v>
      </c>
      <c r="AX597" s="12" t="s">
        <v>75</v>
      </c>
      <c r="AY597" s="238" t="s">
        <v>277</v>
      </c>
    </row>
    <row r="598" s="12" customFormat="1">
      <c r="A598" s="12"/>
      <c r="B598" s="228"/>
      <c r="C598" s="229"/>
      <c r="D598" s="223" t="s">
        <v>285</v>
      </c>
      <c r="E598" s="230" t="s">
        <v>19</v>
      </c>
      <c r="F598" s="231" t="s">
        <v>3729</v>
      </c>
      <c r="G598" s="229"/>
      <c r="H598" s="232">
        <v>35.264000000000003</v>
      </c>
      <c r="I598" s="233"/>
      <c r="J598" s="229"/>
      <c r="K598" s="229"/>
      <c r="L598" s="234"/>
      <c r="M598" s="235"/>
      <c r="N598" s="236"/>
      <c r="O598" s="236"/>
      <c r="P598" s="236"/>
      <c r="Q598" s="236"/>
      <c r="R598" s="236"/>
      <c r="S598" s="236"/>
      <c r="T598" s="237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T598" s="238" t="s">
        <v>285</v>
      </c>
      <c r="AU598" s="238" t="s">
        <v>84</v>
      </c>
      <c r="AV598" s="12" t="s">
        <v>84</v>
      </c>
      <c r="AW598" s="12" t="s">
        <v>37</v>
      </c>
      <c r="AX598" s="12" t="s">
        <v>75</v>
      </c>
      <c r="AY598" s="238" t="s">
        <v>277</v>
      </c>
    </row>
    <row r="599" s="15" customFormat="1">
      <c r="A599" s="15"/>
      <c r="B599" s="264"/>
      <c r="C599" s="265"/>
      <c r="D599" s="223" t="s">
        <v>285</v>
      </c>
      <c r="E599" s="266" t="s">
        <v>19</v>
      </c>
      <c r="F599" s="267" t="s">
        <v>2372</v>
      </c>
      <c r="G599" s="265"/>
      <c r="H599" s="268">
        <v>84.854000000000013</v>
      </c>
      <c r="I599" s="269"/>
      <c r="J599" s="265"/>
      <c r="K599" s="265"/>
      <c r="L599" s="270"/>
      <c r="M599" s="271"/>
      <c r="N599" s="272"/>
      <c r="O599" s="272"/>
      <c r="P599" s="272"/>
      <c r="Q599" s="272"/>
      <c r="R599" s="272"/>
      <c r="S599" s="272"/>
      <c r="T599" s="273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74" t="s">
        <v>285</v>
      </c>
      <c r="AU599" s="274" t="s">
        <v>84</v>
      </c>
      <c r="AV599" s="15" t="s">
        <v>102</v>
      </c>
      <c r="AW599" s="15" t="s">
        <v>37</v>
      </c>
      <c r="AX599" s="15" t="s">
        <v>82</v>
      </c>
      <c r="AY599" s="274" t="s">
        <v>277</v>
      </c>
    </row>
    <row r="600" s="2" customFormat="1" ht="16.5" customHeight="1">
      <c r="A600" s="41"/>
      <c r="B600" s="42"/>
      <c r="C600" s="210" t="s">
        <v>1362</v>
      </c>
      <c r="D600" s="210" t="s">
        <v>278</v>
      </c>
      <c r="E600" s="211" t="s">
        <v>3730</v>
      </c>
      <c r="F600" s="212" t="s">
        <v>3731</v>
      </c>
      <c r="G600" s="213" t="s">
        <v>1131</v>
      </c>
      <c r="H600" s="214">
        <v>0.20399999999999999</v>
      </c>
      <c r="I600" s="215"/>
      <c r="J600" s="216">
        <f>ROUND(I600*H600,2)</f>
        <v>0</v>
      </c>
      <c r="K600" s="212" t="s">
        <v>2354</v>
      </c>
      <c r="L600" s="47"/>
      <c r="M600" s="217" t="s">
        <v>19</v>
      </c>
      <c r="N600" s="218" t="s">
        <v>46</v>
      </c>
      <c r="O600" s="87"/>
      <c r="P600" s="219">
        <f>O600*H600</f>
        <v>0</v>
      </c>
      <c r="Q600" s="219">
        <v>0</v>
      </c>
      <c r="R600" s="219">
        <f>Q600*H600</f>
        <v>0</v>
      </c>
      <c r="S600" s="219">
        <v>2.5</v>
      </c>
      <c r="T600" s="220">
        <f>S600*H600</f>
        <v>0.51000000000000001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1" t="s">
        <v>102</v>
      </c>
      <c r="AT600" s="221" t="s">
        <v>278</v>
      </c>
      <c r="AU600" s="221" t="s">
        <v>84</v>
      </c>
      <c r="AY600" s="20" t="s">
        <v>277</v>
      </c>
      <c r="BE600" s="222">
        <f>IF(N600="základní",J600,0)</f>
        <v>0</v>
      </c>
      <c r="BF600" s="222">
        <f>IF(N600="snížená",J600,0)</f>
        <v>0</v>
      </c>
      <c r="BG600" s="222">
        <f>IF(N600="zákl. přenesená",J600,0)</f>
        <v>0</v>
      </c>
      <c r="BH600" s="222">
        <f>IF(N600="sníž. přenesená",J600,0)</f>
        <v>0</v>
      </c>
      <c r="BI600" s="222">
        <f>IF(N600="nulová",J600,0)</f>
        <v>0</v>
      </c>
      <c r="BJ600" s="20" t="s">
        <v>82</v>
      </c>
      <c r="BK600" s="222">
        <f>ROUND(I600*H600,2)</f>
        <v>0</v>
      </c>
      <c r="BL600" s="20" t="s">
        <v>102</v>
      </c>
      <c r="BM600" s="221" t="s">
        <v>3732</v>
      </c>
    </row>
    <row r="601" s="2" customFormat="1">
      <c r="A601" s="41"/>
      <c r="B601" s="42"/>
      <c r="C601" s="43"/>
      <c r="D601" s="223" t="s">
        <v>283</v>
      </c>
      <c r="E601" s="43"/>
      <c r="F601" s="224" t="s">
        <v>3733</v>
      </c>
      <c r="G601" s="43"/>
      <c r="H601" s="43"/>
      <c r="I601" s="225"/>
      <c r="J601" s="43"/>
      <c r="K601" s="43"/>
      <c r="L601" s="47"/>
      <c r="M601" s="226"/>
      <c r="N601" s="227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283</v>
      </c>
      <c r="AU601" s="20" t="s">
        <v>84</v>
      </c>
    </row>
    <row r="602" s="2" customFormat="1">
      <c r="A602" s="41"/>
      <c r="B602" s="42"/>
      <c r="C602" s="43"/>
      <c r="D602" s="252" t="s">
        <v>2357</v>
      </c>
      <c r="E602" s="43"/>
      <c r="F602" s="253" t="s">
        <v>3734</v>
      </c>
      <c r="G602" s="43"/>
      <c r="H602" s="43"/>
      <c r="I602" s="225"/>
      <c r="J602" s="43"/>
      <c r="K602" s="43"/>
      <c r="L602" s="47"/>
      <c r="M602" s="226"/>
      <c r="N602" s="227"/>
      <c r="O602" s="87"/>
      <c r="P602" s="87"/>
      <c r="Q602" s="87"/>
      <c r="R602" s="87"/>
      <c r="S602" s="87"/>
      <c r="T602" s="88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T602" s="20" t="s">
        <v>2357</v>
      </c>
      <c r="AU602" s="20" t="s">
        <v>84</v>
      </c>
    </row>
    <row r="603" s="12" customFormat="1">
      <c r="A603" s="12"/>
      <c r="B603" s="228"/>
      <c r="C603" s="229"/>
      <c r="D603" s="223" t="s">
        <v>285</v>
      </c>
      <c r="E603" s="230" t="s">
        <v>19</v>
      </c>
      <c r="F603" s="231" t="s">
        <v>3735</v>
      </c>
      <c r="G603" s="229"/>
      <c r="H603" s="232">
        <v>0.20399999999999999</v>
      </c>
      <c r="I603" s="233"/>
      <c r="J603" s="229"/>
      <c r="K603" s="229"/>
      <c r="L603" s="234"/>
      <c r="M603" s="235"/>
      <c r="N603" s="236"/>
      <c r="O603" s="236"/>
      <c r="P603" s="236"/>
      <c r="Q603" s="236"/>
      <c r="R603" s="236"/>
      <c r="S603" s="236"/>
      <c r="T603" s="237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T603" s="238" t="s">
        <v>285</v>
      </c>
      <c r="AU603" s="238" t="s">
        <v>84</v>
      </c>
      <c r="AV603" s="12" t="s">
        <v>84</v>
      </c>
      <c r="AW603" s="12" t="s">
        <v>37</v>
      </c>
      <c r="AX603" s="12" t="s">
        <v>82</v>
      </c>
      <c r="AY603" s="238" t="s">
        <v>277</v>
      </c>
    </row>
    <row r="604" s="2" customFormat="1" ht="16.5" customHeight="1">
      <c r="A604" s="41"/>
      <c r="B604" s="42"/>
      <c r="C604" s="210" t="s">
        <v>1365</v>
      </c>
      <c r="D604" s="210" t="s">
        <v>278</v>
      </c>
      <c r="E604" s="211" t="s">
        <v>3736</v>
      </c>
      <c r="F604" s="212" t="s">
        <v>3737</v>
      </c>
      <c r="G604" s="213" t="s">
        <v>1131</v>
      </c>
      <c r="H604" s="214">
        <v>990.59000000000003</v>
      </c>
      <c r="I604" s="215"/>
      <c r="J604" s="216">
        <f>ROUND(I604*H604,2)</f>
        <v>0</v>
      </c>
      <c r="K604" s="212" t="s">
        <v>2354</v>
      </c>
      <c r="L604" s="47"/>
      <c r="M604" s="217" t="s">
        <v>19</v>
      </c>
      <c r="N604" s="218" t="s">
        <v>46</v>
      </c>
      <c r="O604" s="87"/>
      <c r="P604" s="219">
        <f>O604*H604</f>
        <v>0</v>
      </c>
      <c r="Q604" s="219">
        <v>0</v>
      </c>
      <c r="R604" s="219">
        <f>Q604*H604</f>
        <v>0</v>
      </c>
      <c r="S604" s="219">
        <v>2.5</v>
      </c>
      <c r="T604" s="220">
        <f>S604*H604</f>
        <v>2476.4749999999999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1" t="s">
        <v>102</v>
      </c>
      <c r="AT604" s="221" t="s">
        <v>278</v>
      </c>
      <c r="AU604" s="221" t="s">
        <v>84</v>
      </c>
      <c r="AY604" s="20" t="s">
        <v>277</v>
      </c>
      <c r="BE604" s="222">
        <f>IF(N604="základní",J604,0)</f>
        <v>0</v>
      </c>
      <c r="BF604" s="222">
        <f>IF(N604="snížená",J604,0)</f>
        <v>0</v>
      </c>
      <c r="BG604" s="222">
        <f>IF(N604="zákl. přenesená",J604,0)</f>
        <v>0</v>
      </c>
      <c r="BH604" s="222">
        <f>IF(N604="sníž. přenesená",J604,0)</f>
        <v>0</v>
      </c>
      <c r="BI604" s="222">
        <f>IF(N604="nulová",J604,0)</f>
        <v>0</v>
      </c>
      <c r="BJ604" s="20" t="s">
        <v>82</v>
      </c>
      <c r="BK604" s="222">
        <f>ROUND(I604*H604,2)</f>
        <v>0</v>
      </c>
      <c r="BL604" s="20" t="s">
        <v>102</v>
      </c>
      <c r="BM604" s="221" t="s">
        <v>3738</v>
      </c>
    </row>
    <row r="605" s="2" customFormat="1">
      <c r="A605" s="41"/>
      <c r="B605" s="42"/>
      <c r="C605" s="43"/>
      <c r="D605" s="223" t="s">
        <v>283</v>
      </c>
      <c r="E605" s="43"/>
      <c r="F605" s="224" t="s">
        <v>3739</v>
      </c>
      <c r="G605" s="43"/>
      <c r="H605" s="43"/>
      <c r="I605" s="225"/>
      <c r="J605" s="43"/>
      <c r="K605" s="43"/>
      <c r="L605" s="47"/>
      <c r="M605" s="226"/>
      <c r="N605" s="227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283</v>
      </c>
      <c r="AU605" s="20" t="s">
        <v>84</v>
      </c>
    </row>
    <row r="606" s="2" customFormat="1">
      <c r="A606" s="41"/>
      <c r="B606" s="42"/>
      <c r="C606" s="43"/>
      <c r="D606" s="252" t="s">
        <v>2357</v>
      </c>
      <c r="E606" s="43"/>
      <c r="F606" s="253" t="s">
        <v>3740</v>
      </c>
      <c r="G606" s="43"/>
      <c r="H606" s="43"/>
      <c r="I606" s="225"/>
      <c r="J606" s="43"/>
      <c r="K606" s="43"/>
      <c r="L606" s="47"/>
      <c r="M606" s="226"/>
      <c r="N606" s="227"/>
      <c r="O606" s="87"/>
      <c r="P606" s="87"/>
      <c r="Q606" s="87"/>
      <c r="R606" s="87"/>
      <c r="S606" s="87"/>
      <c r="T606" s="88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T606" s="20" t="s">
        <v>2357</v>
      </c>
      <c r="AU606" s="20" t="s">
        <v>84</v>
      </c>
    </row>
    <row r="607" s="12" customFormat="1">
      <c r="A607" s="12"/>
      <c r="B607" s="228"/>
      <c r="C607" s="229"/>
      <c r="D607" s="223" t="s">
        <v>285</v>
      </c>
      <c r="E607" s="230" t="s">
        <v>19</v>
      </c>
      <c r="F607" s="231" t="s">
        <v>3741</v>
      </c>
      <c r="G607" s="229"/>
      <c r="H607" s="232">
        <v>1.1000000000000001</v>
      </c>
      <c r="I607" s="233"/>
      <c r="J607" s="229"/>
      <c r="K607" s="229"/>
      <c r="L607" s="234"/>
      <c r="M607" s="235"/>
      <c r="N607" s="236"/>
      <c r="O607" s="236"/>
      <c r="P607" s="236"/>
      <c r="Q607" s="236"/>
      <c r="R607" s="236"/>
      <c r="S607" s="236"/>
      <c r="T607" s="237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T607" s="238" t="s">
        <v>285</v>
      </c>
      <c r="AU607" s="238" t="s">
        <v>84</v>
      </c>
      <c r="AV607" s="12" t="s">
        <v>84</v>
      </c>
      <c r="AW607" s="12" t="s">
        <v>37</v>
      </c>
      <c r="AX607" s="12" t="s">
        <v>75</v>
      </c>
      <c r="AY607" s="238" t="s">
        <v>277</v>
      </c>
    </row>
    <row r="608" s="12" customFormat="1">
      <c r="A608" s="12"/>
      <c r="B608" s="228"/>
      <c r="C608" s="229"/>
      <c r="D608" s="223" t="s">
        <v>285</v>
      </c>
      <c r="E608" s="230" t="s">
        <v>19</v>
      </c>
      <c r="F608" s="231" t="s">
        <v>3742</v>
      </c>
      <c r="G608" s="229"/>
      <c r="H608" s="232">
        <v>3.8999999999999999</v>
      </c>
      <c r="I608" s="233"/>
      <c r="J608" s="229"/>
      <c r="K608" s="229"/>
      <c r="L608" s="234"/>
      <c r="M608" s="235"/>
      <c r="N608" s="236"/>
      <c r="O608" s="236"/>
      <c r="P608" s="236"/>
      <c r="Q608" s="236"/>
      <c r="R608" s="236"/>
      <c r="S608" s="236"/>
      <c r="T608" s="237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T608" s="238" t="s">
        <v>285</v>
      </c>
      <c r="AU608" s="238" t="s">
        <v>84</v>
      </c>
      <c r="AV608" s="12" t="s">
        <v>84</v>
      </c>
      <c r="AW608" s="12" t="s">
        <v>37</v>
      </c>
      <c r="AX608" s="12" t="s">
        <v>75</v>
      </c>
      <c r="AY608" s="238" t="s">
        <v>277</v>
      </c>
    </row>
    <row r="609" s="16" customFormat="1">
      <c r="A609" s="16"/>
      <c r="B609" s="291"/>
      <c r="C609" s="292"/>
      <c r="D609" s="223" t="s">
        <v>285</v>
      </c>
      <c r="E609" s="293" t="s">
        <v>19</v>
      </c>
      <c r="F609" s="294" t="s">
        <v>3297</v>
      </c>
      <c r="G609" s="292"/>
      <c r="H609" s="295">
        <v>5</v>
      </c>
      <c r="I609" s="296"/>
      <c r="J609" s="292"/>
      <c r="K609" s="292"/>
      <c r="L609" s="297"/>
      <c r="M609" s="298"/>
      <c r="N609" s="299"/>
      <c r="O609" s="299"/>
      <c r="P609" s="299"/>
      <c r="Q609" s="299"/>
      <c r="R609" s="299"/>
      <c r="S609" s="299"/>
      <c r="T609" s="300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T609" s="301" t="s">
        <v>285</v>
      </c>
      <c r="AU609" s="301" t="s">
        <v>84</v>
      </c>
      <c r="AV609" s="16" t="s">
        <v>98</v>
      </c>
      <c r="AW609" s="16" t="s">
        <v>37</v>
      </c>
      <c r="AX609" s="16" t="s">
        <v>75</v>
      </c>
      <c r="AY609" s="301" t="s">
        <v>277</v>
      </c>
    </row>
    <row r="610" s="12" customFormat="1">
      <c r="A610" s="12"/>
      <c r="B610" s="228"/>
      <c r="C610" s="229"/>
      <c r="D610" s="223" t="s">
        <v>285</v>
      </c>
      <c r="E610" s="230" t="s">
        <v>19</v>
      </c>
      <c r="F610" s="231" t="s">
        <v>3743</v>
      </c>
      <c r="G610" s="229"/>
      <c r="H610" s="232">
        <v>720.38999999999999</v>
      </c>
      <c r="I610" s="233"/>
      <c r="J610" s="229"/>
      <c r="K610" s="229"/>
      <c r="L610" s="234"/>
      <c r="M610" s="235"/>
      <c r="N610" s="236"/>
      <c r="O610" s="236"/>
      <c r="P610" s="236"/>
      <c r="Q610" s="236"/>
      <c r="R610" s="236"/>
      <c r="S610" s="236"/>
      <c r="T610" s="237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T610" s="238" t="s">
        <v>285</v>
      </c>
      <c r="AU610" s="238" t="s">
        <v>84</v>
      </c>
      <c r="AV610" s="12" t="s">
        <v>84</v>
      </c>
      <c r="AW610" s="12" t="s">
        <v>37</v>
      </c>
      <c r="AX610" s="12" t="s">
        <v>75</v>
      </c>
      <c r="AY610" s="238" t="s">
        <v>277</v>
      </c>
    </row>
    <row r="611" s="12" customFormat="1">
      <c r="A611" s="12"/>
      <c r="B611" s="228"/>
      <c r="C611" s="229"/>
      <c r="D611" s="223" t="s">
        <v>285</v>
      </c>
      <c r="E611" s="230" t="s">
        <v>19</v>
      </c>
      <c r="F611" s="231" t="s">
        <v>3744</v>
      </c>
      <c r="G611" s="229"/>
      <c r="H611" s="232">
        <v>265.19999999999999</v>
      </c>
      <c r="I611" s="233"/>
      <c r="J611" s="229"/>
      <c r="K611" s="229"/>
      <c r="L611" s="234"/>
      <c r="M611" s="235"/>
      <c r="N611" s="236"/>
      <c r="O611" s="236"/>
      <c r="P611" s="236"/>
      <c r="Q611" s="236"/>
      <c r="R611" s="236"/>
      <c r="S611" s="236"/>
      <c r="T611" s="237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T611" s="238" t="s">
        <v>285</v>
      </c>
      <c r="AU611" s="238" t="s">
        <v>84</v>
      </c>
      <c r="AV611" s="12" t="s">
        <v>84</v>
      </c>
      <c r="AW611" s="12" t="s">
        <v>37</v>
      </c>
      <c r="AX611" s="12" t="s">
        <v>75</v>
      </c>
      <c r="AY611" s="238" t="s">
        <v>277</v>
      </c>
    </row>
    <row r="612" s="15" customFormat="1">
      <c r="A612" s="15"/>
      <c r="B612" s="264"/>
      <c r="C612" s="265"/>
      <c r="D612" s="223" t="s">
        <v>285</v>
      </c>
      <c r="E612" s="266" t="s">
        <v>19</v>
      </c>
      <c r="F612" s="267" t="s">
        <v>2372</v>
      </c>
      <c r="G612" s="265"/>
      <c r="H612" s="268">
        <v>990.58999999999992</v>
      </c>
      <c r="I612" s="269"/>
      <c r="J612" s="265"/>
      <c r="K612" s="265"/>
      <c r="L612" s="270"/>
      <c r="M612" s="271"/>
      <c r="N612" s="272"/>
      <c r="O612" s="272"/>
      <c r="P612" s="272"/>
      <c r="Q612" s="272"/>
      <c r="R612" s="272"/>
      <c r="S612" s="272"/>
      <c r="T612" s="273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74" t="s">
        <v>285</v>
      </c>
      <c r="AU612" s="274" t="s">
        <v>84</v>
      </c>
      <c r="AV612" s="15" t="s">
        <v>102</v>
      </c>
      <c r="AW612" s="15" t="s">
        <v>37</v>
      </c>
      <c r="AX612" s="15" t="s">
        <v>82</v>
      </c>
      <c r="AY612" s="274" t="s">
        <v>277</v>
      </c>
    </row>
    <row r="613" s="11" customFormat="1" ht="22.8" customHeight="1">
      <c r="A613" s="11"/>
      <c r="B613" s="196"/>
      <c r="C613" s="197"/>
      <c r="D613" s="198" t="s">
        <v>74</v>
      </c>
      <c r="E613" s="249" t="s">
        <v>3745</v>
      </c>
      <c r="F613" s="249" t="s">
        <v>3746</v>
      </c>
      <c r="G613" s="197"/>
      <c r="H613" s="197"/>
      <c r="I613" s="200"/>
      <c r="J613" s="250">
        <f>BK613</f>
        <v>0</v>
      </c>
      <c r="K613" s="197"/>
      <c r="L613" s="202"/>
      <c r="M613" s="203"/>
      <c r="N613" s="204"/>
      <c r="O613" s="204"/>
      <c r="P613" s="205">
        <f>SUM(P614:P654)</f>
        <v>0</v>
      </c>
      <c r="Q613" s="204"/>
      <c r="R613" s="205">
        <f>SUM(R614:R654)</f>
        <v>0</v>
      </c>
      <c r="S613" s="204"/>
      <c r="T613" s="206">
        <f>SUM(T614:T654)</f>
        <v>0</v>
      </c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R613" s="207" t="s">
        <v>82</v>
      </c>
      <c r="AT613" s="208" t="s">
        <v>74</v>
      </c>
      <c r="AU613" s="208" t="s">
        <v>82</v>
      </c>
      <c r="AY613" s="207" t="s">
        <v>277</v>
      </c>
      <c r="BK613" s="209">
        <f>SUM(BK614:BK654)</f>
        <v>0</v>
      </c>
    </row>
    <row r="614" s="2" customFormat="1" ht="16.5" customHeight="1">
      <c r="A614" s="41"/>
      <c r="B614" s="42"/>
      <c r="C614" s="210" t="s">
        <v>1367</v>
      </c>
      <c r="D614" s="210" t="s">
        <v>278</v>
      </c>
      <c r="E614" s="211" t="s">
        <v>3747</v>
      </c>
      <c r="F614" s="212" t="s">
        <v>3748</v>
      </c>
      <c r="G614" s="213" t="s">
        <v>940</v>
      </c>
      <c r="H614" s="214">
        <v>2724.1529999999998</v>
      </c>
      <c r="I614" s="215"/>
      <c r="J614" s="216">
        <f>ROUND(I614*H614,2)</f>
        <v>0</v>
      </c>
      <c r="K614" s="212" t="s">
        <v>2354</v>
      </c>
      <c r="L614" s="47"/>
      <c r="M614" s="217" t="s">
        <v>19</v>
      </c>
      <c r="N614" s="218" t="s">
        <v>46</v>
      </c>
      <c r="O614" s="87"/>
      <c r="P614" s="219">
        <f>O614*H614</f>
        <v>0</v>
      </c>
      <c r="Q614" s="219">
        <v>0</v>
      </c>
      <c r="R614" s="219">
        <f>Q614*H614</f>
        <v>0</v>
      </c>
      <c r="S614" s="219">
        <v>0</v>
      </c>
      <c r="T614" s="220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1" t="s">
        <v>102</v>
      </c>
      <c r="AT614" s="221" t="s">
        <v>278</v>
      </c>
      <c r="AU614" s="221" t="s">
        <v>84</v>
      </c>
      <c r="AY614" s="20" t="s">
        <v>277</v>
      </c>
      <c r="BE614" s="222">
        <f>IF(N614="základní",J614,0)</f>
        <v>0</v>
      </c>
      <c r="BF614" s="222">
        <f>IF(N614="snížená",J614,0)</f>
        <v>0</v>
      </c>
      <c r="BG614" s="222">
        <f>IF(N614="zákl. přenesená",J614,0)</f>
        <v>0</v>
      </c>
      <c r="BH614" s="222">
        <f>IF(N614="sníž. přenesená",J614,0)</f>
        <v>0</v>
      </c>
      <c r="BI614" s="222">
        <f>IF(N614="nulová",J614,0)</f>
        <v>0</v>
      </c>
      <c r="BJ614" s="20" t="s">
        <v>82</v>
      </c>
      <c r="BK614" s="222">
        <f>ROUND(I614*H614,2)</f>
        <v>0</v>
      </c>
      <c r="BL614" s="20" t="s">
        <v>102</v>
      </c>
      <c r="BM614" s="221" t="s">
        <v>3749</v>
      </c>
    </row>
    <row r="615" s="2" customFormat="1">
      <c r="A615" s="41"/>
      <c r="B615" s="42"/>
      <c r="C615" s="43"/>
      <c r="D615" s="223" t="s">
        <v>283</v>
      </c>
      <c r="E615" s="43"/>
      <c r="F615" s="224" t="s">
        <v>3750</v>
      </c>
      <c r="G615" s="43"/>
      <c r="H615" s="43"/>
      <c r="I615" s="225"/>
      <c r="J615" s="43"/>
      <c r="K615" s="43"/>
      <c r="L615" s="47"/>
      <c r="M615" s="226"/>
      <c r="N615" s="227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283</v>
      </c>
      <c r="AU615" s="20" t="s">
        <v>84</v>
      </c>
    </row>
    <row r="616" s="2" customFormat="1">
      <c r="A616" s="41"/>
      <c r="B616" s="42"/>
      <c r="C616" s="43"/>
      <c r="D616" s="252" t="s">
        <v>2357</v>
      </c>
      <c r="E616" s="43"/>
      <c r="F616" s="253" t="s">
        <v>3751</v>
      </c>
      <c r="G616" s="43"/>
      <c r="H616" s="43"/>
      <c r="I616" s="225"/>
      <c r="J616" s="43"/>
      <c r="K616" s="43"/>
      <c r="L616" s="47"/>
      <c r="M616" s="226"/>
      <c r="N616" s="227"/>
      <c r="O616" s="87"/>
      <c r="P616" s="87"/>
      <c r="Q616" s="87"/>
      <c r="R616" s="87"/>
      <c r="S616" s="87"/>
      <c r="T616" s="88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T616" s="20" t="s">
        <v>2357</v>
      </c>
      <c r="AU616" s="20" t="s">
        <v>84</v>
      </c>
    </row>
    <row r="617" s="14" customFormat="1">
      <c r="A617" s="14"/>
      <c r="B617" s="254"/>
      <c r="C617" s="255"/>
      <c r="D617" s="223" t="s">
        <v>285</v>
      </c>
      <c r="E617" s="256" t="s">
        <v>19</v>
      </c>
      <c r="F617" s="257" t="s">
        <v>3752</v>
      </c>
      <c r="G617" s="255"/>
      <c r="H617" s="256" t="s">
        <v>19</v>
      </c>
      <c r="I617" s="258"/>
      <c r="J617" s="255"/>
      <c r="K617" s="255"/>
      <c r="L617" s="259"/>
      <c r="M617" s="260"/>
      <c r="N617" s="261"/>
      <c r="O617" s="261"/>
      <c r="P617" s="261"/>
      <c r="Q617" s="261"/>
      <c r="R617" s="261"/>
      <c r="S617" s="261"/>
      <c r="T617" s="262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63" t="s">
        <v>285</v>
      </c>
      <c r="AU617" s="263" t="s">
        <v>84</v>
      </c>
      <c r="AV617" s="14" t="s">
        <v>82</v>
      </c>
      <c r="AW617" s="14" t="s">
        <v>37</v>
      </c>
      <c r="AX617" s="14" t="s">
        <v>75</v>
      </c>
      <c r="AY617" s="263" t="s">
        <v>277</v>
      </c>
    </row>
    <row r="618" s="12" customFormat="1">
      <c r="A618" s="12"/>
      <c r="B618" s="228"/>
      <c r="C618" s="229"/>
      <c r="D618" s="223" t="s">
        <v>285</v>
      </c>
      <c r="E618" s="230" t="s">
        <v>19</v>
      </c>
      <c r="F618" s="231" t="s">
        <v>3753</v>
      </c>
      <c r="G618" s="229"/>
      <c r="H618" s="232">
        <v>54.548999999999999</v>
      </c>
      <c r="I618" s="233"/>
      <c r="J618" s="229"/>
      <c r="K618" s="229"/>
      <c r="L618" s="234"/>
      <c r="M618" s="235"/>
      <c r="N618" s="236"/>
      <c r="O618" s="236"/>
      <c r="P618" s="236"/>
      <c r="Q618" s="236"/>
      <c r="R618" s="236"/>
      <c r="S618" s="236"/>
      <c r="T618" s="237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T618" s="238" t="s">
        <v>285</v>
      </c>
      <c r="AU618" s="238" t="s">
        <v>84</v>
      </c>
      <c r="AV618" s="12" t="s">
        <v>84</v>
      </c>
      <c r="AW618" s="12" t="s">
        <v>37</v>
      </c>
      <c r="AX618" s="12" t="s">
        <v>75</v>
      </c>
      <c r="AY618" s="238" t="s">
        <v>277</v>
      </c>
    </row>
    <row r="619" s="12" customFormat="1">
      <c r="A619" s="12"/>
      <c r="B619" s="228"/>
      <c r="C619" s="229"/>
      <c r="D619" s="223" t="s">
        <v>285</v>
      </c>
      <c r="E619" s="230" t="s">
        <v>19</v>
      </c>
      <c r="F619" s="231" t="s">
        <v>3754</v>
      </c>
      <c r="G619" s="229"/>
      <c r="H619" s="232">
        <v>192.619</v>
      </c>
      <c r="I619" s="233"/>
      <c r="J619" s="229"/>
      <c r="K619" s="229"/>
      <c r="L619" s="234"/>
      <c r="M619" s="235"/>
      <c r="N619" s="236"/>
      <c r="O619" s="236"/>
      <c r="P619" s="236"/>
      <c r="Q619" s="236"/>
      <c r="R619" s="236"/>
      <c r="S619" s="236"/>
      <c r="T619" s="237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T619" s="238" t="s">
        <v>285</v>
      </c>
      <c r="AU619" s="238" t="s">
        <v>84</v>
      </c>
      <c r="AV619" s="12" t="s">
        <v>84</v>
      </c>
      <c r="AW619" s="12" t="s">
        <v>37</v>
      </c>
      <c r="AX619" s="12" t="s">
        <v>75</v>
      </c>
      <c r="AY619" s="238" t="s">
        <v>277</v>
      </c>
    </row>
    <row r="620" s="16" customFormat="1">
      <c r="A620" s="16"/>
      <c r="B620" s="291"/>
      <c r="C620" s="292"/>
      <c r="D620" s="223" t="s">
        <v>285</v>
      </c>
      <c r="E620" s="293" t="s">
        <v>19</v>
      </c>
      <c r="F620" s="294" t="s">
        <v>3297</v>
      </c>
      <c r="G620" s="292"/>
      <c r="H620" s="295">
        <v>247.16800000000001</v>
      </c>
      <c r="I620" s="296"/>
      <c r="J620" s="292"/>
      <c r="K620" s="292"/>
      <c r="L620" s="297"/>
      <c r="M620" s="298"/>
      <c r="N620" s="299"/>
      <c r="O620" s="299"/>
      <c r="P620" s="299"/>
      <c r="Q620" s="299"/>
      <c r="R620" s="299"/>
      <c r="S620" s="299"/>
      <c r="T620" s="300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T620" s="301" t="s">
        <v>285</v>
      </c>
      <c r="AU620" s="301" t="s">
        <v>84</v>
      </c>
      <c r="AV620" s="16" t="s">
        <v>98</v>
      </c>
      <c r="AW620" s="16" t="s">
        <v>37</v>
      </c>
      <c r="AX620" s="16" t="s">
        <v>75</v>
      </c>
      <c r="AY620" s="301" t="s">
        <v>277</v>
      </c>
    </row>
    <row r="621" s="14" customFormat="1">
      <c r="A621" s="14"/>
      <c r="B621" s="254"/>
      <c r="C621" s="255"/>
      <c r="D621" s="223" t="s">
        <v>285</v>
      </c>
      <c r="E621" s="256" t="s">
        <v>19</v>
      </c>
      <c r="F621" s="257" t="s">
        <v>3755</v>
      </c>
      <c r="G621" s="255"/>
      <c r="H621" s="256" t="s">
        <v>19</v>
      </c>
      <c r="I621" s="258"/>
      <c r="J621" s="255"/>
      <c r="K621" s="255"/>
      <c r="L621" s="259"/>
      <c r="M621" s="260"/>
      <c r="N621" s="261"/>
      <c r="O621" s="261"/>
      <c r="P621" s="261"/>
      <c r="Q621" s="261"/>
      <c r="R621" s="261"/>
      <c r="S621" s="261"/>
      <c r="T621" s="262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63" t="s">
        <v>285</v>
      </c>
      <c r="AU621" s="263" t="s">
        <v>84</v>
      </c>
      <c r="AV621" s="14" t="s">
        <v>82</v>
      </c>
      <c r="AW621" s="14" t="s">
        <v>37</v>
      </c>
      <c r="AX621" s="14" t="s">
        <v>75</v>
      </c>
      <c r="AY621" s="263" t="s">
        <v>277</v>
      </c>
    </row>
    <row r="622" s="12" customFormat="1">
      <c r="A622" s="12"/>
      <c r="B622" s="228"/>
      <c r="C622" s="229"/>
      <c r="D622" s="223" t="s">
        <v>285</v>
      </c>
      <c r="E622" s="230" t="s">
        <v>19</v>
      </c>
      <c r="F622" s="231" t="s">
        <v>3756</v>
      </c>
      <c r="G622" s="229"/>
      <c r="H622" s="232">
        <v>2476.9850000000001</v>
      </c>
      <c r="I622" s="233"/>
      <c r="J622" s="229"/>
      <c r="K622" s="229"/>
      <c r="L622" s="234"/>
      <c r="M622" s="235"/>
      <c r="N622" s="236"/>
      <c r="O622" s="236"/>
      <c r="P622" s="236"/>
      <c r="Q622" s="236"/>
      <c r="R622" s="236"/>
      <c r="S622" s="236"/>
      <c r="T622" s="237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T622" s="238" t="s">
        <v>285</v>
      </c>
      <c r="AU622" s="238" t="s">
        <v>84</v>
      </c>
      <c r="AV622" s="12" t="s">
        <v>84</v>
      </c>
      <c r="AW622" s="12" t="s">
        <v>37</v>
      </c>
      <c r="AX622" s="12" t="s">
        <v>75</v>
      </c>
      <c r="AY622" s="238" t="s">
        <v>277</v>
      </c>
    </row>
    <row r="623" s="16" customFormat="1">
      <c r="A623" s="16"/>
      <c r="B623" s="291"/>
      <c r="C623" s="292"/>
      <c r="D623" s="223" t="s">
        <v>285</v>
      </c>
      <c r="E623" s="293" t="s">
        <v>19</v>
      </c>
      <c r="F623" s="294" t="s">
        <v>3297</v>
      </c>
      <c r="G623" s="292"/>
      <c r="H623" s="295">
        <v>2476.9850000000001</v>
      </c>
      <c r="I623" s="296"/>
      <c r="J623" s="292"/>
      <c r="K623" s="292"/>
      <c r="L623" s="297"/>
      <c r="M623" s="298"/>
      <c r="N623" s="299"/>
      <c r="O623" s="299"/>
      <c r="P623" s="299"/>
      <c r="Q623" s="299"/>
      <c r="R623" s="299"/>
      <c r="S623" s="299"/>
      <c r="T623" s="300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T623" s="301" t="s">
        <v>285</v>
      </c>
      <c r="AU623" s="301" t="s">
        <v>84</v>
      </c>
      <c r="AV623" s="16" t="s">
        <v>98</v>
      </c>
      <c r="AW623" s="16" t="s">
        <v>37</v>
      </c>
      <c r="AX623" s="16" t="s">
        <v>75</v>
      </c>
      <c r="AY623" s="301" t="s">
        <v>277</v>
      </c>
    </row>
    <row r="624" s="15" customFormat="1">
      <c r="A624" s="15"/>
      <c r="B624" s="264"/>
      <c r="C624" s="265"/>
      <c r="D624" s="223" t="s">
        <v>285</v>
      </c>
      <c r="E624" s="266" t="s">
        <v>19</v>
      </c>
      <c r="F624" s="267" t="s">
        <v>2372</v>
      </c>
      <c r="G624" s="265"/>
      <c r="H624" s="268">
        <v>2724.1530000000002</v>
      </c>
      <c r="I624" s="269"/>
      <c r="J624" s="265"/>
      <c r="K624" s="265"/>
      <c r="L624" s="270"/>
      <c r="M624" s="271"/>
      <c r="N624" s="272"/>
      <c r="O624" s="272"/>
      <c r="P624" s="272"/>
      <c r="Q624" s="272"/>
      <c r="R624" s="272"/>
      <c r="S624" s="272"/>
      <c r="T624" s="273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T624" s="274" t="s">
        <v>285</v>
      </c>
      <c r="AU624" s="274" t="s">
        <v>84</v>
      </c>
      <c r="AV624" s="15" t="s">
        <v>102</v>
      </c>
      <c r="AW624" s="15" t="s">
        <v>37</v>
      </c>
      <c r="AX624" s="15" t="s">
        <v>82</v>
      </c>
      <c r="AY624" s="274" t="s">
        <v>277</v>
      </c>
    </row>
    <row r="625" s="2" customFormat="1" ht="16.5" customHeight="1">
      <c r="A625" s="41"/>
      <c r="B625" s="42"/>
      <c r="C625" s="210" t="s">
        <v>1369</v>
      </c>
      <c r="D625" s="210" t="s">
        <v>278</v>
      </c>
      <c r="E625" s="211" t="s">
        <v>3757</v>
      </c>
      <c r="F625" s="212" t="s">
        <v>3758</v>
      </c>
      <c r="G625" s="213" t="s">
        <v>940</v>
      </c>
      <c r="H625" s="214">
        <v>2724.1529999999998</v>
      </c>
      <c r="I625" s="215"/>
      <c r="J625" s="216">
        <f>ROUND(I625*H625,2)</f>
        <v>0</v>
      </c>
      <c r="K625" s="212" t="s">
        <v>2354</v>
      </c>
      <c r="L625" s="47"/>
      <c r="M625" s="217" t="s">
        <v>19</v>
      </c>
      <c r="N625" s="218" t="s">
        <v>46</v>
      </c>
      <c r="O625" s="87"/>
      <c r="P625" s="219">
        <f>O625*H625</f>
        <v>0</v>
      </c>
      <c r="Q625" s="219">
        <v>0</v>
      </c>
      <c r="R625" s="219">
        <f>Q625*H625</f>
        <v>0</v>
      </c>
      <c r="S625" s="219">
        <v>0</v>
      </c>
      <c r="T625" s="220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1" t="s">
        <v>102</v>
      </c>
      <c r="AT625" s="221" t="s">
        <v>278</v>
      </c>
      <c r="AU625" s="221" t="s">
        <v>84</v>
      </c>
      <c r="AY625" s="20" t="s">
        <v>277</v>
      </c>
      <c r="BE625" s="222">
        <f>IF(N625="základní",J625,0)</f>
        <v>0</v>
      </c>
      <c r="BF625" s="222">
        <f>IF(N625="snížená",J625,0)</f>
        <v>0</v>
      </c>
      <c r="BG625" s="222">
        <f>IF(N625="zákl. přenesená",J625,0)</f>
        <v>0</v>
      </c>
      <c r="BH625" s="222">
        <f>IF(N625="sníž. přenesená",J625,0)</f>
        <v>0</v>
      </c>
      <c r="BI625" s="222">
        <f>IF(N625="nulová",J625,0)</f>
        <v>0</v>
      </c>
      <c r="BJ625" s="20" t="s">
        <v>82</v>
      </c>
      <c r="BK625" s="222">
        <f>ROUND(I625*H625,2)</f>
        <v>0</v>
      </c>
      <c r="BL625" s="20" t="s">
        <v>102</v>
      </c>
      <c r="BM625" s="221" t="s">
        <v>3759</v>
      </c>
    </row>
    <row r="626" s="2" customFormat="1">
      <c r="A626" s="41"/>
      <c r="B626" s="42"/>
      <c r="C626" s="43"/>
      <c r="D626" s="223" t="s">
        <v>283</v>
      </c>
      <c r="E626" s="43"/>
      <c r="F626" s="224" t="s">
        <v>3760</v>
      </c>
      <c r="G626" s="43"/>
      <c r="H626" s="43"/>
      <c r="I626" s="225"/>
      <c r="J626" s="43"/>
      <c r="K626" s="43"/>
      <c r="L626" s="47"/>
      <c r="M626" s="226"/>
      <c r="N626" s="227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283</v>
      </c>
      <c r="AU626" s="20" t="s">
        <v>84</v>
      </c>
    </row>
    <row r="627" s="2" customFormat="1">
      <c r="A627" s="41"/>
      <c r="B627" s="42"/>
      <c r="C627" s="43"/>
      <c r="D627" s="252" t="s">
        <v>2357</v>
      </c>
      <c r="E627" s="43"/>
      <c r="F627" s="253" t="s">
        <v>3761</v>
      </c>
      <c r="G627" s="43"/>
      <c r="H627" s="43"/>
      <c r="I627" s="225"/>
      <c r="J627" s="43"/>
      <c r="K627" s="43"/>
      <c r="L627" s="47"/>
      <c r="M627" s="226"/>
      <c r="N627" s="227"/>
      <c r="O627" s="87"/>
      <c r="P627" s="87"/>
      <c r="Q627" s="87"/>
      <c r="R627" s="87"/>
      <c r="S627" s="87"/>
      <c r="T627" s="88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T627" s="20" t="s">
        <v>2357</v>
      </c>
      <c r="AU627" s="20" t="s">
        <v>84</v>
      </c>
    </row>
    <row r="628" s="14" customFormat="1">
      <c r="A628" s="14"/>
      <c r="B628" s="254"/>
      <c r="C628" s="255"/>
      <c r="D628" s="223" t="s">
        <v>285</v>
      </c>
      <c r="E628" s="256" t="s">
        <v>19</v>
      </c>
      <c r="F628" s="257" t="s">
        <v>3762</v>
      </c>
      <c r="G628" s="255"/>
      <c r="H628" s="256" t="s">
        <v>19</v>
      </c>
      <c r="I628" s="258"/>
      <c r="J628" s="255"/>
      <c r="K628" s="255"/>
      <c r="L628" s="259"/>
      <c r="M628" s="260"/>
      <c r="N628" s="261"/>
      <c r="O628" s="261"/>
      <c r="P628" s="261"/>
      <c r="Q628" s="261"/>
      <c r="R628" s="261"/>
      <c r="S628" s="261"/>
      <c r="T628" s="262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63" t="s">
        <v>285</v>
      </c>
      <c r="AU628" s="263" t="s">
        <v>84</v>
      </c>
      <c r="AV628" s="14" t="s">
        <v>82</v>
      </c>
      <c r="AW628" s="14" t="s">
        <v>37</v>
      </c>
      <c r="AX628" s="14" t="s">
        <v>75</v>
      </c>
      <c r="AY628" s="263" t="s">
        <v>277</v>
      </c>
    </row>
    <row r="629" s="12" customFormat="1">
      <c r="A629" s="12"/>
      <c r="B629" s="228"/>
      <c r="C629" s="229"/>
      <c r="D629" s="223" t="s">
        <v>285</v>
      </c>
      <c r="E629" s="230" t="s">
        <v>19</v>
      </c>
      <c r="F629" s="231" t="s">
        <v>3753</v>
      </c>
      <c r="G629" s="229"/>
      <c r="H629" s="232">
        <v>54.548999999999999</v>
      </c>
      <c r="I629" s="233"/>
      <c r="J629" s="229"/>
      <c r="K629" s="229"/>
      <c r="L629" s="234"/>
      <c r="M629" s="235"/>
      <c r="N629" s="236"/>
      <c r="O629" s="236"/>
      <c r="P629" s="236"/>
      <c r="Q629" s="236"/>
      <c r="R629" s="236"/>
      <c r="S629" s="236"/>
      <c r="T629" s="237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T629" s="238" t="s">
        <v>285</v>
      </c>
      <c r="AU629" s="238" t="s">
        <v>84</v>
      </c>
      <c r="AV629" s="12" t="s">
        <v>84</v>
      </c>
      <c r="AW629" s="12" t="s">
        <v>37</v>
      </c>
      <c r="AX629" s="12" t="s">
        <v>75</v>
      </c>
      <c r="AY629" s="238" t="s">
        <v>277</v>
      </c>
    </row>
    <row r="630" s="12" customFormat="1">
      <c r="A630" s="12"/>
      <c r="B630" s="228"/>
      <c r="C630" s="229"/>
      <c r="D630" s="223" t="s">
        <v>285</v>
      </c>
      <c r="E630" s="230" t="s">
        <v>19</v>
      </c>
      <c r="F630" s="231" t="s">
        <v>3754</v>
      </c>
      <c r="G630" s="229"/>
      <c r="H630" s="232">
        <v>192.619</v>
      </c>
      <c r="I630" s="233"/>
      <c r="J630" s="229"/>
      <c r="K630" s="229"/>
      <c r="L630" s="234"/>
      <c r="M630" s="235"/>
      <c r="N630" s="236"/>
      <c r="O630" s="236"/>
      <c r="P630" s="236"/>
      <c r="Q630" s="236"/>
      <c r="R630" s="236"/>
      <c r="S630" s="236"/>
      <c r="T630" s="237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T630" s="238" t="s">
        <v>285</v>
      </c>
      <c r="AU630" s="238" t="s">
        <v>84</v>
      </c>
      <c r="AV630" s="12" t="s">
        <v>84</v>
      </c>
      <c r="AW630" s="12" t="s">
        <v>37</v>
      </c>
      <c r="AX630" s="12" t="s">
        <v>75</v>
      </c>
      <c r="AY630" s="238" t="s">
        <v>277</v>
      </c>
    </row>
    <row r="631" s="16" customFormat="1">
      <c r="A631" s="16"/>
      <c r="B631" s="291"/>
      <c r="C631" s="292"/>
      <c r="D631" s="223" t="s">
        <v>285</v>
      </c>
      <c r="E631" s="293" t="s">
        <v>19</v>
      </c>
      <c r="F631" s="294" t="s">
        <v>3297</v>
      </c>
      <c r="G631" s="292"/>
      <c r="H631" s="295">
        <v>247.16800000000001</v>
      </c>
      <c r="I631" s="296"/>
      <c r="J631" s="292"/>
      <c r="K631" s="292"/>
      <c r="L631" s="297"/>
      <c r="M631" s="298"/>
      <c r="N631" s="299"/>
      <c r="O631" s="299"/>
      <c r="P631" s="299"/>
      <c r="Q631" s="299"/>
      <c r="R631" s="299"/>
      <c r="S631" s="299"/>
      <c r="T631" s="300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T631" s="301" t="s">
        <v>285</v>
      </c>
      <c r="AU631" s="301" t="s">
        <v>84</v>
      </c>
      <c r="AV631" s="16" t="s">
        <v>98</v>
      </c>
      <c r="AW631" s="16" t="s">
        <v>37</v>
      </c>
      <c r="AX631" s="16" t="s">
        <v>75</v>
      </c>
      <c r="AY631" s="301" t="s">
        <v>277</v>
      </c>
    </row>
    <row r="632" s="14" customFormat="1">
      <c r="A632" s="14"/>
      <c r="B632" s="254"/>
      <c r="C632" s="255"/>
      <c r="D632" s="223" t="s">
        <v>285</v>
      </c>
      <c r="E632" s="256" t="s">
        <v>19</v>
      </c>
      <c r="F632" s="257" t="s">
        <v>3763</v>
      </c>
      <c r="G632" s="255"/>
      <c r="H632" s="256" t="s">
        <v>19</v>
      </c>
      <c r="I632" s="258"/>
      <c r="J632" s="255"/>
      <c r="K632" s="255"/>
      <c r="L632" s="259"/>
      <c r="M632" s="260"/>
      <c r="N632" s="261"/>
      <c r="O632" s="261"/>
      <c r="P632" s="261"/>
      <c r="Q632" s="261"/>
      <c r="R632" s="261"/>
      <c r="S632" s="261"/>
      <c r="T632" s="262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63" t="s">
        <v>285</v>
      </c>
      <c r="AU632" s="263" t="s">
        <v>84</v>
      </c>
      <c r="AV632" s="14" t="s">
        <v>82</v>
      </c>
      <c r="AW632" s="14" t="s">
        <v>37</v>
      </c>
      <c r="AX632" s="14" t="s">
        <v>75</v>
      </c>
      <c r="AY632" s="263" t="s">
        <v>277</v>
      </c>
    </row>
    <row r="633" s="12" customFormat="1">
      <c r="A633" s="12"/>
      <c r="B633" s="228"/>
      <c r="C633" s="229"/>
      <c r="D633" s="223" t="s">
        <v>285</v>
      </c>
      <c r="E633" s="230" t="s">
        <v>19</v>
      </c>
      <c r="F633" s="231" t="s">
        <v>3764</v>
      </c>
      <c r="G633" s="229"/>
      <c r="H633" s="232">
        <v>2476.9850000000001</v>
      </c>
      <c r="I633" s="233"/>
      <c r="J633" s="229"/>
      <c r="K633" s="229"/>
      <c r="L633" s="234"/>
      <c r="M633" s="235"/>
      <c r="N633" s="236"/>
      <c r="O633" s="236"/>
      <c r="P633" s="236"/>
      <c r="Q633" s="236"/>
      <c r="R633" s="236"/>
      <c r="S633" s="236"/>
      <c r="T633" s="237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T633" s="238" t="s">
        <v>285</v>
      </c>
      <c r="AU633" s="238" t="s">
        <v>84</v>
      </c>
      <c r="AV633" s="12" t="s">
        <v>84</v>
      </c>
      <c r="AW633" s="12" t="s">
        <v>37</v>
      </c>
      <c r="AX633" s="12" t="s">
        <v>75</v>
      </c>
      <c r="AY633" s="238" t="s">
        <v>277</v>
      </c>
    </row>
    <row r="634" s="16" customFormat="1">
      <c r="A634" s="16"/>
      <c r="B634" s="291"/>
      <c r="C634" s="292"/>
      <c r="D634" s="223" t="s">
        <v>285</v>
      </c>
      <c r="E634" s="293" t="s">
        <v>19</v>
      </c>
      <c r="F634" s="294" t="s">
        <v>3297</v>
      </c>
      <c r="G634" s="292"/>
      <c r="H634" s="295">
        <v>2476.9850000000001</v>
      </c>
      <c r="I634" s="296"/>
      <c r="J634" s="292"/>
      <c r="K634" s="292"/>
      <c r="L634" s="297"/>
      <c r="M634" s="298"/>
      <c r="N634" s="299"/>
      <c r="O634" s="299"/>
      <c r="P634" s="299"/>
      <c r="Q634" s="299"/>
      <c r="R634" s="299"/>
      <c r="S634" s="299"/>
      <c r="T634" s="300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T634" s="301" t="s">
        <v>285</v>
      </c>
      <c r="AU634" s="301" t="s">
        <v>84</v>
      </c>
      <c r="AV634" s="16" t="s">
        <v>98</v>
      </c>
      <c r="AW634" s="16" t="s">
        <v>37</v>
      </c>
      <c r="AX634" s="16" t="s">
        <v>75</v>
      </c>
      <c r="AY634" s="301" t="s">
        <v>277</v>
      </c>
    </row>
    <row r="635" s="15" customFormat="1">
      <c r="A635" s="15"/>
      <c r="B635" s="264"/>
      <c r="C635" s="265"/>
      <c r="D635" s="223" t="s">
        <v>285</v>
      </c>
      <c r="E635" s="266" t="s">
        <v>19</v>
      </c>
      <c r="F635" s="267" t="s">
        <v>2372</v>
      </c>
      <c r="G635" s="265"/>
      <c r="H635" s="268">
        <v>2724.1530000000002</v>
      </c>
      <c r="I635" s="269"/>
      <c r="J635" s="265"/>
      <c r="K635" s="265"/>
      <c r="L635" s="270"/>
      <c r="M635" s="271"/>
      <c r="N635" s="272"/>
      <c r="O635" s="272"/>
      <c r="P635" s="272"/>
      <c r="Q635" s="272"/>
      <c r="R635" s="272"/>
      <c r="S635" s="272"/>
      <c r="T635" s="273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74" t="s">
        <v>285</v>
      </c>
      <c r="AU635" s="274" t="s">
        <v>84</v>
      </c>
      <c r="AV635" s="15" t="s">
        <v>102</v>
      </c>
      <c r="AW635" s="15" t="s">
        <v>37</v>
      </c>
      <c r="AX635" s="15" t="s">
        <v>82</v>
      </c>
      <c r="AY635" s="274" t="s">
        <v>277</v>
      </c>
    </row>
    <row r="636" s="2" customFormat="1" ht="16.5" customHeight="1">
      <c r="A636" s="41"/>
      <c r="B636" s="42"/>
      <c r="C636" s="210" t="s">
        <v>1371</v>
      </c>
      <c r="D636" s="210" t="s">
        <v>278</v>
      </c>
      <c r="E636" s="211" t="s">
        <v>3765</v>
      </c>
      <c r="F636" s="212" t="s">
        <v>3766</v>
      </c>
      <c r="G636" s="213" t="s">
        <v>940</v>
      </c>
      <c r="H636" s="214">
        <v>24517.377</v>
      </c>
      <c r="I636" s="215"/>
      <c r="J636" s="216">
        <f>ROUND(I636*H636,2)</f>
        <v>0</v>
      </c>
      <c r="K636" s="212" t="s">
        <v>2354</v>
      </c>
      <c r="L636" s="47"/>
      <c r="M636" s="217" t="s">
        <v>19</v>
      </c>
      <c r="N636" s="218" t="s">
        <v>46</v>
      </c>
      <c r="O636" s="87"/>
      <c r="P636" s="219">
        <f>O636*H636</f>
        <v>0</v>
      </c>
      <c r="Q636" s="219">
        <v>0</v>
      </c>
      <c r="R636" s="219">
        <f>Q636*H636</f>
        <v>0</v>
      </c>
      <c r="S636" s="219">
        <v>0</v>
      </c>
      <c r="T636" s="220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1" t="s">
        <v>102</v>
      </c>
      <c r="AT636" s="221" t="s">
        <v>278</v>
      </c>
      <c r="AU636" s="221" t="s">
        <v>84</v>
      </c>
      <c r="AY636" s="20" t="s">
        <v>277</v>
      </c>
      <c r="BE636" s="222">
        <f>IF(N636="základní",J636,0)</f>
        <v>0</v>
      </c>
      <c r="BF636" s="222">
        <f>IF(N636="snížená",J636,0)</f>
        <v>0</v>
      </c>
      <c r="BG636" s="222">
        <f>IF(N636="zákl. přenesená",J636,0)</f>
        <v>0</v>
      </c>
      <c r="BH636" s="222">
        <f>IF(N636="sníž. přenesená",J636,0)</f>
        <v>0</v>
      </c>
      <c r="BI636" s="222">
        <f>IF(N636="nulová",J636,0)</f>
        <v>0</v>
      </c>
      <c r="BJ636" s="20" t="s">
        <v>82</v>
      </c>
      <c r="BK636" s="222">
        <f>ROUND(I636*H636,2)</f>
        <v>0</v>
      </c>
      <c r="BL636" s="20" t="s">
        <v>102</v>
      </c>
      <c r="BM636" s="221" t="s">
        <v>3767</v>
      </c>
    </row>
    <row r="637" s="2" customFormat="1">
      <c r="A637" s="41"/>
      <c r="B637" s="42"/>
      <c r="C637" s="43"/>
      <c r="D637" s="223" t="s">
        <v>283</v>
      </c>
      <c r="E637" s="43"/>
      <c r="F637" s="224" t="s">
        <v>3768</v>
      </c>
      <c r="G637" s="43"/>
      <c r="H637" s="43"/>
      <c r="I637" s="225"/>
      <c r="J637" s="43"/>
      <c r="K637" s="43"/>
      <c r="L637" s="47"/>
      <c r="M637" s="226"/>
      <c r="N637" s="227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283</v>
      </c>
      <c r="AU637" s="20" t="s">
        <v>84</v>
      </c>
    </row>
    <row r="638" s="2" customFormat="1">
      <c r="A638" s="41"/>
      <c r="B638" s="42"/>
      <c r="C638" s="43"/>
      <c r="D638" s="252" t="s">
        <v>2357</v>
      </c>
      <c r="E638" s="43"/>
      <c r="F638" s="253" t="s">
        <v>3769</v>
      </c>
      <c r="G638" s="43"/>
      <c r="H638" s="43"/>
      <c r="I638" s="225"/>
      <c r="J638" s="43"/>
      <c r="K638" s="43"/>
      <c r="L638" s="47"/>
      <c r="M638" s="226"/>
      <c r="N638" s="227"/>
      <c r="O638" s="87"/>
      <c r="P638" s="87"/>
      <c r="Q638" s="87"/>
      <c r="R638" s="87"/>
      <c r="S638" s="87"/>
      <c r="T638" s="88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T638" s="20" t="s">
        <v>2357</v>
      </c>
      <c r="AU638" s="20" t="s">
        <v>84</v>
      </c>
    </row>
    <row r="639" s="12" customFormat="1">
      <c r="A639" s="12"/>
      <c r="B639" s="228"/>
      <c r="C639" s="229"/>
      <c r="D639" s="223" t="s">
        <v>285</v>
      </c>
      <c r="E639" s="230" t="s">
        <v>19</v>
      </c>
      <c r="F639" s="231" t="s">
        <v>3770</v>
      </c>
      <c r="G639" s="229"/>
      <c r="H639" s="232">
        <v>24517.377</v>
      </c>
      <c r="I639" s="233"/>
      <c r="J639" s="229"/>
      <c r="K639" s="229"/>
      <c r="L639" s="234"/>
      <c r="M639" s="235"/>
      <c r="N639" s="236"/>
      <c r="O639" s="236"/>
      <c r="P639" s="236"/>
      <c r="Q639" s="236"/>
      <c r="R639" s="236"/>
      <c r="S639" s="236"/>
      <c r="T639" s="237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T639" s="238" t="s">
        <v>285</v>
      </c>
      <c r="AU639" s="238" t="s">
        <v>84</v>
      </c>
      <c r="AV639" s="12" t="s">
        <v>84</v>
      </c>
      <c r="AW639" s="12" t="s">
        <v>37</v>
      </c>
      <c r="AX639" s="12" t="s">
        <v>75</v>
      </c>
      <c r="AY639" s="238" t="s">
        <v>277</v>
      </c>
    </row>
    <row r="640" s="16" customFormat="1">
      <c r="A640" s="16"/>
      <c r="B640" s="291"/>
      <c r="C640" s="292"/>
      <c r="D640" s="223" t="s">
        <v>285</v>
      </c>
      <c r="E640" s="293" t="s">
        <v>19</v>
      </c>
      <c r="F640" s="294" t="s">
        <v>3297</v>
      </c>
      <c r="G640" s="292"/>
      <c r="H640" s="295">
        <v>24517.377</v>
      </c>
      <c r="I640" s="296"/>
      <c r="J640" s="292"/>
      <c r="K640" s="292"/>
      <c r="L640" s="297"/>
      <c r="M640" s="298"/>
      <c r="N640" s="299"/>
      <c r="O640" s="299"/>
      <c r="P640" s="299"/>
      <c r="Q640" s="299"/>
      <c r="R640" s="299"/>
      <c r="S640" s="299"/>
      <c r="T640" s="300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T640" s="301" t="s">
        <v>285</v>
      </c>
      <c r="AU640" s="301" t="s">
        <v>84</v>
      </c>
      <c r="AV640" s="16" t="s">
        <v>98</v>
      </c>
      <c r="AW640" s="16" t="s">
        <v>37</v>
      </c>
      <c r="AX640" s="16" t="s">
        <v>82</v>
      </c>
      <c r="AY640" s="301" t="s">
        <v>277</v>
      </c>
    </row>
    <row r="641" s="2" customFormat="1" ht="16.5" customHeight="1">
      <c r="A641" s="41"/>
      <c r="B641" s="42"/>
      <c r="C641" s="210" t="s">
        <v>1373</v>
      </c>
      <c r="D641" s="210" t="s">
        <v>278</v>
      </c>
      <c r="E641" s="211" t="s">
        <v>3771</v>
      </c>
      <c r="F641" s="212" t="s">
        <v>3772</v>
      </c>
      <c r="G641" s="213" t="s">
        <v>940</v>
      </c>
      <c r="H641" s="214">
        <v>1836.482</v>
      </c>
      <c r="I641" s="215"/>
      <c r="J641" s="216">
        <f>ROUND(I641*H641,2)</f>
        <v>0</v>
      </c>
      <c r="K641" s="212" t="s">
        <v>19</v>
      </c>
      <c r="L641" s="47"/>
      <c r="M641" s="217" t="s">
        <v>19</v>
      </c>
      <c r="N641" s="218" t="s">
        <v>46</v>
      </c>
      <c r="O641" s="87"/>
      <c r="P641" s="219">
        <f>O641*H641</f>
        <v>0</v>
      </c>
      <c r="Q641" s="219">
        <v>0</v>
      </c>
      <c r="R641" s="219">
        <f>Q641*H641</f>
        <v>0</v>
      </c>
      <c r="S641" s="219">
        <v>0</v>
      </c>
      <c r="T641" s="220">
        <f>S641*H641</f>
        <v>0</v>
      </c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R641" s="221" t="s">
        <v>102</v>
      </c>
      <c r="AT641" s="221" t="s">
        <v>278</v>
      </c>
      <c r="AU641" s="221" t="s">
        <v>84</v>
      </c>
      <c r="AY641" s="20" t="s">
        <v>277</v>
      </c>
      <c r="BE641" s="222">
        <f>IF(N641="základní",J641,0)</f>
        <v>0</v>
      </c>
      <c r="BF641" s="222">
        <f>IF(N641="snížená",J641,0)</f>
        <v>0</v>
      </c>
      <c r="BG641" s="222">
        <f>IF(N641="zákl. přenesená",J641,0)</f>
        <v>0</v>
      </c>
      <c r="BH641" s="222">
        <f>IF(N641="sníž. přenesená",J641,0)</f>
        <v>0</v>
      </c>
      <c r="BI641" s="222">
        <f>IF(N641="nulová",J641,0)</f>
        <v>0</v>
      </c>
      <c r="BJ641" s="20" t="s">
        <v>82</v>
      </c>
      <c r="BK641" s="222">
        <f>ROUND(I641*H641,2)</f>
        <v>0</v>
      </c>
      <c r="BL641" s="20" t="s">
        <v>102</v>
      </c>
      <c r="BM641" s="221" t="s">
        <v>3773</v>
      </c>
    </row>
    <row r="642" s="2" customFormat="1">
      <c r="A642" s="41"/>
      <c r="B642" s="42"/>
      <c r="C642" s="43"/>
      <c r="D642" s="223" t="s">
        <v>283</v>
      </c>
      <c r="E642" s="43"/>
      <c r="F642" s="224" t="s">
        <v>3774</v>
      </c>
      <c r="G642" s="43"/>
      <c r="H642" s="43"/>
      <c r="I642" s="225"/>
      <c r="J642" s="43"/>
      <c r="K642" s="43"/>
      <c r="L642" s="47"/>
      <c r="M642" s="226"/>
      <c r="N642" s="227"/>
      <c r="O642" s="87"/>
      <c r="P642" s="87"/>
      <c r="Q642" s="87"/>
      <c r="R642" s="87"/>
      <c r="S642" s="87"/>
      <c r="T642" s="88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T642" s="20" t="s">
        <v>283</v>
      </c>
      <c r="AU642" s="20" t="s">
        <v>84</v>
      </c>
    </row>
    <row r="643" s="14" customFormat="1">
      <c r="A643" s="14"/>
      <c r="B643" s="254"/>
      <c r="C643" s="255"/>
      <c r="D643" s="223" t="s">
        <v>285</v>
      </c>
      <c r="E643" s="256" t="s">
        <v>19</v>
      </c>
      <c r="F643" s="257" t="s">
        <v>3752</v>
      </c>
      <c r="G643" s="255"/>
      <c r="H643" s="256" t="s">
        <v>19</v>
      </c>
      <c r="I643" s="258"/>
      <c r="J643" s="255"/>
      <c r="K643" s="255"/>
      <c r="L643" s="259"/>
      <c r="M643" s="260"/>
      <c r="N643" s="261"/>
      <c r="O643" s="261"/>
      <c r="P643" s="261"/>
      <c r="Q643" s="261"/>
      <c r="R643" s="261"/>
      <c r="S643" s="261"/>
      <c r="T643" s="262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63" t="s">
        <v>285</v>
      </c>
      <c r="AU643" s="263" t="s">
        <v>84</v>
      </c>
      <c r="AV643" s="14" t="s">
        <v>82</v>
      </c>
      <c r="AW643" s="14" t="s">
        <v>37</v>
      </c>
      <c r="AX643" s="14" t="s">
        <v>75</v>
      </c>
      <c r="AY643" s="263" t="s">
        <v>277</v>
      </c>
    </row>
    <row r="644" s="12" customFormat="1">
      <c r="A644" s="12"/>
      <c r="B644" s="228"/>
      <c r="C644" s="229"/>
      <c r="D644" s="223" t="s">
        <v>285</v>
      </c>
      <c r="E644" s="230" t="s">
        <v>19</v>
      </c>
      <c r="F644" s="231" t="s">
        <v>3775</v>
      </c>
      <c r="G644" s="229"/>
      <c r="H644" s="232">
        <v>1836.482</v>
      </c>
      <c r="I644" s="233"/>
      <c r="J644" s="229"/>
      <c r="K644" s="229"/>
      <c r="L644" s="234"/>
      <c r="M644" s="235"/>
      <c r="N644" s="236"/>
      <c r="O644" s="236"/>
      <c r="P644" s="236"/>
      <c r="Q644" s="236"/>
      <c r="R644" s="236"/>
      <c r="S644" s="236"/>
      <c r="T644" s="237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T644" s="238" t="s">
        <v>285</v>
      </c>
      <c r="AU644" s="238" t="s">
        <v>84</v>
      </c>
      <c r="AV644" s="12" t="s">
        <v>84</v>
      </c>
      <c r="AW644" s="12" t="s">
        <v>37</v>
      </c>
      <c r="AX644" s="12" t="s">
        <v>82</v>
      </c>
      <c r="AY644" s="238" t="s">
        <v>277</v>
      </c>
    </row>
    <row r="645" s="2" customFormat="1" ht="16.5" customHeight="1">
      <c r="A645" s="41"/>
      <c r="B645" s="42"/>
      <c r="C645" s="210" t="s">
        <v>1375</v>
      </c>
      <c r="D645" s="210" t="s">
        <v>278</v>
      </c>
      <c r="E645" s="211" t="s">
        <v>3776</v>
      </c>
      <c r="F645" s="212" t="s">
        <v>3777</v>
      </c>
      <c r="G645" s="213" t="s">
        <v>940</v>
      </c>
      <c r="H645" s="214">
        <v>16528.338</v>
      </c>
      <c r="I645" s="215"/>
      <c r="J645" s="216">
        <f>ROUND(I645*H645,2)</f>
        <v>0</v>
      </c>
      <c r="K645" s="212" t="s">
        <v>19</v>
      </c>
      <c r="L645" s="47"/>
      <c r="M645" s="217" t="s">
        <v>19</v>
      </c>
      <c r="N645" s="218" t="s">
        <v>46</v>
      </c>
      <c r="O645" s="87"/>
      <c r="P645" s="219">
        <f>O645*H645</f>
        <v>0</v>
      </c>
      <c r="Q645" s="219">
        <v>0</v>
      </c>
      <c r="R645" s="219">
        <f>Q645*H645</f>
        <v>0</v>
      </c>
      <c r="S645" s="219">
        <v>0</v>
      </c>
      <c r="T645" s="220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1" t="s">
        <v>102</v>
      </c>
      <c r="AT645" s="221" t="s">
        <v>278</v>
      </c>
      <c r="AU645" s="221" t="s">
        <v>84</v>
      </c>
      <c r="AY645" s="20" t="s">
        <v>277</v>
      </c>
      <c r="BE645" s="222">
        <f>IF(N645="základní",J645,0)</f>
        <v>0</v>
      </c>
      <c r="BF645" s="222">
        <f>IF(N645="snížená",J645,0)</f>
        <v>0</v>
      </c>
      <c r="BG645" s="222">
        <f>IF(N645="zákl. přenesená",J645,0)</f>
        <v>0</v>
      </c>
      <c r="BH645" s="222">
        <f>IF(N645="sníž. přenesená",J645,0)</f>
        <v>0</v>
      </c>
      <c r="BI645" s="222">
        <f>IF(N645="nulová",J645,0)</f>
        <v>0</v>
      </c>
      <c r="BJ645" s="20" t="s">
        <v>82</v>
      </c>
      <c r="BK645" s="222">
        <f>ROUND(I645*H645,2)</f>
        <v>0</v>
      </c>
      <c r="BL645" s="20" t="s">
        <v>102</v>
      </c>
      <c r="BM645" s="221" t="s">
        <v>3778</v>
      </c>
    </row>
    <row r="646" s="2" customFormat="1">
      <c r="A646" s="41"/>
      <c r="B646" s="42"/>
      <c r="C646" s="43"/>
      <c r="D646" s="223" t="s">
        <v>283</v>
      </c>
      <c r="E646" s="43"/>
      <c r="F646" s="224" t="s">
        <v>3779</v>
      </c>
      <c r="G646" s="43"/>
      <c r="H646" s="43"/>
      <c r="I646" s="225"/>
      <c r="J646" s="43"/>
      <c r="K646" s="43"/>
      <c r="L646" s="47"/>
      <c r="M646" s="226"/>
      <c r="N646" s="227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283</v>
      </c>
      <c r="AU646" s="20" t="s">
        <v>84</v>
      </c>
    </row>
    <row r="647" s="12" customFormat="1">
      <c r="A647" s="12"/>
      <c r="B647" s="228"/>
      <c r="C647" s="229"/>
      <c r="D647" s="223" t="s">
        <v>285</v>
      </c>
      <c r="E647" s="230" t="s">
        <v>19</v>
      </c>
      <c r="F647" s="231" t="s">
        <v>3780</v>
      </c>
      <c r="G647" s="229"/>
      <c r="H647" s="232">
        <v>16528.338</v>
      </c>
      <c r="I647" s="233"/>
      <c r="J647" s="229"/>
      <c r="K647" s="229"/>
      <c r="L647" s="234"/>
      <c r="M647" s="235"/>
      <c r="N647" s="236"/>
      <c r="O647" s="236"/>
      <c r="P647" s="236"/>
      <c r="Q647" s="236"/>
      <c r="R647" s="236"/>
      <c r="S647" s="236"/>
      <c r="T647" s="237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T647" s="238" t="s">
        <v>285</v>
      </c>
      <c r="AU647" s="238" t="s">
        <v>84</v>
      </c>
      <c r="AV647" s="12" t="s">
        <v>84</v>
      </c>
      <c r="AW647" s="12" t="s">
        <v>37</v>
      </c>
      <c r="AX647" s="12" t="s">
        <v>82</v>
      </c>
      <c r="AY647" s="238" t="s">
        <v>277</v>
      </c>
    </row>
    <row r="648" s="2" customFormat="1" ht="16.5" customHeight="1">
      <c r="A648" s="41"/>
      <c r="B648" s="42"/>
      <c r="C648" s="210" t="s">
        <v>1377</v>
      </c>
      <c r="D648" s="210" t="s">
        <v>278</v>
      </c>
      <c r="E648" s="211" t="s">
        <v>3781</v>
      </c>
      <c r="F648" s="212" t="s">
        <v>3782</v>
      </c>
      <c r="G648" s="213" t="s">
        <v>940</v>
      </c>
      <c r="H648" s="214">
        <v>1836.482</v>
      </c>
      <c r="I648" s="215"/>
      <c r="J648" s="216">
        <f>ROUND(I648*H648,2)</f>
        <v>0</v>
      </c>
      <c r="K648" s="212" t="s">
        <v>19</v>
      </c>
      <c r="L648" s="47"/>
      <c r="M648" s="217" t="s">
        <v>19</v>
      </c>
      <c r="N648" s="218" t="s">
        <v>46</v>
      </c>
      <c r="O648" s="87"/>
      <c r="P648" s="219">
        <f>O648*H648</f>
        <v>0</v>
      </c>
      <c r="Q648" s="219">
        <v>0</v>
      </c>
      <c r="R648" s="219">
        <f>Q648*H648</f>
        <v>0</v>
      </c>
      <c r="S648" s="219">
        <v>0</v>
      </c>
      <c r="T648" s="220">
        <f>S648*H648</f>
        <v>0</v>
      </c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R648" s="221" t="s">
        <v>102</v>
      </c>
      <c r="AT648" s="221" t="s">
        <v>278</v>
      </c>
      <c r="AU648" s="221" t="s">
        <v>84</v>
      </c>
      <c r="AY648" s="20" t="s">
        <v>277</v>
      </c>
      <c r="BE648" s="222">
        <f>IF(N648="základní",J648,0)</f>
        <v>0</v>
      </c>
      <c r="BF648" s="222">
        <f>IF(N648="snížená",J648,0)</f>
        <v>0</v>
      </c>
      <c r="BG648" s="222">
        <f>IF(N648="zákl. přenesená",J648,0)</f>
        <v>0</v>
      </c>
      <c r="BH648" s="222">
        <f>IF(N648="sníž. přenesená",J648,0)</f>
        <v>0</v>
      </c>
      <c r="BI648" s="222">
        <f>IF(N648="nulová",J648,0)</f>
        <v>0</v>
      </c>
      <c r="BJ648" s="20" t="s">
        <v>82</v>
      </c>
      <c r="BK648" s="222">
        <f>ROUND(I648*H648,2)</f>
        <v>0</v>
      </c>
      <c r="BL648" s="20" t="s">
        <v>102</v>
      </c>
      <c r="BM648" s="221" t="s">
        <v>3783</v>
      </c>
    </row>
    <row r="649" s="2" customFormat="1">
      <c r="A649" s="41"/>
      <c r="B649" s="42"/>
      <c r="C649" s="43"/>
      <c r="D649" s="223" t="s">
        <v>283</v>
      </c>
      <c r="E649" s="43"/>
      <c r="F649" s="224" t="s">
        <v>3782</v>
      </c>
      <c r="G649" s="43"/>
      <c r="H649" s="43"/>
      <c r="I649" s="225"/>
      <c r="J649" s="43"/>
      <c r="K649" s="43"/>
      <c r="L649" s="47"/>
      <c r="M649" s="226"/>
      <c r="N649" s="227"/>
      <c r="O649" s="87"/>
      <c r="P649" s="87"/>
      <c r="Q649" s="87"/>
      <c r="R649" s="87"/>
      <c r="S649" s="87"/>
      <c r="T649" s="88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T649" s="20" t="s">
        <v>283</v>
      </c>
      <c r="AU649" s="20" t="s">
        <v>84</v>
      </c>
    </row>
    <row r="650" s="12" customFormat="1">
      <c r="A650" s="12"/>
      <c r="B650" s="228"/>
      <c r="C650" s="229"/>
      <c r="D650" s="223" t="s">
        <v>285</v>
      </c>
      <c r="E650" s="230" t="s">
        <v>19</v>
      </c>
      <c r="F650" s="231" t="s">
        <v>3775</v>
      </c>
      <c r="G650" s="229"/>
      <c r="H650" s="232">
        <v>1836.482</v>
      </c>
      <c r="I650" s="233"/>
      <c r="J650" s="229"/>
      <c r="K650" s="229"/>
      <c r="L650" s="234"/>
      <c r="M650" s="235"/>
      <c r="N650" s="236"/>
      <c r="O650" s="236"/>
      <c r="P650" s="236"/>
      <c r="Q650" s="236"/>
      <c r="R650" s="236"/>
      <c r="S650" s="236"/>
      <c r="T650" s="237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T650" s="238" t="s">
        <v>285</v>
      </c>
      <c r="AU650" s="238" t="s">
        <v>84</v>
      </c>
      <c r="AV650" s="12" t="s">
        <v>84</v>
      </c>
      <c r="AW650" s="12" t="s">
        <v>37</v>
      </c>
      <c r="AX650" s="12" t="s">
        <v>82</v>
      </c>
      <c r="AY650" s="238" t="s">
        <v>277</v>
      </c>
    </row>
    <row r="651" s="2" customFormat="1" ht="21.75" customHeight="1">
      <c r="A651" s="41"/>
      <c r="B651" s="42"/>
      <c r="C651" s="210" t="s">
        <v>1380</v>
      </c>
      <c r="D651" s="210" t="s">
        <v>278</v>
      </c>
      <c r="E651" s="211" t="s">
        <v>3784</v>
      </c>
      <c r="F651" s="212" t="s">
        <v>3785</v>
      </c>
      <c r="G651" s="213" t="s">
        <v>940</v>
      </c>
      <c r="H651" s="214">
        <v>247.16800000000001</v>
      </c>
      <c r="I651" s="215"/>
      <c r="J651" s="216">
        <f>ROUND(I651*H651,2)</f>
        <v>0</v>
      </c>
      <c r="K651" s="212" t="s">
        <v>2354</v>
      </c>
      <c r="L651" s="47"/>
      <c r="M651" s="217" t="s">
        <v>19</v>
      </c>
      <c r="N651" s="218" t="s">
        <v>46</v>
      </c>
      <c r="O651" s="87"/>
      <c r="P651" s="219">
        <f>O651*H651</f>
        <v>0</v>
      </c>
      <c r="Q651" s="219">
        <v>0</v>
      </c>
      <c r="R651" s="219">
        <f>Q651*H651</f>
        <v>0</v>
      </c>
      <c r="S651" s="219">
        <v>0</v>
      </c>
      <c r="T651" s="220">
        <f>S651*H651</f>
        <v>0</v>
      </c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R651" s="221" t="s">
        <v>102</v>
      </c>
      <c r="AT651" s="221" t="s">
        <v>278</v>
      </c>
      <c r="AU651" s="221" t="s">
        <v>84</v>
      </c>
      <c r="AY651" s="20" t="s">
        <v>277</v>
      </c>
      <c r="BE651" s="222">
        <f>IF(N651="základní",J651,0)</f>
        <v>0</v>
      </c>
      <c r="BF651" s="222">
        <f>IF(N651="snížená",J651,0)</f>
        <v>0</v>
      </c>
      <c r="BG651" s="222">
        <f>IF(N651="zákl. přenesená",J651,0)</f>
        <v>0</v>
      </c>
      <c r="BH651" s="222">
        <f>IF(N651="sníž. přenesená",J651,0)</f>
        <v>0</v>
      </c>
      <c r="BI651" s="222">
        <f>IF(N651="nulová",J651,0)</f>
        <v>0</v>
      </c>
      <c r="BJ651" s="20" t="s">
        <v>82</v>
      </c>
      <c r="BK651" s="222">
        <f>ROUND(I651*H651,2)</f>
        <v>0</v>
      </c>
      <c r="BL651" s="20" t="s">
        <v>102</v>
      </c>
      <c r="BM651" s="221" t="s">
        <v>3786</v>
      </c>
    </row>
    <row r="652" s="2" customFormat="1">
      <c r="A652" s="41"/>
      <c r="B652" s="42"/>
      <c r="C652" s="43"/>
      <c r="D652" s="223" t="s">
        <v>283</v>
      </c>
      <c r="E652" s="43"/>
      <c r="F652" s="224" t="s">
        <v>3787</v>
      </c>
      <c r="G652" s="43"/>
      <c r="H652" s="43"/>
      <c r="I652" s="225"/>
      <c r="J652" s="43"/>
      <c r="K652" s="43"/>
      <c r="L652" s="47"/>
      <c r="M652" s="226"/>
      <c r="N652" s="227"/>
      <c r="O652" s="87"/>
      <c r="P652" s="87"/>
      <c r="Q652" s="87"/>
      <c r="R652" s="87"/>
      <c r="S652" s="87"/>
      <c r="T652" s="88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T652" s="20" t="s">
        <v>283</v>
      </c>
      <c r="AU652" s="20" t="s">
        <v>84</v>
      </c>
    </row>
    <row r="653" s="2" customFormat="1">
      <c r="A653" s="41"/>
      <c r="B653" s="42"/>
      <c r="C653" s="43"/>
      <c r="D653" s="252" t="s">
        <v>2357</v>
      </c>
      <c r="E653" s="43"/>
      <c r="F653" s="253" t="s">
        <v>3788</v>
      </c>
      <c r="G653" s="43"/>
      <c r="H653" s="43"/>
      <c r="I653" s="225"/>
      <c r="J653" s="43"/>
      <c r="K653" s="43"/>
      <c r="L653" s="47"/>
      <c r="M653" s="226"/>
      <c r="N653" s="227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2357</v>
      </c>
      <c r="AU653" s="20" t="s">
        <v>84</v>
      </c>
    </row>
    <row r="654" s="12" customFormat="1">
      <c r="A654" s="12"/>
      <c r="B654" s="228"/>
      <c r="C654" s="229"/>
      <c r="D654" s="223" t="s">
        <v>285</v>
      </c>
      <c r="E654" s="230" t="s">
        <v>19</v>
      </c>
      <c r="F654" s="231" t="s">
        <v>3789</v>
      </c>
      <c r="G654" s="229"/>
      <c r="H654" s="232">
        <v>247.16800000000001</v>
      </c>
      <c r="I654" s="233"/>
      <c r="J654" s="229"/>
      <c r="K654" s="229"/>
      <c r="L654" s="234"/>
      <c r="M654" s="235"/>
      <c r="N654" s="236"/>
      <c r="O654" s="236"/>
      <c r="P654" s="236"/>
      <c r="Q654" s="236"/>
      <c r="R654" s="236"/>
      <c r="S654" s="236"/>
      <c r="T654" s="237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T654" s="238" t="s">
        <v>285</v>
      </c>
      <c r="AU654" s="238" t="s">
        <v>84</v>
      </c>
      <c r="AV654" s="12" t="s">
        <v>84</v>
      </c>
      <c r="AW654" s="12" t="s">
        <v>37</v>
      </c>
      <c r="AX654" s="12" t="s">
        <v>82</v>
      </c>
      <c r="AY654" s="238" t="s">
        <v>277</v>
      </c>
    </row>
    <row r="655" s="11" customFormat="1" ht="22.8" customHeight="1">
      <c r="A655" s="11"/>
      <c r="B655" s="196"/>
      <c r="C655" s="197"/>
      <c r="D655" s="198" t="s">
        <v>74</v>
      </c>
      <c r="E655" s="249" t="s">
        <v>2465</v>
      </c>
      <c r="F655" s="249" t="s">
        <v>2466</v>
      </c>
      <c r="G655" s="197"/>
      <c r="H655" s="197"/>
      <c r="I655" s="200"/>
      <c r="J655" s="250">
        <f>BK655</f>
        <v>0</v>
      </c>
      <c r="K655" s="197"/>
      <c r="L655" s="202"/>
      <c r="M655" s="203"/>
      <c r="N655" s="204"/>
      <c r="O655" s="204"/>
      <c r="P655" s="205">
        <f>SUM(P656:P658)</f>
        <v>0</v>
      </c>
      <c r="Q655" s="204"/>
      <c r="R655" s="205">
        <f>SUM(R656:R658)</f>
        <v>0</v>
      </c>
      <c r="S655" s="204"/>
      <c r="T655" s="206">
        <f>SUM(T656:T658)</f>
        <v>0</v>
      </c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R655" s="207" t="s">
        <v>82</v>
      </c>
      <c r="AT655" s="208" t="s">
        <v>74</v>
      </c>
      <c r="AU655" s="208" t="s">
        <v>82</v>
      </c>
      <c r="AY655" s="207" t="s">
        <v>277</v>
      </c>
      <c r="BK655" s="209">
        <f>SUM(BK656:BK658)</f>
        <v>0</v>
      </c>
    </row>
    <row r="656" s="2" customFormat="1" ht="16.5" customHeight="1">
      <c r="A656" s="41"/>
      <c r="B656" s="42"/>
      <c r="C656" s="210" t="s">
        <v>1382</v>
      </c>
      <c r="D656" s="210" t="s">
        <v>278</v>
      </c>
      <c r="E656" s="211" t="s">
        <v>3790</v>
      </c>
      <c r="F656" s="212" t="s">
        <v>3791</v>
      </c>
      <c r="G656" s="213" t="s">
        <v>940</v>
      </c>
      <c r="H656" s="214">
        <v>2280.7820000000002</v>
      </c>
      <c r="I656" s="215"/>
      <c r="J656" s="216">
        <f>ROUND(I656*H656,2)</f>
        <v>0</v>
      </c>
      <c r="K656" s="212" t="s">
        <v>2354</v>
      </c>
      <c r="L656" s="47"/>
      <c r="M656" s="217" t="s">
        <v>19</v>
      </c>
      <c r="N656" s="218" t="s">
        <v>46</v>
      </c>
      <c r="O656" s="87"/>
      <c r="P656" s="219">
        <f>O656*H656</f>
        <v>0</v>
      </c>
      <c r="Q656" s="219">
        <v>0</v>
      </c>
      <c r="R656" s="219">
        <f>Q656*H656</f>
        <v>0</v>
      </c>
      <c r="S656" s="219">
        <v>0</v>
      </c>
      <c r="T656" s="220">
        <f>S656*H656</f>
        <v>0</v>
      </c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R656" s="221" t="s">
        <v>102</v>
      </c>
      <c r="AT656" s="221" t="s">
        <v>278</v>
      </c>
      <c r="AU656" s="221" t="s">
        <v>84</v>
      </c>
      <c r="AY656" s="20" t="s">
        <v>277</v>
      </c>
      <c r="BE656" s="222">
        <f>IF(N656="základní",J656,0)</f>
        <v>0</v>
      </c>
      <c r="BF656" s="222">
        <f>IF(N656="snížená",J656,0)</f>
        <v>0</v>
      </c>
      <c r="BG656" s="222">
        <f>IF(N656="zákl. přenesená",J656,0)</f>
        <v>0</v>
      </c>
      <c r="BH656" s="222">
        <f>IF(N656="sníž. přenesená",J656,0)</f>
        <v>0</v>
      </c>
      <c r="BI656" s="222">
        <f>IF(N656="nulová",J656,0)</f>
        <v>0</v>
      </c>
      <c r="BJ656" s="20" t="s">
        <v>82</v>
      </c>
      <c r="BK656" s="222">
        <f>ROUND(I656*H656,2)</f>
        <v>0</v>
      </c>
      <c r="BL656" s="20" t="s">
        <v>102</v>
      </c>
      <c r="BM656" s="221" t="s">
        <v>3792</v>
      </c>
    </row>
    <row r="657" s="2" customFormat="1">
      <c r="A657" s="41"/>
      <c r="B657" s="42"/>
      <c r="C657" s="43"/>
      <c r="D657" s="223" t="s">
        <v>283</v>
      </c>
      <c r="E657" s="43"/>
      <c r="F657" s="224" t="s">
        <v>3793</v>
      </c>
      <c r="G657" s="43"/>
      <c r="H657" s="43"/>
      <c r="I657" s="225"/>
      <c r="J657" s="43"/>
      <c r="K657" s="43"/>
      <c r="L657" s="47"/>
      <c r="M657" s="226"/>
      <c r="N657" s="227"/>
      <c r="O657" s="87"/>
      <c r="P657" s="87"/>
      <c r="Q657" s="87"/>
      <c r="R657" s="87"/>
      <c r="S657" s="87"/>
      <c r="T657" s="88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T657" s="20" t="s">
        <v>283</v>
      </c>
      <c r="AU657" s="20" t="s">
        <v>84</v>
      </c>
    </row>
    <row r="658" s="2" customFormat="1">
      <c r="A658" s="41"/>
      <c r="B658" s="42"/>
      <c r="C658" s="43"/>
      <c r="D658" s="252" t="s">
        <v>2357</v>
      </c>
      <c r="E658" s="43"/>
      <c r="F658" s="253" t="s">
        <v>3794</v>
      </c>
      <c r="G658" s="43"/>
      <c r="H658" s="43"/>
      <c r="I658" s="225"/>
      <c r="J658" s="43"/>
      <c r="K658" s="43"/>
      <c r="L658" s="47"/>
      <c r="M658" s="226"/>
      <c r="N658" s="227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2357</v>
      </c>
      <c r="AU658" s="20" t="s">
        <v>84</v>
      </c>
    </row>
    <row r="659" s="11" customFormat="1" ht="25.92" customHeight="1">
      <c r="A659" s="11"/>
      <c r="B659" s="196"/>
      <c r="C659" s="197"/>
      <c r="D659" s="198" t="s">
        <v>74</v>
      </c>
      <c r="E659" s="199" t="s">
        <v>2470</v>
      </c>
      <c r="F659" s="199" t="s">
        <v>2471</v>
      </c>
      <c r="G659" s="197"/>
      <c r="H659" s="197"/>
      <c r="I659" s="200"/>
      <c r="J659" s="201">
        <f>BK659</f>
        <v>0</v>
      </c>
      <c r="K659" s="197"/>
      <c r="L659" s="202"/>
      <c r="M659" s="203"/>
      <c r="N659" s="204"/>
      <c r="O659" s="204"/>
      <c r="P659" s="205">
        <f>P660+P671</f>
        <v>0</v>
      </c>
      <c r="Q659" s="204"/>
      <c r="R659" s="205">
        <f>R660+R671</f>
        <v>0.3346905</v>
      </c>
      <c r="S659" s="204"/>
      <c r="T659" s="206">
        <f>T660+T671</f>
        <v>0</v>
      </c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R659" s="207" t="s">
        <v>84</v>
      </c>
      <c r="AT659" s="208" t="s">
        <v>74</v>
      </c>
      <c r="AU659" s="208" t="s">
        <v>75</v>
      </c>
      <c r="AY659" s="207" t="s">
        <v>277</v>
      </c>
      <c r="BK659" s="209">
        <f>BK660+BK671</f>
        <v>0</v>
      </c>
    </row>
    <row r="660" s="11" customFormat="1" ht="22.8" customHeight="1">
      <c r="A660" s="11"/>
      <c r="B660" s="196"/>
      <c r="C660" s="197"/>
      <c r="D660" s="198" t="s">
        <v>74</v>
      </c>
      <c r="E660" s="249" t="s">
        <v>3795</v>
      </c>
      <c r="F660" s="249" t="s">
        <v>3796</v>
      </c>
      <c r="G660" s="197"/>
      <c r="H660" s="197"/>
      <c r="I660" s="200"/>
      <c r="J660" s="250">
        <f>BK660</f>
        <v>0</v>
      </c>
      <c r="K660" s="197"/>
      <c r="L660" s="202"/>
      <c r="M660" s="203"/>
      <c r="N660" s="204"/>
      <c r="O660" s="204"/>
      <c r="P660" s="205">
        <f>SUM(P661:P670)</f>
        <v>0</v>
      </c>
      <c r="Q660" s="204"/>
      <c r="R660" s="205">
        <f>SUM(R661:R670)</f>
        <v>0.0050000000000000001</v>
      </c>
      <c r="S660" s="204"/>
      <c r="T660" s="206">
        <f>SUM(T661:T670)</f>
        <v>0</v>
      </c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R660" s="207" t="s">
        <v>84</v>
      </c>
      <c r="AT660" s="208" t="s">
        <v>74</v>
      </c>
      <c r="AU660" s="208" t="s">
        <v>82</v>
      </c>
      <c r="AY660" s="207" t="s">
        <v>277</v>
      </c>
      <c r="BK660" s="209">
        <f>SUM(BK661:BK670)</f>
        <v>0</v>
      </c>
    </row>
    <row r="661" s="2" customFormat="1" ht="16.5" customHeight="1">
      <c r="A661" s="41"/>
      <c r="B661" s="42"/>
      <c r="C661" s="210" t="s">
        <v>1384</v>
      </c>
      <c r="D661" s="210" t="s">
        <v>278</v>
      </c>
      <c r="E661" s="211" t="s">
        <v>3797</v>
      </c>
      <c r="F661" s="212" t="s">
        <v>3798</v>
      </c>
      <c r="G661" s="213" t="s">
        <v>1041</v>
      </c>
      <c r="H661" s="214">
        <v>15.83</v>
      </c>
      <c r="I661" s="215"/>
      <c r="J661" s="216">
        <f>ROUND(I661*H661,2)</f>
        <v>0</v>
      </c>
      <c r="K661" s="212" t="s">
        <v>2354</v>
      </c>
      <c r="L661" s="47"/>
      <c r="M661" s="217" t="s">
        <v>19</v>
      </c>
      <c r="N661" s="218" t="s">
        <v>46</v>
      </c>
      <c r="O661" s="87"/>
      <c r="P661" s="219">
        <f>O661*H661</f>
        <v>0</v>
      </c>
      <c r="Q661" s="219">
        <v>0</v>
      </c>
      <c r="R661" s="219">
        <f>Q661*H661</f>
        <v>0</v>
      </c>
      <c r="S661" s="219">
        <v>0</v>
      </c>
      <c r="T661" s="220">
        <f>S661*H661</f>
        <v>0</v>
      </c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R661" s="221" t="s">
        <v>231</v>
      </c>
      <c r="AT661" s="221" t="s">
        <v>278</v>
      </c>
      <c r="AU661" s="221" t="s">
        <v>84</v>
      </c>
      <c r="AY661" s="20" t="s">
        <v>277</v>
      </c>
      <c r="BE661" s="222">
        <f>IF(N661="základní",J661,0)</f>
        <v>0</v>
      </c>
      <c r="BF661" s="222">
        <f>IF(N661="snížená",J661,0)</f>
        <v>0</v>
      </c>
      <c r="BG661" s="222">
        <f>IF(N661="zákl. přenesená",J661,0)</f>
        <v>0</v>
      </c>
      <c r="BH661" s="222">
        <f>IF(N661="sníž. přenesená",J661,0)</f>
        <v>0</v>
      </c>
      <c r="BI661" s="222">
        <f>IF(N661="nulová",J661,0)</f>
        <v>0</v>
      </c>
      <c r="BJ661" s="20" t="s">
        <v>82</v>
      </c>
      <c r="BK661" s="222">
        <f>ROUND(I661*H661,2)</f>
        <v>0</v>
      </c>
      <c r="BL661" s="20" t="s">
        <v>231</v>
      </c>
      <c r="BM661" s="221" t="s">
        <v>3799</v>
      </c>
    </row>
    <row r="662" s="2" customFormat="1">
      <c r="A662" s="41"/>
      <c r="B662" s="42"/>
      <c r="C662" s="43"/>
      <c r="D662" s="223" t="s">
        <v>283</v>
      </c>
      <c r="E662" s="43"/>
      <c r="F662" s="224" t="s">
        <v>3800</v>
      </c>
      <c r="G662" s="43"/>
      <c r="H662" s="43"/>
      <c r="I662" s="225"/>
      <c r="J662" s="43"/>
      <c r="K662" s="43"/>
      <c r="L662" s="47"/>
      <c r="M662" s="226"/>
      <c r="N662" s="227"/>
      <c r="O662" s="87"/>
      <c r="P662" s="87"/>
      <c r="Q662" s="87"/>
      <c r="R662" s="87"/>
      <c r="S662" s="87"/>
      <c r="T662" s="88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T662" s="20" t="s">
        <v>283</v>
      </c>
      <c r="AU662" s="20" t="s">
        <v>84</v>
      </c>
    </row>
    <row r="663" s="2" customFormat="1">
      <c r="A663" s="41"/>
      <c r="B663" s="42"/>
      <c r="C663" s="43"/>
      <c r="D663" s="252" t="s">
        <v>2357</v>
      </c>
      <c r="E663" s="43"/>
      <c r="F663" s="253" t="s">
        <v>3801</v>
      </c>
      <c r="G663" s="43"/>
      <c r="H663" s="43"/>
      <c r="I663" s="225"/>
      <c r="J663" s="43"/>
      <c r="K663" s="43"/>
      <c r="L663" s="47"/>
      <c r="M663" s="226"/>
      <c r="N663" s="227"/>
      <c r="O663" s="87"/>
      <c r="P663" s="87"/>
      <c r="Q663" s="87"/>
      <c r="R663" s="87"/>
      <c r="S663" s="87"/>
      <c r="T663" s="88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T663" s="20" t="s">
        <v>2357</v>
      </c>
      <c r="AU663" s="20" t="s">
        <v>84</v>
      </c>
    </row>
    <row r="664" s="12" customFormat="1">
      <c r="A664" s="12"/>
      <c r="B664" s="228"/>
      <c r="C664" s="229"/>
      <c r="D664" s="223" t="s">
        <v>285</v>
      </c>
      <c r="E664" s="230" t="s">
        <v>19</v>
      </c>
      <c r="F664" s="231" t="s">
        <v>3802</v>
      </c>
      <c r="G664" s="229"/>
      <c r="H664" s="232">
        <v>15.83</v>
      </c>
      <c r="I664" s="233"/>
      <c r="J664" s="229"/>
      <c r="K664" s="229"/>
      <c r="L664" s="234"/>
      <c r="M664" s="235"/>
      <c r="N664" s="236"/>
      <c r="O664" s="236"/>
      <c r="P664" s="236"/>
      <c r="Q664" s="236"/>
      <c r="R664" s="236"/>
      <c r="S664" s="236"/>
      <c r="T664" s="237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T664" s="238" t="s">
        <v>285</v>
      </c>
      <c r="AU664" s="238" t="s">
        <v>84</v>
      </c>
      <c r="AV664" s="12" t="s">
        <v>84</v>
      </c>
      <c r="AW664" s="12" t="s">
        <v>37</v>
      </c>
      <c r="AX664" s="12" t="s">
        <v>82</v>
      </c>
      <c r="AY664" s="238" t="s">
        <v>277</v>
      </c>
    </row>
    <row r="665" s="2" customFormat="1" ht="16.5" customHeight="1">
      <c r="A665" s="41"/>
      <c r="B665" s="42"/>
      <c r="C665" s="275" t="s">
        <v>1522</v>
      </c>
      <c r="D665" s="275" t="s">
        <v>349</v>
      </c>
      <c r="E665" s="276" t="s">
        <v>3803</v>
      </c>
      <c r="F665" s="277" t="s">
        <v>3804</v>
      </c>
      <c r="G665" s="278" t="s">
        <v>940</v>
      </c>
      <c r="H665" s="279">
        <v>0.0050000000000000001</v>
      </c>
      <c r="I665" s="280"/>
      <c r="J665" s="281">
        <f>ROUND(I665*H665,2)</f>
        <v>0</v>
      </c>
      <c r="K665" s="277" t="s">
        <v>2354</v>
      </c>
      <c r="L665" s="282"/>
      <c r="M665" s="283" t="s">
        <v>19</v>
      </c>
      <c r="N665" s="284" t="s">
        <v>46</v>
      </c>
      <c r="O665" s="87"/>
      <c r="P665" s="219">
        <f>O665*H665</f>
        <v>0</v>
      </c>
      <c r="Q665" s="219">
        <v>1</v>
      </c>
      <c r="R665" s="219">
        <f>Q665*H665</f>
        <v>0.0050000000000000001</v>
      </c>
      <c r="S665" s="219">
        <v>0</v>
      </c>
      <c r="T665" s="220">
        <f>S665*H665</f>
        <v>0</v>
      </c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R665" s="221" t="s">
        <v>507</v>
      </c>
      <c r="AT665" s="221" t="s">
        <v>349</v>
      </c>
      <c r="AU665" s="221" t="s">
        <v>84</v>
      </c>
      <c r="AY665" s="20" t="s">
        <v>277</v>
      </c>
      <c r="BE665" s="222">
        <f>IF(N665="základní",J665,0)</f>
        <v>0</v>
      </c>
      <c r="BF665" s="222">
        <f>IF(N665="snížená",J665,0)</f>
        <v>0</v>
      </c>
      <c r="BG665" s="222">
        <f>IF(N665="zákl. přenesená",J665,0)</f>
        <v>0</v>
      </c>
      <c r="BH665" s="222">
        <f>IF(N665="sníž. přenesená",J665,0)</f>
        <v>0</v>
      </c>
      <c r="BI665" s="222">
        <f>IF(N665="nulová",J665,0)</f>
        <v>0</v>
      </c>
      <c r="BJ665" s="20" t="s">
        <v>82</v>
      </c>
      <c r="BK665" s="222">
        <f>ROUND(I665*H665,2)</f>
        <v>0</v>
      </c>
      <c r="BL665" s="20" t="s">
        <v>231</v>
      </c>
      <c r="BM665" s="221" t="s">
        <v>3805</v>
      </c>
    </row>
    <row r="666" s="2" customFormat="1">
      <c r="A666" s="41"/>
      <c r="B666" s="42"/>
      <c r="C666" s="43"/>
      <c r="D666" s="223" t="s">
        <v>283</v>
      </c>
      <c r="E666" s="43"/>
      <c r="F666" s="224" t="s">
        <v>3804</v>
      </c>
      <c r="G666" s="43"/>
      <c r="H666" s="43"/>
      <c r="I666" s="225"/>
      <c r="J666" s="43"/>
      <c r="K666" s="43"/>
      <c r="L666" s="47"/>
      <c r="M666" s="226"/>
      <c r="N666" s="227"/>
      <c r="O666" s="87"/>
      <c r="P666" s="87"/>
      <c r="Q666" s="87"/>
      <c r="R666" s="87"/>
      <c r="S666" s="87"/>
      <c r="T666" s="88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T666" s="20" t="s">
        <v>283</v>
      </c>
      <c r="AU666" s="20" t="s">
        <v>84</v>
      </c>
    </row>
    <row r="667" s="12" customFormat="1">
      <c r="A667" s="12"/>
      <c r="B667" s="228"/>
      <c r="C667" s="229"/>
      <c r="D667" s="223" t="s">
        <v>285</v>
      </c>
      <c r="E667" s="229"/>
      <c r="F667" s="231" t="s">
        <v>3806</v>
      </c>
      <c r="G667" s="229"/>
      <c r="H667" s="232">
        <v>0.0050000000000000001</v>
      </c>
      <c r="I667" s="233"/>
      <c r="J667" s="229"/>
      <c r="K667" s="229"/>
      <c r="L667" s="234"/>
      <c r="M667" s="235"/>
      <c r="N667" s="236"/>
      <c r="O667" s="236"/>
      <c r="P667" s="236"/>
      <c r="Q667" s="236"/>
      <c r="R667" s="236"/>
      <c r="S667" s="236"/>
      <c r="T667" s="237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T667" s="238" t="s">
        <v>285</v>
      </c>
      <c r="AU667" s="238" t="s">
        <v>84</v>
      </c>
      <c r="AV667" s="12" t="s">
        <v>84</v>
      </c>
      <c r="AW667" s="12" t="s">
        <v>4</v>
      </c>
      <c r="AX667" s="12" t="s">
        <v>82</v>
      </c>
      <c r="AY667" s="238" t="s">
        <v>277</v>
      </c>
    </row>
    <row r="668" s="2" customFormat="1" ht="16.5" customHeight="1">
      <c r="A668" s="41"/>
      <c r="B668" s="42"/>
      <c r="C668" s="210" t="s">
        <v>1527</v>
      </c>
      <c r="D668" s="210" t="s">
        <v>278</v>
      </c>
      <c r="E668" s="211" t="s">
        <v>3807</v>
      </c>
      <c r="F668" s="212" t="s">
        <v>3808</v>
      </c>
      <c r="G668" s="213" t="s">
        <v>940</v>
      </c>
      <c r="H668" s="214">
        <v>0.0050000000000000001</v>
      </c>
      <c r="I668" s="215"/>
      <c r="J668" s="216">
        <f>ROUND(I668*H668,2)</f>
        <v>0</v>
      </c>
      <c r="K668" s="212" t="s">
        <v>2354</v>
      </c>
      <c r="L668" s="47"/>
      <c r="M668" s="217" t="s">
        <v>19</v>
      </c>
      <c r="N668" s="218" t="s">
        <v>46</v>
      </c>
      <c r="O668" s="87"/>
      <c r="P668" s="219">
        <f>O668*H668</f>
        <v>0</v>
      </c>
      <c r="Q668" s="219">
        <v>0</v>
      </c>
      <c r="R668" s="219">
        <f>Q668*H668</f>
        <v>0</v>
      </c>
      <c r="S668" s="219">
        <v>0</v>
      </c>
      <c r="T668" s="220">
        <f>S668*H668</f>
        <v>0</v>
      </c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R668" s="221" t="s">
        <v>231</v>
      </c>
      <c r="AT668" s="221" t="s">
        <v>278</v>
      </c>
      <c r="AU668" s="221" t="s">
        <v>84</v>
      </c>
      <c r="AY668" s="20" t="s">
        <v>277</v>
      </c>
      <c r="BE668" s="222">
        <f>IF(N668="základní",J668,0)</f>
        <v>0</v>
      </c>
      <c r="BF668" s="222">
        <f>IF(N668="snížená",J668,0)</f>
        <v>0</v>
      </c>
      <c r="BG668" s="222">
        <f>IF(N668="zákl. přenesená",J668,0)</f>
        <v>0</v>
      </c>
      <c r="BH668" s="222">
        <f>IF(N668="sníž. přenesená",J668,0)</f>
        <v>0</v>
      </c>
      <c r="BI668" s="222">
        <f>IF(N668="nulová",J668,0)</f>
        <v>0</v>
      </c>
      <c r="BJ668" s="20" t="s">
        <v>82</v>
      </c>
      <c r="BK668" s="222">
        <f>ROUND(I668*H668,2)</f>
        <v>0</v>
      </c>
      <c r="BL668" s="20" t="s">
        <v>231</v>
      </c>
      <c r="BM668" s="221" t="s">
        <v>3809</v>
      </c>
    </row>
    <row r="669" s="2" customFormat="1">
      <c r="A669" s="41"/>
      <c r="B669" s="42"/>
      <c r="C669" s="43"/>
      <c r="D669" s="223" t="s">
        <v>283</v>
      </c>
      <c r="E669" s="43"/>
      <c r="F669" s="224" t="s">
        <v>3810</v>
      </c>
      <c r="G669" s="43"/>
      <c r="H669" s="43"/>
      <c r="I669" s="225"/>
      <c r="J669" s="43"/>
      <c r="K669" s="43"/>
      <c r="L669" s="47"/>
      <c r="M669" s="226"/>
      <c r="N669" s="227"/>
      <c r="O669" s="87"/>
      <c r="P669" s="87"/>
      <c r="Q669" s="87"/>
      <c r="R669" s="87"/>
      <c r="S669" s="87"/>
      <c r="T669" s="88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T669" s="20" t="s">
        <v>283</v>
      </c>
      <c r="AU669" s="20" t="s">
        <v>84</v>
      </c>
    </row>
    <row r="670" s="2" customFormat="1">
      <c r="A670" s="41"/>
      <c r="B670" s="42"/>
      <c r="C670" s="43"/>
      <c r="D670" s="252" t="s">
        <v>2357</v>
      </c>
      <c r="E670" s="43"/>
      <c r="F670" s="253" t="s">
        <v>3811</v>
      </c>
      <c r="G670" s="43"/>
      <c r="H670" s="43"/>
      <c r="I670" s="225"/>
      <c r="J670" s="43"/>
      <c r="K670" s="43"/>
      <c r="L670" s="47"/>
      <c r="M670" s="226"/>
      <c r="N670" s="227"/>
      <c r="O670" s="87"/>
      <c r="P670" s="87"/>
      <c r="Q670" s="87"/>
      <c r="R670" s="87"/>
      <c r="S670" s="87"/>
      <c r="T670" s="88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T670" s="20" t="s">
        <v>2357</v>
      </c>
      <c r="AU670" s="20" t="s">
        <v>84</v>
      </c>
    </row>
    <row r="671" s="11" customFormat="1" ht="22.8" customHeight="1">
      <c r="A671" s="11"/>
      <c r="B671" s="196"/>
      <c r="C671" s="197"/>
      <c r="D671" s="198" t="s">
        <v>74</v>
      </c>
      <c r="E671" s="249" t="s">
        <v>3812</v>
      </c>
      <c r="F671" s="249" t="s">
        <v>3813</v>
      </c>
      <c r="G671" s="197"/>
      <c r="H671" s="197"/>
      <c r="I671" s="200"/>
      <c r="J671" s="250">
        <f>BK671</f>
        <v>0</v>
      </c>
      <c r="K671" s="197"/>
      <c r="L671" s="202"/>
      <c r="M671" s="203"/>
      <c r="N671" s="204"/>
      <c r="O671" s="204"/>
      <c r="P671" s="205">
        <f>SUM(P672:P704)</f>
        <v>0</v>
      </c>
      <c r="Q671" s="204"/>
      <c r="R671" s="205">
        <f>SUM(R672:R704)</f>
        <v>0.3296905</v>
      </c>
      <c r="S671" s="204"/>
      <c r="T671" s="206">
        <f>SUM(T672:T704)</f>
        <v>0</v>
      </c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R671" s="207" t="s">
        <v>84</v>
      </c>
      <c r="AT671" s="208" t="s">
        <v>74</v>
      </c>
      <c r="AU671" s="208" t="s">
        <v>82</v>
      </c>
      <c r="AY671" s="207" t="s">
        <v>277</v>
      </c>
      <c r="BK671" s="209">
        <f>SUM(BK672:BK704)</f>
        <v>0</v>
      </c>
    </row>
    <row r="672" s="2" customFormat="1" ht="16.5" customHeight="1">
      <c r="A672" s="41"/>
      <c r="B672" s="42"/>
      <c r="C672" s="210" t="s">
        <v>1529</v>
      </c>
      <c r="D672" s="210" t="s">
        <v>278</v>
      </c>
      <c r="E672" s="211" t="s">
        <v>3814</v>
      </c>
      <c r="F672" s="212" t="s">
        <v>3815</v>
      </c>
      <c r="G672" s="213" t="s">
        <v>1263</v>
      </c>
      <c r="H672" s="214">
        <v>313.81</v>
      </c>
      <c r="I672" s="215"/>
      <c r="J672" s="216">
        <f>ROUND(I672*H672,2)</f>
        <v>0</v>
      </c>
      <c r="K672" s="212" t="s">
        <v>19</v>
      </c>
      <c r="L672" s="47"/>
      <c r="M672" s="217" t="s">
        <v>19</v>
      </c>
      <c r="N672" s="218" t="s">
        <v>46</v>
      </c>
      <c r="O672" s="87"/>
      <c r="P672" s="219">
        <f>O672*H672</f>
        <v>0</v>
      </c>
      <c r="Q672" s="219">
        <v>5.0000000000000002E-05</v>
      </c>
      <c r="R672" s="219">
        <f>Q672*H672</f>
        <v>0.0156905</v>
      </c>
      <c r="S672" s="219">
        <v>0</v>
      </c>
      <c r="T672" s="220">
        <f>S672*H672</f>
        <v>0</v>
      </c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R672" s="221" t="s">
        <v>231</v>
      </c>
      <c r="AT672" s="221" t="s">
        <v>278</v>
      </c>
      <c r="AU672" s="221" t="s">
        <v>84</v>
      </c>
      <c r="AY672" s="20" t="s">
        <v>277</v>
      </c>
      <c r="BE672" s="222">
        <f>IF(N672="základní",J672,0)</f>
        <v>0</v>
      </c>
      <c r="BF672" s="222">
        <f>IF(N672="snížená",J672,0)</f>
        <v>0</v>
      </c>
      <c r="BG672" s="222">
        <f>IF(N672="zákl. přenesená",J672,0)</f>
        <v>0</v>
      </c>
      <c r="BH672" s="222">
        <f>IF(N672="sníž. přenesená",J672,0)</f>
        <v>0</v>
      </c>
      <c r="BI672" s="222">
        <f>IF(N672="nulová",J672,0)</f>
        <v>0</v>
      </c>
      <c r="BJ672" s="20" t="s">
        <v>82</v>
      </c>
      <c r="BK672" s="222">
        <f>ROUND(I672*H672,2)</f>
        <v>0</v>
      </c>
      <c r="BL672" s="20" t="s">
        <v>231</v>
      </c>
      <c r="BM672" s="221" t="s">
        <v>3816</v>
      </c>
    </row>
    <row r="673" s="2" customFormat="1">
      <c r="A673" s="41"/>
      <c r="B673" s="42"/>
      <c r="C673" s="43"/>
      <c r="D673" s="223" t="s">
        <v>283</v>
      </c>
      <c r="E673" s="43"/>
      <c r="F673" s="224" t="s">
        <v>3815</v>
      </c>
      <c r="G673" s="43"/>
      <c r="H673" s="43"/>
      <c r="I673" s="225"/>
      <c r="J673" s="43"/>
      <c r="K673" s="43"/>
      <c r="L673" s="47"/>
      <c r="M673" s="226"/>
      <c r="N673" s="227"/>
      <c r="O673" s="87"/>
      <c r="P673" s="87"/>
      <c r="Q673" s="87"/>
      <c r="R673" s="87"/>
      <c r="S673" s="87"/>
      <c r="T673" s="88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T673" s="20" t="s">
        <v>283</v>
      </c>
      <c r="AU673" s="20" t="s">
        <v>84</v>
      </c>
    </row>
    <row r="674" s="12" customFormat="1">
      <c r="A674" s="12"/>
      <c r="B674" s="228"/>
      <c r="C674" s="229"/>
      <c r="D674" s="223" t="s">
        <v>285</v>
      </c>
      <c r="E674" s="230" t="s">
        <v>19</v>
      </c>
      <c r="F674" s="231" t="s">
        <v>3817</v>
      </c>
      <c r="G674" s="229"/>
      <c r="H674" s="232">
        <v>8.2599999999999998</v>
      </c>
      <c r="I674" s="233"/>
      <c r="J674" s="229"/>
      <c r="K674" s="229"/>
      <c r="L674" s="234"/>
      <c r="M674" s="235"/>
      <c r="N674" s="236"/>
      <c r="O674" s="236"/>
      <c r="P674" s="236"/>
      <c r="Q674" s="236"/>
      <c r="R674" s="236"/>
      <c r="S674" s="236"/>
      <c r="T674" s="237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T674" s="238" t="s">
        <v>285</v>
      </c>
      <c r="AU674" s="238" t="s">
        <v>84</v>
      </c>
      <c r="AV674" s="12" t="s">
        <v>84</v>
      </c>
      <c r="AW674" s="12" t="s">
        <v>37</v>
      </c>
      <c r="AX674" s="12" t="s">
        <v>75</v>
      </c>
      <c r="AY674" s="238" t="s">
        <v>277</v>
      </c>
    </row>
    <row r="675" s="12" customFormat="1">
      <c r="A675" s="12"/>
      <c r="B675" s="228"/>
      <c r="C675" s="229"/>
      <c r="D675" s="223" t="s">
        <v>285</v>
      </c>
      <c r="E675" s="230" t="s">
        <v>19</v>
      </c>
      <c r="F675" s="231" t="s">
        <v>3818</v>
      </c>
      <c r="G675" s="229"/>
      <c r="H675" s="232">
        <v>0.68000000000000005</v>
      </c>
      <c r="I675" s="233"/>
      <c r="J675" s="229"/>
      <c r="K675" s="229"/>
      <c r="L675" s="234"/>
      <c r="M675" s="235"/>
      <c r="N675" s="236"/>
      <c r="O675" s="236"/>
      <c r="P675" s="236"/>
      <c r="Q675" s="236"/>
      <c r="R675" s="236"/>
      <c r="S675" s="236"/>
      <c r="T675" s="237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T675" s="238" t="s">
        <v>285</v>
      </c>
      <c r="AU675" s="238" t="s">
        <v>84</v>
      </c>
      <c r="AV675" s="12" t="s">
        <v>84</v>
      </c>
      <c r="AW675" s="12" t="s">
        <v>37</v>
      </c>
      <c r="AX675" s="12" t="s">
        <v>75</v>
      </c>
      <c r="AY675" s="238" t="s">
        <v>277</v>
      </c>
    </row>
    <row r="676" s="12" customFormat="1">
      <c r="A676" s="12"/>
      <c r="B676" s="228"/>
      <c r="C676" s="229"/>
      <c r="D676" s="223" t="s">
        <v>285</v>
      </c>
      <c r="E676" s="230" t="s">
        <v>19</v>
      </c>
      <c r="F676" s="231" t="s">
        <v>3819</v>
      </c>
      <c r="G676" s="229"/>
      <c r="H676" s="232">
        <v>248.06</v>
      </c>
      <c r="I676" s="233"/>
      <c r="J676" s="229"/>
      <c r="K676" s="229"/>
      <c r="L676" s="234"/>
      <c r="M676" s="235"/>
      <c r="N676" s="236"/>
      <c r="O676" s="236"/>
      <c r="P676" s="236"/>
      <c r="Q676" s="236"/>
      <c r="R676" s="236"/>
      <c r="S676" s="236"/>
      <c r="T676" s="237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T676" s="238" t="s">
        <v>285</v>
      </c>
      <c r="AU676" s="238" t="s">
        <v>84</v>
      </c>
      <c r="AV676" s="12" t="s">
        <v>84</v>
      </c>
      <c r="AW676" s="12" t="s">
        <v>37</v>
      </c>
      <c r="AX676" s="12" t="s">
        <v>75</v>
      </c>
      <c r="AY676" s="238" t="s">
        <v>277</v>
      </c>
    </row>
    <row r="677" s="12" customFormat="1">
      <c r="A677" s="12"/>
      <c r="B677" s="228"/>
      <c r="C677" s="229"/>
      <c r="D677" s="223" t="s">
        <v>285</v>
      </c>
      <c r="E677" s="230" t="s">
        <v>19</v>
      </c>
      <c r="F677" s="231" t="s">
        <v>3820</v>
      </c>
      <c r="G677" s="229"/>
      <c r="H677" s="232">
        <v>56.810000000000002</v>
      </c>
      <c r="I677" s="233"/>
      <c r="J677" s="229"/>
      <c r="K677" s="229"/>
      <c r="L677" s="234"/>
      <c r="M677" s="235"/>
      <c r="N677" s="236"/>
      <c r="O677" s="236"/>
      <c r="P677" s="236"/>
      <c r="Q677" s="236"/>
      <c r="R677" s="236"/>
      <c r="S677" s="236"/>
      <c r="T677" s="237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T677" s="238" t="s">
        <v>285</v>
      </c>
      <c r="AU677" s="238" t="s">
        <v>84</v>
      </c>
      <c r="AV677" s="12" t="s">
        <v>84</v>
      </c>
      <c r="AW677" s="12" t="s">
        <v>37</v>
      </c>
      <c r="AX677" s="12" t="s">
        <v>75</v>
      </c>
      <c r="AY677" s="238" t="s">
        <v>277</v>
      </c>
    </row>
    <row r="678" s="16" customFormat="1">
      <c r="A678" s="16"/>
      <c r="B678" s="291"/>
      <c r="C678" s="292"/>
      <c r="D678" s="223" t="s">
        <v>285</v>
      </c>
      <c r="E678" s="293" t="s">
        <v>19</v>
      </c>
      <c r="F678" s="294" t="s">
        <v>3297</v>
      </c>
      <c r="G678" s="292"/>
      <c r="H678" s="295">
        <v>313.81</v>
      </c>
      <c r="I678" s="296"/>
      <c r="J678" s="292"/>
      <c r="K678" s="292"/>
      <c r="L678" s="297"/>
      <c r="M678" s="298"/>
      <c r="N678" s="299"/>
      <c r="O678" s="299"/>
      <c r="P678" s="299"/>
      <c r="Q678" s="299"/>
      <c r="R678" s="299"/>
      <c r="S678" s="299"/>
      <c r="T678" s="300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T678" s="301" t="s">
        <v>285</v>
      </c>
      <c r="AU678" s="301" t="s">
        <v>84</v>
      </c>
      <c r="AV678" s="16" t="s">
        <v>98</v>
      </c>
      <c r="AW678" s="16" t="s">
        <v>37</v>
      </c>
      <c r="AX678" s="16" t="s">
        <v>82</v>
      </c>
      <c r="AY678" s="301" t="s">
        <v>277</v>
      </c>
    </row>
    <row r="679" s="2" customFormat="1" ht="16.5" customHeight="1">
      <c r="A679" s="41"/>
      <c r="B679" s="42"/>
      <c r="C679" s="275" t="s">
        <v>1531</v>
      </c>
      <c r="D679" s="275" t="s">
        <v>349</v>
      </c>
      <c r="E679" s="276" t="s">
        <v>3821</v>
      </c>
      <c r="F679" s="277" t="s">
        <v>3822</v>
      </c>
      <c r="G679" s="278" t="s">
        <v>940</v>
      </c>
      <c r="H679" s="279">
        <v>0.248</v>
      </c>
      <c r="I679" s="280"/>
      <c r="J679" s="281">
        <f>ROUND(I679*H679,2)</f>
        <v>0</v>
      </c>
      <c r="K679" s="277" t="s">
        <v>2354</v>
      </c>
      <c r="L679" s="282"/>
      <c r="M679" s="283" t="s">
        <v>19</v>
      </c>
      <c r="N679" s="284" t="s">
        <v>46</v>
      </c>
      <c r="O679" s="87"/>
      <c r="P679" s="219">
        <f>O679*H679</f>
        <v>0</v>
      </c>
      <c r="Q679" s="219">
        <v>1</v>
      </c>
      <c r="R679" s="219">
        <f>Q679*H679</f>
        <v>0.248</v>
      </c>
      <c r="S679" s="219">
        <v>0</v>
      </c>
      <c r="T679" s="220">
        <f>S679*H679</f>
        <v>0</v>
      </c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R679" s="221" t="s">
        <v>507</v>
      </c>
      <c r="AT679" s="221" t="s">
        <v>349</v>
      </c>
      <c r="AU679" s="221" t="s">
        <v>84</v>
      </c>
      <c r="AY679" s="20" t="s">
        <v>277</v>
      </c>
      <c r="BE679" s="222">
        <f>IF(N679="základní",J679,0)</f>
        <v>0</v>
      </c>
      <c r="BF679" s="222">
        <f>IF(N679="snížená",J679,0)</f>
        <v>0</v>
      </c>
      <c r="BG679" s="222">
        <f>IF(N679="zákl. přenesená",J679,0)</f>
        <v>0</v>
      </c>
      <c r="BH679" s="222">
        <f>IF(N679="sníž. přenesená",J679,0)</f>
        <v>0</v>
      </c>
      <c r="BI679" s="222">
        <f>IF(N679="nulová",J679,0)</f>
        <v>0</v>
      </c>
      <c r="BJ679" s="20" t="s">
        <v>82</v>
      </c>
      <c r="BK679" s="222">
        <f>ROUND(I679*H679,2)</f>
        <v>0</v>
      </c>
      <c r="BL679" s="20" t="s">
        <v>231</v>
      </c>
      <c r="BM679" s="221" t="s">
        <v>3823</v>
      </c>
    </row>
    <row r="680" s="2" customFormat="1">
      <c r="A680" s="41"/>
      <c r="B680" s="42"/>
      <c r="C680" s="43"/>
      <c r="D680" s="223" t="s">
        <v>283</v>
      </c>
      <c r="E680" s="43"/>
      <c r="F680" s="224" t="s">
        <v>3822</v>
      </c>
      <c r="G680" s="43"/>
      <c r="H680" s="43"/>
      <c r="I680" s="225"/>
      <c r="J680" s="43"/>
      <c r="K680" s="43"/>
      <c r="L680" s="47"/>
      <c r="M680" s="226"/>
      <c r="N680" s="227"/>
      <c r="O680" s="87"/>
      <c r="P680" s="87"/>
      <c r="Q680" s="87"/>
      <c r="R680" s="87"/>
      <c r="S680" s="87"/>
      <c r="T680" s="88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T680" s="20" t="s">
        <v>283</v>
      </c>
      <c r="AU680" s="20" t="s">
        <v>84</v>
      </c>
    </row>
    <row r="681" s="12" customFormat="1">
      <c r="A681" s="12"/>
      <c r="B681" s="228"/>
      <c r="C681" s="229"/>
      <c r="D681" s="223" t="s">
        <v>285</v>
      </c>
      <c r="E681" s="230" t="s">
        <v>19</v>
      </c>
      <c r="F681" s="231" t="s">
        <v>3824</v>
      </c>
      <c r="G681" s="229"/>
      <c r="H681" s="232">
        <v>314</v>
      </c>
      <c r="I681" s="233"/>
      <c r="J681" s="229"/>
      <c r="K681" s="229"/>
      <c r="L681" s="234"/>
      <c r="M681" s="235"/>
      <c r="N681" s="236"/>
      <c r="O681" s="236"/>
      <c r="P681" s="236"/>
      <c r="Q681" s="236"/>
      <c r="R681" s="236"/>
      <c r="S681" s="236"/>
      <c r="T681" s="237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T681" s="238" t="s">
        <v>285</v>
      </c>
      <c r="AU681" s="238" t="s">
        <v>84</v>
      </c>
      <c r="AV681" s="12" t="s">
        <v>84</v>
      </c>
      <c r="AW681" s="12" t="s">
        <v>37</v>
      </c>
      <c r="AX681" s="12" t="s">
        <v>75</v>
      </c>
      <c r="AY681" s="238" t="s">
        <v>277</v>
      </c>
    </row>
    <row r="682" s="12" customFormat="1">
      <c r="A682" s="12"/>
      <c r="B682" s="228"/>
      <c r="C682" s="229"/>
      <c r="D682" s="223" t="s">
        <v>285</v>
      </c>
      <c r="E682" s="230" t="s">
        <v>19</v>
      </c>
      <c r="F682" s="231" t="s">
        <v>3825</v>
      </c>
      <c r="G682" s="229"/>
      <c r="H682" s="232">
        <v>0.5</v>
      </c>
      <c r="I682" s="233"/>
      <c r="J682" s="229"/>
      <c r="K682" s="229"/>
      <c r="L682" s="234"/>
      <c r="M682" s="235"/>
      <c r="N682" s="236"/>
      <c r="O682" s="236"/>
      <c r="P682" s="236"/>
      <c r="Q682" s="236"/>
      <c r="R682" s="236"/>
      <c r="S682" s="236"/>
      <c r="T682" s="237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T682" s="238" t="s">
        <v>285</v>
      </c>
      <c r="AU682" s="238" t="s">
        <v>84</v>
      </c>
      <c r="AV682" s="12" t="s">
        <v>84</v>
      </c>
      <c r="AW682" s="12" t="s">
        <v>37</v>
      </c>
      <c r="AX682" s="12" t="s">
        <v>75</v>
      </c>
      <c r="AY682" s="238" t="s">
        <v>277</v>
      </c>
    </row>
    <row r="683" s="12" customFormat="1">
      <c r="A683" s="12"/>
      <c r="B683" s="228"/>
      <c r="C683" s="229"/>
      <c r="D683" s="223" t="s">
        <v>285</v>
      </c>
      <c r="E683" s="230" t="s">
        <v>19</v>
      </c>
      <c r="F683" s="231" t="s">
        <v>3826</v>
      </c>
      <c r="G683" s="229"/>
      <c r="H683" s="232">
        <v>248.06</v>
      </c>
      <c r="I683" s="233"/>
      <c r="J683" s="229"/>
      <c r="K683" s="229"/>
      <c r="L683" s="234"/>
      <c r="M683" s="235"/>
      <c r="N683" s="236"/>
      <c r="O683" s="236"/>
      <c r="P683" s="236"/>
      <c r="Q683" s="236"/>
      <c r="R683" s="236"/>
      <c r="S683" s="236"/>
      <c r="T683" s="237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T683" s="238" t="s">
        <v>285</v>
      </c>
      <c r="AU683" s="238" t="s">
        <v>84</v>
      </c>
      <c r="AV683" s="12" t="s">
        <v>84</v>
      </c>
      <c r="AW683" s="12" t="s">
        <v>37</v>
      </c>
      <c r="AX683" s="12" t="s">
        <v>75</v>
      </c>
      <c r="AY683" s="238" t="s">
        <v>277</v>
      </c>
    </row>
    <row r="684" s="12" customFormat="1">
      <c r="A684" s="12"/>
      <c r="B684" s="228"/>
      <c r="C684" s="229"/>
      <c r="D684" s="223" t="s">
        <v>285</v>
      </c>
      <c r="E684" s="230" t="s">
        <v>19</v>
      </c>
      <c r="F684" s="231" t="s">
        <v>3827</v>
      </c>
      <c r="G684" s="229"/>
      <c r="H684" s="232">
        <v>0.248</v>
      </c>
      <c r="I684" s="233"/>
      <c r="J684" s="229"/>
      <c r="K684" s="229"/>
      <c r="L684" s="234"/>
      <c r="M684" s="235"/>
      <c r="N684" s="236"/>
      <c r="O684" s="236"/>
      <c r="P684" s="236"/>
      <c r="Q684" s="236"/>
      <c r="R684" s="236"/>
      <c r="S684" s="236"/>
      <c r="T684" s="237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T684" s="238" t="s">
        <v>285</v>
      </c>
      <c r="AU684" s="238" t="s">
        <v>84</v>
      </c>
      <c r="AV684" s="12" t="s">
        <v>84</v>
      </c>
      <c r="AW684" s="12" t="s">
        <v>37</v>
      </c>
      <c r="AX684" s="12" t="s">
        <v>82</v>
      </c>
      <c r="AY684" s="238" t="s">
        <v>277</v>
      </c>
    </row>
    <row r="685" s="2" customFormat="1" ht="16.5" customHeight="1">
      <c r="A685" s="41"/>
      <c r="B685" s="42"/>
      <c r="C685" s="275" t="s">
        <v>1533</v>
      </c>
      <c r="D685" s="275" t="s">
        <v>349</v>
      </c>
      <c r="E685" s="276" t="s">
        <v>3828</v>
      </c>
      <c r="F685" s="277" t="s">
        <v>3829</v>
      </c>
      <c r="G685" s="278" t="s">
        <v>940</v>
      </c>
      <c r="H685" s="279">
        <v>0.057000000000000002</v>
      </c>
      <c r="I685" s="280"/>
      <c r="J685" s="281">
        <f>ROUND(I685*H685,2)</f>
        <v>0</v>
      </c>
      <c r="K685" s="277" t="s">
        <v>2354</v>
      </c>
      <c r="L685" s="282"/>
      <c r="M685" s="283" t="s">
        <v>19</v>
      </c>
      <c r="N685" s="284" t="s">
        <v>46</v>
      </c>
      <c r="O685" s="87"/>
      <c r="P685" s="219">
        <f>O685*H685</f>
        <v>0</v>
      </c>
      <c r="Q685" s="219">
        <v>1</v>
      </c>
      <c r="R685" s="219">
        <f>Q685*H685</f>
        <v>0.057000000000000002</v>
      </c>
      <c r="S685" s="219">
        <v>0</v>
      </c>
      <c r="T685" s="220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1" t="s">
        <v>507</v>
      </c>
      <c r="AT685" s="221" t="s">
        <v>349</v>
      </c>
      <c r="AU685" s="221" t="s">
        <v>84</v>
      </c>
      <c r="AY685" s="20" t="s">
        <v>277</v>
      </c>
      <c r="BE685" s="222">
        <f>IF(N685="základní",J685,0)</f>
        <v>0</v>
      </c>
      <c r="BF685" s="222">
        <f>IF(N685="snížená",J685,0)</f>
        <v>0</v>
      </c>
      <c r="BG685" s="222">
        <f>IF(N685="zákl. přenesená",J685,0)</f>
        <v>0</v>
      </c>
      <c r="BH685" s="222">
        <f>IF(N685="sníž. přenesená",J685,0)</f>
        <v>0</v>
      </c>
      <c r="BI685" s="222">
        <f>IF(N685="nulová",J685,0)</f>
        <v>0</v>
      </c>
      <c r="BJ685" s="20" t="s">
        <v>82</v>
      </c>
      <c r="BK685" s="222">
        <f>ROUND(I685*H685,2)</f>
        <v>0</v>
      </c>
      <c r="BL685" s="20" t="s">
        <v>231</v>
      </c>
      <c r="BM685" s="221" t="s">
        <v>3830</v>
      </c>
    </row>
    <row r="686" s="2" customFormat="1">
      <c r="A686" s="41"/>
      <c r="B686" s="42"/>
      <c r="C686" s="43"/>
      <c r="D686" s="223" t="s">
        <v>283</v>
      </c>
      <c r="E686" s="43"/>
      <c r="F686" s="224" t="s">
        <v>3829</v>
      </c>
      <c r="G686" s="43"/>
      <c r="H686" s="43"/>
      <c r="I686" s="225"/>
      <c r="J686" s="43"/>
      <c r="K686" s="43"/>
      <c r="L686" s="47"/>
      <c r="M686" s="226"/>
      <c r="N686" s="227"/>
      <c r="O686" s="87"/>
      <c r="P686" s="87"/>
      <c r="Q686" s="87"/>
      <c r="R686" s="87"/>
      <c r="S686" s="87"/>
      <c r="T686" s="88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T686" s="20" t="s">
        <v>283</v>
      </c>
      <c r="AU686" s="20" t="s">
        <v>84</v>
      </c>
    </row>
    <row r="687" s="2" customFormat="1">
      <c r="A687" s="41"/>
      <c r="B687" s="42"/>
      <c r="C687" s="43"/>
      <c r="D687" s="223" t="s">
        <v>1002</v>
      </c>
      <c r="E687" s="43"/>
      <c r="F687" s="251" t="s">
        <v>3831</v>
      </c>
      <c r="G687" s="43"/>
      <c r="H687" s="43"/>
      <c r="I687" s="225"/>
      <c r="J687" s="43"/>
      <c r="K687" s="43"/>
      <c r="L687" s="47"/>
      <c r="M687" s="226"/>
      <c r="N687" s="227"/>
      <c r="O687" s="87"/>
      <c r="P687" s="87"/>
      <c r="Q687" s="87"/>
      <c r="R687" s="87"/>
      <c r="S687" s="87"/>
      <c r="T687" s="88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T687" s="20" t="s">
        <v>1002</v>
      </c>
      <c r="AU687" s="20" t="s">
        <v>84</v>
      </c>
    </row>
    <row r="688" s="12" customFormat="1">
      <c r="A688" s="12"/>
      <c r="B688" s="228"/>
      <c r="C688" s="229"/>
      <c r="D688" s="223" t="s">
        <v>285</v>
      </c>
      <c r="E688" s="230" t="s">
        <v>19</v>
      </c>
      <c r="F688" s="231" t="s">
        <v>3832</v>
      </c>
      <c r="G688" s="229"/>
      <c r="H688" s="232">
        <v>46</v>
      </c>
      <c r="I688" s="233"/>
      <c r="J688" s="229"/>
      <c r="K688" s="229"/>
      <c r="L688" s="234"/>
      <c r="M688" s="235"/>
      <c r="N688" s="236"/>
      <c r="O688" s="236"/>
      <c r="P688" s="236"/>
      <c r="Q688" s="236"/>
      <c r="R688" s="236"/>
      <c r="S688" s="236"/>
      <c r="T688" s="237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T688" s="238" t="s">
        <v>285</v>
      </c>
      <c r="AU688" s="238" t="s">
        <v>84</v>
      </c>
      <c r="AV688" s="12" t="s">
        <v>84</v>
      </c>
      <c r="AW688" s="12" t="s">
        <v>37</v>
      </c>
      <c r="AX688" s="12" t="s">
        <v>75</v>
      </c>
      <c r="AY688" s="238" t="s">
        <v>277</v>
      </c>
    </row>
    <row r="689" s="12" customFormat="1">
      <c r="A689" s="12"/>
      <c r="B689" s="228"/>
      <c r="C689" s="229"/>
      <c r="D689" s="223" t="s">
        <v>285</v>
      </c>
      <c r="E689" s="230" t="s">
        <v>19</v>
      </c>
      <c r="F689" s="231" t="s">
        <v>3825</v>
      </c>
      <c r="G689" s="229"/>
      <c r="H689" s="232">
        <v>0.5</v>
      </c>
      <c r="I689" s="233"/>
      <c r="J689" s="229"/>
      <c r="K689" s="229"/>
      <c r="L689" s="234"/>
      <c r="M689" s="235"/>
      <c r="N689" s="236"/>
      <c r="O689" s="236"/>
      <c r="P689" s="236"/>
      <c r="Q689" s="236"/>
      <c r="R689" s="236"/>
      <c r="S689" s="236"/>
      <c r="T689" s="237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T689" s="238" t="s">
        <v>285</v>
      </c>
      <c r="AU689" s="238" t="s">
        <v>84</v>
      </c>
      <c r="AV689" s="12" t="s">
        <v>84</v>
      </c>
      <c r="AW689" s="12" t="s">
        <v>37</v>
      </c>
      <c r="AX689" s="12" t="s">
        <v>75</v>
      </c>
      <c r="AY689" s="238" t="s">
        <v>277</v>
      </c>
    </row>
    <row r="690" s="12" customFormat="1">
      <c r="A690" s="12"/>
      <c r="B690" s="228"/>
      <c r="C690" s="229"/>
      <c r="D690" s="223" t="s">
        <v>285</v>
      </c>
      <c r="E690" s="230" t="s">
        <v>19</v>
      </c>
      <c r="F690" s="231" t="s">
        <v>3833</v>
      </c>
      <c r="G690" s="229"/>
      <c r="H690" s="232">
        <v>56.810000000000002</v>
      </c>
      <c r="I690" s="233"/>
      <c r="J690" s="229"/>
      <c r="K690" s="229"/>
      <c r="L690" s="234"/>
      <c r="M690" s="235"/>
      <c r="N690" s="236"/>
      <c r="O690" s="236"/>
      <c r="P690" s="236"/>
      <c r="Q690" s="236"/>
      <c r="R690" s="236"/>
      <c r="S690" s="236"/>
      <c r="T690" s="237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T690" s="238" t="s">
        <v>285</v>
      </c>
      <c r="AU690" s="238" t="s">
        <v>84</v>
      </c>
      <c r="AV690" s="12" t="s">
        <v>84</v>
      </c>
      <c r="AW690" s="12" t="s">
        <v>37</v>
      </c>
      <c r="AX690" s="12" t="s">
        <v>75</v>
      </c>
      <c r="AY690" s="238" t="s">
        <v>277</v>
      </c>
    </row>
    <row r="691" s="12" customFormat="1">
      <c r="A691" s="12"/>
      <c r="B691" s="228"/>
      <c r="C691" s="229"/>
      <c r="D691" s="223" t="s">
        <v>285</v>
      </c>
      <c r="E691" s="230" t="s">
        <v>19</v>
      </c>
      <c r="F691" s="231" t="s">
        <v>3834</v>
      </c>
      <c r="G691" s="229"/>
      <c r="H691" s="232">
        <v>0.057000000000000002</v>
      </c>
      <c r="I691" s="233"/>
      <c r="J691" s="229"/>
      <c r="K691" s="229"/>
      <c r="L691" s="234"/>
      <c r="M691" s="235"/>
      <c r="N691" s="236"/>
      <c r="O691" s="236"/>
      <c r="P691" s="236"/>
      <c r="Q691" s="236"/>
      <c r="R691" s="236"/>
      <c r="S691" s="236"/>
      <c r="T691" s="237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T691" s="238" t="s">
        <v>285</v>
      </c>
      <c r="AU691" s="238" t="s">
        <v>84</v>
      </c>
      <c r="AV691" s="12" t="s">
        <v>84</v>
      </c>
      <c r="AW691" s="12" t="s">
        <v>37</v>
      </c>
      <c r="AX691" s="12" t="s">
        <v>82</v>
      </c>
      <c r="AY691" s="238" t="s">
        <v>277</v>
      </c>
    </row>
    <row r="692" s="2" customFormat="1" ht="16.5" customHeight="1">
      <c r="A692" s="41"/>
      <c r="B692" s="42"/>
      <c r="C692" s="275" t="s">
        <v>1535</v>
      </c>
      <c r="D692" s="275" t="s">
        <v>349</v>
      </c>
      <c r="E692" s="276" t="s">
        <v>3835</v>
      </c>
      <c r="F692" s="277" t="s">
        <v>3836</v>
      </c>
      <c r="G692" s="278" t="s">
        <v>940</v>
      </c>
      <c r="H692" s="279">
        <v>0.0080000000000000002</v>
      </c>
      <c r="I692" s="280"/>
      <c r="J692" s="281">
        <f>ROUND(I692*H692,2)</f>
        <v>0</v>
      </c>
      <c r="K692" s="277" t="s">
        <v>19</v>
      </c>
      <c r="L692" s="282"/>
      <c r="M692" s="283" t="s">
        <v>19</v>
      </c>
      <c r="N692" s="284" t="s">
        <v>46</v>
      </c>
      <c r="O692" s="87"/>
      <c r="P692" s="219">
        <f>O692*H692</f>
        <v>0</v>
      </c>
      <c r="Q692" s="219">
        <v>1</v>
      </c>
      <c r="R692" s="219">
        <f>Q692*H692</f>
        <v>0.0080000000000000002</v>
      </c>
      <c r="S692" s="219">
        <v>0</v>
      </c>
      <c r="T692" s="220">
        <f>S692*H692</f>
        <v>0</v>
      </c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R692" s="221" t="s">
        <v>507</v>
      </c>
      <c r="AT692" s="221" t="s">
        <v>349</v>
      </c>
      <c r="AU692" s="221" t="s">
        <v>84</v>
      </c>
      <c r="AY692" s="20" t="s">
        <v>277</v>
      </c>
      <c r="BE692" s="222">
        <f>IF(N692="základní",J692,0)</f>
        <v>0</v>
      </c>
      <c r="BF692" s="222">
        <f>IF(N692="snížená",J692,0)</f>
        <v>0</v>
      </c>
      <c r="BG692" s="222">
        <f>IF(N692="zákl. přenesená",J692,0)</f>
        <v>0</v>
      </c>
      <c r="BH692" s="222">
        <f>IF(N692="sníž. přenesená",J692,0)</f>
        <v>0</v>
      </c>
      <c r="BI692" s="222">
        <f>IF(N692="nulová",J692,0)</f>
        <v>0</v>
      </c>
      <c r="BJ692" s="20" t="s">
        <v>82</v>
      </c>
      <c r="BK692" s="222">
        <f>ROUND(I692*H692,2)</f>
        <v>0</v>
      </c>
      <c r="BL692" s="20" t="s">
        <v>231</v>
      </c>
      <c r="BM692" s="221" t="s">
        <v>3837</v>
      </c>
    </row>
    <row r="693" s="2" customFormat="1">
      <c r="A693" s="41"/>
      <c r="B693" s="42"/>
      <c r="C693" s="43"/>
      <c r="D693" s="223" t="s">
        <v>283</v>
      </c>
      <c r="E693" s="43"/>
      <c r="F693" s="224" t="s">
        <v>3836</v>
      </c>
      <c r="G693" s="43"/>
      <c r="H693" s="43"/>
      <c r="I693" s="225"/>
      <c r="J693" s="43"/>
      <c r="K693" s="43"/>
      <c r="L693" s="47"/>
      <c r="M693" s="226"/>
      <c r="N693" s="227"/>
      <c r="O693" s="87"/>
      <c r="P693" s="87"/>
      <c r="Q693" s="87"/>
      <c r="R693" s="87"/>
      <c r="S693" s="87"/>
      <c r="T693" s="88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T693" s="20" t="s">
        <v>283</v>
      </c>
      <c r="AU693" s="20" t="s">
        <v>84</v>
      </c>
    </row>
    <row r="694" s="2" customFormat="1">
      <c r="A694" s="41"/>
      <c r="B694" s="42"/>
      <c r="C694" s="43"/>
      <c r="D694" s="223" t="s">
        <v>1002</v>
      </c>
      <c r="E694" s="43"/>
      <c r="F694" s="251" t="s">
        <v>3838</v>
      </c>
      <c r="G694" s="43"/>
      <c r="H694" s="43"/>
      <c r="I694" s="225"/>
      <c r="J694" s="43"/>
      <c r="K694" s="43"/>
      <c r="L694" s="47"/>
      <c r="M694" s="226"/>
      <c r="N694" s="227"/>
      <c r="O694" s="87"/>
      <c r="P694" s="87"/>
      <c r="Q694" s="87"/>
      <c r="R694" s="87"/>
      <c r="S694" s="87"/>
      <c r="T694" s="88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T694" s="20" t="s">
        <v>1002</v>
      </c>
      <c r="AU694" s="20" t="s">
        <v>84</v>
      </c>
    </row>
    <row r="695" s="12" customFormat="1">
      <c r="A695" s="12"/>
      <c r="B695" s="228"/>
      <c r="C695" s="229"/>
      <c r="D695" s="223" t="s">
        <v>285</v>
      </c>
      <c r="E695" s="230" t="s">
        <v>19</v>
      </c>
      <c r="F695" s="231" t="s">
        <v>3839</v>
      </c>
      <c r="G695" s="229"/>
      <c r="H695" s="232">
        <v>8.2599999999999998</v>
      </c>
      <c r="I695" s="233"/>
      <c r="J695" s="229"/>
      <c r="K695" s="229"/>
      <c r="L695" s="234"/>
      <c r="M695" s="235"/>
      <c r="N695" s="236"/>
      <c r="O695" s="236"/>
      <c r="P695" s="236"/>
      <c r="Q695" s="236"/>
      <c r="R695" s="236"/>
      <c r="S695" s="236"/>
      <c r="T695" s="237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T695" s="238" t="s">
        <v>285</v>
      </c>
      <c r="AU695" s="238" t="s">
        <v>84</v>
      </c>
      <c r="AV695" s="12" t="s">
        <v>84</v>
      </c>
      <c r="AW695" s="12" t="s">
        <v>37</v>
      </c>
      <c r="AX695" s="12" t="s">
        <v>75</v>
      </c>
      <c r="AY695" s="238" t="s">
        <v>277</v>
      </c>
    </row>
    <row r="696" s="12" customFormat="1">
      <c r="A696" s="12"/>
      <c r="B696" s="228"/>
      <c r="C696" s="229"/>
      <c r="D696" s="223" t="s">
        <v>285</v>
      </c>
      <c r="E696" s="230" t="s">
        <v>19</v>
      </c>
      <c r="F696" s="231" t="s">
        <v>3840</v>
      </c>
      <c r="G696" s="229"/>
      <c r="H696" s="232">
        <v>0.0080000000000000002</v>
      </c>
      <c r="I696" s="233"/>
      <c r="J696" s="229"/>
      <c r="K696" s="229"/>
      <c r="L696" s="234"/>
      <c r="M696" s="235"/>
      <c r="N696" s="236"/>
      <c r="O696" s="236"/>
      <c r="P696" s="236"/>
      <c r="Q696" s="236"/>
      <c r="R696" s="236"/>
      <c r="S696" s="236"/>
      <c r="T696" s="237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T696" s="238" t="s">
        <v>285</v>
      </c>
      <c r="AU696" s="238" t="s">
        <v>84</v>
      </c>
      <c r="AV696" s="12" t="s">
        <v>84</v>
      </c>
      <c r="AW696" s="12" t="s">
        <v>37</v>
      </c>
      <c r="AX696" s="12" t="s">
        <v>82</v>
      </c>
      <c r="AY696" s="238" t="s">
        <v>277</v>
      </c>
    </row>
    <row r="697" s="2" customFormat="1" ht="16.5" customHeight="1">
      <c r="A697" s="41"/>
      <c r="B697" s="42"/>
      <c r="C697" s="275" t="s">
        <v>1537</v>
      </c>
      <c r="D697" s="275" t="s">
        <v>349</v>
      </c>
      <c r="E697" s="276" t="s">
        <v>3841</v>
      </c>
      <c r="F697" s="277" t="s">
        <v>3842</v>
      </c>
      <c r="G697" s="278" t="s">
        <v>940</v>
      </c>
      <c r="H697" s="279">
        <v>0.001</v>
      </c>
      <c r="I697" s="280"/>
      <c r="J697" s="281">
        <f>ROUND(I697*H697,2)</f>
        <v>0</v>
      </c>
      <c r="K697" s="277" t="s">
        <v>2354</v>
      </c>
      <c r="L697" s="282"/>
      <c r="M697" s="283" t="s">
        <v>19</v>
      </c>
      <c r="N697" s="284" t="s">
        <v>46</v>
      </c>
      <c r="O697" s="87"/>
      <c r="P697" s="219">
        <f>O697*H697</f>
        <v>0</v>
      </c>
      <c r="Q697" s="219">
        <v>1</v>
      </c>
      <c r="R697" s="219">
        <f>Q697*H697</f>
        <v>0.001</v>
      </c>
      <c r="S697" s="219">
        <v>0</v>
      </c>
      <c r="T697" s="220">
        <f>S697*H697</f>
        <v>0</v>
      </c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R697" s="221" t="s">
        <v>507</v>
      </c>
      <c r="AT697" s="221" t="s">
        <v>349</v>
      </c>
      <c r="AU697" s="221" t="s">
        <v>84</v>
      </c>
      <c r="AY697" s="20" t="s">
        <v>277</v>
      </c>
      <c r="BE697" s="222">
        <f>IF(N697="základní",J697,0)</f>
        <v>0</v>
      </c>
      <c r="BF697" s="222">
        <f>IF(N697="snížená",J697,0)</f>
        <v>0</v>
      </c>
      <c r="BG697" s="222">
        <f>IF(N697="zákl. přenesená",J697,0)</f>
        <v>0</v>
      </c>
      <c r="BH697" s="222">
        <f>IF(N697="sníž. přenesená",J697,0)</f>
        <v>0</v>
      </c>
      <c r="BI697" s="222">
        <f>IF(N697="nulová",J697,0)</f>
        <v>0</v>
      </c>
      <c r="BJ697" s="20" t="s">
        <v>82</v>
      </c>
      <c r="BK697" s="222">
        <f>ROUND(I697*H697,2)</f>
        <v>0</v>
      </c>
      <c r="BL697" s="20" t="s">
        <v>231</v>
      </c>
      <c r="BM697" s="221" t="s">
        <v>3843</v>
      </c>
    </row>
    <row r="698" s="2" customFormat="1">
      <c r="A698" s="41"/>
      <c r="B698" s="42"/>
      <c r="C698" s="43"/>
      <c r="D698" s="223" t="s">
        <v>283</v>
      </c>
      <c r="E698" s="43"/>
      <c r="F698" s="224" t="s">
        <v>3842</v>
      </c>
      <c r="G698" s="43"/>
      <c r="H698" s="43"/>
      <c r="I698" s="225"/>
      <c r="J698" s="43"/>
      <c r="K698" s="43"/>
      <c r="L698" s="47"/>
      <c r="M698" s="226"/>
      <c r="N698" s="227"/>
      <c r="O698" s="87"/>
      <c r="P698" s="87"/>
      <c r="Q698" s="87"/>
      <c r="R698" s="87"/>
      <c r="S698" s="87"/>
      <c r="T698" s="88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T698" s="20" t="s">
        <v>283</v>
      </c>
      <c r="AU698" s="20" t="s">
        <v>84</v>
      </c>
    </row>
    <row r="699" s="12" customFormat="1">
      <c r="A699" s="12"/>
      <c r="B699" s="228"/>
      <c r="C699" s="229"/>
      <c r="D699" s="223" t="s">
        <v>285</v>
      </c>
      <c r="E699" s="230" t="s">
        <v>19</v>
      </c>
      <c r="F699" s="231" t="s">
        <v>3844</v>
      </c>
      <c r="G699" s="229"/>
      <c r="H699" s="232">
        <v>0.48299999999999998</v>
      </c>
      <c r="I699" s="233"/>
      <c r="J699" s="229"/>
      <c r="K699" s="229"/>
      <c r="L699" s="234"/>
      <c r="M699" s="235"/>
      <c r="N699" s="236"/>
      <c r="O699" s="236"/>
      <c r="P699" s="236"/>
      <c r="Q699" s="236"/>
      <c r="R699" s="236"/>
      <c r="S699" s="236"/>
      <c r="T699" s="237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T699" s="238" t="s">
        <v>285</v>
      </c>
      <c r="AU699" s="238" t="s">
        <v>84</v>
      </c>
      <c r="AV699" s="12" t="s">
        <v>84</v>
      </c>
      <c r="AW699" s="12" t="s">
        <v>37</v>
      </c>
      <c r="AX699" s="12" t="s">
        <v>75</v>
      </c>
      <c r="AY699" s="238" t="s">
        <v>277</v>
      </c>
    </row>
    <row r="700" s="14" customFormat="1">
      <c r="A700" s="14"/>
      <c r="B700" s="254"/>
      <c r="C700" s="255"/>
      <c r="D700" s="223" t="s">
        <v>285</v>
      </c>
      <c r="E700" s="256" t="s">
        <v>19</v>
      </c>
      <c r="F700" s="257" t="s">
        <v>3845</v>
      </c>
      <c r="G700" s="255"/>
      <c r="H700" s="256" t="s">
        <v>19</v>
      </c>
      <c r="I700" s="258"/>
      <c r="J700" s="255"/>
      <c r="K700" s="255"/>
      <c r="L700" s="259"/>
      <c r="M700" s="260"/>
      <c r="N700" s="261"/>
      <c r="O700" s="261"/>
      <c r="P700" s="261"/>
      <c r="Q700" s="261"/>
      <c r="R700" s="261"/>
      <c r="S700" s="261"/>
      <c r="T700" s="262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63" t="s">
        <v>285</v>
      </c>
      <c r="AU700" s="263" t="s">
        <v>84</v>
      </c>
      <c r="AV700" s="14" t="s">
        <v>82</v>
      </c>
      <c r="AW700" s="14" t="s">
        <v>37</v>
      </c>
      <c r="AX700" s="14" t="s">
        <v>75</v>
      </c>
      <c r="AY700" s="263" t="s">
        <v>277</v>
      </c>
    </row>
    <row r="701" s="12" customFormat="1">
      <c r="A701" s="12"/>
      <c r="B701" s="228"/>
      <c r="C701" s="229"/>
      <c r="D701" s="223" t="s">
        <v>285</v>
      </c>
      <c r="E701" s="230" t="s">
        <v>19</v>
      </c>
      <c r="F701" s="231" t="s">
        <v>3846</v>
      </c>
      <c r="G701" s="229"/>
      <c r="H701" s="232">
        <v>0.001</v>
      </c>
      <c r="I701" s="233"/>
      <c r="J701" s="229"/>
      <c r="K701" s="229"/>
      <c r="L701" s="234"/>
      <c r="M701" s="235"/>
      <c r="N701" s="236"/>
      <c r="O701" s="236"/>
      <c r="P701" s="236"/>
      <c r="Q701" s="236"/>
      <c r="R701" s="236"/>
      <c r="S701" s="236"/>
      <c r="T701" s="237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T701" s="238" t="s">
        <v>285</v>
      </c>
      <c r="AU701" s="238" t="s">
        <v>84</v>
      </c>
      <c r="AV701" s="12" t="s">
        <v>84</v>
      </c>
      <c r="AW701" s="12" t="s">
        <v>37</v>
      </c>
      <c r="AX701" s="12" t="s">
        <v>82</v>
      </c>
      <c r="AY701" s="238" t="s">
        <v>277</v>
      </c>
    </row>
    <row r="702" s="2" customFormat="1" ht="16.5" customHeight="1">
      <c r="A702" s="41"/>
      <c r="B702" s="42"/>
      <c r="C702" s="210" t="s">
        <v>1539</v>
      </c>
      <c r="D702" s="210" t="s">
        <v>278</v>
      </c>
      <c r="E702" s="211" t="s">
        <v>3847</v>
      </c>
      <c r="F702" s="212" t="s">
        <v>3848</v>
      </c>
      <c r="G702" s="213" t="s">
        <v>940</v>
      </c>
      <c r="H702" s="214">
        <v>0.33000000000000002</v>
      </c>
      <c r="I702" s="215"/>
      <c r="J702" s="216">
        <f>ROUND(I702*H702,2)</f>
        <v>0</v>
      </c>
      <c r="K702" s="212" t="s">
        <v>2354</v>
      </c>
      <c r="L702" s="47"/>
      <c r="M702" s="217" t="s">
        <v>19</v>
      </c>
      <c r="N702" s="218" t="s">
        <v>46</v>
      </c>
      <c r="O702" s="87"/>
      <c r="P702" s="219">
        <f>O702*H702</f>
        <v>0</v>
      </c>
      <c r="Q702" s="219">
        <v>0</v>
      </c>
      <c r="R702" s="219">
        <f>Q702*H702</f>
        <v>0</v>
      </c>
      <c r="S702" s="219">
        <v>0</v>
      </c>
      <c r="T702" s="220">
        <f>S702*H702</f>
        <v>0</v>
      </c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R702" s="221" t="s">
        <v>231</v>
      </c>
      <c r="AT702" s="221" t="s">
        <v>278</v>
      </c>
      <c r="AU702" s="221" t="s">
        <v>84</v>
      </c>
      <c r="AY702" s="20" t="s">
        <v>277</v>
      </c>
      <c r="BE702" s="222">
        <f>IF(N702="základní",J702,0)</f>
        <v>0</v>
      </c>
      <c r="BF702" s="222">
        <f>IF(N702="snížená",J702,0)</f>
        <v>0</v>
      </c>
      <c r="BG702" s="222">
        <f>IF(N702="zákl. přenesená",J702,0)</f>
        <v>0</v>
      </c>
      <c r="BH702" s="222">
        <f>IF(N702="sníž. přenesená",J702,0)</f>
        <v>0</v>
      </c>
      <c r="BI702" s="222">
        <f>IF(N702="nulová",J702,0)</f>
        <v>0</v>
      </c>
      <c r="BJ702" s="20" t="s">
        <v>82</v>
      </c>
      <c r="BK702" s="222">
        <f>ROUND(I702*H702,2)</f>
        <v>0</v>
      </c>
      <c r="BL702" s="20" t="s">
        <v>231</v>
      </c>
      <c r="BM702" s="221" t="s">
        <v>3849</v>
      </c>
    </row>
    <row r="703" s="2" customFormat="1">
      <c r="A703" s="41"/>
      <c r="B703" s="42"/>
      <c r="C703" s="43"/>
      <c r="D703" s="223" t="s">
        <v>283</v>
      </c>
      <c r="E703" s="43"/>
      <c r="F703" s="224" t="s">
        <v>3850</v>
      </c>
      <c r="G703" s="43"/>
      <c r="H703" s="43"/>
      <c r="I703" s="225"/>
      <c r="J703" s="43"/>
      <c r="K703" s="43"/>
      <c r="L703" s="47"/>
      <c r="M703" s="226"/>
      <c r="N703" s="227"/>
      <c r="O703" s="87"/>
      <c r="P703" s="87"/>
      <c r="Q703" s="87"/>
      <c r="R703" s="87"/>
      <c r="S703" s="87"/>
      <c r="T703" s="88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T703" s="20" t="s">
        <v>283</v>
      </c>
      <c r="AU703" s="20" t="s">
        <v>84</v>
      </c>
    </row>
    <row r="704" s="2" customFormat="1">
      <c r="A704" s="41"/>
      <c r="B704" s="42"/>
      <c r="C704" s="43"/>
      <c r="D704" s="252" t="s">
        <v>2357</v>
      </c>
      <c r="E704" s="43"/>
      <c r="F704" s="253" t="s">
        <v>3851</v>
      </c>
      <c r="G704" s="43"/>
      <c r="H704" s="43"/>
      <c r="I704" s="225"/>
      <c r="J704" s="43"/>
      <c r="K704" s="43"/>
      <c r="L704" s="47"/>
      <c r="M704" s="239"/>
      <c r="N704" s="240"/>
      <c r="O704" s="241"/>
      <c r="P704" s="241"/>
      <c r="Q704" s="241"/>
      <c r="R704" s="241"/>
      <c r="S704" s="241"/>
      <c r="T704" s="242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T704" s="20" t="s">
        <v>2357</v>
      </c>
      <c r="AU704" s="20" t="s">
        <v>84</v>
      </c>
    </row>
    <row r="705" s="2" customFormat="1" ht="6.96" customHeight="1">
      <c r="A705" s="41"/>
      <c r="B705" s="62"/>
      <c r="C705" s="63"/>
      <c r="D705" s="63"/>
      <c r="E705" s="63"/>
      <c r="F705" s="63"/>
      <c r="G705" s="63"/>
      <c r="H705" s="63"/>
      <c r="I705" s="63"/>
      <c r="J705" s="63"/>
      <c r="K705" s="63"/>
      <c r="L705" s="47"/>
      <c r="M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</row>
  </sheetData>
  <sheetProtection sheet="1" autoFilter="0" formatColumns="0" formatRows="0" objects="1" scenarios="1" spinCount="100000" saltValue="WlQ6dcHLFpObwEb1nplgYuH/Jtr9Ir1ySDUPn2ae0iivz9zMT4YP3hTkFVLuK7uFdvGSY/iXPaw37cJjK0CCTw==" hashValue="Vj9huj+uMDNOwgGBKVnB7aaajfh5mAKo9YTCv4k36vKgBjTpi+mn+V+H31PIw1pgNqmrvpE3PEYvikqMEc/xlA==" algorithmName="SHA-512" password="CC35"/>
  <autoFilter ref="C97:K70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6:H86"/>
    <mergeCell ref="E88:H88"/>
    <mergeCell ref="E90:H90"/>
    <mergeCell ref="L2:V2"/>
  </mergeCells>
  <hyperlinks>
    <hyperlink ref="F103" r:id="rId1" display="https://podminky.urs.cz/item/CS_URS_2025_02/113106190"/>
    <hyperlink ref="F111" r:id="rId2" display="https://podminky.urs.cz/item/CS_URS_2025_02/124253100"/>
    <hyperlink ref="F117" r:id="rId3" display="https://podminky.urs.cz/item/CS_URS_2025_02/131213711"/>
    <hyperlink ref="F133" r:id="rId4" display="https://podminky.urs.cz/item/CS_URS_2025_02/131251203"/>
    <hyperlink ref="F149" r:id="rId5" display="https://podminky.urs.cz/item/CS_URS_2025_02/131313711"/>
    <hyperlink ref="F165" r:id="rId6" display="https://podminky.urs.cz/item/CS_URS_2025_02/131351204"/>
    <hyperlink ref="F181" r:id="rId7" display="https://podminky.urs.cz/item/CS_URS_2025_02/131413711"/>
    <hyperlink ref="F197" r:id="rId8" display="https://podminky.urs.cz/item/CS_URS_2025_02/131451204"/>
    <hyperlink ref="F213" r:id="rId9" display="https://podminky.urs.cz/item/CS_URS_2025_02/131551211"/>
    <hyperlink ref="F229" r:id="rId10" display="https://podminky.urs.cz/item/CS_URS_2025_02/131651211"/>
    <hyperlink ref="F245" r:id="rId11" display="https://podminky.urs.cz/item/CS_URS_2025_02/132251101"/>
    <hyperlink ref="F253" r:id="rId12" display="https://podminky.urs.cz/item/CS_URS_2025_02/138511101"/>
    <hyperlink ref="F269" r:id="rId13" display="https://podminky.urs.cz/item/CS_URS_2025_02/138611101"/>
    <hyperlink ref="F285" r:id="rId14" display="https://podminky.urs.cz/item/CS_URS_2025_02/151101102"/>
    <hyperlink ref="F292" r:id="rId15" display="https://podminky.urs.cz/item/CS_URS_2025_02/151101112"/>
    <hyperlink ref="F295" r:id="rId16" display="https://podminky.urs.cz/item/CS_URS_2025_02/162351104"/>
    <hyperlink ref="F305" r:id="rId17" display="https://podminky.urs.cz/item/CS_URS_2025_02/162351124"/>
    <hyperlink ref="F313" r:id="rId18" display="https://podminky.urs.cz/item/CS_URS_2025_02/162351144"/>
    <hyperlink ref="F321" r:id="rId19" display="https://podminky.urs.cz/item/CS_URS_2025_02/1627511-R"/>
    <hyperlink ref="F325" r:id="rId20" display="https://podminky.urs.cz/item/CS_URS_2025_02/167151111"/>
    <hyperlink ref="F333" r:id="rId21" display="https://podminky.urs.cz/item/CS_URS_2025_02/167151112"/>
    <hyperlink ref="F339" r:id="rId22" display="https://podminky.urs.cz/item/CS_URS_2025_02/167151113"/>
    <hyperlink ref="F345" r:id="rId23" display="https://podminky.urs.cz/item/CS_URS_2025_02/171251201"/>
    <hyperlink ref="F353" r:id="rId24" display="https://podminky.urs.cz/item/CS_URS_2025_02/174151101"/>
    <hyperlink ref="F378" r:id="rId25" display="https://podminky.urs.cz/item/CS_URS_2025_02/175151101"/>
    <hyperlink ref="F404" r:id="rId26" display="https://podminky.urs.cz/item/CS_URS_2025_02/274322511"/>
    <hyperlink ref="F413" r:id="rId27" display="https://podminky.urs.cz/item/CS_URS_2025_02/274351121"/>
    <hyperlink ref="F422" r:id="rId28" display="https://podminky.urs.cz/item/CS_URS_2025_02/274351122"/>
    <hyperlink ref="F425" r:id="rId29" display="https://podminky.urs.cz/item/CS_URS_2025_02/274361821"/>
    <hyperlink ref="F430" r:id="rId30" display="https://podminky.urs.cz/item/CS_URS_2025_02/321213345"/>
    <hyperlink ref="F455" r:id="rId31" display="https://podminky.urs.cz/item/CS_URS_2025_02/321321115"/>
    <hyperlink ref="F459" r:id="rId32" display="https://podminky.urs.cz/item/CS_URS_2025_02/321351010"/>
    <hyperlink ref="F463" r:id="rId33" display="https://podminky.urs.cz/item/CS_URS_2025_02/321352010"/>
    <hyperlink ref="F466" r:id="rId34" display="https://podminky.urs.cz/item/CS_URS_2025_02/321368211"/>
    <hyperlink ref="F470" r:id="rId35" display="https://podminky.urs.cz/item/CS_URS_2025_02/359901111"/>
    <hyperlink ref="F488" r:id="rId36" display="https://podminky.urs.cz/item/CS_URS_2025_02/451317112"/>
    <hyperlink ref="F494" r:id="rId37" display="https://podminky.urs.cz/item/CS_URS_2025_02/451573111"/>
    <hyperlink ref="F500" r:id="rId38" display="https://podminky.urs.cz/item/CS_URS_2025_02/458591111"/>
    <hyperlink ref="F508" r:id="rId39" display="https://podminky.urs.cz/item/CS_URS_2025_02/463212111"/>
    <hyperlink ref="F516" r:id="rId40" display="https://podminky.urs.cz/item/CS_URS_2025_02/463212191"/>
    <hyperlink ref="F519" r:id="rId41" display="https://podminky.urs.cz/item/CS_URS_2025_02/4655115-R"/>
    <hyperlink ref="F527" r:id="rId42" display="https://podminky.urs.cz/item/CS_URS_2025_02/584121108"/>
    <hyperlink ref="F538" r:id="rId43" display="https://podminky.urs.cz/item/CS_URS_2025_02/871423121"/>
    <hyperlink ref="F592" r:id="rId44" display="https://podminky.urs.cz/item/CS_URS_2025_02/961043111"/>
    <hyperlink ref="F596" r:id="rId45" display="https://podminky.urs.cz/item/CS_URS_2025_02/962023491"/>
    <hyperlink ref="F602" r:id="rId46" display="https://podminky.urs.cz/item/CS_URS_2025_02/972021691"/>
    <hyperlink ref="F606" r:id="rId47" display="https://podminky.urs.cz/item/CS_URS_2025_02/985221012"/>
    <hyperlink ref="F616" r:id="rId48" display="https://podminky.urs.cz/item/CS_URS_2025_02/997002611"/>
    <hyperlink ref="F627" r:id="rId49" display="https://podminky.urs.cz/item/CS_URS_2025_02/997013501"/>
    <hyperlink ref="F638" r:id="rId50" display="https://podminky.urs.cz/item/CS_URS_2025_02/997013509"/>
    <hyperlink ref="F653" r:id="rId51" display="https://podminky.urs.cz/item/CS_URS_2025_02/997221615"/>
    <hyperlink ref="F658" r:id="rId52" display="https://podminky.urs.cz/item/CS_URS_2025_02/998332011"/>
    <hyperlink ref="F663" r:id="rId53" display="https://podminky.urs.cz/item/CS_URS_2025_02/711112001"/>
    <hyperlink ref="F670" r:id="rId54" display="https://podminky.urs.cz/item/CS_URS_2025_02/998711101"/>
    <hyperlink ref="F704" r:id="rId55" display="https://podminky.urs.cz/item/CS_URS_2025_02/998767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6"/>
</worksheet>
</file>

<file path=xl/worksheets/sheet4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230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243</v>
      </c>
      <c r="L8" s="23"/>
    </row>
    <row r="9" s="2" customFormat="1" ht="16.5" customHeight="1">
      <c r="A9" s="41"/>
      <c r="B9" s="47"/>
      <c r="C9" s="41"/>
      <c r="D9" s="41"/>
      <c r="E9" s="148" t="s">
        <v>2931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245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3852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34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35</v>
      </c>
      <c r="F23" s="41"/>
      <c r="G23" s="41"/>
      <c r="H23" s="41"/>
      <c r="I23" s="147" t="s">
        <v>29</v>
      </c>
      <c r="J23" s="136" t="s">
        <v>36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34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7" t="s">
        <v>29</v>
      </c>
      <c r="J26" s="136" t="s">
        <v>36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ROUND(J94,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ROUND((SUM(BE94:BE263)),  2)</f>
        <v>0</v>
      </c>
      <c r="G35" s="41"/>
      <c r="H35" s="41"/>
      <c r="I35" s="162">
        <v>0.20999999999999999</v>
      </c>
      <c r="J35" s="161">
        <f>ROUND(((SUM(BE94:BE263))*I35),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ROUND((SUM(BF94:BF263)),  2)</f>
        <v>0</v>
      </c>
      <c r="G36" s="41"/>
      <c r="H36" s="41"/>
      <c r="I36" s="162">
        <v>0.14999999999999999</v>
      </c>
      <c r="J36" s="161">
        <f>ROUND(((SUM(BF94:BF263))*I36),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ROUND((SUM(BG94:BG263)),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ROUND((SUM(BH94:BH263)),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ROUND((SUM(BI94:BI263)),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250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243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2931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245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15 - SO 302 - Propustek drobné vodoteče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SNOWPLAN, spol. s r.o.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SNOWPLAN, spol. s r.o.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251</v>
      </c>
      <c r="D61" s="176"/>
      <c r="E61" s="176"/>
      <c r="F61" s="176"/>
      <c r="G61" s="176"/>
      <c r="H61" s="176"/>
      <c r="I61" s="176"/>
      <c r="J61" s="177" t="s">
        <v>252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253</v>
      </c>
    </row>
    <row r="64" s="9" customFormat="1" ht="24.96" customHeight="1">
      <c r="A64" s="9"/>
      <c r="B64" s="179"/>
      <c r="C64" s="180"/>
      <c r="D64" s="181" t="s">
        <v>2343</v>
      </c>
      <c r="E64" s="182"/>
      <c r="F64" s="182"/>
      <c r="G64" s="182"/>
      <c r="H64" s="182"/>
      <c r="I64" s="182"/>
      <c r="J64" s="183">
        <f>J95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3" customFormat="1" ht="19.92" customHeight="1">
      <c r="A65" s="13"/>
      <c r="B65" s="244"/>
      <c r="C65" s="128"/>
      <c r="D65" s="245" t="s">
        <v>2344</v>
      </c>
      <c r="E65" s="246"/>
      <c r="F65" s="246"/>
      <c r="G65" s="246"/>
      <c r="H65" s="246"/>
      <c r="I65" s="246"/>
      <c r="J65" s="247">
        <f>J96</f>
        <v>0</v>
      </c>
      <c r="K65" s="128"/>
      <c r="L65" s="248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="13" customFormat="1" ht="19.92" customHeight="1">
      <c r="A66" s="13"/>
      <c r="B66" s="244"/>
      <c r="C66" s="128"/>
      <c r="D66" s="245" t="s">
        <v>2345</v>
      </c>
      <c r="E66" s="246"/>
      <c r="F66" s="246"/>
      <c r="G66" s="246"/>
      <c r="H66" s="246"/>
      <c r="I66" s="246"/>
      <c r="J66" s="247">
        <f>J191</f>
        <v>0</v>
      </c>
      <c r="K66" s="128"/>
      <c r="L66" s="248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</row>
    <row r="67" s="13" customFormat="1" ht="19.92" customHeight="1">
      <c r="A67" s="13"/>
      <c r="B67" s="244"/>
      <c r="C67" s="128"/>
      <c r="D67" s="245" t="s">
        <v>3177</v>
      </c>
      <c r="E67" s="246"/>
      <c r="F67" s="246"/>
      <c r="G67" s="246"/>
      <c r="H67" s="246"/>
      <c r="I67" s="246"/>
      <c r="J67" s="247">
        <f>J199</f>
        <v>0</v>
      </c>
      <c r="K67" s="128"/>
      <c r="L67" s="248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</row>
    <row r="68" s="13" customFormat="1" ht="19.92" customHeight="1">
      <c r="A68" s="13"/>
      <c r="B68" s="244"/>
      <c r="C68" s="128"/>
      <c r="D68" s="245" t="s">
        <v>3282</v>
      </c>
      <c r="E68" s="246"/>
      <c r="F68" s="246"/>
      <c r="G68" s="246"/>
      <c r="H68" s="246"/>
      <c r="I68" s="246"/>
      <c r="J68" s="247">
        <f>J208</f>
        <v>0</v>
      </c>
      <c r="K68" s="128"/>
      <c r="L68" s="248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="13" customFormat="1" ht="19.92" customHeight="1">
      <c r="A69" s="13"/>
      <c r="B69" s="244"/>
      <c r="C69" s="128"/>
      <c r="D69" s="245" t="s">
        <v>3853</v>
      </c>
      <c r="E69" s="246"/>
      <c r="F69" s="246"/>
      <c r="G69" s="246"/>
      <c r="H69" s="246"/>
      <c r="I69" s="246"/>
      <c r="J69" s="247">
        <f>J222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2346</v>
      </c>
      <c r="E70" s="246"/>
      <c r="F70" s="246"/>
      <c r="G70" s="246"/>
      <c r="H70" s="246"/>
      <c r="I70" s="246"/>
      <c r="J70" s="247">
        <f>J234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3285</v>
      </c>
      <c r="E71" s="246"/>
      <c r="F71" s="246"/>
      <c r="G71" s="246"/>
      <c r="H71" s="246"/>
      <c r="I71" s="246"/>
      <c r="J71" s="247">
        <f>J245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2347</v>
      </c>
      <c r="E72" s="246"/>
      <c r="F72" s="246"/>
      <c r="G72" s="246"/>
      <c r="H72" s="246"/>
      <c r="I72" s="246"/>
      <c r="J72" s="247">
        <f>J260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263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243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4" t="s">
        <v>2931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245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15 - SO 302 - Propustek drobné vodoteče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>Liberec</v>
      </c>
      <c r="G88" s="43"/>
      <c r="H88" s="43"/>
      <c r="I88" s="35" t="s">
        <v>23</v>
      </c>
      <c r="J88" s="75" t="str">
        <f>IF(J14="","",J14)</f>
        <v>10. 12. 2025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25</v>
      </c>
      <c r="D90" s="43"/>
      <c r="E90" s="43"/>
      <c r="F90" s="30" t="str">
        <f>E17</f>
        <v>Statutární město Liberec</v>
      </c>
      <c r="G90" s="43"/>
      <c r="H90" s="43"/>
      <c r="I90" s="35" t="s">
        <v>33</v>
      </c>
      <c r="J90" s="39" t="str">
        <f>E23</f>
        <v>SNOWPLAN, spol. s r.o.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5.65" customHeight="1">
      <c r="A91" s="41"/>
      <c r="B91" s="42"/>
      <c r="C91" s="35" t="s">
        <v>31</v>
      </c>
      <c r="D91" s="43"/>
      <c r="E91" s="43"/>
      <c r="F91" s="30" t="str">
        <f>IF(E20="","",E20)</f>
        <v>Vyplň údaj</v>
      </c>
      <c r="G91" s="43"/>
      <c r="H91" s="43"/>
      <c r="I91" s="35" t="s">
        <v>38</v>
      </c>
      <c r="J91" s="39" t="str">
        <f>E26</f>
        <v>SNOWPLAN, spol. s r.o.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0" customFormat="1" ht="29.28" customHeight="1">
      <c r="A93" s="185"/>
      <c r="B93" s="186"/>
      <c r="C93" s="187" t="s">
        <v>264</v>
      </c>
      <c r="D93" s="188" t="s">
        <v>60</v>
      </c>
      <c r="E93" s="188" t="s">
        <v>56</v>
      </c>
      <c r="F93" s="188" t="s">
        <v>57</v>
      </c>
      <c r="G93" s="188" t="s">
        <v>265</v>
      </c>
      <c r="H93" s="188" t="s">
        <v>266</v>
      </c>
      <c r="I93" s="188" t="s">
        <v>267</v>
      </c>
      <c r="J93" s="188" t="s">
        <v>252</v>
      </c>
      <c r="K93" s="189" t="s">
        <v>268</v>
      </c>
      <c r="L93" s="190"/>
      <c r="M93" s="95" t="s">
        <v>19</v>
      </c>
      <c r="N93" s="96" t="s">
        <v>45</v>
      </c>
      <c r="O93" s="96" t="s">
        <v>269</v>
      </c>
      <c r="P93" s="96" t="s">
        <v>270</v>
      </c>
      <c r="Q93" s="96" t="s">
        <v>271</v>
      </c>
      <c r="R93" s="96" t="s">
        <v>272</v>
      </c>
      <c r="S93" s="96" t="s">
        <v>273</v>
      </c>
      <c r="T93" s="97" t="s">
        <v>274</v>
      </c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</row>
    <row r="94" s="2" customFormat="1" ht="22.8" customHeight="1">
      <c r="A94" s="41"/>
      <c r="B94" s="42"/>
      <c r="C94" s="102" t="s">
        <v>275</v>
      </c>
      <c r="D94" s="43"/>
      <c r="E94" s="43"/>
      <c r="F94" s="43"/>
      <c r="G94" s="43"/>
      <c r="H94" s="43"/>
      <c r="I94" s="43"/>
      <c r="J94" s="191">
        <f>BK94</f>
        <v>0</v>
      </c>
      <c r="K94" s="43"/>
      <c r="L94" s="47"/>
      <c r="M94" s="98"/>
      <c r="N94" s="192"/>
      <c r="O94" s="99"/>
      <c r="P94" s="193">
        <f>P95</f>
        <v>0</v>
      </c>
      <c r="Q94" s="99"/>
      <c r="R94" s="193">
        <f>R95</f>
        <v>22.795596799999998</v>
      </c>
      <c r="S94" s="99"/>
      <c r="T94" s="194">
        <f>T95</f>
        <v>1.5891199999999999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74</v>
      </c>
      <c r="AU94" s="20" t="s">
        <v>253</v>
      </c>
      <c r="BK94" s="195">
        <f>BK95</f>
        <v>0</v>
      </c>
    </row>
    <row r="95" s="11" customFormat="1" ht="25.92" customHeight="1">
      <c r="A95" s="11"/>
      <c r="B95" s="196"/>
      <c r="C95" s="197"/>
      <c r="D95" s="198" t="s">
        <v>74</v>
      </c>
      <c r="E95" s="199" t="s">
        <v>2350</v>
      </c>
      <c r="F95" s="199" t="s">
        <v>2351</v>
      </c>
      <c r="G95" s="197"/>
      <c r="H95" s="197"/>
      <c r="I95" s="200"/>
      <c r="J95" s="201">
        <f>BK95</f>
        <v>0</v>
      </c>
      <c r="K95" s="197"/>
      <c r="L95" s="202"/>
      <c r="M95" s="203"/>
      <c r="N95" s="204"/>
      <c r="O95" s="204"/>
      <c r="P95" s="205">
        <f>P96+P191+P199+P208+P222+P234+P245+P260</f>
        <v>0</v>
      </c>
      <c r="Q95" s="204"/>
      <c r="R95" s="205">
        <f>R96+R191+R199+R208+R222+R234+R245+R260</f>
        <v>22.795596799999998</v>
      </c>
      <c r="S95" s="204"/>
      <c r="T95" s="206">
        <f>T96+T191+T199+T208+T222+T234+T245+T260</f>
        <v>1.5891199999999999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82</v>
      </c>
      <c r="AT95" s="208" t="s">
        <v>74</v>
      </c>
      <c r="AU95" s="208" t="s">
        <v>75</v>
      </c>
      <c r="AY95" s="207" t="s">
        <v>277</v>
      </c>
      <c r="BK95" s="209">
        <f>BK96+BK191+BK199+BK208+BK222+BK234+BK245+BK260</f>
        <v>0</v>
      </c>
    </row>
    <row r="96" s="11" customFormat="1" ht="22.8" customHeight="1">
      <c r="A96" s="11"/>
      <c r="B96" s="196"/>
      <c r="C96" s="197"/>
      <c r="D96" s="198" t="s">
        <v>74</v>
      </c>
      <c r="E96" s="249" t="s">
        <v>82</v>
      </c>
      <c r="F96" s="249" t="s">
        <v>328</v>
      </c>
      <c r="G96" s="197"/>
      <c r="H96" s="197"/>
      <c r="I96" s="200"/>
      <c r="J96" s="250">
        <f>BK96</f>
        <v>0</v>
      </c>
      <c r="K96" s="197"/>
      <c r="L96" s="202"/>
      <c r="M96" s="203"/>
      <c r="N96" s="204"/>
      <c r="O96" s="204"/>
      <c r="P96" s="205">
        <f>SUM(P97:P190)</f>
        <v>0</v>
      </c>
      <c r="Q96" s="204"/>
      <c r="R96" s="205">
        <f>SUM(R97:R190)</f>
        <v>0.046273999999999996</v>
      </c>
      <c r="S96" s="204"/>
      <c r="T96" s="206">
        <f>SUM(T97:T190)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82</v>
      </c>
      <c r="AY96" s="207" t="s">
        <v>277</v>
      </c>
      <c r="BK96" s="209">
        <f>SUM(BK97:BK190)</f>
        <v>0</v>
      </c>
    </row>
    <row r="97" s="2" customFormat="1" ht="16.5" customHeight="1">
      <c r="A97" s="41"/>
      <c r="B97" s="42"/>
      <c r="C97" s="210" t="s">
        <v>82</v>
      </c>
      <c r="D97" s="210" t="s">
        <v>278</v>
      </c>
      <c r="E97" s="211" t="s">
        <v>3298</v>
      </c>
      <c r="F97" s="212" t="s">
        <v>3299</v>
      </c>
      <c r="G97" s="213" t="s">
        <v>1131</v>
      </c>
      <c r="H97" s="214">
        <v>4.9749999999999996</v>
      </c>
      <c r="I97" s="215"/>
      <c r="J97" s="216">
        <f>ROUND(I97*H97,2)</f>
        <v>0</v>
      </c>
      <c r="K97" s="212" t="s">
        <v>2354</v>
      </c>
      <c r="L97" s="47"/>
      <c r="M97" s="217" t="s">
        <v>19</v>
      </c>
      <c r="N97" s="218" t="s">
        <v>46</v>
      </c>
      <c r="O97" s="87"/>
      <c r="P97" s="219">
        <f>O97*H97</f>
        <v>0</v>
      </c>
      <c r="Q97" s="219">
        <v>0</v>
      </c>
      <c r="R97" s="219">
        <f>Q97*H97</f>
        <v>0</v>
      </c>
      <c r="S97" s="219">
        <v>0</v>
      </c>
      <c r="T97" s="22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1" t="s">
        <v>102</v>
      </c>
      <c r="AT97" s="221" t="s">
        <v>278</v>
      </c>
      <c r="AU97" s="221" t="s">
        <v>84</v>
      </c>
      <c r="AY97" s="20" t="s">
        <v>277</v>
      </c>
      <c r="BE97" s="222">
        <f>IF(N97="základní",J97,0)</f>
        <v>0</v>
      </c>
      <c r="BF97" s="222">
        <f>IF(N97="snížená",J97,0)</f>
        <v>0</v>
      </c>
      <c r="BG97" s="222">
        <f>IF(N97="zákl. přenesená",J97,0)</f>
        <v>0</v>
      </c>
      <c r="BH97" s="222">
        <f>IF(N97="sníž. přenesená",J97,0)</f>
        <v>0</v>
      </c>
      <c r="BI97" s="222">
        <f>IF(N97="nulová",J97,0)</f>
        <v>0</v>
      </c>
      <c r="BJ97" s="20" t="s">
        <v>82</v>
      </c>
      <c r="BK97" s="222">
        <f>ROUND(I97*H97,2)</f>
        <v>0</v>
      </c>
      <c r="BL97" s="20" t="s">
        <v>102</v>
      </c>
      <c r="BM97" s="221" t="s">
        <v>3854</v>
      </c>
    </row>
    <row r="98" s="2" customFormat="1">
      <c r="A98" s="41"/>
      <c r="B98" s="42"/>
      <c r="C98" s="43"/>
      <c r="D98" s="223" t="s">
        <v>283</v>
      </c>
      <c r="E98" s="43"/>
      <c r="F98" s="224" t="s">
        <v>3301</v>
      </c>
      <c r="G98" s="43"/>
      <c r="H98" s="43"/>
      <c r="I98" s="225"/>
      <c r="J98" s="43"/>
      <c r="K98" s="43"/>
      <c r="L98" s="47"/>
      <c r="M98" s="226"/>
      <c r="N98" s="22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283</v>
      </c>
      <c r="AU98" s="20" t="s">
        <v>84</v>
      </c>
    </row>
    <row r="99" s="2" customFormat="1">
      <c r="A99" s="41"/>
      <c r="B99" s="42"/>
      <c r="C99" s="43"/>
      <c r="D99" s="252" t="s">
        <v>2357</v>
      </c>
      <c r="E99" s="43"/>
      <c r="F99" s="253" t="s">
        <v>3302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2357</v>
      </c>
      <c r="AU99" s="20" t="s">
        <v>84</v>
      </c>
    </row>
    <row r="100" s="12" customFormat="1">
      <c r="A100" s="12"/>
      <c r="B100" s="228"/>
      <c r="C100" s="229"/>
      <c r="D100" s="223" t="s">
        <v>285</v>
      </c>
      <c r="E100" s="230" t="s">
        <v>19</v>
      </c>
      <c r="F100" s="231" t="s">
        <v>3855</v>
      </c>
      <c r="G100" s="229"/>
      <c r="H100" s="232">
        <v>0.39800000000000002</v>
      </c>
      <c r="I100" s="233"/>
      <c r="J100" s="229"/>
      <c r="K100" s="229"/>
      <c r="L100" s="234"/>
      <c r="M100" s="235"/>
      <c r="N100" s="236"/>
      <c r="O100" s="236"/>
      <c r="P100" s="236"/>
      <c r="Q100" s="236"/>
      <c r="R100" s="236"/>
      <c r="S100" s="236"/>
      <c r="T100" s="237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T100" s="238" t="s">
        <v>285</v>
      </c>
      <c r="AU100" s="238" t="s">
        <v>84</v>
      </c>
      <c r="AV100" s="12" t="s">
        <v>84</v>
      </c>
      <c r="AW100" s="12" t="s">
        <v>37</v>
      </c>
      <c r="AX100" s="12" t="s">
        <v>75</v>
      </c>
      <c r="AY100" s="238" t="s">
        <v>277</v>
      </c>
    </row>
    <row r="101" s="16" customFormat="1">
      <c r="A101" s="16"/>
      <c r="B101" s="291"/>
      <c r="C101" s="292"/>
      <c r="D101" s="223" t="s">
        <v>285</v>
      </c>
      <c r="E101" s="293" t="s">
        <v>19</v>
      </c>
      <c r="F101" s="294" t="s">
        <v>3297</v>
      </c>
      <c r="G101" s="292"/>
      <c r="H101" s="295">
        <v>0.39800000000000002</v>
      </c>
      <c r="I101" s="296"/>
      <c r="J101" s="292"/>
      <c r="K101" s="292"/>
      <c r="L101" s="297"/>
      <c r="M101" s="298"/>
      <c r="N101" s="299"/>
      <c r="O101" s="299"/>
      <c r="P101" s="299"/>
      <c r="Q101" s="299"/>
      <c r="R101" s="299"/>
      <c r="S101" s="299"/>
      <c r="T101" s="300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T101" s="301" t="s">
        <v>285</v>
      </c>
      <c r="AU101" s="301" t="s">
        <v>84</v>
      </c>
      <c r="AV101" s="16" t="s">
        <v>98</v>
      </c>
      <c r="AW101" s="16" t="s">
        <v>37</v>
      </c>
      <c r="AX101" s="16" t="s">
        <v>75</v>
      </c>
      <c r="AY101" s="301" t="s">
        <v>277</v>
      </c>
    </row>
    <row r="102" s="12" customFormat="1">
      <c r="A102" s="12"/>
      <c r="B102" s="228"/>
      <c r="C102" s="229"/>
      <c r="D102" s="223" t="s">
        <v>285</v>
      </c>
      <c r="E102" s="230" t="s">
        <v>19</v>
      </c>
      <c r="F102" s="231" t="s">
        <v>3856</v>
      </c>
      <c r="G102" s="229"/>
      <c r="H102" s="232">
        <v>4.9749999999999996</v>
      </c>
      <c r="I102" s="233"/>
      <c r="J102" s="229"/>
      <c r="K102" s="229"/>
      <c r="L102" s="234"/>
      <c r="M102" s="235"/>
      <c r="N102" s="236"/>
      <c r="O102" s="236"/>
      <c r="P102" s="236"/>
      <c r="Q102" s="236"/>
      <c r="R102" s="236"/>
      <c r="S102" s="236"/>
      <c r="T102" s="237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T102" s="238" t="s">
        <v>285</v>
      </c>
      <c r="AU102" s="238" t="s">
        <v>84</v>
      </c>
      <c r="AV102" s="12" t="s">
        <v>84</v>
      </c>
      <c r="AW102" s="12" t="s">
        <v>37</v>
      </c>
      <c r="AX102" s="12" t="s">
        <v>75</v>
      </c>
      <c r="AY102" s="238" t="s">
        <v>277</v>
      </c>
    </row>
    <row r="103" s="16" customFormat="1">
      <c r="A103" s="16"/>
      <c r="B103" s="291"/>
      <c r="C103" s="292"/>
      <c r="D103" s="223" t="s">
        <v>285</v>
      </c>
      <c r="E103" s="293" t="s">
        <v>19</v>
      </c>
      <c r="F103" s="294" t="s">
        <v>3297</v>
      </c>
      <c r="G103" s="292"/>
      <c r="H103" s="295">
        <v>4.9749999999999996</v>
      </c>
      <c r="I103" s="296"/>
      <c r="J103" s="292"/>
      <c r="K103" s="292"/>
      <c r="L103" s="297"/>
      <c r="M103" s="298"/>
      <c r="N103" s="299"/>
      <c r="O103" s="299"/>
      <c r="P103" s="299"/>
      <c r="Q103" s="299"/>
      <c r="R103" s="299"/>
      <c r="S103" s="299"/>
      <c r="T103" s="300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T103" s="301" t="s">
        <v>285</v>
      </c>
      <c r="AU103" s="301" t="s">
        <v>84</v>
      </c>
      <c r="AV103" s="16" t="s">
        <v>98</v>
      </c>
      <c r="AW103" s="16" t="s">
        <v>37</v>
      </c>
      <c r="AX103" s="16" t="s">
        <v>82</v>
      </c>
      <c r="AY103" s="301" t="s">
        <v>277</v>
      </c>
    </row>
    <row r="104" s="2" customFormat="1" ht="16.5" customHeight="1">
      <c r="A104" s="41"/>
      <c r="B104" s="42"/>
      <c r="C104" s="210" t="s">
        <v>84</v>
      </c>
      <c r="D104" s="210" t="s">
        <v>278</v>
      </c>
      <c r="E104" s="211" t="s">
        <v>3857</v>
      </c>
      <c r="F104" s="212" t="s">
        <v>3858</v>
      </c>
      <c r="G104" s="213" t="s">
        <v>1131</v>
      </c>
      <c r="H104" s="214">
        <v>23.399999999999999</v>
      </c>
      <c r="I104" s="215"/>
      <c r="J104" s="216">
        <f>ROUND(I104*H104,2)</f>
        <v>0</v>
      </c>
      <c r="K104" s="212" t="s">
        <v>2354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278</v>
      </c>
      <c r="AU104" s="221" t="s">
        <v>84</v>
      </c>
      <c r="AY104" s="20" t="s">
        <v>277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3859</v>
      </c>
    </row>
    <row r="105" s="2" customFormat="1">
      <c r="A105" s="41"/>
      <c r="B105" s="42"/>
      <c r="C105" s="43"/>
      <c r="D105" s="223" t="s">
        <v>283</v>
      </c>
      <c r="E105" s="43"/>
      <c r="F105" s="224" t="s">
        <v>3860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283</v>
      </c>
      <c r="AU105" s="20" t="s">
        <v>84</v>
      </c>
    </row>
    <row r="106" s="2" customFormat="1">
      <c r="A106" s="41"/>
      <c r="B106" s="42"/>
      <c r="C106" s="43"/>
      <c r="D106" s="252" t="s">
        <v>2357</v>
      </c>
      <c r="E106" s="43"/>
      <c r="F106" s="253" t="s">
        <v>3861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2357</v>
      </c>
      <c r="AU106" s="20" t="s">
        <v>84</v>
      </c>
    </row>
    <row r="107" s="12" customFormat="1">
      <c r="A107" s="12"/>
      <c r="B107" s="228"/>
      <c r="C107" s="229"/>
      <c r="D107" s="223" t="s">
        <v>285</v>
      </c>
      <c r="E107" s="230" t="s">
        <v>19</v>
      </c>
      <c r="F107" s="231" t="s">
        <v>3862</v>
      </c>
      <c r="G107" s="229"/>
      <c r="H107" s="232">
        <v>2</v>
      </c>
      <c r="I107" s="233"/>
      <c r="J107" s="229"/>
      <c r="K107" s="229"/>
      <c r="L107" s="234"/>
      <c r="M107" s="235"/>
      <c r="N107" s="236"/>
      <c r="O107" s="236"/>
      <c r="P107" s="236"/>
      <c r="Q107" s="236"/>
      <c r="R107" s="236"/>
      <c r="S107" s="236"/>
      <c r="T107" s="237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T107" s="238" t="s">
        <v>285</v>
      </c>
      <c r="AU107" s="238" t="s">
        <v>84</v>
      </c>
      <c r="AV107" s="12" t="s">
        <v>84</v>
      </c>
      <c r="AW107" s="12" t="s">
        <v>37</v>
      </c>
      <c r="AX107" s="12" t="s">
        <v>75</v>
      </c>
      <c r="AY107" s="238" t="s">
        <v>277</v>
      </c>
    </row>
    <row r="108" s="16" customFormat="1">
      <c r="A108" s="16"/>
      <c r="B108" s="291"/>
      <c r="C108" s="292"/>
      <c r="D108" s="223" t="s">
        <v>285</v>
      </c>
      <c r="E108" s="293" t="s">
        <v>19</v>
      </c>
      <c r="F108" s="294" t="s">
        <v>3297</v>
      </c>
      <c r="G108" s="292"/>
      <c r="H108" s="295">
        <v>2</v>
      </c>
      <c r="I108" s="296"/>
      <c r="J108" s="292"/>
      <c r="K108" s="292"/>
      <c r="L108" s="297"/>
      <c r="M108" s="298"/>
      <c r="N108" s="299"/>
      <c r="O108" s="299"/>
      <c r="P108" s="299"/>
      <c r="Q108" s="299"/>
      <c r="R108" s="299"/>
      <c r="S108" s="299"/>
      <c r="T108" s="300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T108" s="301" t="s">
        <v>285</v>
      </c>
      <c r="AU108" s="301" t="s">
        <v>84</v>
      </c>
      <c r="AV108" s="16" t="s">
        <v>98</v>
      </c>
      <c r="AW108" s="16" t="s">
        <v>37</v>
      </c>
      <c r="AX108" s="16" t="s">
        <v>75</v>
      </c>
      <c r="AY108" s="301" t="s">
        <v>277</v>
      </c>
    </row>
    <row r="109" s="12" customFormat="1">
      <c r="A109" s="12"/>
      <c r="B109" s="228"/>
      <c r="C109" s="229"/>
      <c r="D109" s="223" t="s">
        <v>285</v>
      </c>
      <c r="E109" s="230" t="s">
        <v>19</v>
      </c>
      <c r="F109" s="231" t="s">
        <v>3863</v>
      </c>
      <c r="G109" s="229"/>
      <c r="H109" s="232">
        <v>46.799999999999997</v>
      </c>
      <c r="I109" s="233"/>
      <c r="J109" s="229"/>
      <c r="K109" s="229"/>
      <c r="L109" s="234"/>
      <c r="M109" s="235"/>
      <c r="N109" s="236"/>
      <c r="O109" s="236"/>
      <c r="P109" s="236"/>
      <c r="Q109" s="236"/>
      <c r="R109" s="236"/>
      <c r="S109" s="236"/>
      <c r="T109" s="237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T109" s="238" t="s">
        <v>285</v>
      </c>
      <c r="AU109" s="238" t="s">
        <v>84</v>
      </c>
      <c r="AV109" s="12" t="s">
        <v>84</v>
      </c>
      <c r="AW109" s="12" t="s">
        <v>37</v>
      </c>
      <c r="AX109" s="12" t="s">
        <v>75</v>
      </c>
      <c r="AY109" s="238" t="s">
        <v>277</v>
      </c>
    </row>
    <row r="110" s="16" customFormat="1">
      <c r="A110" s="16"/>
      <c r="B110" s="291"/>
      <c r="C110" s="292"/>
      <c r="D110" s="223" t="s">
        <v>285</v>
      </c>
      <c r="E110" s="293" t="s">
        <v>19</v>
      </c>
      <c r="F110" s="294" t="s">
        <v>3297</v>
      </c>
      <c r="G110" s="292"/>
      <c r="H110" s="295">
        <v>46.799999999999997</v>
      </c>
      <c r="I110" s="296"/>
      <c r="J110" s="292"/>
      <c r="K110" s="292"/>
      <c r="L110" s="297"/>
      <c r="M110" s="298"/>
      <c r="N110" s="299"/>
      <c r="O110" s="299"/>
      <c r="P110" s="299"/>
      <c r="Q110" s="299"/>
      <c r="R110" s="299"/>
      <c r="S110" s="299"/>
      <c r="T110" s="300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T110" s="301" t="s">
        <v>285</v>
      </c>
      <c r="AU110" s="301" t="s">
        <v>84</v>
      </c>
      <c r="AV110" s="16" t="s">
        <v>98</v>
      </c>
      <c r="AW110" s="16" t="s">
        <v>37</v>
      </c>
      <c r="AX110" s="16" t="s">
        <v>75</v>
      </c>
      <c r="AY110" s="301" t="s">
        <v>277</v>
      </c>
    </row>
    <row r="111" s="12" customFormat="1">
      <c r="A111" s="12"/>
      <c r="B111" s="228"/>
      <c r="C111" s="229"/>
      <c r="D111" s="223" t="s">
        <v>285</v>
      </c>
      <c r="E111" s="230" t="s">
        <v>19</v>
      </c>
      <c r="F111" s="231" t="s">
        <v>3864</v>
      </c>
      <c r="G111" s="229"/>
      <c r="H111" s="232">
        <v>23.399999999999999</v>
      </c>
      <c r="I111" s="233"/>
      <c r="J111" s="229"/>
      <c r="K111" s="229"/>
      <c r="L111" s="234"/>
      <c r="M111" s="235"/>
      <c r="N111" s="236"/>
      <c r="O111" s="236"/>
      <c r="P111" s="236"/>
      <c r="Q111" s="236"/>
      <c r="R111" s="236"/>
      <c r="S111" s="236"/>
      <c r="T111" s="237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T111" s="238" t="s">
        <v>285</v>
      </c>
      <c r="AU111" s="238" t="s">
        <v>84</v>
      </c>
      <c r="AV111" s="12" t="s">
        <v>84</v>
      </c>
      <c r="AW111" s="12" t="s">
        <v>37</v>
      </c>
      <c r="AX111" s="12" t="s">
        <v>82</v>
      </c>
      <c r="AY111" s="238" t="s">
        <v>277</v>
      </c>
    </row>
    <row r="112" s="2" customFormat="1" ht="16.5" customHeight="1">
      <c r="A112" s="41"/>
      <c r="B112" s="42"/>
      <c r="C112" s="210" t="s">
        <v>98</v>
      </c>
      <c r="D112" s="210" t="s">
        <v>278</v>
      </c>
      <c r="E112" s="211" t="s">
        <v>3865</v>
      </c>
      <c r="F112" s="212" t="s">
        <v>3866</v>
      </c>
      <c r="G112" s="213" t="s">
        <v>1131</v>
      </c>
      <c r="H112" s="214">
        <v>14.039999999999999</v>
      </c>
      <c r="I112" s="215"/>
      <c r="J112" s="216">
        <f>ROUND(I112*H112,2)</f>
        <v>0</v>
      </c>
      <c r="K112" s="212" t="s">
        <v>2354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278</v>
      </c>
      <c r="AU112" s="221" t="s">
        <v>84</v>
      </c>
      <c r="AY112" s="20" t="s">
        <v>277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3867</v>
      </c>
    </row>
    <row r="113" s="2" customFormat="1">
      <c r="A113" s="41"/>
      <c r="B113" s="42"/>
      <c r="C113" s="43"/>
      <c r="D113" s="223" t="s">
        <v>283</v>
      </c>
      <c r="E113" s="43"/>
      <c r="F113" s="224" t="s">
        <v>3868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283</v>
      </c>
      <c r="AU113" s="20" t="s">
        <v>84</v>
      </c>
    </row>
    <row r="114" s="2" customFormat="1">
      <c r="A114" s="41"/>
      <c r="B114" s="42"/>
      <c r="C114" s="43"/>
      <c r="D114" s="252" t="s">
        <v>2357</v>
      </c>
      <c r="E114" s="43"/>
      <c r="F114" s="253" t="s">
        <v>3869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2357</v>
      </c>
      <c r="AU114" s="20" t="s">
        <v>84</v>
      </c>
    </row>
    <row r="115" s="12" customFormat="1">
      <c r="A115" s="12"/>
      <c r="B115" s="228"/>
      <c r="C115" s="229"/>
      <c r="D115" s="223" t="s">
        <v>285</v>
      </c>
      <c r="E115" s="230" t="s">
        <v>19</v>
      </c>
      <c r="F115" s="231" t="s">
        <v>3862</v>
      </c>
      <c r="G115" s="229"/>
      <c r="H115" s="232">
        <v>2</v>
      </c>
      <c r="I115" s="233"/>
      <c r="J115" s="229"/>
      <c r="K115" s="229"/>
      <c r="L115" s="234"/>
      <c r="M115" s="235"/>
      <c r="N115" s="236"/>
      <c r="O115" s="236"/>
      <c r="P115" s="236"/>
      <c r="Q115" s="236"/>
      <c r="R115" s="236"/>
      <c r="S115" s="236"/>
      <c r="T115" s="237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T115" s="238" t="s">
        <v>285</v>
      </c>
      <c r="AU115" s="238" t="s">
        <v>84</v>
      </c>
      <c r="AV115" s="12" t="s">
        <v>84</v>
      </c>
      <c r="AW115" s="12" t="s">
        <v>37</v>
      </c>
      <c r="AX115" s="12" t="s">
        <v>75</v>
      </c>
      <c r="AY115" s="238" t="s">
        <v>277</v>
      </c>
    </row>
    <row r="116" s="16" customFormat="1">
      <c r="A116" s="16"/>
      <c r="B116" s="291"/>
      <c r="C116" s="292"/>
      <c r="D116" s="223" t="s">
        <v>285</v>
      </c>
      <c r="E116" s="293" t="s">
        <v>19</v>
      </c>
      <c r="F116" s="294" t="s">
        <v>3297</v>
      </c>
      <c r="G116" s="292"/>
      <c r="H116" s="295">
        <v>2</v>
      </c>
      <c r="I116" s="296"/>
      <c r="J116" s="292"/>
      <c r="K116" s="292"/>
      <c r="L116" s="297"/>
      <c r="M116" s="298"/>
      <c r="N116" s="299"/>
      <c r="O116" s="299"/>
      <c r="P116" s="299"/>
      <c r="Q116" s="299"/>
      <c r="R116" s="299"/>
      <c r="S116" s="299"/>
      <c r="T116" s="300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T116" s="301" t="s">
        <v>285</v>
      </c>
      <c r="AU116" s="301" t="s">
        <v>84</v>
      </c>
      <c r="AV116" s="16" t="s">
        <v>98</v>
      </c>
      <c r="AW116" s="16" t="s">
        <v>37</v>
      </c>
      <c r="AX116" s="16" t="s">
        <v>75</v>
      </c>
      <c r="AY116" s="301" t="s">
        <v>277</v>
      </c>
    </row>
    <row r="117" s="12" customFormat="1">
      <c r="A117" s="12"/>
      <c r="B117" s="228"/>
      <c r="C117" s="229"/>
      <c r="D117" s="223" t="s">
        <v>285</v>
      </c>
      <c r="E117" s="230" t="s">
        <v>19</v>
      </c>
      <c r="F117" s="231" t="s">
        <v>3863</v>
      </c>
      <c r="G117" s="229"/>
      <c r="H117" s="232">
        <v>46.799999999999997</v>
      </c>
      <c r="I117" s="233"/>
      <c r="J117" s="229"/>
      <c r="K117" s="229"/>
      <c r="L117" s="234"/>
      <c r="M117" s="235"/>
      <c r="N117" s="236"/>
      <c r="O117" s="236"/>
      <c r="P117" s="236"/>
      <c r="Q117" s="236"/>
      <c r="R117" s="236"/>
      <c r="S117" s="236"/>
      <c r="T117" s="237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T117" s="238" t="s">
        <v>285</v>
      </c>
      <c r="AU117" s="238" t="s">
        <v>84</v>
      </c>
      <c r="AV117" s="12" t="s">
        <v>84</v>
      </c>
      <c r="AW117" s="12" t="s">
        <v>37</v>
      </c>
      <c r="AX117" s="12" t="s">
        <v>75</v>
      </c>
      <c r="AY117" s="238" t="s">
        <v>277</v>
      </c>
    </row>
    <row r="118" s="16" customFormat="1">
      <c r="A118" s="16"/>
      <c r="B118" s="291"/>
      <c r="C118" s="292"/>
      <c r="D118" s="223" t="s">
        <v>285</v>
      </c>
      <c r="E118" s="293" t="s">
        <v>19</v>
      </c>
      <c r="F118" s="294" t="s">
        <v>3297</v>
      </c>
      <c r="G118" s="292"/>
      <c r="H118" s="295">
        <v>46.799999999999997</v>
      </c>
      <c r="I118" s="296"/>
      <c r="J118" s="292"/>
      <c r="K118" s="292"/>
      <c r="L118" s="297"/>
      <c r="M118" s="298"/>
      <c r="N118" s="299"/>
      <c r="O118" s="299"/>
      <c r="P118" s="299"/>
      <c r="Q118" s="299"/>
      <c r="R118" s="299"/>
      <c r="S118" s="299"/>
      <c r="T118" s="300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T118" s="301" t="s">
        <v>285</v>
      </c>
      <c r="AU118" s="301" t="s">
        <v>84</v>
      </c>
      <c r="AV118" s="16" t="s">
        <v>98</v>
      </c>
      <c r="AW118" s="16" t="s">
        <v>37</v>
      </c>
      <c r="AX118" s="16" t="s">
        <v>75</v>
      </c>
      <c r="AY118" s="301" t="s">
        <v>277</v>
      </c>
    </row>
    <row r="119" s="12" customFormat="1">
      <c r="A119" s="12"/>
      <c r="B119" s="228"/>
      <c r="C119" s="229"/>
      <c r="D119" s="223" t="s">
        <v>285</v>
      </c>
      <c r="E119" s="230" t="s">
        <v>19</v>
      </c>
      <c r="F119" s="231" t="s">
        <v>3870</v>
      </c>
      <c r="G119" s="229"/>
      <c r="H119" s="232">
        <v>14.039999999999999</v>
      </c>
      <c r="I119" s="233"/>
      <c r="J119" s="229"/>
      <c r="K119" s="229"/>
      <c r="L119" s="234"/>
      <c r="M119" s="235"/>
      <c r="N119" s="236"/>
      <c r="O119" s="236"/>
      <c r="P119" s="236"/>
      <c r="Q119" s="236"/>
      <c r="R119" s="236"/>
      <c r="S119" s="236"/>
      <c r="T119" s="237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T119" s="238" t="s">
        <v>285</v>
      </c>
      <c r="AU119" s="238" t="s">
        <v>84</v>
      </c>
      <c r="AV119" s="12" t="s">
        <v>84</v>
      </c>
      <c r="AW119" s="12" t="s">
        <v>37</v>
      </c>
      <c r="AX119" s="12" t="s">
        <v>82</v>
      </c>
      <c r="AY119" s="238" t="s">
        <v>277</v>
      </c>
    </row>
    <row r="120" s="2" customFormat="1" ht="16.5" customHeight="1">
      <c r="A120" s="41"/>
      <c r="B120" s="42"/>
      <c r="C120" s="210" t="s">
        <v>102</v>
      </c>
      <c r="D120" s="210" t="s">
        <v>278</v>
      </c>
      <c r="E120" s="211" t="s">
        <v>3871</v>
      </c>
      <c r="F120" s="212" t="s">
        <v>3872</v>
      </c>
      <c r="G120" s="213" t="s">
        <v>1131</v>
      </c>
      <c r="H120" s="214">
        <v>9.3599999999999994</v>
      </c>
      <c r="I120" s="215"/>
      <c r="J120" s="216">
        <f>ROUND(I120*H120,2)</f>
        <v>0</v>
      </c>
      <c r="K120" s="212" t="s">
        <v>2354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278</v>
      </c>
      <c r="AU120" s="221" t="s">
        <v>84</v>
      </c>
      <c r="AY120" s="20" t="s">
        <v>277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3873</v>
      </c>
    </row>
    <row r="121" s="2" customFormat="1">
      <c r="A121" s="41"/>
      <c r="B121" s="42"/>
      <c r="C121" s="43"/>
      <c r="D121" s="223" t="s">
        <v>283</v>
      </c>
      <c r="E121" s="43"/>
      <c r="F121" s="224" t="s">
        <v>3874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283</v>
      </c>
      <c r="AU121" s="20" t="s">
        <v>84</v>
      </c>
    </row>
    <row r="122" s="2" customFormat="1">
      <c r="A122" s="41"/>
      <c r="B122" s="42"/>
      <c r="C122" s="43"/>
      <c r="D122" s="252" t="s">
        <v>2357</v>
      </c>
      <c r="E122" s="43"/>
      <c r="F122" s="253" t="s">
        <v>3875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2357</v>
      </c>
      <c r="AU122" s="20" t="s">
        <v>84</v>
      </c>
    </row>
    <row r="123" s="12" customFormat="1">
      <c r="A123" s="12"/>
      <c r="B123" s="228"/>
      <c r="C123" s="229"/>
      <c r="D123" s="223" t="s">
        <v>285</v>
      </c>
      <c r="E123" s="230" t="s">
        <v>19</v>
      </c>
      <c r="F123" s="231" t="s">
        <v>3862</v>
      </c>
      <c r="G123" s="229"/>
      <c r="H123" s="232">
        <v>2</v>
      </c>
      <c r="I123" s="233"/>
      <c r="J123" s="229"/>
      <c r="K123" s="229"/>
      <c r="L123" s="234"/>
      <c r="M123" s="235"/>
      <c r="N123" s="236"/>
      <c r="O123" s="236"/>
      <c r="P123" s="236"/>
      <c r="Q123" s="236"/>
      <c r="R123" s="236"/>
      <c r="S123" s="236"/>
      <c r="T123" s="237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T123" s="238" t="s">
        <v>285</v>
      </c>
      <c r="AU123" s="238" t="s">
        <v>84</v>
      </c>
      <c r="AV123" s="12" t="s">
        <v>84</v>
      </c>
      <c r="AW123" s="12" t="s">
        <v>37</v>
      </c>
      <c r="AX123" s="12" t="s">
        <v>75</v>
      </c>
      <c r="AY123" s="238" t="s">
        <v>277</v>
      </c>
    </row>
    <row r="124" s="16" customFormat="1">
      <c r="A124" s="16"/>
      <c r="B124" s="291"/>
      <c r="C124" s="292"/>
      <c r="D124" s="223" t="s">
        <v>285</v>
      </c>
      <c r="E124" s="293" t="s">
        <v>19</v>
      </c>
      <c r="F124" s="294" t="s">
        <v>3297</v>
      </c>
      <c r="G124" s="292"/>
      <c r="H124" s="295">
        <v>2</v>
      </c>
      <c r="I124" s="296"/>
      <c r="J124" s="292"/>
      <c r="K124" s="292"/>
      <c r="L124" s="297"/>
      <c r="M124" s="298"/>
      <c r="N124" s="299"/>
      <c r="O124" s="299"/>
      <c r="P124" s="299"/>
      <c r="Q124" s="299"/>
      <c r="R124" s="299"/>
      <c r="S124" s="299"/>
      <c r="T124" s="300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T124" s="301" t="s">
        <v>285</v>
      </c>
      <c r="AU124" s="301" t="s">
        <v>84</v>
      </c>
      <c r="AV124" s="16" t="s">
        <v>98</v>
      </c>
      <c r="AW124" s="16" t="s">
        <v>37</v>
      </c>
      <c r="AX124" s="16" t="s">
        <v>75</v>
      </c>
      <c r="AY124" s="301" t="s">
        <v>277</v>
      </c>
    </row>
    <row r="125" s="12" customFormat="1">
      <c r="A125" s="12"/>
      <c r="B125" s="228"/>
      <c r="C125" s="229"/>
      <c r="D125" s="223" t="s">
        <v>285</v>
      </c>
      <c r="E125" s="230" t="s">
        <v>19</v>
      </c>
      <c r="F125" s="231" t="s">
        <v>3863</v>
      </c>
      <c r="G125" s="229"/>
      <c r="H125" s="232">
        <v>46.799999999999997</v>
      </c>
      <c r="I125" s="233"/>
      <c r="J125" s="229"/>
      <c r="K125" s="229"/>
      <c r="L125" s="234"/>
      <c r="M125" s="235"/>
      <c r="N125" s="236"/>
      <c r="O125" s="236"/>
      <c r="P125" s="236"/>
      <c r="Q125" s="236"/>
      <c r="R125" s="236"/>
      <c r="S125" s="236"/>
      <c r="T125" s="237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T125" s="238" t="s">
        <v>285</v>
      </c>
      <c r="AU125" s="238" t="s">
        <v>84</v>
      </c>
      <c r="AV125" s="12" t="s">
        <v>84</v>
      </c>
      <c r="AW125" s="12" t="s">
        <v>37</v>
      </c>
      <c r="AX125" s="12" t="s">
        <v>75</v>
      </c>
      <c r="AY125" s="238" t="s">
        <v>277</v>
      </c>
    </row>
    <row r="126" s="16" customFormat="1">
      <c r="A126" s="16"/>
      <c r="B126" s="291"/>
      <c r="C126" s="292"/>
      <c r="D126" s="223" t="s">
        <v>285</v>
      </c>
      <c r="E126" s="293" t="s">
        <v>19</v>
      </c>
      <c r="F126" s="294" t="s">
        <v>3297</v>
      </c>
      <c r="G126" s="292"/>
      <c r="H126" s="295">
        <v>46.799999999999997</v>
      </c>
      <c r="I126" s="296"/>
      <c r="J126" s="292"/>
      <c r="K126" s="292"/>
      <c r="L126" s="297"/>
      <c r="M126" s="298"/>
      <c r="N126" s="299"/>
      <c r="O126" s="299"/>
      <c r="P126" s="299"/>
      <c r="Q126" s="299"/>
      <c r="R126" s="299"/>
      <c r="S126" s="299"/>
      <c r="T126" s="300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T126" s="301" t="s">
        <v>285</v>
      </c>
      <c r="AU126" s="301" t="s">
        <v>84</v>
      </c>
      <c r="AV126" s="16" t="s">
        <v>98</v>
      </c>
      <c r="AW126" s="16" t="s">
        <v>37</v>
      </c>
      <c r="AX126" s="16" t="s">
        <v>75</v>
      </c>
      <c r="AY126" s="301" t="s">
        <v>277</v>
      </c>
    </row>
    <row r="127" s="12" customFormat="1">
      <c r="A127" s="12"/>
      <c r="B127" s="228"/>
      <c r="C127" s="229"/>
      <c r="D127" s="223" t="s">
        <v>285</v>
      </c>
      <c r="E127" s="230" t="s">
        <v>19</v>
      </c>
      <c r="F127" s="231" t="s">
        <v>3876</v>
      </c>
      <c r="G127" s="229"/>
      <c r="H127" s="232">
        <v>9.3599999999999994</v>
      </c>
      <c r="I127" s="233"/>
      <c r="J127" s="229"/>
      <c r="K127" s="229"/>
      <c r="L127" s="234"/>
      <c r="M127" s="235"/>
      <c r="N127" s="236"/>
      <c r="O127" s="236"/>
      <c r="P127" s="236"/>
      <c r="Q127" s="236"/>
      <c r="R127" s="236"/>
      <c r="S127" s="236"/>
      <c r="T127" s="237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T127" s="238" t="s">
        <v>285</v>
      </c>
      <c r="AU127" s="238" t="s">
        <v>84</v>
      </c>
      <c r="AV127" s="12" t="s">
        <v>84</v>
      </c>
      <c r="AW127" s="12" t="s">
        <v>37</v>
      </c>
      <c r="AX127" s="12" t="s">
        <v>82</v>
      </c>
      <c r="AY127" s="238" t="s">
        <v>277</v>
      </c>
    </row>
    <row r="128" s="2" customFormat="1" ht="21.75" customHeight="1">
      <c r="A128" s="41"/>
      <c r="B128" s="42"/>
      <c r="C128" s="210" t="s">
        <v>306</v>
      </c>
      <c r="D128" s="210" t="s">
        <v>278</v>
      </c>
      <c r="E128" s="211" t="s">
        <v>3877</v>
      </c>
      <c r="F128" s="212" t="s">
        <v>3878</v>
      </c>
      <c r="G128" s="213" t="s">
        <v>1131</v>
      </c>
      <c r="H128" s="214">
        <v>7.8620000000000001</v>
      </c>
      <c r="I128" s="215"/>
      <c r="J128" s="216">
        <f>ROUND(I128*H128,2)</f>
        <v>0</v>
      </c>
      <c r="K128" s="212" t="s">
        <v>2354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278</v>
      </c>
      <c r="AU128" s="221" t="s">
        <v>84</v>
      </c>
      <c r="AY128" s="20" t="s">
        <v>277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3879</v>
      </c>
    </row>
    <row r="129" s="2" customFormat="1">
      <c r="A129" s="41"/>
      <c r="B129" s="42"/>
      <c r="C129" s="43"/>
      <c r="D129" s="223" t="s">
        <v>283</v>
      </c>
      <c r="E129" s="43"/>
      <c r="F129" s="224" t="s">
        <v>3880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283</v>
      </c>
      <c r="AU129" s="20" t="s">
        <v>84</v>
      </c>
    </row>
    <row r="130" s="2" customFormat="1">
      <c r="A130" s="41"/>
      <c r="B130" s="42"/>
      <c r="C130" s="43"/>
      <c r="D130" s="252" t="s">
        <v>2357</v>
      </c>
      <c r="E130" s="43"/>
      <c r="F130" s="253" t="s">
        <v>3881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2357</v>
      </c>
      <c r="AU130" s="20" t="s">
        <v>84</v>
      </c>
    </row>
    <row r="131" s="12" customFormat="1">
      <c r="A131" s="12"/>
      <c r="B131" s="228"/>
      <c r="C131" s="229"/>
      <c r="D131" s="223" t="s">
        <v>285</v>
      </c>
      <c r="E131" s="230" t="s">
        <v>19</v>
      </c>
      <c r="F131" s="231" t="s">
        <v>3882</v>
      </c>
      <c r="G131" s="229"/>
      <c r="H131" s="232">
        <v>7.8620000000000001</v>
      </c>
      <c r="I131" s="233"/>
      <c r="J131" s="229"/>
      <c r="K131" s="229"/>
      <c r="L131" s="234"/>
      <c r="M131" s="235"/>
      <c r="N131" s="236"/>
      <c r="O131" s="236"/>
      <c r="P131" s="236"/>
      <c r="Q131" s="236"/>
      <c r="R131" s="236"/>
      <c r="S131" s="236"/>
      <c r="T131" s="237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T131" s="238" t="s">
        <v>285</v>
      </c>
      <c r="AU131" s="238" t="s">
        <v>84</v>
      </c>
      <c r="AV131" s="12" t="s">
        <v>84</v>
      </c>
      <c r="AW131" s="12" t="s">
        <v>37</v>
      </c>
      <c r="AX131" s="12" t="s">
        <v>82</v>
      </c>
      <c r="AY131" s="238" t="s">
        <v>277</v>
      </c>
    </row>
    <row r="132" s="2" customFormat="1" ht="16.5" customHeight="1">
      <c r="A132" s="41"/>
      <c r="B132" s="42"/>
      <c r="C132" s="210" t="s">
        <v>312</v>
      </c>
      <c r="D132" s="210" t="s">
        <v>278</v>
      </c>
      <c r="E132" s="211" t="s">
        <v>3388</v>
      </c>
      <c r="F132" s="212" t="s">
        <v>3389</v>
      </c>
      <c r="G132" s="213" t="s">
        <v>1041</v>
      </c>
      <c r="H132" s="214">
        <v>54.439999999999998</v>
      </c>
      <c r="I132" s="215"/>
      <c r="J132" s="216">
        <f>ROUND(I132*H132,2)</f>
        <v>0</v>
      </c>
      <c r="K132" s="212" t="s">
        <v>2354</v>
      </c>
      <c r="L132" s="47"/>
      <c r="M132" s="217" t="s">
        <v>19</v>
      </c>
      <c r="N132" s="218" t="s">
        <v>46</v>
      </c>
      <c r="O132" s="87"/>
      <c r="P132" s="219">
        <f>O132*H132</f>
        <v>0</v>
      </c>
      <c r="Q132" s="219">
        <v>0.00084999999999999995</v>
      </c>
      <c r="R132" s="219">
        <f>Q132*H132</f>
        <v>0.046273999999999996</v>
      </c>
      <c r="S132" s="219">
        <v>0</v>
      </c>
      <c r="T132" s="22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1" t="s">
        <v>102</v>
      </c>
      <c r="AT132" s="221" t="s">
        <v>278</v>
      </c>
      <c r="AU132" s="221" t="s">
        <v>84</v>
      </c>
      <c r="AY132" s="20" t="s">
        <v>277</v>
      </c>
      <c r="BE132" s="222">
        <f>IF(N132="základní",J132,0)</f>
        <v>0</v>
      </c>
      <c r="BF132" s="222">
        <f>IF(N132="snížená",J132,0)</f>
        <v>0</v>
      </c>
      <c r="BG132" s="222">
        <f>IF(N132="zákl. přenesená",J132,0)</f>
        <v>0</v>
      </c>
      <c r="BH132" s="222">
        <f>IF(N132="sníž. přenesená",J132,0)</f>
        <v>0</v>
      </c>
      <c r="BI132" s="222">
        <f>IF(N132="nulová",J132,0)</f>
        <v>0</v>
      </c>
      <c r="BJ132" s="20" t="s">
        <v>82</v>
      </c>
      <c r="BK132" s="222">
        <f>ROUND(I132*H132,2)</f>
        <v>0</v>
      </c>
      <c r="BL132" s="20" t="s">
        <v>102</v>
      </c>
      <c r="BM132" s="221" t="s">
        <v>3883</v>
      </c>
    </row>
    <row r="133" s="2" customFormat="1">
      <c r="A133" s="41"/>
      <c r="B133" s="42"/>
      <c r="C133" s="43"/>
      <c r="D133" s="223" t="s">
        <v>283</v>
      </c>
      <c r="E133" s="43"/>
      <c r="F133" s="224" t="s">
        <v>3391</v>
      </c>
      <c r="G133" s="43"/>
      <c r="H133" s="43"/>
      <c r="I133" s="225"/>
      <c r="J133" s="43"/>
      <c r="K133" s="43"/>
      <c r="L133" s="47"/>
      <c r="M133" s="226"/>
      <c r="N133" s="22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283</v>
      </c>
      <c r="AU133" s="20" t="s">
        <v>84</v>
      </c>
    </row>
    <row r="134" s="2" customFormat="1">
      <c r="A134" s="41"/>
      <c r="B134" s="42"/>
      <c r="C134" s="43"/>
      <c r="D134" s="252" t="s">
        <v>2357</v>
      </c>
      <c r="E134" s="43"/>
      <c r="F134" s="253" t="s">
        <v>3392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2357</v>
      </c>
      <c r="AU134" s="20" t="s">
        <v>84</v>
      </c>
    </row>
    <row r="135" s="12" customFormat="1">
      <c r="A135" s="12"/>
      <c r="B135" s="228"/>
      <c r="C135" s="229"/>
      <c r="D135" s="223" t="s">
        <v>285</v>
      </c>
      <c r="E135" s="230" t="s">
        <v>19</v>
      </c>
      <c r="F135" s="231" t="s">
        <v>3884</v>
      </c>
      <c r="G135" s="229"/>
      <c r="H135" s="232">
        <v>40.399999999999999</v>
      </c>
      <c r="I135" s="233"/>
      <c r="J135" s="229"/>
      <c r="K135" s="229"/>
      <c r="L135" s="234"/>
      <c r="M135" s="235"/>
      <c r="N135" s="236"/>
      <c r="O135" s="236"/>
      <c r="P135" s="236"/>
      <c r="Q135" s="236"/>
      <c r="R135" s="236"/>
      <c r="S135" s="236"/>
      <c r="T135" s="237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T135" s="238" t="s">
        <v>285</v>
      </c>
      <c r="AU135" s="238" t="s">
        <v>84</v>
      </c>
      <c r="AV135" s="12" t="s">
        <v>84</v>
      </c>
      <c r="AW135" s="12" t="s">
        <v>37</v>
      </c>
      <c r="AX135" s="12" t="s">
        <v>75</v>
      </c>
      <c r="AY135" s="238" t="s">
        <v>277</v>
      </c>
    </row>
    <row r="136" s="12" customFormat="1">
      <c r="A136" s="12"/>
      <c r="B136" s="228"/>
      <c r="C136" s="229"/>
      <c r="D136" s="223" t="s">
        <v>285</v>
      </c>
      <c r="E136" s="230" t="s">
        <v>19</v>
      </c>
      <c r="F136" s="231" t="s">
        <v>3885</v>
      </c>
      <c r="G136" s="229"/>
      <c r="H136" s="232">
        <v>14.039999999999999</v>
      </c>
      <c r="I136" s="233"/>
      <c r="J136" s="229"/>
      <c r="K136" s="229"/>
      <c r="L136" s="234"/>
      <c r="M136" s="235"/>
      <c r="N136" s="236"/>
      <c r="O136" s="236"/>
      <c r="P136" s="236"/>
      <c r="Q136" s="236"/>
      <c r="R136" s="236"/>
      <c r="S136" s="236"/>
      <c r="T136" s="237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T136" s="238" t="s">
        <v>285</v>
      </c>
      <c r="AU136" s="238" t="s">
        <v>84</v>
      </c>
      <c r="AV136" s="12" t="s">
        <v>84</v>
      </c>
      <c r="AW136" s="12" t="s">
        <v>37</v>
      </c>
      <c r="AX136" s="12" t="s">
        <v>75</v>
      </c>
      <c r="AY136" s="238" t="s">
        <v>277</v>
      </c>
    </row>
    <row r="137" s="16" customFormat="1">
      <c r="A137" s="16"/>
      <c r="B137" s="291"/>
      <c r="C137" s="292"/>
      <c r="D137" s="223" t="s">
        <v>285</v>
      </c>
      <c r="E137" s="293" t="s">
        <v>19</v>
      </c>
      <c r="F137" s="294" t="s">
        <v>3297</v>
      </c>
      <c r="G137" s="292"/>
      <c r="H137" s="295">
        <v>54.439999999999998</v>
      </c>
      <c r="I137" s="296"/>
      <c r="J137" s="292"/>
      <c r="K137" s="292"/>
      <c r="L137" s="297"/>
      <c r="M137" s="298"/>
      <c r="N137" s="299"/>
      <c r="O137" s="299"/>
      <c r="P137" s="299"/>
      <c r="Q137" s="299"/>
      <c r="R137" s="299"/>
      <c r="S137" s="299"/>
      <c r="T137" s="300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T137" s="301" t="s">
        <v>285</v>
      </c>
      <c r="AU137" s="301" t="s">
        <v>84</v>
      </c>
      <c r="AV137" s="16" t="s">
        <v>98</v>
      </c>
      <c r="AW137" s="16" t="s">
        <v>37</v>
      </c>
      <c r="AX137" s="16" t="s">
        <v>82</v>
      </c>
      <c r="AY137" s="301" t="s">
        <v>277</v>
      </c>
    </row>
    <row r="138" s="2" customFormat="1" ht="16.5" customHeight="1">
      <c r="A138" s="41"/>
      <c r="B138" s="42"/>
      <c r="C138" s="210" t="s">
        <v>318</v>
      </c>
      <c r="D138" s="210" t="s">
        <v>278</v>
      </c>
      <c r="E138" s="211" t="s">
        <v>3396</v>
      </c>
      <c r="F138" s="212" t="s">
        <v>3397</v>
      </c>
      <c r="G138" s="213" t="s">
        <v>1041</v>
      </c>
      <c r="H138" s="214">
        <v>54.439999999999998</v>
      </c>
      <c r="I138" s="215"/>
      <c r="J138" s="216">
        <f>ROUND(I138*H138,2)</f>
        <v>0</v>
      </c>
      <c r="K138" s="212" t="s">
        <v>2354</v>
      </c>
      <c r="L138" s="47"/>
      <c r="M138" s="217" t="s">
        <v>19</v>
      </c>
      <c r="N138" s="218" t="s">
        <v>46</v>
      </c>
      <c r="O138" s="87"/>
      <c r="P138" s="219">
        <f>O138*H138</f>
        <v>0</v>
      </c>
      <c r="Q138" s="219">
        <v>0</v>
      </c>
      <c r="R138" s="219">
        <f>Q138*H138</f>
        <v>0</v>
      </c>
      <c r="S138" s="219">
        <v>0</v>
      </c>
      <c r="T138" s="22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1" t="s">
        <v>102</v>
      </c>
      <c r="AT138" s="221" t="s">
        <v>278</v>
      </c>
      <c r="AU138" s="221" t="s">
        <v>84</v>
      </c>
      <c r="AY138" s="20" t="s">
        <v>277</v>
      </c>
      <c r="BE138" s="222">
        <f>IF(N138="základní",J138,0)</f>
        <v>0</v>
      </c>
      <c r="BF138" s="222">
        <f>IF(N138="snížená",J138,0)</f>
        <v>0</v>
      </c>
      <c r="BG138" s="222">
        <f>IF(N138="zákl. přenesená",J138,0)</f>
        <v>0</v>
      </c>
      <c r="BH138" s="222">
        <f>IF(N138="sníž. přenesená",J138,0)</f>
        <v>0</v>
      </c>
      <c r="BI138" s="222">
        <f>IF(N138="nulová",J138,0)</f>
        <v>0</v>
      </c>
      <c r="BJ138" s="20" t="s">
        <v>82</v>
      </c>
      <c r="BK138" s="222">
        <f>ROUND(I138*H138,2)</f>
        <v>0</v>
      </c>
      <c r="BL138" s="20" t="s">
        <v>102</v>
      </c>
      <c r="BM138" s="221" t="s">
        <v>3886</v>
      </c>
    </row>
    <row r="139" s="2" customFormat="1">
      <c r="A139" s="41"/>
      <c r="B139" s="42"/>
      <c r="C139" s="43"/>
      <c r="D139" s="223" t="s">
        <v>283</v>
      </c>
      <c r="E139" s="43"/>
      <c r="F139" s="224" t="s">
        <v>3399</v>
      </c>
      <c r="G139" s="43"/>
      <c r="H139" s="43"/>
      <c r="I139" s="225"/>
      <c r="J139" s="43"/>
      <c r="K139" s="43"/>
      <c r="L139" s="47"/>
      <c r="M139" s="226"/>
      <c r="N139" s="22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283</v>
      </c>
      <c r="AU139" s="20" t="s">
        <v>84</v>
      </c>
    </row>
    <row r="140" s="2" customFormat="1">
      <c r="A140" s="41"/>
      <c r="B140" s="42"/>
      <c r="C140" s="43"/>
      <c r="D140" s="252" t="s">
        <v>2357</v>
      </c>
      <c r="E140" s="43"/>
      <c r="F140" s="253" t="s">
        <v>3400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2357</v>
      </c>
      <c r="AU140" s="20" t="s">
        <v>84</v>
      </c>
    </row>
    <row r="141" s="2" customFormat="1" ht="21.75" customHeight="1">
      <c r="A141" s="41"/>
      <c r="B141" s="42"/>
      <c r="C141" s="210" t="s">
        <v>329</v>
      </c>
      <c r="D141" s="210" t="s">
        <v>278</v>
      </c>
      <c r="E141" s="211" t="s">
        <v>3401</v>
      </c>
      <c r="F141" s="212" t="s">
        <v>3402</v>
      </c>
      <c r="G141" s="213" t="s">
        <v>1131</v>
      </c>
      <c r="H141" s="214">
        <v>78.635999999999996</v>
      </c>
      <c r="I141" s="215"/>
      <c r="J141" s="216">
        <f>ROUND(I141*H141,2)</f>
        <v>0</v>
      </c>
      <c r="K141" s="212" t="s">
        <v>2354</v>
      </c>
      <c r="L141" s="47"/>
      <c r="M141" s="217" t="s">
        <v>19</v>
      </c>
      <c r="N141" s="218" t="s">
        <v>46</v>
      </c>
      <c r="O141" s="87"/>
      <c r="P141" s="219">
        <f>O141*H141</f>
        <v>0</v>
      </c>
      <c r="Q141" s="219">
        <v>0</v>
      </c>
      <c r="R141" s="219">
        <f>Q141*H141</f>
        <v>0</v>
      </c>
      <c r="S141" s="219">
        <v>0</v>
      </c>
      <c r="T141" s="22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1" t="s">
        <v>102</v>
      </c>
      <c r="AT141" s="221" t="s">
        <v>278</v>
      </c>
      <c r="AU141" s="221" t="s">
        <v>84</v>
      </c>
      <c r="AY141" s="20" t="s">
        <v>277</v>
      </c>
      <c r="BE141" s="222">
        <f>IF(N141="základní",J141,0)</f>
        <v>0</v>
      </c>
      <c r="BF141" s="222">
        <f>IF(N141="snížená",J141,0)</f>
        <v>0</v>
      </c>
      <c r="BG141" s="222">
        <f>IF(N141="zákl. přenesená",J141,0)</f>
        <v>0</v>
      </c>
      <c r="BH141" s="222">
        <f>IF(N141="sníž. přenesená",J141,0)</f>
        <v>0</v>
      </c>
      <c r="BI141" s="222">
        <f>IF(N141="nulová",J141,0)</f>
        <v>0</v>
      </c>
      <c r="BJ141" s="20" t="s">
        <v>82</v>
      </c>
      <c r="BK141" s="222">
        <f>ROUND(I141*H141,2)</f>
        <v>0</v>
      </c>
      <c r="BL141" s="20" t="s">
        <v>102</v>
      </c>
      <c r="BM141" s="221" t="s">
        <v>3887</v>
      </c>
    </row>
    <row r="142" s="2" customFormat="1">
      <c r="A142" s="41"/>
      <c r="B142" s="42"/>
      <c r="C142" s="43"/>
      <c r="D142" s="223" t="s">
        <v>283</v>
      </c>
      <c r="E142" s="43"/>
      <c r="F142" s="224" t="s">
        <v>3404</v>
      </c>
      <c r="G142" s="43"/>
      <c r="H142" s="43"/>
      <c r="I142" s="225"/>
      <c r="J142" s="43"/>
      <c r="K142" s="43"/>
      <c r="L142" s="47"/>
      <c r="M142" s="226"/>
      <c r="N142" s="22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283</v>
      </c>
      <c r="AU142" s="20" t="s">
        <v>84</v>
      </c>
    </row>
    <row r="143" s="2" customFormat="1">
      <c r="A143" s="41"/>
      <c r="B143" s="42"/>
      <c r="C143" s="43"/>
      <c r="D143" s="252" t="s">
        <v>2357</v>
      </c>
      <c r="E143" s="43"/>
      <c r="F143" s="253" t="s">
        <v>3405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2357</v>
      </c>
      <c r="AU143" s="20" t="s">
        <v>84</v>
      </c>
    </row>
    <row r="144" s="14" customFormat="1">
      <c r="A144" s="14"/>
      <c r="B144" s="254"/>
      <c r="C144" s="255"/>
      <c r="D144" s="223" t="s">
        <v>285</v>
      </c>
      <c r="E144" s="256" t="s">
        <v>19</v>
      </c>
      <c r="F144" s="257" t="s">
        <v>3406</v>
      </c>
      <c r="G144" s="255"/>
      <c r="H144" s="256" t="s">
        <v>19</v>
      </c>
      <c r="I144" s="258"/>
      <c r="J144" s="255"/>
      <c r="K144" s="255"/>
      <c r="L144" s="259"/>
      <c r="M144" s="260"/>
      <c r="N144" s="261"/>
      <c r="O144" s="261"/>
      <c r="P144" s="261"/>
      <c r="Q144" s="261"/>
      <c r="R144" s="261"/>
      <c r="S144" s="261"/>
      <c r="T144" s="262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3" t="s">
        <v>285</v>
      </c>
      <c r="AU144" s="263" t="s">
        <v>84</v>
      </c>
      <c r="AV144" s="14" t="s">
        <v>82</v>
      </c>
      <c r="AW144" s="14" t="s">
        <v>37</v>
      </c>
      <c r="AX144" s="14" t="s">
        <v>75</v>
      </c>
      <c r="AY144" s="263" t="s">
        <v>277</v>
      </c>
    </row>
    <row r="145" s="12" customFormat="1">
      <c r="A145" s="12"/>
      <c r="B145" s="228"/>
      <c r="C145" s="229"/>
      <c r="D145" s="223" t="s">
        <v>285</v>
      </c>
      <c r="E145" s="230" t="s">
        <v>19</v>
      </c>
      <c r="F145" s="231" t="s">
        <v>3888</v>
      </c>
      <c r="G145" s="229"/>
      <c r="H145" s="232">
        <v>36.237000000000002</v>
      </c>
      <c r="I145" s="233"/>
      <c r="J145" s="229"/>
      <c r="K145" s="229"/>
      <c r="L145" s="234"/>
      <c r="M145" s="235"/>
      <c r="N145" s="236"/>
      <c r="O145" s="236"/>
      <c r="P145" s="236"/>
      <c r="Q145" s="236"/>
      <c r="R145" s="236"/>
      <c r="S145" s="236"/>
      <c r="T145" s="237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T145" s="238" t="s">
        <v>285</v>
      </c>
      <c r="AU145" s="238" t="s">
        <v>84</v>
      </c>
      <c r="AV145" s="12" t="s">
        <v>84</v>
      </c>
      <c r="AW145" s="12" t="s">
        <v>37</v>
      </c>
      <c r="AX145" s="12" t="s">
        <v>75</v>
      </c>
      <c r="AY145" s="238" t="s">
        <v>277</v>
      </c>
    </row>
    <row r="146" s="14" customFormat="1">
      <c r="A146" s="14"/>
      <c r="B146" s="254"/>
      <c r="C146" s="255"/>
      <c r="D146" s="223" t="s">
        <v>285</v>
      </c>
      <c r="E146" s="256" t="s">
        <v>19</v>
      </c>
      <c r="F146" s="257" t="s">
        <v>3408</v>
      </c>
      <c r="G146" s="255"/>
      <c r="H146" s="256" t="s">
        <v>19</v>
      </c>
      <c r="I146" s="258"/>
      <c r="J146" s="255"/>
      <c r="K146" s="255"/>
      <c r="L146" s="259"/>
      <c r="M146" s="260"/>
      <c r="N146" s="261"/>
      <c r="O146" s="261"/>
      <c r="P146" s="261"/>
      <c r="Q146" s="261"/>
      <c r="R146" s="261"/>
      <c r="S146" s="261"/>
      <c r="T146" s="262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3" t="s">
        <v>285</v>
      </c>
      <c r="AU146" s="263" t="s">
        <v>84</v>
      </c>
      <c r="AV146" s="14" t="s">
        <v>82</v>
      </c>
      <c r="AW146" s="14" t="s">
        <v>37</v>
      </c>
      <c r="AX146" s="14" t="s">
        <v>75</v>
      </c>
      <c r="AY146" s="263" t="s">
        <v>277</v>
      </c>
    </row>
    <row r="147" s="12" customFormat="1">
      <c r="A147" s="12"/>
      <c r="B147" s="228"/>
      <c r="C147" s="229"/>
      <c r="D147" s="223" t="s">
        <v>285</v>
      </c>
      <c r="E147" s="230" t="s">
        <v>19</v>
      </c>
      <c r="F147" s="231" t="s">
        <v>3889</v>
      </c>
      <c r="G147" s="229"/>
      <c r="H147" s="232">
        <v>42.399000000000001</v>
      </c>
      <c r="I147" s="233"/>
      <c r="J147" s="229"/>
      <c r="K147" s="229"/>
      <c r="L147" s="234"/>
      <c r="M147" s="235"/>
      <c r="N147" s="236"/>
      <c r="O147" s="236"/>
      <c r="P147" s="236"/>
      <c r="Q147" s="236"/>
      <c r="R147" s="236"/>
      <c r="S147" s="236"/>
      <c r="T147" s="237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T147" s="238" t="s">
        <v>285</v>
      </c>
      <c r="AU147" s="238" t="s">
        <v>84</v>
      </c>
      <c r="AV147" s="12" t="s">
        <v>84</v>
      </c>
      <c r="AW147" s="12" t="s">
        <v>37</v>
      </c>
      <c r="AX147" s="12" t="s">
        <v>75</v>
      </c>
      <c r="AY147" s="238" t="s">
        <v>277</v>
      </c>
    </row>
    <row r="148" s="16" customFormat="1">
      <c r="A148" s="16"/>
      <c r="B148" s="291"/>
      <c r="C148" s="292"/>
      <c r="D148" s="223" t="s">
        <v>285</v>
      </c>
      <c r="E148" s="293" t="s">
        <v>19</v>
      </c>
      <c r="F148" s="294" t="s">
        <v>3297</v>
      </c>
      <c r="G148" s="292"/>
      <c r="H148" s="295">
        <v>78.635999999999996</v>
      </c>
      <c r="I148" s="296"/>
      <c r="J148" s="292"/>
      <c r="K148" s="292"/>
      <c r="L148" s="297"/>
      <c r="M148" s="298"/>
      <c r="N148" s="299"/>
      <c r="O148" s="299"/>
      <c r="P148" s="299"/>
      <c r="Q148" s="299"/>
      <c r="R148" s="299"/>
      <c r="S148" s="299"/>
      <c r="T148" s="300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T148" s="301" t="s">
        <v>285</v>
      </c>
      <c r="AU148" s="301" t="s">
        <v>84</v>
      </c>
      <c r="AV148" s="16" t="s">
        <v>98</v>
      </c>
      <c r="AW148" s="16" t="s">
        <v>37</v>
      </c>
      <c r="AX148" s="16" t="s">
        <v>82</v>
      </c>
      <c r="AY148" s="301" t="s">
        <v>277</v>
      </c>
    </row>
    <row r="149" s="2" customFormat="1" ht="21.75" customHeight="1">
      <c r="A149" s="41"/>
      <c r="B149" s="42"/>
      <c r="C149" s="210" t="s">
        <v>337</v>
      </c>
      <c r="D149" s="210" t="s">
        <v>278</v>
      </c>
      <c r="E149" s="211" t="s">
        <v>3412</v>
      </c>
      <c r="F149" s="212" t="s">
        <v>3413</v>
      </c>
      <c r="G149" s="213" t="s">
        <v>1131</v>
      </c>
      <c r="H149" s="214">
        <v>23.399999999999999</v>
      </c>
      <c r="I149" s="215"/>
      <c r="J149" s="216">
        <f>ROUND(I149*H149,2)</f>
        <v>0</v>
      </c>
      <c r="K149" s="212" t="s">
        <v>2354</v>
      </c>
      <c r="L149" s="47"/>
      <c r="M149" s="217" t="s">
        <v>19</v>
      </c>
      <c r="N149" s="218" t="s">
        <v>46</v>
      </c>
      <c r="O149" s="87"/>
      <c r="P149" s="219">
        <f>O149*H149</f>
        <v>0</v>
      </c>
      <c r="Q149" s="219">
        <v>0</v>
      </c>
      <c r="R149" s="219">
        <f>Q149*H149</f>
        <v>0</v>
      </c>
      <c r="S149" s="219">
        <v>0</v>
      </c>
      <c r="T149" s="220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1" t="s">
        <v>102</v>
      </c>
      <c r="AT149" s="221" t="s">
        <v>278</v>
      </c>
      <c r="AU149" s="221" t="s">
        <v>84</v>
      </c>
      <c r="AY149" s="20" t="s">
        <v>277</v>
      </c>
      <c r="BE149" s="222">
        <f>IF(N149="základní",J149,0)</f>
        <v>0</v>
      </c>
      <c r="BF149" s="222">
        <f>IF(N149="snížená",J149,0)</f>
        <v>0</v>
      </c>
      <c r="BG149" s="222">
        <f>IF(N149="zákl. přenesená",J149,0)</f>
        <v>0</v>
      </c>
      <c r="BH149" s="222">
        <f>IF(N149="sníž. přenesená",J149,0)</f>
        <v>0</v>
      </c>
      <c r="BI149" s="222">
        <f>IF(N149="nulová",J149,0)</f>
        <v>0</v>
      </c>
      <c r="BJ149" s="20" t="s">
        <v>82</v>
      </c>
      <c r="BK149" s="222">
        <f>ROUND(I149*H149,2)</f>
        <v>0</v>
      </c>
      <c r="BL149" s="20" t="s">
        <v>102</v>
      </c>
      <c r="BM149" s="221" t="s">
        <v>3890</v>
      </c>
    </row>
    <row r="150" s="2" customFormat="1">
      <c r="A150" s="41"/>
      <c r="B150" s="42"/>
      <c r="C150" s="43"/>
      <c r="D150" s="223" t="s">
        <v>283</v>
      </c>
      <c r="E150" s="43"/>
      <c r="F150" s="224" t="s">
        <v>3415</v>
      </c>
      <c r="G150" s="43"/>
      <c r="H150" s="43"/>
      <c r="I150" s="225"/>
      <c r="J150" s="43"/>
      <c r="K150" s="43"/>
      <c r="L150" s="47"/>
      <c r="M150" s="226"/>
      <c r="N150" s="22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283</v>
      </c>
      <c r="AU150" s="20" t="s">
        <v>84</v>
      </c>
    </row>
    <row r="151" s="2" customFormat="1">
      <c r="A151" s="41"/>
      <c r="B151" s="42"/>
      <c r="C151" s="43"/>
      <c r="D151" s="252" t="s">
        <v>2357</v>
      </c>
      <c r="E151" s="43"/>
      <c r="F151" s="253" t="s">
        <v>3416</v>
      </c>
      <c r="G151" s="43"/>
      <c r="H151" s="43"/>
      <c r="I151" s="225"/>
      <c r="J151" s="43"/>
      <c r="K151" s="43"/>
      <c r="L151" s="47"/>
      <c r="M151" s="226"/>
      <c r="N151" s="22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2357</v>
      </c>
      <c r="AU151" s="20" t="s">
        <v>84</v>
      </c>
    </row>
    <row r="152" s="14" customFormat="1">
      <c r="A152" s="14"/>
      <c r="B152" s="254"/>
      <c r="C152" s="255"/>
      <c r="D152" s="223" t="s">
        <v>285</v>
      </c>
      <c r="E152" s="256" t="s">
        <v>19</v>
      </c>
      <c r="F152" s="257" t="s">
        <v>3406</v>
      </c>
      <c r="G152" s="255"/>
      <c r="H152" s="256" t="s">
        <v>19</v>
      </c>
      <c r="I152" s="258"/>
      <c r="J152" s="255"/>
      <c r="K152" s="255"/>
      <c r="L152" s="259"/>
      <c r="M152" s="260"/>
      <c r="N152" s="261"/>
      <c r="O152" s="261"/>
      <c r="P152" s="261"/>
      <c r="Q152" s="261"/>
      <c r="R152" s="261"/>
      <c r="S152" s="261"/>
      <c r="T152" s="262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3" t="s">
        <v>285</v>
      </c>
      <c r="AU152" s="263" t="s">
        <v>84</v>
      </c>
      <c r="AV152" s="14" t="s">
        <v>82</v>
      </c>
      <c r="AW152" s="14" t="s">
        <v>37</v>
      </c>
      <c r="AX152" s="14" t="s">
        <v>75</v>
      </c>
      <c r="AY152" s="263" t="s">
        <v>277</v>
      </c>
    </row>
    <row r="153" s="12" customFormat="1">
      <c r="A153" s="12"/>
      <c r="B153" s="228"/>
      <c r="C153" s="229"/>
      <c r="D153" s="223" t="s">
        <v>285</v>
      </c>
      <c r="E153" s="230" t="s">
        <v>19</v>
      </c>
      <c r="F153" s="231" t="s">
        <v>3891</v>
      </c>
      <c r="G153" s="229"/>
      <c r="H153" s="232">
        <v>23.399999999999999</v>
      </c>
      <c r="I153" s="233"/>
      <c r="J153" s="229"/>
      <c r="K153" s="229"/>
      <c r="L153" s="234"/>
      <c r="M153" s="235"/>
      <c r="N153" s="236"/>
      <c r="O153" s="236"/>
      <c r="P153" s="236"/>
      <c r="Q153" s="236"/>
      <c r="R153" s="236"/>
      <c r="S153" s="236"/>
      <c r="T153" s="237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T153" s="238" t="s">
        <v>285</v>
      </c>
      <c r="AU153" s="238" t="s">
        <v>84</v>
      </c>
      <c r="AV153" s="12" t="s">
        <v>84</v>
      </c>
      <c r="AW153" s="12" t="s">
        <v>37</v>
      </c>
      <c r="AX153" s="12" t="s">
        <v>82</v>
      </c>
      <c r="AY153" s="238" t="s">
        <v>277</v>
      </c>
    </row>
    <row r="154" s="2" customFormat="1" ht="16.5" customHeight="1">
      <c r="A154" s="41"/>
      <c r="B154" s="42"/>
      <c r="C154" s="210" t="s">
        <v>214</v>
      </c>
      <c r="D154" s="210" t="s">
        <v>278</v>
      </c>
      <c r="E154" s="211" t="s">
        <v>2389</v>
      </c>
      <c r="F154" s="212" t="s">
        <v>2390</v>
      </c>
      <c r="G154" s="213" t="s">
        <v>1131</v>
      </c>
      <c r="H154" s="214">
        <v>42.399000000000001</v>
      </c>
      <c r="I154" s="215"/>
      <c r="J154" s="216">
        <f>ROUND(I154*H154,2)</f>
        <v>0</v>
      </c>
      <c r="K154" s="212" t="s">
        <v>2354</v>
      </c>
      <c r="L154" s="47"/>
      <c r="M154" s="217" t="s">
        <v>19</v>
      </c>
      <c r="N154" s="218" t="s">
        <v>46</v>
      </c>
      <c r="O154" s="87"/>
      <c r="P154" s="219">
        <f>O154*H154</f>
        <v>0</v>
      </c>
      <c r="Q154" s="219">
        <v>0</v>
      </c>
      <c r="R154" s="219">
        <f>Q154*H154</f>
        <v>0</v>
      </c>
      <c r="S154" s="219">
        <v>0</v>
      </c>
      <c r="T154" s="220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1" t="s">
        <v>102</v>
      </c>
      <c r="AT154" s="221" t="s">
        <v>278</v>
      </c>
      <c r="AU154" s="221" t="s">
        <v>84</v>
      </c>
      <c r="AY154" s="20" t="s">
        <v>277</v>
      </c>
      <c r="BE154" s="222">
        <f>IF(N154="základní",J154,0)</f>
        <v>0</v>
      </c>
      <c r="BF154" s="222">
        <f>IF(N154="snížená",J154,0)</f>
        <v>0</v>
      </c>
      <c r="BG154" s="222">
        <f>IF(N154="zákl. přenesená",J154,0)</f>
        <v>0</v>
      </c>
      <c r="BH154" s="222">
        <f>IF(N154="sníž. přenesená",J154,0)</f>
        <v>0</v>
      </c>
      <c r="BI154" s="222">
        <f>IF(N154="nulová",J154,0)</f>
        <v>0</v>
      </c>
      <c r="BJ154" s="20" t="s">
        <v>82</v>
      </c>
      <c r="BK154" s="222">
        <f>ROUND(I154*H154,2)</f>
        <v>0</v>
      </c>
      <c r="BL154" s="20" t="s">
        <v>102</v>
      </c>
      <c r="BM154" s="221" t="s">
        <v>3892</v>
      </c>
    </row>
    <row r="155" s="2" customFormat="1">
      <c r="A155" s="41"/>
      <c r="B155" s="42"/>
      <c r="C155" s="43"/>
      <c r="D155" s="223" t="s">
        <v>283</v>
      </c>
      <c r="E155" s="43"/>
      <c r="F155" s="224" t="s">
        <v>2392</v>
      </c>
      <c r="G155" s="43"/>
      <c r="H155" s="43"/>
      <c r="I155" s="225"/>
      <c r="J155" s="43"/>
      <c r="K155" s="43"/>
      <c r="L155" s="47"/>
      <c r="M155" s="226"/>
      <c r="N155" s="22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283</v>
      </c>
      <c r="AU155" s="20" t="s">
        <v>84</v>
      </c>
    </row>
    <row r="156" s="2" customFormat="1">
      <c r="A156" s="41"/>
      <c r="B156" s="42"/>
      <c r="C156" s="43"/>
      <c r="D156" s="252" t="s">
        <v>2357</v>
      </c>
      <c r="E156" s="43"/>
      <c r="F156" s="253" t="s">
        <v>2393</v>
      </c>
      <c r="G156" s="43"/>
      <c r="H156" s="43"/>
      <c r="I156" s="225"/>
      <c r="J156" s="43"/>
      <c r="K156" s="43"/>
      <c r="L156" s="47"/>
      <c r="M156" s="226"/>
      <c r="N156" s="22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2357</v>
      </c>
      <c r="AU156" s="20" t="s">
        <v>84</v>
      </c>
    </row>
    <row r="157" s="14" customFormat="1">
      <c r="A157" s="14"/>
      <c r="B157" s="254"/>
      <c r="C157" s="255"/>
      <c r="D157" s="223" t="s">
        <v>285</v>
      </c>
      <c r="E157" s="256" t="s">
        <v>19</v>
      </c>
      <c r="F157" s="257" t="s">
        <v>3408</v>
      </c>
      <c r="G157" s="255"/>
      <c r="H157" s="256" t="s">
        <v>19</v>
      </c>
      <c r="I157" s="258"/>
      <c r="J157" s="255"/>
      <c r="K157" s="255"/>
      <c r="L157" s="259"/>
      <c r="M157" s="260"/>
      <c r="N157" s="261"/>
      <c r="O157" s="261"/>
      <c r="P157" s="261"/>
      <c r="Q157" s="261"/>
      <c r="R157" s="261"/>
      <c r="S157" s="261"/>
      <c r="T157" s="262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3" t="s">
        <v>285</v>
      </c>
      <c r="AU157" s="263" t="s">
        <v>84</v>
      </c>
      <c r="AV157" s="14" t="s">
        <v>82</v>
      </c>
      <c r="AW157" s="14" t="s">
        <v>37</v>
      </c>
      <c r="AX157" s="14" t="s">
        <v>75</v>
      </c>
      <c r="AY157" s="263" t="s">
        <v>277</v>
      </c>
    </row>
    <row r="158" s="12" customFormat="1">
      <c r="A158" s="12"/>
      <c r="B158" s="228"/>
      <c r="C158" s="229"/>
      <c r="D158" s="223" t="s">
        <v>285</v>
      </c>
      <c r="E158" s="230" t="s">
        <v>19</v>
      </c>
      <c r="F158" s="231" t="s">
        <v>3889</v>
      </c>
      <c r="G158" s="229"/>
      <c r="H158" s="232">
        <v>42.399000000000001</v>
      </c>
      <c r="I158" s="233"/>
      <c r="J158" s="229"/>
      <c r="K158" s="229"/>
      <c r="L158" s="234"/>
      <c r="M158" s="235"/>
      <c r="N158" s="236"/>
      <c r="O158" s="236"/>
      <c r="P158" s="236"/>
      <c r="Q158" s="236"/>
      <c r="R158" s="236"/>
      <c r="S158" s="236"/>
      <c r="T158" s="237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T158" s="238" t="s">
        <v>285</v>
      </c>
      <c r="AU158" s="238" t="s">
        <v>84</v>
      </c>
      <c r="AV158" s="12" t="s">
        <v>84</v>
      </c>
      <c r="AW158" s="12" t="s">
        <v>37</v>
      </c>
      <c r="AX158" s="12" t="s">
        <v>82</v>
      </c>
      <c r="AY158" s="238" t="s">
        <v>277</v>
      </c>
    </row>
    <row r="159" s="2" customFormat="1" ht="16.5" customHeight="1">
      <c r="A159" s="41"/>
      <c r="B159" s="42"/>
      <c r="C159" s="210" t="s">
        <v>217</v>
      </c>
      <c r="D159" s="210" t="s">
        <v>278</v>
      </c>
      <c r="E159" s="211" t="s">
        <v>1161</v>
      </c>
      <c r="F159" s="212" t="s">
        <v>1162</v>
      </c>
      <c r="G159" s="213" t="s">
        <v>1131</v>
      </c>
      <c r="H159" s="214">
        <v>43.719000000000001</v>
      </c>
      <c r="I159" s="215"/>
      <c r="J159" s="216">
        <f>ROUND(I159*H159,2)</f>
        <v>0</v>
      </c>
      <c r="K159" s="212" t="s">
        <v>2354</v>
      </c>
      <c r="L159" s="47"/>
      <c r="M159" s="217" t="s">
        <v>19</v>
      </c>
      <c r="N159" s="218" t="s">
        <v>46</v>
      </c>
      <c r="O159" s="87"/>
      <c r="P159" s="219">
        <f>O159*H159</f>
        <v>0</v>
      </c>
      <c r="Q159" s="219">
        <v>0</v>
      </c>
      <c r="R159" s="219">
        <f>Q159*H159</f>
        <v>0</v>
      </c>
      <c r="S159" s="219">
        <v>0</v>
      </c>
      <c r="T159" s="220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1" t="s">
        <v>102</v>
      </c>
      <c r="AT159" s="221" t="s">
        <v>278</v>
      </c>
      <c r="AU159" s="221" t="s">
        <v>84</v>
      </c>
      <c r="AY159" s="20" t="s">
        <v>277</v>
      </c>
      <c r="BE159" s="222">
        <f>IF(N159="základní",J159,0)</f>
        <v>0</v>
      </c>
      <c r="BF159" s="222">
        <f>IF(N159="snížená",J159,0)</f>
        <v>0</v>
      </c>
      <c r="BG159" s="222">
        <f>IF(N159="zákl. přenesená",J159,0)</f>
        <v>0</v>
      </c>
      <c r="BH159" s="222">
        <f>IF(N159="sníž. přenesená",J159,0)</f>
        <v>0</v>
      </c>
      <c r="BI159" s="222">
        <f>IF(N159="nulová",J159,0)</f>
        <v>0</v>
      </c>
      <c r="BJ159" s="20" t="s">
        <v>82</v>
      </c>
      <c r="BK159" s="222">
        <f>ROUND(I159*H159,2)</f>
        <v>0</v>
      </c>
      <c r="BL159" s="20" t="s">
        <v>102</v>
      </c>
      <c r="BM159" s="221" t="s">
        <v>3893</v>
      </c>
    </row>
    <row r="160" s="2" customFormat="1">
      <c r="A160" s="41"/>
      <c r="B160" s="42"/>
      <c r="C160" s="43"/>
      <c r="D160" s="223" t="s">
        <v>283</v>
      </c>
      <c r="E160" s="43"/>
      <c r="F160" s="224" t="s">
        <v>2404</v>
      </c>
      <c r="G160" s="43"/>
      <c r="H160" s="43"/>
      <c r="I160" s="225"/>
      <c r="J160" s="43"/>
      <c r="K160" s="43"/>
      <c r="L160" s="47"/>
      <c r="M160" s="226"/>
      <c r="N160" s="22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283</v>
      </c>
      <c r="AU160" s="20" t="s">
        <v>84</v>
      </c>
    </row>
    <row r="161" s="2" customFormat="1">
      <c r="A161" s="41"/>
      <c r="B161" s="42"/>
      <c r="C161" s="43"/>
      <c r="D161" s="252" t="s">
        <v>2357</v>
      </c>
      <c r="E161" s="43"/>
      <c r="F161" s="253" t="s">
        <v>2405</v>
      </c>
      <c r="G161" s="43"/>
      <c r="H161" s="43"/>
      <c r="I161" s="225"/>
      <c r="J161" s="43"/>
      <c r="K161" s="43"/>
      <c r="L161" s="47"/>
      <c r="M161" s="226"/>
      <c r="N161" s="22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2357</v>
      </c>
      <c r="AU161" s="20" t="s">
        <v>84</v>
      </c>
    </row>
    <row r="162" s="12" customFormat="1">
      <c r="A162" s="12"/>
      <c r="B162" s="228"/>
      <c r="C162" s="229"/>
      <c r="D162" s="223" t="s">
        <v>285</v>
      </c>
      <c r="E162" s="230" t="s">
        <v>19</v>
      </c>
      <c r="F162" s="231" t="s">
        <v>3894</v>
      </c>
      <c r="G162" s="229"/>
      <c r="H162" s="232">
        <v>43.719000000000001</v>
      </c>
      <c r="I162" s="233"/>
      <c r="J162" s="229"/>
      <c r="K162" s="229"/>
      <c r="L162" s="234"/>
      <c r="M162" s="235"/>
      <c r="N162" s="236"/>
      <c r="O162" s="236"/>
      <c r="P162" s="236"/>
      <c r="Q162" s="236"/>
      <c r="R162" s="236"/>
      <c r="S162" s="236"/>
      <c r="T162" s="237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T162" s="238" t="s">
        <v>285</v>
      </c>
      <c r="AU162" s="238" t="s">
        <v>84</v>
      </c>
      <c r="AV162" s="12" t="s">
        <v>84</v>
      </c>
      <c r="AW162" s="12" t="s">
        <v>37</v>
      </c>
      <c r="AX162" s="12" t="s">
        <v>82</v>
      </c>
      <c r="AY162" s="238" t="s">
        <v>277</v>
      </c>
    </row>
    <row r="163" s="2" customFormat="1" ht="16.5" customHeight="1">
      <c r="A163" s="41"/>
      <c r="B163" s="42"/>
      <c r="C163" s="210" t="s">
        <v>220</v>
      </c>
      <c r="D163" s="210" t="s">
        <v>278</v>
      </c>
      <c r="E163" s="211" t="s">
        <v>2406</v>
      </c>
      <c r="F163" s="212" t="s">
        <v>2407</v>
      </c>
      <c r="G163" s="213" t="s">
        <v>1131</v>
      </c>
      <c r="H163" s="214">
        <v>42.399000000000001</v>
      </c>
      <c r="I163" s="215"/>
      <c r="J163" s="216">
        <f>ROUND(I163*H163,2)</f>
        <v>0</v>
      </c>
      <c r="K163" s="212" t="s">
        <v>2354</v>
      </c>
      <c r="L163" s="47"/>
      <c r="M163" s="217" t="s">
        <v>19</v>
      </c>
      <c r="N163" s="218" t="s">
        <v>46</v>
      </c>
      <c r="O163" s="87"/>
      <c r="P163" s="219">
        <f>O163*H163</f>
        <v>0</v>
      </c>
      <c r="Q163" s="219">
        <v>0</v>
      </c>
      <c r="R163" s="219">
        <f>Q163*H163</f>
        <v>0</v>
      </c>
      <c r="S163" s="219">
        <v>0</v>
      </c>
      <c r="T163" s="22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1" t="s">
        <v>102</v>
      </c>
      <c r="AT163" s="221" t="s">
        <v>278</v>
      </c>
      <c r="AU163" s="221" t="s">
        <v>84</v>
      </c>
      <c r="AY163" s="20" t="s">
        <v>277</v>
      </c>
      <c r="BE163" s="222">
        <f>IF(N163="základní",J163,0)</f>
        <v>0</v>
      </c>
      <c r="BF163" s="222">
        <f>IF(N163="snížená",J163,0)</f>
        <v>0</v>
      </c>
      <c r="BG163" s="222">
        <f>IF(N163="zákl. přenesená",J163,0)</f>
        <v>0</v>
      </c>
      <c r="BH163" s="222">
        <f>IF(N163="sníž. přenesená",J163,0)</f>
        <v>0</v>
      </c>
      <c r="BI163" s="222">
        <f>IF(N163="nulová",J163,0)</f>
        <v>0</v>
      </c>
      <c r="BJ163" s="20" t="s">
        <v>82</v>
      </c>
      <c r="BK163" s="222">
        <f>ROUND(I163*H163,2)</f>
        <v>0</v>
      </c>
      <c r="BL163" s="20" t="s">
        <v>102</v>
      </c>
      <c r="BM163" s="221" t="s">
        <v>3895</v>
      </c>
    </row>
    <row r="164" s="2" customFormat="1">
      <c r="A164" s="41"/>
      <c r="B164" s="42"/>
      <c r="C164" s="43"/>
      <c r="D164" s="223" t="s">
        <v>283</v>
      </c>
      <c r="E164" s="43"/>
      <c r="F164" s="224" t="s">
        <v>2409</v>
      </c>
      <c r="G164" s="43"/>
      <c r="H164" s="43"/>
      <c r="I164" s="225"/>
      <c r="J164" s="43"/>
      <c r="K164" s="43"/>
      <c r="L164" s="47"/>
      <c r="M164" s="226"/>
      <c r="N164" s="22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283</v>
      </c>
      <c r="AU164" s="20" t="s">
        <v>84</v>
      </c>
    </row>
    <row r="165" s="2" customFormat="1">
      <c r="A165" s="41"/>
      <c r="B165" s="42"/>
      <c r="C165" s="43"/>
      <c r="D165" s="252" t="s">
        <v>2357</v>
      </c>
      <c r="E165" s="43"/>
      <c r="F165" s="253" t="s">
        <v>2410</v>
      </c>
      <c r="G165" s="43"/>
      <c r="H165" s="43"/>
      <c r="I165" s="225"/>
      <c r="J165" s="43"/>
      <c r="K165" s="43"/>
      <c r="L165" s="47"/>
      <c r="M165" s="226"/>
      <c r="N165" s="22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2357</v>
      </c>
      <c r="AU165" s="20" t="s">
        <v>84</v>
      </c>
    </row>
    <row r="166" s="14" customFormat="1">
      <c r="A166" s="14"/>
      <c r="B166" s="254"/>
      <c r="C166" s="255"/>
      <c r="D166" s="223" t="s">
        <v>285</v>
      </c>
      <c r="E166" s="256" t="s">
        <v>19</v>
      </c>
      <c r="F166" s="257" t="s">
        <v>3896</v>
      </c>
      <c r="G166" s="255"/>
      <c r="H166" s="256" t="s">
        <v>19</v>
      </c>
      <c r="I166" s="258"/>
      <c r="J166" s="255"/>
      <c r="K166" s="255"/>
      <c r="L166" s="259"/>
      <c r="M166" s="260"/>
      <c r="N166" s="261"/>
      <c r="O166" s="261"/>
      <c r="P166" s="261"/>
      <c r="Q166" s="261"/>
      <c r="R166" s="261"/>
      <c r="S166" s="261"/>
      <c r="T166" s="262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3" t="s">
        <v>285</v>
      </c>
      <c r="AU166" s="263" t="s">
        <v>84</v>
      </c>
      <c r="AV166" s="14" t="s">
        <v>82</v>
      </c>
      <c r="AW166" s="14" t="s">
        <v>37</v>
      </c>
      <c r="AX166" s="14" t="s">
        <v>75</v>
      </c>
      <c r="AY166" s="263" t="s">
        <v>277</v>
      </c>
    </row>
    <row r="167" s="12" customFormat="1">
      <c r="A167" s="12"/>
      <c r="B167" s="228"/>
      <c r="C167" s="229"/>
      <c r="D167" s="223" t="s">
        <v>285</v>
      </c>
      <c r="E167" s="230" t="s">
        <v>19</v>
      </c>
      <c r="F167" s="231" t="s">
        <v>3863</v>
      </c>
      <c r="G167" s="229"/>
      <c r="H167" s="232">
        <v>46.799999999999997</v>
      </c>
      <c r="I167" s="233"/>
      <c r="J167" s="229"/>
      <c r="K167" s="229"/>
      <c r="L167" s="234"/>
      <c r="M167" s="235"/>
      <c r="N167" s="236"/>
      <c r="O167" s="236"/>
      <c r="P167" s="236"/>
      <c r="Q167" s="236"/>
      <c r="R167" s="236"/>
      <c r="S167" s="236"/>
      <c r="T167" s="237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T167" s="238" t="s">
        <v>285</v>
      </c>
      <c r="AU167" s="238" t="s">
        <v>84</v>
      </c>
      <c r="AV167" s="12" t="s">
        <v>84</v>
      </c>
      <c r="AW167" s="12" t="s">
        <v>37</v>
      </c>
      <c r="AX167" s="12" t="s">
        <v>75</v>
      </c>
      <c r="AY167" s="238" t="s">
        <v>277</v>
      </c>
    </row>
    <row r="168" s="16" customFormat="1">
      <c r="A168" s="16"/>
      <c r="B168" s="291"/>
      <c r="C168" s="292"/>
      <c r="D168" s="223" t="s">
        <v>285</v>
      </c>
      <c r="E168" s="293" t="s">
        <v>19</v>
      </c>
      <c r="F168" s="294" t="s">
        <v>3297</v>
      </c>
      <c r="G168" s="292"/>
      <c r="H168" s="295">
        <v>46.799999999999997</v>
      </c>
      <c r="I168" s="296"/>
      <c r="J168" s="292"/>
      <c r="K168" s="292"/>
      <c r="L168" s="297"/>
      <c r="M168" s="298"/>
      <c r="N168" s="299"/>
      <c r="O168" s="299"/>
      <c r="P168" s="299"/>
      <c r="Q168" s="299"/>
      <c r="R168" s="299"/>
      <c r="S168" s="299"/>
      <c r="T168" s="300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T168" s="301" t="s">
        <v>285</v>
      </c>
      <c r="AU168" s="301" t="s">
        <v>84</v>
      </c>
      <c r="AV168" s="16" t="s">
        <v>98</v>
      </c>
      <c r="AW168" s="16" t="s">
        <v>37</v>
      </c>
      <c r="AX168" s="16" t="s">
        <v>75</v>
      </c>
      <c r="AY168" s="301" t="s">
        <v>277</v>
      </c>
    </row>
    <row r="169" s="14" customFormat="1">
      <c r="A169" s="14"/>
      <c r="B169" s="254"/>
      <c r="C169" s="255"/>
      <c r="D169" s="223" t="s">
        <v>285</v>
      </c>
      <c r="E169" s="256" t="s">
        <v>19</v>
      </c>
      <c r="F169" s="257" t="s">
        <v>3897</v>
      </c>
      <c r="G169" s="255"/>
      <c r="H169" s="256" t="s">
        <v>19</v>
      </c>
      <c r="I169" s="258"/>
      <c r="J169" s="255"/>
      <c r="K169" s="255"/>
      <c r="L169" s="259"/>
      <c r="M169" s="260"/>
      <c r="N169" s="261"/>
      <c r="O169" s="261"/>
      <c r="P169" s="261"/>
      <c r="Q169" s="261"/>
      <c r="R169" s="261"/>
      <c r="S169" s="261"/>
      <c r="T169" s="262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3" t="s">
        <v>285</v>
      </c>
      <c r="AU169" s="263" t="s">
        <v>84</v>
      </c>
      <c r="AV169" s="14" t="s">
        <v>82</v>
      </c>
      <c r="AW169" s="14" t="s">
        <v>37</v>
      </c>
      <c r="AX169" s="14" t="s">
        <v>75</v>
      </c>
      <c r="AY169" s="263" t="s">
        <v>277</v>
      </c>
    </row>
    <row r="170" s="12" customFormat="1">
      <c r="A170" s="12"/>
      <c r="B170" s="228"/>
      <c r="C170" s="229"/>
      <c r="D170" s="223" t="s">
        <v>285</v>
      </c>
      <c r="E170" s="230" t="s">
        <v>19</v>
      </c>
      <c r="F170" s="231" t="s">
        <v>3882</v>
      </c>
      <c r="G170" s="229"/>
      <c r="H170" s="232">
        <v>7.8620000000000001</v>
      </c>
      <c r="I170" s="233"/>
      <c r="J170" s="229"/>
      <c r="K170" s="229"/>
      <c r="L170" s="234"/>
      <c r="M170" s="235"/>
      <c r="N170" s="236"/>
      <c r="O170" s="236"/>
      <c r="P170" s="236"/>
      <c r="Q170" s="236"/>
      <c r="R170" s="236"/>
      <c r="S170" s="236"/>
      <c r="T170" s="237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T170" s="238" t="s">
        <v>285</v>
      </c>
      <c r="AU170" s="238" t="s">
        <v>84</v>
      </c>
      <c r="AV170" s="12" t="s">
        <v>84</v>
      </c>
      <c r="AW170" s="12" t="s">
        <v>37</v>
      </c>
      <c r="AX170" s="12" t="s">
        <v>75</v>
      </c>
      <c r="AY170" s="238" t="s">
        <v>277</v>
      </c>
    </row>
    <row r="171" s="16" customFormat="1">
      <c r="A171" s="16"/>
      <c r="B171" s="291"/>
      <c r="C171" s="292"/>
      <c r="D171" s="223" t="s">
        <v>285</v>
      </c>
      <c r="E171" s="293" t="s">
        <v>19</v>
      </c>
      <c r="F171" s="294" t="s">
        <v>3297</v>
      </c>
      <c r="G171" s="292"/>
      <c r="H171" s="295">
        <v>7.8620000000000001</v>
      </c>
      <c r="I171" s="296"/>
      <c r="J171" s="292"/>
      <c r="K171" s="292"/>
      <c r="L171" s="297"/>
      <c r="M171" s="298"/>
      <c r="N171" s="299"/>
      <c r="O171" s="299"/>
      <c r="P171" s="299"/>
      <c r="Q171" s="299"/>
      <c r="R171" s="299"/>
      <c r="S171" s="299"/>
      <c r="T171" s="300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T171" s="301" t="s">
        <v>285</v>
      </c>
      <c r="AU171" s="301" t="s">
        <v>84</v>
      </c>
      <c r="AV171" s="16" t="s">
        <v>98</v>
      </c>
      <c r="AW171" s="16" t="s">
        <v>37</v>
      </c>
      <c r="AX171" s="16" t="s">
        <v>75</v>
      </c>
      <c r="AY171" s="301" t="s">
        <v>277</v>
      </c>
    </row>
    <row r="172" s="12" customFormat="1">
      <c r="A172" s="12"/>
      <c r="B172" s="228"/>
      <c r="C172" s="229"/>
      <c r="D172" s="223" t="s">
        <v>285</v>
      </c>
      <c r="E172" s="230" t="s">
        <v>19</v>
      </c>
      <c r="F172" s="231" t="s">
        <v>3898</v>
      </c>
      <c r="G172" s="229"/>
      <c r="H172" s="232">
        <v>-1.5609999999999999</v>
      </c>
      <c r="I172" s="233"/>
      <c r="J172" s="229"/>
      <c r="K172" s="229"/>
      <c r="L172" s="234"/>
      <c r="M172" s="235"/>
      <c r="N172" s="236"/>
      <c r="O172" s="236"/>
      <c r="P172" s="236"/>
      <c r="Q172" s="236"/>
      <c r="R172" s="236"/>
      <c r="S172" s="236"/>
      <c r="T172" s="237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T172" s="238" t="s">
        <v>285</v>
      </c>
      <c r="AU172" s="238" t="s">
        <v>84</v>
      </c>
      <c r="AV172" s="12" t="s">
        <v>84</v>
      </c>
      <c r="AW172" s="12" t="s">
        <v>37</v>
      </c>
      <c r="AX172" s="12" t="s">
        <v>75</v>
      </c>
      <c r="AY172" s="238" t="s">
        <v>277</v>
      </c>
    </row>
    <row r="173" s="12" customFormat="1">
      <c r="A173" s="12"/>
      <c r="B173" s="228"/>
      <c r="C173" s="229"/>
      <c r="D173" s="223" t="s">
        <v>285</v>
      </c>
      <c r="E173" s="230" t="s">
        <v>19</v>
      </c>
      <c r="F173" s="231" t="s">
        <v>3899</v>
      </c>
      <c r="G173" s="229"/>
      <c r="H173" s="232">
        <v>-0.42199999999999999</v>
      </c>
      <c r="I173" s="233"/>
      <c r="J173" s="229"/>
      <c r="K173" s="229"/>
      <c r="L173" s="234"/>
      <c r="M173" s="235"/>
      <c r="N173" s="236"/>
      <c r="O173" s="236"/>
      <c r="P173" s="236"/>
      <c r="Q173" s="236"/>
      <c r="R173" s="236"/>
      <c r="S173" s="236"/>
      <c r="T173" s="237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T173" s="238" t="s">
        <v>285</v>
      </c>
      <c r="AU173" s="238" t="s">
        <v>84</v>
      </c>
      <c r="AV173" s="12" t="s">
        <v>84</v>
      </c>
      <c r="AW173" s="12" t="s">
        <v>37</v>
      </c>
      <c r="AX173" s="12" t="s">
        <v>75</v>
      </c>
      <c r="AY173" s="238" t="s">
        <v>277</v>
      </c>
    </row>
    <row r="174" s="12" customFormat="1">
      <c r="A174" s="12"/>
      <c r="B174" s="228"/>
      <c r="C174" s="229"/>
      <c r="D174" s="223" t="s">
        <v>285</v>
      </c>
      <c r="E174" s="230" t="s">
        <v>19</v>
      </c>
      <c r="F174" s="231" t="s">
        <v>3900</v>
      </c>
      <c r="G174" s="229"/>
      <c r="H174" s="232">
        <v>-5.2699999999999996</v>
      </c>
      <c r="I174" s="233"/>
      <c r="J174" s="229"/>
      <c r="K174" s="229"/>
      <c r="L174" s="234"/>
      <c r="M174" s="235"/>
      <c r="N174" s="236"/>
      <c r="O174" s="236"/>
      <c r="P174" s="236"/>
      <c r="Q174" s="236"/>
      <c r="R174" s="236"/>
      <c r="S174" s="236"/>
      <c r="T174" s="237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T174" s="238" t="s">
        <v>285</v>
      </c>
      <c r="AU174" s="238" t="s">
        <v>84</v>
      </c>
      <c r="AV174" s="12" t="s">
        <v>84</v>
      </c>
      <c r="AW174" s="12" t="s">
        <v>37</v>
      </c>
      <c r="AX174" s="12" t="s">
        <v>75</v>
      </c>
      <c r="AY174" s="238" t="s">
        <v>277</v>
      </c>
    </row>
    <row r="175" s="12" customFormat="1">
      <c r="A175" s="12"/>
      <c r="B175" s="228"/>
      <c r="C175" s="229"/>
      <c r="D175" s="223" t="s">
        <v>285</v>
      </c>
      <c r="E175" s="230" t="s">
        <v>19</v>
      </c>
      <c r="F175" s="231" t="s">
        <v>3901</v>
      </c>
      <c r="G175" s="229"/>
      <c r="H175" s="232">
        <v>-2.0379999999999998</v>
      </c>
      <c r="I175" s="233"/>
      <c r="J175" s="229"/>
      <c r="K175" s="229"/>
      <c r="L175" s="234"/>
      <c r="M175" s="235"/>
      <c r="N175" s="236"/>
      <c r="O175" s="236"/>
      <c r="P175" s="236"/>
      <c r="Q175" s="236"/>
      <c r="R175" s="236"/>
      <c r="S175" s="236"/>
      <c r="T175" s="237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T175" s="238" t="s">
        <v>285</v>
      </c>
      <c r="AU175" s="238" t="s">
        <v>84</v>
      </c>
      <c r="AV175" s="12" t="s">
        <v>84</v>
      </c>
      <c r="AW175" s="12" t="s">
        <v>37</v>
      </c>
      <c r="AX175" s="12" t="s">
        <v>75</v>
      </c>
      <c r="AY175" s="238" t="s">
        <v>277</v>
      </c>
    </row>
    <row r="176" s="12" customFormat="1">
      <c r="A176" s="12"/>
      <c r="B176" s="228"/>
      <c r="C176" s="229"/>
      <c r="D176" s="223" t="s">
        <v>285</v>
      </c>
      <c r="E176" s="230" t="s">
        <v>19</v>
      </c>
      <c r="F176" s="231" t="s">
        <v>3902</v>
      </c>
      <c r="G176" s="229"/>
      <c r="H176" s="232">
        <v>-1.5209999999999999</v>
      </c>
      <c r="I176" s="233"/>
      <c r="J176" s="229"/>
      <c r="K176" s="229"/>
      <c r="L176" s="234"/>
      <c r="M176" s="235"/>
      <c r="N176" s="236"/>
      <c r="O176" s="236"/>
      <c r="P176" s="236"/>
      <c r="Q176" s="236"/>
      <c r="R176" s="236"/>
      <c r="S176" s="236"/>
      <c r="T176" s="237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T176" s="238" t="s">
        <v>285</v>
      </c>
      <c r="AU176" s="238" t="s">
        <v>84</v>
      </c>
      <c r="AV176" s="12" t="s">
        <v>84</v>
      </c>
      <c r="AW176" s="12" t="s">
        <v>37</v>
      </c>
      <c r="AX176" s="12" t="s">
        <v>75</v>
      </c>
      <c r="AY176" s="238" t="s">
        <v>277</v>
      </c>
    </row>
    <row r="177" s="12" customFormat="1">
      <c r="A177" s="12"/>
      <c r="B177" s="228"/>
      <c r="C177" s="229"/>
      <c r="D177" s="223" t="s">
        <v>285</v>
      </c>
      <c r="E177" s="230" t="s">
        <v>19</v>
      </c>
      <c r="F177" s="231" t="s">
        <v>3903</v>
      </c>
      <c r="G177" s="229"/>
      <c r="H177" s="232">
        <v>-4.6909999999999998</v>
      </c>
      <c r="I177" s="233"/>
      <c r="J177" s="229"/>
      <c r="K177" s="229"/>
      <c r="L177" s="234"/>
      <c r="M177" s="235"/>
      <c r="N177" s="236"/>
      <c r="O177" s="236"/>
      <c r="P177" s="236"/>
      <c r="Q177" s="236"/>
      <c r="R177" s="236"/>
      <c r="S177" s="236"/>
      <c r="T177" s="237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T177" s="238" t="s">
        <v>285</v>
      </c>
      <c r="AU177" s="238" t="s">
        <v>84</v>
      </c>
      <c r="AV177" s="12" t="s">
        <v>84</v>
      </c>
      <c r="AW177" s="12" t="s">
        <v>37</v>
      </c>
      <c r="AX177" s="12" t="s">
        <v>75</v>
      </c>
      <c r="AY177" s="238" t="s">
        <v>277</v>
      </c>
    </row>
    <row r="178" s="12" customFormat="1">
      <c r="A178" s="12"/>
      <c r="B178" s="228"/>
      <c r="C178" s="229"/>
      <c r="D178" s="223" t="s">
        <v>285</v>
      </c>
      <c r="E178" s="230" t="s">
        <v>19</v>
      </c>
      <c r="F178" s="231" t="s">
        <v>3904</v>
      </c>
      <c r="G178" s="229"/>
      <c r="H178" s="232">
        <v>3.2400000000000002</v>
      </c>
      <c r="I178" s="233"/>
      <c r="J178" s="229"/>
      <c r="K178" s="229"/>
      <c r="L178" s="234"/>
      <c r="M178" s="235"/>
      <c r="N178" s="236"/>
      <c r="O178" s="236"/>
      <c r="P178" s="236"/>
      <c r="Q178" s="236"/>
      <c r="R178" s="236"/>
      <c r="S178" s="236"/>
      <c r="T178" s="237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T178" s="238" t="s">
        <v>285</v>
      </c>
      <c r="AU178" s="238" t="s">
        <v>84</v>
      </c>
      <c r="AV178" s="12" t="s">
        <v>84</v>
      </c>
      <c r="AW178" s="12" t="s">
        <v>37</v>
      </c>
      <c r="AX178" s="12" t="s">
        <v>75</v>
      </c>
      <c r="AY178" s="238" t="s">
        <v>277</v>
      </c>
    </row>
    <row r="179" s="16" customFormat="1">
      <c r="A179" s="16"/>
      <c r="B179" s="291"/>
      <c r="C179" s="292"/>
      <c r="D179" s="223" t="s">
        <v>285</v>
      </c>
      <c r="E179" s="293" t="s">
        <v>19</v>
      </c>
      <c r="F179" s="294" t="s">
        <v>3297</v>
      </c>
      <c r="G179" s="292"/>
      <c r="H179" s="295">
        <v>-12.263</v>
      </c>
      <c r="I179" s="296"/>
      <c r="J179" s="292"/>
      <c r="K179" s="292"/>
      <c r="L179" s="297"/>
      <c r="M179" s="298"/>
      <c r="N179" s="299"/>
      <c r="O179" s="299"/>
      <c r="P179" s="299"/>
      <c r="Q179" s="299"/>
      <c r="R179" s="299"/>
      <c r="S179" s="299"/>
      <c r="T179" s="300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T179" s="301" t="s">
        <v>285</v>
      </c>
      <c r="AU179" s="301" t="s">
        <v>84</v>
      </c>
      <c r="AV179" s="16" t="s">
        <v>98</v>
      </c>
      <c r="AW179" s="16" t="s">
        <v>37</v>
      </c>
      <c r="AX179" s="16" t="s">
        <v>75</v>
      </c>
      <c r="AY179" s="301" t="s">
        <v>277</v>
      </c>
    </row>
    <row r="180" s="15" customFormat="1">
      <c r="A180" s="15"/>
      <c r="B180" s="264"/>
      <c r="C180" s="265"/>
      <c r="D180" s="223" t="s">
        <v>285</v>
      </c>
      <c r="E180" s="266" t="s">
        <v>19</v>
      </c>
      <c r="F180" s="267" t="s">
        <v>2372</v>
      </c>
      <c r="G180" s="265"/>
      <c r="H180" s="268">
        <v>42.399000000000001</v>
      </c>
      <c r="I180" s="269"/>
      <c r="J180" s="265"/>
      <c r="K180" s="265"/>
      <c r="L180" s="270"/>
      <c r="M180" s="271"/>
      <c r="N180" s="272"/>
      <c r="O180" s="272"/>
      <c r="P180" s="272"/>
      <c r="Q180" s="272"/>
      <c r="R180" s="272"/>
      <c r="S180" s="272"/>
      <c r="T180" s="273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4" t="s">
        <v>285</v>
      </c>
      <c r="AU180" s="274" t="s">
        <v>84</v>
      </c>
      <c r="AV180" s="15" t="s">
        <v>102</v>
      </c>
      <c r="AW180" s="15" t="s">
        <v>37</v>
      </c>
      <c r="AX180" s="15" t="s">
        <v>82</v>
      </c>
      <c r="AY180" s="274" t="s">
        <v>277</v>
      </c>
    </row>
    <row r="181" s="2" customFormat="1" ht="16.5" customHeight="1">
      <c r="A181" s="41"/>
      <c r="B181" s="42"/>
      <c r="C181" s="210" t="s">
        <v>223</v>
      </c>
      <c r="D181" s="210" t="s">
        <v>278</v>
      </c>
      <c r="E181" s="211" t="s">
        <v>3465</v>
      </c>
      <c r="F181" s="212" t="s">
        <v>3466</v>
      </c>
      <c r="G181" s="213" t="s">
        <v>1131</v>
      </c>
      <c r="H181" s="214">
        <v>4.6909999999999998</v>
      </c>
      <c r="I181" s="215"/>
      <c r="J181" s="216">
        <f>ROUND(I181*H181,2)</f>
        <v>0</v>
      </c>
      <c r="K181" s="212" t="s">
        <v>2354</v>
      </c>
      <c r="L181" s="47"/>
      <c r="M181" s="217" t="s">
        <v>19</v>
      </c>
      <c r="N181" s="218" t="s">
        <v>46</v>
      </c>
      <c r="O181" s="87"/>
      <c r="P181" s="219">
        <f>O181*H181</f>
        <v>0</v>
      </c>
      <c r="Q181" s="219">
        <v>0</v>
      </c>
      <c r="R181" s="219">
        <f>Q181*H181</f>
        <v>0</v>
      </c>
      <c r="S181" s="219">
        <v>0</v>
      </c>
      <c r="T181" s="220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1" t="s">
        <v>102</v>
      </c>
      <c r="AT181" s="221" t="s">
        <v>278</v>
      </c>
      <c r="AU181" s="221" t="s">
        <v>84</v>
      </c>
      <c r="AY181" s="20" t="s">
        <v>277</v>
      </c>
      <c r="BE181" s="222">
        <f>IF(N181="základní",J181,0)</f>
        <v>0</v>
      </c>
      <c r="BF181" s="222">
        <f>IF(N181="snížená",J181,0)</f>
        <v>0</v>
      </c>
      <c r="BG181" s="222">
        <f>IF(N181="zákl. přenesená",J181,0)</f>
        <v>0</v>
      </c>
      <c r="BH181" s="222">
        <f>IF(N181="sníž. přenesená",J181,0)</f>
        <v>0</v>
      </c>
      <c r="BI181" s="222">
        <f>IF(N181="nulová",J181,0)</f>
        <v>0</v>
      </c>
      <c r="BJ181" s="20" t="s">
        <v>82</v>
      </c>
      <c r="BK181" s="222">
        <f>ROUND(I181*H181,2)</f>
        <v>0</v>
      </c>
      <c r="BL181" s="20" t="s">
        <v>102</v>
      </c>
      <c r="BM181" s="221" t="s">
        <v>3905</v>
      </c>
    </row>
    <row r="182" s="2" customFormat="1">
      <c r="A182" s="41"/>
      <c r="B182" s="42"/>
      <c r="C182" s="43"/>
      <c r="D182" s="223" t="s">
        <v>283</v>
      </c>
      <c r="E182" s="43"/>
      <c r="F182" s="224" t="s">
        <v>3468</v>
      </c>
      <c r="G182" s="43"/>
      <c r="H182" s="43"/>
      <c r="I182" s="225"/>
      <c r="J182" s="43"/>
      <c r="K182" s="43"/>
      <c r="L182" s="47"/>
      <c r="M182" s="226"/>
      <c r="N182" s="22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283</v>
      </c>
      <c r="AU182" s="20" t="s">
        <v>84</v>
      </c>
    </row>
    <row r="183" s="2" customFormat="1">
      <c r="A183" s="41"/>
      <c r="B183" s="42"/>
      <c r="C183" s="43"/>
      <c r="D183" s="252" t="s">
        <v>2357</v>
      </c>
      <c r="E183" s="43"/>
      <c r="F183" s="253" t="s">
        <v>3469</v>
      </c>
      <c r="G183" s="43"/>
      <c r="H183" s="43"/>
      <c r="I183" s="225"/>
      <c r="J183" s="43"/>
      <c r="K183" s="43"/>
      <c r="L183" s="47"/>
      <c r="M183" s="226"/>
      <c r="N183" s="22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2357</v>
      </c>
      <c r="AU183" s="20" t="s">
        <v>84</v>
      </c>
    </row>
    <row r="184" s="12" customFormat="1">
      <c r="A184" s="12"/>
      <c r="B184" s="228"/>
      <c r="C184" s="229"/>
      <c r="D184" s="223" t="s">
        <v>285</v>
      </c>
      <c r="E184" s="230" t="s">
        <v>19</v>
      </c>
      <c r="F184" s="231" t="s">
        <v>3906</v>
      </c>
      <c r="G184" s="229"/>
      <c r="H184" s="232">
        <v>5.242</v>
      </c>
      <c r="I184" s="233"/>
      <c r="J184" s="229"/>
      <c r="K184" s="229"/>
      <c r="L184" s="234"/>
      <c r="M184" s="235"/>
      <c r="N184" s="236"/>
      <c r="O184" s="236"/>
      <c r="P184" s="236"/>
      <c r="Q184" s="236"/>
      <c r="R184" s="236"/>
      <c r="S184" s="236"/>
      <c r="T184" s="237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T184" s="238" t="s">
        <v>285</v>
      </c>
      <c r="AU184" s="238" t="s">
        <v>84</v>
      </c>
      <c r="AV184" s="12" t="s">
        <v>84</v>
      </c>
      <c r="AW184" s="12" t="s">
        <v>37</v>
      </c>
      <c r="AX184" s="12" t="s">
        <v>75</v>
      </c>
      <c r="AY184" s="238" t="s">
        <v>277</v>
      </c>
    </row>
    <row r="185" s="16" customFormat="1">
      <c r="A185" s="16"/>
      <c r="B185" s="291"/>
      <c r="C185" s="292"/>
      <c r="D185" s="223" t="s">
        <v>285</v>
      </c>
      <c r="E185" s="293" t="s">
        <v>19</v>
      </c>
      <c r="F185" s="294" t="s">
        <v>3297</v>
      </c>
      <c r="G185" s="292"/>
      <c r="H185" s="295">
        <v>5.242</v>
      </c>
      <c r="I185" s="296"/>
      <c r="J185" s="292"/>
      <c r="K185" s="292"/>
      <c r="L185" s="297"/>
      <c r="M185" s="298"/>
      <c r="N185" s="299"/>
      <c r="O185" s="299"/>
      <c r="P185" s="299"/>
      <c r="Q185" s="299"/>
      <c r="R185" s="299"/>
      <c r="S185" s="299"/>
      <c r="T185" s="300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T185" s="301" t="s">
        <v>285</v>
      </c>
      <c r="AU185" s="301" t="s">
        <v>84</v>
      </c>
      <c r="AV185" s="16" t="s">
        <v>98</v>
      </c>
      <c r="AW185" s="16" t="s">
        <v>37</v>
      </c>
      <c r="AX185" s="16" t="s">
        <v>75</v>
      </c>
      <c r="AY185" s="301" t="s">
        <v>277</v>
      </c>
    </row>
    <row r="186" s="12" customFormat="1">
      <c r="A186" s="12"/>
      <c r="B186" s="228"/>
      <c r="C186" s="229"/>
      <c r="D186" s="223" t="s">
        <v>285</v>
      </c>
      <c r="E186" s="230" t="s">
        <v>19</v>
      </c>
      <c r="F186" s="231" t="s">
        <v>3907</v>
      </c>
      <c r="G186" s="229"/>
      <c r="H186" s="232">
        <v>-0.55100000000000005</v>
      </c>
      <c r="I186" s="233"/>
      <c r="J186" s="229"/>
      <c r="K186" s="229"/>
      <c r="L186" s="234"/>
      <c r="M186" s="235"/>
      <c r="N186" s="236"/>
      <c r="O186" s="236"/>
      <c r="P186" s="236"/>
      <c r="Q186" s="236"/>
      <c r="R186" s="236"/>
      <c r="S186" s="236"/>
      <c r="T186" s="237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T186" s="238" t="s">
        <v>285</v>
      </c>
      <c r="AU186" s="238" t="s">
        <v>84</v>
      </c>
      <c r="AV186" s="12" t="s">
        <v>84</v>
      </c>
      <c r="AW186" s="12" t="s">
        <v>37</v>
      </c>
      <c r="AX186" s="12" t="s">
        <v>75</v>
      </c>
      <c r="AY186" s="238" t="s">
        <v>277</v>
      </c>
    </row>
    <row r="187" s="15" customFormat="1">
      <c r="A187" s="15"/>
      <c r="B187" s="264"/>
      <c r="C187" s="265"/>
      <c r="D187" s="223" t="s">
        <v>285</v>
      </c>
      <c r="E187" s="266" t="s">
        <v>19</v>
      </c>
      <c r="F187" s="267" t="s">
        <v>2372</v>
      </c>
      <c r="G187" s="265"/>
      <c r="H187" s="268">
        <v>4.6909999999999998</v>
      </c>
      <c r="I187" s="269"/>
      <c r="J187" s="265"/>
      <c r="K187" s="265"/>
      <c r="L187" s="270"/>
      <c r="M187" s="271"/>
      <c r="N187" s="272"/>
      <c r="O187" s="272"/>
      <c r="P187" s="272"/>
      <c r="Q187" s="272"/>
      <c r="R187" s="272"/>
      <c r="S187" s="272"/>
      <c r="T187" s="273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74" t="s">
        <v>285</v>
      </c>
      <c r="AU187" s="274" t="s">
        <v>84</v>
      </c>
      <c r="AV187" s="15" t="s">
        <v>102</v>
      </c>
      <c r="AW187" s="15" t="s">
        <v>37</v>
      </c>
      <c r="AX187" s="15" t="s">
        <v>82</v>
      </c>
      <c r="AY187" s="274" t="s">
        <v>277</v>
      </c>
    </row>
    <row r="188" s="2" customFormat="1" ht="16.5" customHeight="1">
      <c r="A188" s="41"/>
      <c r="B188" s="42"/>
      <c r="C188" s="275" t="s">
        <v>226</v>
      </c>
      <c r="D188" s="275" t="s">
        <v>349</v>
      </c>
      <c r="E188" s="276" t="s">
        <v>3473</v>
      </c>
      <c r="F188" s="277" t="s">
        <v>3474</v>
      </c>
      <c r="G188" s="278" t="s">
        <v>940</v>
      </c>
      <c r="H188" s="279">
        <v>9.3819999999999997</v>
      </c>
      <c r="I188" s="280"/>
      <c r="J188" s="281">
        <f>ROUND(I188*H188,2)</f>
        <v>0</v>
      </c>
      <c r="K188" s="277" t="s">
        <v>2354</v>
      </c>
      <c r="L188" s="282"/>
      <c r="M188" s="283" t="s">
        <v>19</v>
      </c>
      <c r="N188" s="284" t="s">
        <v>46</v>
      </c>
      <c r="O188" s="87"/>
      <c r="P188" s="219">
        <f>O188*H188</f>
        <v>0</v>
      </c>
      <c r="Q188" s="219">
        <v>0</v>
      </c>
      <c r="R188" s="219">
        <f>Q188*H188</f>
        <v>0</v>
      </c>
      <c r="S188" s="219">
        <v>0</v>
      </c>
      <c r="T188" s="220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1" t="s">
        <v>329</v>
      </c>
      <c r="AT188" s="221" t="s">
        <v>349</v>
      </c>
      <c r="AU188" s="221" t="s">
        <v>84</v>
      </c>
      <c r="AY188" s="20" t="s">
        <v>277</v>
      </c>
      <c r="BE188" s="222">
        <f>IF(N188="základní",J188,0)</f>
        <v>0</v>
      </c>
      <c r="BF188" s="222">
        <f>IF(N188="snížená",J188,0)</f>
        <v>0</v>
      </c>
      <c r="BG188" s="222">
        <f>IF(N188="zákl. přenesená",J188,0)</f>
        <v>0</v>
      </c>
      <c r="BH188" s="222">
        <f>IF(N188="sníž. přenesená",J188,0)</f>
        <v>0</v>
      </c>
      <c r="BI188" s="222">
        <f>IF(N188="nulová",J188,0)</f>
        <v>0</v>
      </c>
      <c r="BJ188" s="20" t="s">
        <v>82</v>
      </c>
      <c r="BK188" s="222">
        <f>ROUND(I188*H188,2)</f>
        <v>0</v>
      </c>
      <c r="BL188" s="20" t="s">
        <v>102</v>
      </c>
      <c r="BM188" s="221" t="s">
        <v>3908</v>
      </c>
    </row>
    <row r="189" s="2" customFormat="1">
      <c r="A189" s="41"/>
      <c r="B189" s="42"/>
      <c r="C189" s="43"/>
      <c r="D189" s="223" t="s">
        <v>283</v>
      </c>
      <c r="E189" s="43"/>
      <c r="F189" s="224" t="s">
        <v>3474</v>
      </c>
      <c r="G189" s="43"/>
      <c r="H189" s="43"/>
      <c r="I189" s="225"/>
      <c r="J189" s="43"/>
      <c r="K189" s="43"/>
      <c r="L189" s="47"/>
      <c r="M189" s="226"/>
      <c r="N189" s="22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283</v>
      </c>
      <c r="AU189" s="20" t="s">
        <v>84</v>
      </c>
    </row>
    <row r="190" s="12" customFormat="1">
      <c r="A190" s="12"/>
      <c r="B190" s="228"/>
      <c r="C190" s="229"/>
      <c r="D190" s="223" t="s">
        <v>285</v>
      </c>
      <c r="E190" s="230" t="s">
        <v>19</v>
      </c>
      <c r="F190" s="231" t="s">
        <v>3909</v>
      </c>
      <c r="G190" s="229"/>
      <c r="H190" s="232">
        <v>9.3819999999999997</v>
      </c>
      <c r="I190" s="233"/>
      <c r="J190" s="229"/>
      <c r="K190" s="229"/>
      <c r="L190" s="234"/>
      <c r="M190" s="235"/>
      <c r="N190" s="236"/>
      <c r="O190" s="236"/>
      <c r="P190" s="236"/>
      <c r="Q190" s="236"/>
      <c r="R190" s="236"/>
      <c r="S190" s="236"/>
      <c r="T190" s="237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T190" s="238" t="s">
        <v>285</v>
      </c>
      <c r="AU190" s="238" t="s">
        <v>84</v>
      </c>
      <c r="AV190" s="12" t="s">
        <v>84</v>
      </c>
      <c r="AW190" s="12" t="s">
        <v>37</v>
      </c>
      <c r="AX190" s="12" t="s">
        <v>82</v>
      </c>
      <c r="AY190" s="238" t="s">
        <v>277</v>
      </c>
    </row>
    <row r="191" s="11" customFormat="1" ht="22.8" customHeight="1">
      <c r="A191" s="11"/>
      <c r="B191" s="196"/>
      <c r="C191" s="197"/>
      <c r="D191" s="198" t="s">
        <v>74</v>
      </c>
      <c r="E191" s="249" t="s">
        <v>84</v>
      </c>
      <c r="F191" s="249" t="s">
        <v>2419</v>
      </c>
      <c r="G191" s="197"/>
      <c r="H191" s="197"/>
      <c r="I191" s="200"/>
      <c r="J191" s="250">
        <f>BK191</f>
        <v>0</v>
      </c>
      <c r="K191" s="197"/>
      <c r="L191" s="202"/>
      <c r="M191" s="203"/>
      <c r="N191" s="204"/>
      <c r="O191" s="204"/>
      <c r="P191" s="205">
        <f>SUM(P192:P198)</f>
        <v>0</v>
      </c>
      <c r="Q191" s="204"/>
      <c r="R191" s="205">
        <f>SUM(R192:R198)</f>
        <v>4.42754914</v>
      </c>
      <c r="S191" s="204"/>
      <c r="T191" s="206">
        <f>SUM(T192:T198)</f>
        <v>0</v>
      </c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R191" s="207" t="s">
        <v>82</v>
      </c>
      <c r="AT191" s="208" t="s">
        <v>74</v>
      </c>
      <c r="AU191" s="208" t="s">
        <v>82</v>
      </c>
      <c r="AY191" s="207" t="s">
        <v>277</v>
      </c>
      <c r="BK191" s="209">
        <f>SUM(BK192:BK198)</f>
        <v>0</v>
      </c>
    </row>
    <row r="192" s="2" customFormat="1" ht="16.5" customHeight="1">
      <c r="A192" s="41"/>
      <c r="B192" s="42"/>
      <c r="C192" s="210" t="s">
        <v>8</v>
      </c>
      <c r="D192" s="210" t="s">
        <v>278</v>
      </c>
      <c r="E192" s="211" t="s">
        <v>3487</v>
      </c>
      <c r="F192" s="212" t="s">
        <v>3488</v>
      </c>
      <c r="G192" s="213" t="s">
        <v>1131</v>
      </c>
      <c r="H192" s="214">
        <v>1.5609999999999999</v>
      </c>
      <c r="I192" s="215"/>
      <c r="J192" s="216">
        <f>ROUND(I192*H192,2)</f>
        <v>0</v>
      </c>
      <c r="K192" s="212" t="s">
        <v>19</v>
      </c>
      <c r="L192" s="47"/>
      <c r="M192" s="217" t="s">
        <v>19</v>
      </c>
      <c r="N192" s="218" t="s">
        <v>46</v>
      </c>
      <c r="O192" s="87"/>
      <c r="P192" s="219">
        <f>O192*H192</f>
        <v>0</v>
      </c>
      <c r="Q192" s="219">
        <v>2.1600000000000001</v>
      </c>
      <c r="R192" s="219">
        <f>Q192*H192</f>
        <v>3.3717600000000001</v>
      </c>
      <c r="S192" s="219">
        <v>0</v>
      </c>
      <c r="T192" s="220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1" t="s">
        <v>102</v>
      </c>
      <c r="AT192" s="221" t="s">
        <v>278</v>
      </c>
      <c r="AU192" s="221" t="s">
        <v>84</v>
      </c>
      <c r="AY192" s="20" t="s">
        <v>277</v>
      </c>
      <c r="BE192" s="222">
        <f>IF(N192="základní",J192,0)</f>
        <v>0</v>
      </c>
      <c r="BF192" s="222">
        <f>IF(N192="snížená",J192,0)</f>
        <v>0</v>
      </c>
      <c r="BG192" s="222">
        <f>IF(N192="zákl. přenesená",J192,0)</f>
        <v>0</v>
      </c>
      <c r="BH192" s="222">
        <f>IF(N192="sníž. přenesená",J192,0)</f>
        <v>0</v>
      </c>
      <c r="BI192" s="222">
        <f>IF(N192="nulová",J192,0)</f>
        <v>0</v>
      </c>
      <c r="BJ192" s="20" t="s">
        <v>82</v>
      </c>
      <c r="BK192" s="222">
        <f>ROUND(I192*H192,2)</f>
        <v>0</v>
      </c>
      <c r="BL192" s="20" t="s">
        <v>102</v>
      </c>
      <c r="BM192" s="221" t="s">
        <v>3910</v>
      </c>
    </row>
    <row r="193" s="2" customFormat="1">
      <c r="A193" s="41"/>
      <c r="B193" s="42"/>
      <c r="C193" s="43"/>
      <c r="D193" s="223" t="s">
        <v>283</v>
      </c>
      <c r="E193" s="43"/>
      <c r="F193" s="224" t="s">
        <v>3490</v>
      </c>
      <c r="G193" s="43"/>
      <c r="H193" s="43"/>
      <c r="I193" s="225"/>
      <c r="J193" s="43"/>
      <c r="K193" s="43"/>
      <c r="L193" s="47"/>
      <c r="M193" s="226"/>
      <c r="N193" s="22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283</v>
      </c>
      <c r="AU193" s="20" t="s">
        <v>84</v>
      </c>
    </row>
    <row r="194" s="12" customFormat="1">
      <c r="A194" s="12"/>
      <c r="B194" s="228"/>
      <c r="C194" s="229"/>
      <c r="D194" s="223" t="s">
        <v>285</v>
      </c>
      <c r="E194" s="230" t="s">
        <v>19</v>
      </c>
      <c r="F194" s="231" t="s">
        <v>3911</v>
      </c>
      <c r="G194" s="229"/>
      <c r="H194" s="232">
        <v>1.5609999999999999</v>
      </c>
      <c r="I194" s="233"/>
      <c r="J194" s="229"/>
      <c r="K194" s="229"/>
      <c r="L194" s="234"/>
      <c r="M194" s="235"/>
      <c r="N194" s="236"/>
      <c r="O194" s="236"/>
      <c r="P194" s="236"/>
      <c r="Q194" s="236"/>
      <c r="R194" s="236"/>
      <c r="S194" s="236"/>
      <c r="T194" s="237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T194" s="238" t="s">
        <v>285</v>
      </c>
      <c r="AU194" s="238" t="s">
        <v>84</v>
      </c>
      <c r="AV194" s="12" t="s">
        <v>84</v>
      </c>
      <c r="AW194" s="12" t="s">
        <v>37</v>
      </c>
      <c r="AX194" s="12" t="s">
        <v>82</v>
      </c>
      <c r="AY194" s="238" t="s">
        <v>277</v>
      </c>
    </row>
    <row r="195" s="2" customFormat="1" ht="16.5" customHeight="1">
      <c r="A195" s="41"/>
      <c r="B195" s="42"/>
      <c r="C195" s="210" t="s">
        <v>231</v>
      </c>
      <c r="D195" s="210" t="s">
        <v>278</v>
      </c>
      <c r="E195" s="211" t="s">
        <v>3912</v>
      </c>
      <c r="F195" s="212" t="s">
        <v>3913</v>
      </c>
      <c r="G195" s="213" t="s">
        <v>1131</v>
      </c>
      <c r="H195" s="214">
        <v>0.42199999999999999</v>
      </c>
      <c r="I195" s="215"/>
      <c r="J195" s="216">
        <f>ROUND(I195*H195,2)</f>
        <v>0</v>
      </c>
      <c r="K195" s="212" t="s">
        <v>2354</v>
      </c>
      <c r="L195" s="47"/>
      <c r="M195" s="217" t="s">
        <v>19</v>
      </c>
      <c r="N195" s="218" t="s">
        <v>46</v>
      </c>
      <c r="O195" s="87"/>
      <c r="P195" s="219">
        <f>O195*H195</f>
        <v>0</v>
      </c>
      <c r="Q195" s="219">
        <v>2.5018699999999998</v>
      </c>
      <c r="R195" s="219">
        <f>Q195*H195</f>
        <v>1.0557891399999999</v>
      </c>
      <c r="S195" s="219">
        <v>0</v>
      </c>
      <c r="T195" s="22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1" t="s">
        <v>102</v>
      </c>
      <c r="AT195" s="221" t="s">
        <v>278</v>
      </c>
      <c r="AU195" s="221" t="s">
        <v>84</v>
      </c>
      <c r="AY195" s="20" t="s">
        <v>277</v>
      </c>
      <c r="BE195" s="222">
        <f>IF(N195="základní",J195,0)</f>
        <v>0</v>
      </c>
      <c r="BF195" s="222">
        <f>IF(N195="snížená",J195,0)</f>
        <v>0</v>
      </c>
      <c r="BG195" s="222">
        <f>IF(N195="zákl. přenesená",J195,0)</f>
        <v>0</v>
      </c>
      <c r="BH195" s="222">
        <f>IF(N195="sníž. přenesená",J195,0)</f>
        <v>0</v>
      </c>
      <c r="BI195" s="222">
        <f>IF(N195="nulová",J195,0)</f>
        <v>0</v>
      </c>
      <c r="BJ195" s="20" t="s">
        <v>82</v>
      </c>
      <c r="BK195" s="222">
        <f>ROUND(I195*H195,2)</f>
        <v>0</v>
      </c>
      <c r="BL195" s="20" t="s">
        <v>102</v>
      </c>
      <c r="BM195" s="221" t="s">
        <v>3914</v>
      </c>
    </row>
    <row r="196" s="2" customFormat="1">
      <c r="A196" s="41"/>
      <c r="B196" s="42"/>
      <c r="C196" s="43"/>
      <c r="D196" s="223" t="s">
        <v>283</v>
      </c>
      <c r="E196" s="43"/>
      <c r="F196" s="224" t="s">
        <v>3915</v>
      </c>
      <c r="G196" s="43"/>
      <c r="H196" s="43"/>
      <c r="I196" s="225"/>
      <c r="J196" s="43"/>
      <c r="K196" s="43"/>
      <c r="L196" s="47"/>
      <c r="M196" s="226"/>
      <c r="N196" s="22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283</v>
      </c>
      <c r="AU196" s="20" t="s">
        <v>84</v>
      </c>
    </row>
    <row r="197" s="2" customFormat="1">
      <c r="A197" s="41"/>
      <c r="B197" s="42"/>
      <c r="C197" s="43"/>
      <c r="D197" s="252" t="s">
        <v>2357</v>
      </c>
      <c r="E197" s="43"/>
      <c r="F197" s="253" t="s">
        <v>3916</v>
      </c>
      <c r="G197" s="43"/>
      <c r="H197" s="43"/>
      <c r="I197" s="225"/>
      <c r="J197" s="43"/>
      <c r="K197" s="43"/>
      <c r="L197" s="47"/>
      <c r="M197" s="226"/>
      <c r="N197" s="22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2357</v>
      </c>
      <c r="AU197" s="20" t="s">
        <v>84</v>
      </c>
    </row>
    <row r="198" s="12" customFormat="1">
      <c r="A198" s="12"/>
      <c r="B198" s="228"/>
      <c r="C198" s="229"/>
      <c r="D198" s="223" t="s">
        <v>285</v>
      </c>
      <c r="E198" s="230" t="s">
        <v>19</v>
      </c>
      <c r="F198" s="231" t="s">
        <v>3917</v>
      </c>
      <c r="G198" s="229"/>
      <c r="H198" s="232">
        <v>0.42199999999999999</v>
      </c>
      <c r="I198" s="233"/>
      <c r="J198" s="229"/>
      <c r="K198" s="229"/>
      <c r="L198" s="234"/>
      <c r="M198" s="235"/>
      <c r="N198" s="236"/>
      <c r="O198" s="236"/>
      <c r="P198" s="236"/>
      <c r="Q198" s="236"/>
      <c r="R198" s="236"/>
      <c r="S198" s="236"/>
      <c r="T198" s="237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T198" s="238" t="s">
        <v>285</v>
      </c>
      <c r="AU198" s="238" t="s">
        <v>84</v>
      </c>
      <c r="AV198" s="12" t="s">
        <v>84</v>
      </c>
      <c r="AW198" s="12" t="s">
        <v>37</v>
      </c>
      <c r="AX198" s="12" t="s">
        <v>82</v>
      </c>
      <c r="AY198" s="238" t="s">
        <v>277</v>
      </c>
    </row>
    <row r="199" s="11" customFormat="1" ht="22.8" customHeight="1">
      <c r="A199" s="11"/>
      <c r="B199" s="196"/>
      <c r="C199" s="197"/>
      <c r="D199" s="198" t="s">
        <v>74</v>
      </c>
      <c r="E199" s="249" t="s">
        <v>98</v>
      </c>
      <c r="F199" s="249" t="s">
        <v>3223</v>
      </c>
      <c r="G199" s="197"/>
      <c r="H199" s="197"/>
      <c r="I199" s="200"/>
      <c r="J199" s="250">
        <f>BK199</f>
        <v>0</v>
      </c>
      <c r="K199" s="197"/>
      <c r="L199" s="202"/>
      <c r="M199" s="203"/>
      <c r="N199" s="204"/>
      <c r="O199" s="204"/>
      <c r="P199" s="205">
        <f>SUM(P200:P207)</f>
        <v>0</v>
      </c>
      <c r="Q199" s="204"/>
      <c r="R199" s="205">
        <f>SUM(R200:R207)</f>
        <v>7.1663827799999993</v>
      </c>
      <c r="S199" s="204"/>
      <c r="T199" s="206">
        <f>SUM(T200:T207)</f>
        <v>0</v>
      </c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R199" s="207" t="s">
        <v>82</v>
      </c>
      <c r="AT199" s="208" t="s">
        <v>74</v>
      </c>
      <c r="AU199" s="208" t="s">
        <v>82</v>
      </c>
      <c r="AY199" s="207" t="s">
        <v>277</v>
      </c>
      <c r="BK199" s="209">
        <f>SUM(BK200:BK207)</f>
        <v>0</v>
      </c>
    </row>
    <row r="200" s="2" customFormat="1" ht="21.75" customHeight="1">
      <c r="A200" s="41"/>
      <c r="B200" s="42"/>
      <c r="C200" s="210" t="s">
        <v>234</v>
      </c>
      <c r="D200" s="210" t="s">
        <v>278</v>
      </c>
      <c r="E200" s="211" t="s">
        <v>3918</v>
      </c>
      <c r="F200" s="212" t="s">
        <v>3919</v>
      </c>
      <c r="G200" s="213" t="s">
        <v>1131</v>
      </c>
      <c r="H200" s="214">
        <v>2.4609999999999999</v>
      </c>
      <c r="I200" s="215"/>
      <c r="J200" s="216">
        <f>ROUND(I200*H200,2)</f>
        <v>0</v>
      </c>
      <c r="K200" s="212" t="s">
        <v>19</v>
      </c>
      <c r="L200" s="47"/>
      <c r="M200" s="217" t="s">
        <v>19</v>
      </c>
      <c r="N200" s="218" t="s">
        <v>46</v>
      </c>
      <c r="O200" s="87"/>
      <c r="P200" s="219">
        <f>O200*H200</f>
        <v>0</v>
      </c>
      <c r="Q200" s="219">
        <v>2.9119799999999998</v>
      </c>
      <c r="R200" s="219">
        <f>Q200*H200</f>
        <v>7.1663827799999993</v>
      </c>
      <c r="S200" s="219">
        <v>0</v>
      </c>
      <c r="T200" s="220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1" t="s">
        <v>102</v>
      </c>
      <c r="AT200" s="221" t="s">
        <v>278</v>
      </c>
      <c r="AU200" s="221" t="s">
        <v>84</v>
      </c>
      <c r="AY200" s="20" t="s">
        <v>277</v>
      </c>
      <c r="BE200" s="222">
        <f>IF(N200="základní",J200,0)</f>
        <v>0</v>
      </c>
      <c r="BF200" s="222">
        <f>IF(N200="snížená",J200,0)</f>
        <v>0</v>
      </c>
      <c r="BG200" s="222">
        <f>IF(N200="zákl. přenesená",J200,0)</f>
        <v>0</v>
      </c>
      <c r="BH200" s="222">
        <f>IF(N200="sníž. přenesená",J200,0)</f>
        <v>0</v>
      </c>
      <c r="BI200" s="222">
        <f>IF(N200="nulová",J200,0)</f>
        <v>0</v>
      </c>
      <c r="BJ200" s="20" t="s">
        <v>82</v>
      </c>
      <c r="BK200" s="222">
        <f>ROUND(I200*H200,2)</f>
        <v>0</v>
      </c>
      <c r="BL200" s="20" t="s">
        <v>102</v>
      </c>
      <c r="BM200" s="221" t="s">
        <v>3920</v>
      </c>
    </row>
    <row r="201" s="2" customFormat="1">
      <c r="A201" s="41"/>
      <c r="B201" s="42"/>
      <c r="C201" s="43"/>
      <c r="D201" s="223" t="s">
        <v>283</v>
      </c>
      <c r="E201" s="43"/>
      <c r="F201" s="224" t="s">
        <v>3921</v>
      </c>
      <c r="G201" s="43"/>
      <c r="H201" s="43"/>
      <c r="I201" s="225"/>
      <c r="J201" s="43"/>
      <c r="K201" s="43"/>
      <c r="L201" s="47"/>
      <c r="M201" s="226"/>
      <c r="N201" s="22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283</v>
      </c>
      <c r="AU201" s="20" t="s">
        <v>84</v>
      </c>
    </row>
    <row r="202" s="2" customFormat="1">
      <c r="A202" s="41"/>
      <c r="B202" s="42"/>
      <c r="C202" s="43"/>
      <c r="D202" s="223" t="s">
        <v>1002</v>
      </c>
      <c r="E202" s="43"/>
      <c r="F202" s="251" t="s">
        <v>3527</v>
      </c>
      <c r="G202" s="43"/>
      <c r="H202" s="43"/>
      <c r="I202" s="225"/>
      <c r="J202" s="43"/>
      <c r="K202" s="43"/>
      <c r="L202" s="47"/>
      <c r="M202" s="226"/>
      <c r="N202" s="22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1002</v>
      </c>
      <c r="AU202" s="20" t="s">
        <v>84</v>
      </c>
    </row>
    <row r="203" s="12" customFormat="1">
      <c r="A203" s="12"/>
      <c r="B203" s="228"/>
      <c r="C203" s="229"/>
      <c r="D203" s="223" t="s">
        <v>285</v>
      </c>
      <c r="E203" s="230" t="s">
        <v>19</v>
      </c>
      <c r="F203" s="231" t="s">
        <v>3922</v>
      </c>
      <c r="G203" s="229"/>
      <c r="H203" s="232">
        <v>2.4609999999999999</v>
      </c>
      <c r="I203" s="233"/>
      <c r="J203" s="229"/>
      <c r="K203" s="229"/>
      <c r="L203" s="234"/>
      <c r="M203" s="235"/>
      <c r="N203" s="236"/>
      <c r="O203" s="236"/>
      <c r="P203" s="236"/>
      <c r="Q203" s="236"/>
      <c r="R203" s="236"/>
      <c r="S203" s="236"/>
      <c r="T203" s="237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T203" s="238" t="s">
        <v>285</v>
      </c>
      <c r="AU203" s="238" t="s">
        <v>84</v>
      </c>
      <c r="AV203" s="12" t="s">
        <v>84</v>
      </c>
      <c r="AW203" s="12" t="s">
        <v>37</v>
      </c>
      <c r="AX203" s="12" t="s">
        <v>82</v>
      </c>
      <c r="AY203" s="238" t="s">
        <v>277</v>
      </c>
    </row>
    <row r="204" s="2" customFormat="1" ht="16.5" customHeight="1">
      <c r="A204" s="41"/>
      <c r="B204" s="42"/>
      <c r="C204" s="210" t="s">
        <v>237</v>
      </c>
      <c r="D204" s="210" t="s">
        <v>278</v>
      </c>
      <c r="E204" s="211" t="s">
        <v>3568</v>
      </c>
      <c r="F204" s="212" t="s">
        <v>3569</v>
      </c>
      <c r="G204" s="213" t="s">
        <v>1113</v>
      </c>
      <c r="H204" s="214">
        <v>7.7999999999999998</v>
      </c>
      <c r="I204" s="215"/>
      <c r="J204" s="216">
        <f>ROUND(I204*H204,2)</f>
        <v>0</v>
      </c>
      <c r="K204" s="212" t="s">
        <v>2354</v>
      </c>
      <c r="L204" s="47"/>
      <c r="M204" s="217" t="s">
        <v>19</v>
      </c>
      <c r="N204" s="218" t="s">
        <v>46</v>
      </c>
      <c r="O204" s="87"/>
      <c r="P204" s="219">
        <f>O204*H204</f>
        <v>0</v>
      </c>
      <c r="Q204" s="219">
        <v>0</v>
      </c>
      <c r="R204" s="219">
        <f>Q204*H204</f>
        <v>0</v>
      </c>
      <c r="S204" s="219">
        <v>0</v>
      </c>
      <c r="T204" s="220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1" t="s">
        <v>102</v>
      </c>
      <c r="AT204" s="221" t="s">
        <v>278</v>
      </c>
      <c r="AU204" s="221" t="s">
        <v>84</v>
      </c>
      <c r="AY204" s="20" t="s">
        <v>277</v>
      </c>
      <c r="BE204" s="222">
        <f>IF(N204="základní",J204,0)</f>
        <v>0</v>
      </c>
      <c r="BF204" s="222">
        <f>IF(N204="snížená",J204,0)</f>
        <v>0</v>
      </c>
      <c r="BG204" s="222">
        <f>IF(N204="zákl. přenesená",J204,0)</f>
        <v>0</v>
      </c>
      <c r="BH204" s="222">
        <f>IF(N204="sníž. přenesená",J204,0)</f>
        <v>0</v>
      </c>
      <c r="BI204" s="222">
        <f>IF(N204="nulová",J204,0)</f>
        <v>0</v>
      </c>
      <c r="BJ204" s="20" t="s">
        <v>82</v>
      </c>
      <c r="BK204" s="222">
        <f>ROUND(I204*H204,2)</f>
        <v>0</v>
      </c>
      <c r="BL204" s="20" t="s">
        <v>102</v>
      </c>
      <c r="BM204" s="221" t="s">
        <v>3923</v>
      </c>
    </row>
    <row r="205" s="2" customFormat="1">
      <c r="A205" s="41"/>
      <c r="B205" s="42"/>
      <c r="C205" s="43"/>
      <c r="D205" s="223" t="s">
        <v>283</v>
      </c>
      <c r="E205" s="43"/>
      <c r="F205" s="224" t="s">
        <v>3571</v>
      </c>
      <c r="G205" s="43"/>
      <c r="H205" s="43"/>
      <c r="I205" s="225"/>
      <c r="J205" s="43"/>
      <c r="K205" s="43"/>
      <c r="L205" s="47"/>
      <c r="M205" s="226"/>
      <c r="N205" s="22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283</v>
      </c>
      <c r="AU205" s="20" t="s">
        <v>84</v>
      </c>
    </row>
    <row r="206" s="2" customFormat="1">
      <c r="A206" s="41"/>
      <c r="B206" s="42"/>
      <c r="C206" s="43"/>
      <c r="D206" s="252" t="s">
        <v>2357</v>
      </c>
      <c r="E206" s="43"/>
      <c r="F206" s="253" t="s">
        <v>3572</v>
      </c>
      <c r="G206" s="43"/>
      <c r="H206" s="43"/>
      <c r="I206" s="225"/>
      <c r="J206" s="43"/>
      <c r="K206" s="43"/>
      <c r="L206" s="47"/>
      <c r="M206" s="226"/>
      <c r="N206" s="22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2357</v>
      </c>
      <c r="AU206" s="20" t="s">
        <v>84</v>
      </c>
    </row>
    <row r="207" s="12" customFormat="1">
      <c r="A207" s="12"/>
      <c r="B207" s="228"/>
      <c r="C207" s="229"/>
      <c r="D207" s="223" t="s">
        <v>285</v>
      </c>
      <c r="E207" s="230" t="s">
        <v>19</v>
      </c>
      <c r="F207" s="231" t="s">
        <v>3924</v>
      </c>
      <c r="G207" s="229"/>
      <c r="H207" s="232">
        <v>7.7999999999999998</v>
      </c>
      <c r="I207" s="233"/>
      <c r="J207" s="229"/>
      <c r="K207" s="229"/>
      <c r="L207" s="234"/>
      <c r="M207" s="235"/>
      <c r="N207" s="236"/>
      <c r="O207" s="236"/>
      <c r="P207" s="236"/>
      <c r="Q207" s="236"/>
      <c r="R207" s="236"/>
      <c r="S207" s="236"/>
      <c r="T207" s="237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T207" s="238" t="s">
        <v>285</v>
      </c>
      <c r="AU207" s="238" t="s">
        <v>84</v>
      </c>
      <c r="AV207" s="12" t="s">
        <v>84</v>
      </c>
      <c r="AW207" s="12" t="s">
        <v>37</v>
      </c>
      <c r="AX207" s="12" t="s">
        <v>82</v>
      </c>
      <c r="AY207" s="238" t="s">
        <v>277</v>
      </c>
    </row>
    <row r="208" s="11" customFormat="1" ht="22.8" customHeight="1">
      <c r="A208" s="11"/>
      <c r="B208" s="196"/>
      <c r="C208" s="197"/>
      <c r="D208" s="198" t="s">
        <v>74</v>
      </c>
      <c r="E208" s="249" t="s">
        <v>102</v>
      </c>
      <c r="F208" s="249" t="s">
        <v>567</v>
      </c>
      <c r="G208" s="197"/>
      <c r="H208" s="197"/>
      <c r="I208" s="200"/>
      <c r="J208" s="250">
        <f>BK208</f>
        <v>0</v>
      </c>
      <c r="K208" s="197"/>
      <c r="L208" s="202"/>
      <c r="M208" s="203"/>
      <c r="N208" s="204"/>
      <c r="O208" s="204"/>
      <c r="P208" s="205">
        <f>SUM(P209:P221)</f>
        <v>0</v>
      </c>
      <c r="Q208" s="204"/>
      <c r="R208" s="205">
        <f>SUM(R209:R221)</f>
        <v>11.05036524</v>
      </c>
      <c r="S208" s="204"/>
      <c r="T208" s="206">
        <f>SUM(T209:T221)</f>
        <v>0</v>
      </c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R208" s="207" t="s">
        <v>82</v>
      </c>
      <c r="AT208" s="208" t="s">
        <v>74</v>
      </c>
      <c r="AU208" s="208" t="s">
        <v>82</v>
      </c>
      <c r="AY208" s="207" t="s">
        <v>277</v>
      </c>
      <c r="BK208" s="209">
        <f>SUM(BK209:BK221)</f>
        <v>0</v>
      </c>
    </row>
    <row r="209" s="2" customFormat="1" ht="21.75" customHeight="1">
      <c r="A209" s="41"/>
      <c r="B209" s="42"/>
      <c r="C209" s="210" t="s">
        <v>418</v>
      </c>
      <c r="D209" s="210" t="s">
        <v>278</v>
      </c>
      <c r="E209" s="211" t="s">
        <v>3585</v>
      </c>
      <c r="F209" s="212" t="s">
        <v>3586</v>
      </c>
      <c r="G209" s="213" t="s">
        <v>1041</v>
      </c>
      <c r="H209" s="214">
        <v>13.856999999999999</v>
      </c>
      <c r="I209" s="215"/>
      <c r="J209" s="216">
        <f>ROUND(I209*H209,2)</f>
        <v>0</v>
      </c>
      <c r="K209" s="212" t="s">
        <v>2354</v>
      </c>
      <c r="L209" s="47"/>
      <c r="M209" s="217" t="s">
        <v>19</v>
      </c>
      <c r="N209" s="218" t="s">
        <v>46</v>
      </c>
      <c r="O209" s="87"/>
      <c r="P209" s="219">
        <f>O209*H209</f>
        <v>0</v>
      </c>
      <c r="Q209" s="219">
        <v>0</v>
      </c>
      <c r="R209" s="219">
        <f>Q209*H209</f>
        <v>0</v>
      </c>
      <c r="S209" s="219">
        <v>0</v>
      </c>
      <c r="T209" s="220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1" t="s">
        <v>102</v>
      </c>
      <c r="AT209" s="221" t="s">
        <v>278</v>
      </c>
      <c r="AU209" s="221" t="s">
        <v>84</v>
      </c>
      <c r="AY209" s="20" t="s">
        <v>277</v>
      </c>
      <c r="BE209" s="222">
        <f>IF(N209="základní",J209,0)</f>
        <v>0</v>
      </c>
      <c r="BF209" s="222">
        <f>IF(N209="snížená",J209,0)</f>
        <v>0</v>
      </c>
      <c r="BG209" s="222">
        <f>IF(N209="zákl. přenesená",J209,0)</f>
        <v>0</v>
      </c>
      <c r="BH209" s="222">
        <f>IF(N209="sníž. přenesená",J209,0)</f>
        <v>0</v>
      </c>
      <c r="BI209" s="222">
        <f>IF(N209="nulová",J209,0)</f>
        <v>0</v>
      </c>
      <c r="BJ209" s="20" t="s">
        <v>82</v>
      </c>
      <c r="BK209" s="222">
        <f>ROUND(I209*H209,2)</f>
        <v>0</v>
      </c>
      <c r="BL209" s="20" t="s">
        <v>102</v>
      </c>
      <c r="BM209" s="221" t="s">
        <v>3925</v>
      </c>
    </row>
    <row r="210" s="2" customFormat="1">
      <c r="A210" s="41"/>
      <c r="B210" s="42"/>
      <c r="C210" s="43"/>
      <c r="D210" s="223" t="s">
        <v>283</v>
      </c>
      <c r="E210" s="43"/>
      <c r="F210" s="224" t="s">
        <v>3588</v>
      </c>
      <c r="G210" s="43"/>
      <c r="H210" s="43"/>
      <c r="I210" s="225"/>
      <c r="J210" s="43"/>
      <c r="K210" s="43"/>
      <c r="L210" s="47"/>
      <c r="M210" s="226"/>
      <c r="N210" s="22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283</v>
      </c>
      <c r="AU210" s="20" t="s">
        <v>84</v>
      </c>
    </row>
    <row r="211" s="2" customFormat="1">
      <c r="A211" s="41"/>
      <c r="B211" s="42"/>
      <c r="C211" s="43"/>
      <c r="D211" s="252" t="s">
        <v>2357</v>
      </c>
      <c r="E211" s="43"/>
      <c r="F211" s="253" t="s">
        <v>3589</v>
      </c>
      <c r="G211" s="43"/>
      <c r="H211" s="43"/>
      <c r="I211" s="225"/>
      <c r="J211" s="43"/>
      <c r="K211" s="43"/>
      <c r="L211" s="47"/>
      <c r="M211" s="226"/>
      <c r="N211" s="22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2357</v>
      </c>
      <c r="AU211" s="20" t="s">
        <v>84</v>
      </c>
    </row>
    <row r="212" s="12" customFormat="1">
      <c r="A212" s="12"/>
      <c r="B212" s="228"/>
      <c r="C212" s="229"/>
      <c r="D212" s="223" t="s">
        <v>285</v>
      </c>
      <c r="E212" s="230" t="s">
        <v>19</v>
      </c>
      <c r="F212" s="231" t="s">
        <v>3926</v>
      </c>
      <c r="G212" s="229"/>
      <c r="H212" s="232">
        <v>13.856999999999999</v>
      </c>
      <c r="I212" s="233"/>
      <c r="J212" s="229"/>
      <c r="K212" s="229"/>
      <c r="L212" s="234"/>
      <c r="M212" s="235"/>
      <c r="N212" s="236"/>
      <c r="O212" s="236"/>
      <c r="P212" s="236"/>
      <c r="Q212" s="236"/>
      <c r="R212" s="236"/>
      <c r="S212" s="236"/>
      <c r="T212" s="237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T212" s="238" t="s">
        <v>285</v>
      </c>
      <c r="AU212" s="238" t="s">
        <v>84</v>
      </c>
      <c r="AV212" s="12" t="s">
        <v>84</v>
      </c>
      <c r="AW212" s="12" t="s">
        <v>37</v>
      </c>
      <c r="AX212" s="12" t="s">
        <v>82</v>
      </c>
      <c r="AY212" s="238" t="s">
        <v>277</v>
      </c>
    </row>
    <row r="213" s="2" customFormat="1" ht="16.5" customHeight="1">
      <c r="A213" s="41"/>
      <c r="B213" s="42"/>
      <c r="C213" s="210" t="s">
        <v>429</v>
      </c>
      <c r="D213" s="210" t="s">
        <v>278</v>
      </c>
      <c r="E213" s="211" t="s">
        <v>3592</v>
      </c>
      <c r="F213" s="212" t="s">
        <v>3593</v>
      </c>
      <c r="G213" s="213" t="s">
        <v>1131</v>
      </c>
      <c r="H213" s="214">
        <v>1.5209999999999999</v>
      </c>
      <c r="I213" s="215"/>
      <c r="J213" s="216">
        <f>ROUND(I213*H213,2)</f>
        <v>0</v>
      </c>
      <c r="K213" s="212" t="s">
        <v>2354</v>
      </c>
      <c r="L213" s="47"/>
      <c r="M213" s="217" t="s">
        <v>19</v>
      </c>
      <c r="N213" s="218" t="s">
        <v>46</v>
      </c>
      <c r="O213" s="87"/>
      <c r="P213" s="219">
        <f>O213*H213</f>
        <v>0</v>
      </c>
      <c r="Q213" s="219">
        <v>0</v>
      </c>
      <c r="R213" s="219">
        <f>Q213*H213</f>
        <v>0</v>
      </c>
      <c r="S213" s="219">
        <v>0</v>
      </c>
      <c r="T213" s="220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1" t="s">
        <v>102</v>
      </c>
      <c r="AT213" s="221" t="s">
        <v>278</v>
      </c>
      <c r="AU213" s="221" t="s">
        <v>84</v>
      </c>
      <c r="AY213" s="20" t="s">
        <v>277</v>
      </c>
      <c r="BE213" s="222">
        <f>IF(N213="základní",J213,0)</f>
        <v>0</v>
      </c>
      <c r="BF213" s="222">
        <f>IF(N213="snížená",J213,0)</f>
        <v>0</v>
      </c>
      <c r="BG213" s="222">
        <f>IF(N213="zákl. přenesená",J213,0)</f>
        <v>0</v>
      </c>
      <c r="BH213" s="222">
        <f>IF(N213="sníž. přenesená",J213,0)</f>
        <v>0</v>
      </c>
      <c r="BI213" s="222">
        <f>IF(N213="nulová",J213,0)</f>
        <v>0</v>
      </c>
      <c r="BJ213" s="20" t="s">
        <v>82</v>
      </c>
      <c r="BK213" s="222">
        <f>ROUND(I213*H213,2)</f>
        <v>0</v>
      </c>
      <c r="BL213" s="20" t="s">
        <v>102</v>
      </c>
      <c r="BM213" s="221" t="s">
        <v>3927</v>
      </c>
    </row>
    <row r="214" s="2" customFormat="1">
      <c r="A214" s="41"/>
      <c r="B214" s="42"/>
      <c r="C214" s="43"/>
      <c r="D214" s="223" t="s">
        <v>283</v>
      </c>
      <c r="E214" s="43"/>
      <c r="F214" s="224" t="s">
        <v>3595</v>
      </c>
      <c r="G214" s="43"/>
      <c r="H214" s="43"/>
      <c r="I214" s="225"/>
      <c r="J214" s="43"/>
      <c r="K214" s="43"/>
      <c r="L214" s="47"/>
      <c r="M214" s="226"/>
      <c r="N214" s="227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283</v>
      </c>
      <c r="AU214" s="20" t="s">
        <v>84</v>
      </c>
    </row>
    <row r="215" s="2" customFormat="1">
      <c r="A215" s="41"/>
      <c r="B215" s="42"/>
      <c r="C215" s="43"/>
      <c r="D215" s="252" t="s">
        <v>2357</v>
      </c>
      <c r="E215" s="43"/>
      <c r="F215" s="253" t="s">
        <v>3596</v>
      </c>
      <c r="G215" s="43"/>
      <c r="H215" s="43"/>
      <c r="I215" s="225"/>
      <c r="J215" s="43"/>
      <c r="K215" s="43"/>
      <c r="L215" s="47"/>
      <c r="M215" s="226"/>
      <c r="N215" s="227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2357</v>
      </c>
      <c r="AU215" s="20" t="s">
        <v>84</v>
      </c>
    </row>
    <row r="216" s="12" customFormat="1">
      <c r="A216" s="12"/>
      <c r="B216" s="228"/>
      <c r="C216" s="229"/>
      <c r="D216" s="223" t="s">
        <v>285</v>
      </c>
      <c r="E216" s="230" t="s">
        <v>19</v>
      </c>
      <c r="F216" s="231" t="s">
        <v>3928</v>
      </c>
      <c r="G216" s="229"/>
      <c r="H216" s="232">
        <v>1.5209999999999999</v>
      </c>
      <c r="I216" s="233"/>
      <c r="J216" s="229"/>
      <c r="K216" s="229"/>
      <c r="L216" s="234"/>
      <c r="M216" s="235"/>
      <c r="N216" s="236"/>
      <c r="O216" s="236"/>
      <c r="P216" s="236"/>
      <c r="Q216" s="236"/>
      <c r="R216" s="236"/>
      <c r="S216" s="236"/>
      <c r="T216" s="237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T216" s="238" t="s">
        <v>285</v>
      </c>
      <c r="AU216" s="238" t="s">
        <v>84</v>
      </c>
      <c r="AV216" s="12" t="s">
        <v>84</v>
      </c>
      <c r="AW216" s="12" t="s">
        <v>37</v>
      </c>
      <c r="AX216" s="12" t="s">
        <v>75</v>
      </c>
      <c r="AY216" s="238" t="s">
        <v>277</v>
      </c>
    </row>
    <row r="217" s="16" customFormat="1">
      <c r="A217" s="16"/>
      <c r="B217" s="291"/>
      <c r="C217" s="292"/>
      <c r="D217" s="223" t="s">
        <v>285</v>
      </c>
      <c r="E217" s="293" t="s">
        <v>19</v>
      </c>
      <c r="F217" s="294" t="s">
        <v>3297</v>
      </c>
      <c r="G217" s="292"/>
      <c r="H217" s="295">
        <v>1.5209999999999999</v>
      </c>
      <c r="I217" s="296"/>
      <c r="J217" s="292"/>
      <c r="K217" s="292"/>
      <c r="L217" s="297"/>
      <c r="M217" s="298"/>
      <c r="N217" s="299"/>
      <c r="O217" s="299"/>
      <c r="P217" s="299"/>
      <c r="Q217" s="299"/>
      <c r="R217" s="299"/>
      <c r="S217" s="299"/>
      <c r="T217" s="300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301" t="s">
        <v>285</v>
      </c>
      <c r="AU217" s="301" t="s">
        <v>84</v>
      </c>
      <c r="AV217" s="16" t="s">
        <v>98</v>
      </c>
      <c r="AW217" s="16" t="s">
        <v>37</v>
      </c>
      <c r="AX217" s="16" t="s">
        <v>82</v>
      </c>
      <c r="AY217" s="301" t="s">
        <v>277</v>
      </c>
    </row>
    <row r="218" s="2" customFormat="1" ht="21.75" customHeight="1">
      <c r="A218" s="41"/>
      <c r="B218" s="42"/>
      <c r="C218" s="210" t="s">
        <v>7</v>
      </c>
      <c r="D218" s="210" t="s">
        <v>278</v>
      </c>
      <c r="E218" s="211" t="s">
        <v>3929</v>
      </c>
      <c r="F218" s="212" t="s">
        <v>3930</v>
      </c>
      <c r="G218" s="213" t="s">
        <v>1041</v>
      </c>
      <c r="H218" s="214">
        <v>10.674</v>
      </c>
      <c r="I218" s="215"/>
      <c r="J218" s="216">
        <f>ROUND(I218*H218,2)</f>
        <v>0</v>
      </c>
      <c r="K218" s="212" t="s">
        <v>19</v>
      </c>
      <c r="L218" s="47"/>
      <c r="M218" s="217" t="s">
        <v>19</v>
      </c>
      <c r="N218" s="218" t="s">
        <v>46</v>
      </c>
      <c r="O218" s="87"/>
      <c r="P218" s="219">
        <f>O218*H218</f>
        <v>0</v>
      </c>
      <c r="Q218" s="219">
        <v>1.0352600000000001</v>
      </c>
      <c r="R218" s="219">
        <f>Q218*H218</f>
        <v>11.05036524</v>
      </c>
      <c r="S218" s="219">
        <v>0</v>
      </c>
      <c r="T218" s="220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1" t="s">
        <v>102</v>
      </c>
      <c r="AT218" s="221" t="s">
        <v>278</v>
      </c>
      <c r="AU218" s="221" t="s">
        <v>84</v>
      </c>
      <c r="AY218" s="20" t="s">
        <v>277</v>
      </c>
      <c r="BE218" s="222">
        <f>IF(N218="základní",J218,0)</f>
        <v>0</v>
      </c>
      <c r="BF218" s="222">
        <f>IF(N218="snížená",J218,0)</f>
        <v>0</v>
      </c>
      <c r="BG218" s="222">
        <f>IF(N218="zákl. přenesená",J218,0)</f>
        <v>0</v>
      </c>
      <c r="BH218" s="222">
        <f>IF(N218="sníž. přenesená",J218,0)</f>
        <v>0</v>
      </c>
      <c r="BI218" s="222">
        <f>IF(N218="nulová",J218,0)</f>
        <v>0</v>
      </c>
      <c r="BJ218" s="20" t="s">
        <v>82</v>
      </c>
      <c r="BK218" s="222">
        <f>ROUND(I218*H218,2)</f>
        <v>0</v>
      </c>
      <c r="BL218" s="20" t="s">
        <v>102</v>
      </c>
      <c r="BM218" s="221" t="s">
        <v>3931</v>
      </c>
    </row>
    <row r="219" s="2" customFormat="1">
      <c r="A219" s="41"/>
      <c r="B219" s="42"/>
      <c r="C219" s="43"/>
      <c r="D219" s="223" t="s">
        <v>283</v>
      </c>
      <c r="E219" s="43"/>
      <c r="F219" s="224" t="s">
        <v>3932</v>
      </c>
      <c r="G219" s="43"/>
      <c r="H219" s="43"/>
      <c r="I219" s="225"/>
      <c r="J219" s="43"/>
      <c r="K219" s="43"/>
      <c r="L219" s="47"/>
      <c r="M219" s="226"/>
      <c r="N219" s="22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283</v>
      </c>
      <c r="AU219" s="20" t="s">
        <v>84</v>
      </c>
    </row>
    <row r="220" s="2" customFormat="1">
      <c r="A220" s="41"/>
      <c r="B220" s="42"/>
      <c r="C220" s="43"/>
      <c r="D220" s="223" t="s">
        <v>1002</v>
      </c>
      <c r="E220" s="43"/>
      <c r="F220" s="251" t="s">
        <v>3527</v>
      </c>
      <c r="G220" s="43"/>
      <c r="H220" s="43"/>
      <c r="I220" s="225"/>
      <c r="J220" s="43"/>
      <c r="K220" s="43"/>
      <c r="L220" s="47"/>
      <c r="M220" s="226"/>
      <c r="N220" s="22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1002</v>
      </c>
      <c r="AU220" s="20" t="s">
        <v>84</v>
      </c>
    </row>
    <row r="221" s="12" customFormat="1">
      <c r="A221" s="12"/>
      <c r="B221" s="228"/>
      <c r="C221" s="229"/>
      <c r="D221" s="223" t="s">
        <v>285</v>
      </c>
      <c r="E221" s="230" t="s">
        <v>19</v>
      </c>
      <c r="F221" s="231" t="s">
        <v>3933</v>
      </c>
      <c r="G221" s="229"/>
      <c r="H221" s="232">
        <v>10.674</v>
      </c>
      <c r="I221" s="233"/>
      <c r="J221" s="229"/>
      <c r="K221" s="229"/>
      <c r="L221" s="234"/>
      <c r="M221" s="235"/>
      <c r="N221" s="236"/>
      <c r="O221" s="236"/>
      <c r="P221" s="236"/>
      <c r="Q221" s="236"/>
      <c r="R221" s="236"/>
      <c r="S221" s="236"/>
      <c r="T221" s="237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T221" s="238" t="s">
        <v>285</v>
      </c>
      <c r="AU221" s="238" t="s">
        <v>84</v>
      </c>
      <c r="AV221" s="12" t="s">
        <v>84</v>
      </c>
      <c r="AW221" s="12" t="s">
        <v>37</v>
      </c>
      <c r="AX221" s="12" t="s">
        <v>82</v>
      </c>
      <c r="AY221" s="238" t="s">
        <v>277</v>
      </c>
    </row>
    <row r="222" s="11" customFormat="1" ht="22.8" customHeight="1">
      <c r="A222" s="11"/>
      <c r="B222" s="196"/>
      <c r="C222" s="197"/>
      <c r="D222" s="198" t="s">
        <v>74</v>
      </c>
      <c r="E222" s="249" t="s">
        <v>329</v>
      </c>
      <c r="F222" s="249" t="s">
        <v>3934</v>
      </c>
      <c r="G222" s="197"/>
      <c r="H222" s="197"/>
      <c r="I222" s="200"/>
      <c r="J222" s="250">
        <f>BK222</f>
        <v>0</v>
      </c>
      <c r="K222" s="197"/>
      <c r="L222" s="202"/>
      <c r="M222" s="203"/>
      <c r="N222" s="204"/>
      <c r="O222" s="204"/>
      <c r="P222" s="205">
        <f>SUM(P223:P233)</f>
        <v>0</v>
      </c>
      <c r="Q222" s="204"/>
      <c r="R222" s="205">
        <f>SUM(R223:R233)</f>
        <v>0.10502564000000002</v>
      </c>
      <c r="S222" s="204"/>
      <c r="T222" s="206">
        <f>SUM(T223:T233)</f>
        <v>0</v>
      </c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R222" s="207" t="s">
        <v>82</v>
      </c>
      <c r="AT222" s="208" t="s">
        <v>74</v>
      </c>
      <c r="AU222" s="208" t="s">
        <v>82</v>
      </c>
      <c r="AY222" s="207" t="s">
        <v>277</v>
      </c>
      <c r="BK222" s="209">
        <f>SUM(BK223:BK233)</f>
        <v>0</v>
      </c>
    </row>
    <row r="223" s="2" customFormat="1" ht="16.5" customHeight="1">
      <c r="A223" s="41"/>
      <c r="B223" s="42"/>
      <c r="C223" s="210" t="s">
        <v>446</v>
      </c>
      <c r="D223" s="210" t="s">
        <v>278</v>
      </c>
      <c r="E223" s="211" t="s">
        <v>3935</v>
      </c>
      <c r="F223" s="212" t="s">
        <v>3936</v>
      </c>
      <c r="G223" s="213" t="s">
        <v>1113</v>
      </c>
      <c r="H223" s="214">
        <v>7.7999999999999998</v>
      </c>
      <c r="I223" s="215"/>
      <c r="J223" s="216">
        <f>ROUND(I223*H223,2)</f>
        <v>0</v>
      </c>
      <c r="K223" s="212" t="s">
        <v>2354</v>
      </c>
      <c r="L223" s="47"/>
      <c r="M223" s="217" t="s">
        <v>19</v>
      </c>
      <c r="N223" s="218" t="s">
        <v>46</v>
      </c>
      <c r="O223" s="87"/>
      <c r="P223" s="219">
        <f>O223*H223</f>
        <v>0</v>
      </c>
      <c r="Q223" s="219">
        <v>2.0000000000000002E-05</v>
      </c>
      <c r="R223" s="219">
        <f>Q223*H223</f>
        <v>0.000156</v>
      </c>
      <c r="S223" s="219">
        <v>0</v>
      </c>
      <c r="T223" s="220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1" t="s">
        <v>102</v>
      </c>
      <c r="AT223" s="221" t="s">
        <v>278</v>
      </c>
      <c r="AU223" s="221" t="s">
        <v>84</v>
      </c>
      <c r="AY223" s="20" t="s">
        <v>277</v>
      </c>
      <c r="BE223" s="222">
        <f>IF(N223="základní",J223,0)</f>
        <v>0</v>
      </c>
      <c r="BF223" s="222">
        <f>IF(N223="snížená",J223,0)</f>
        <v>0</v>
      </c>
      <c r="BG223" s="222">
        <f>IF(N223="zákl. přenesená",J223,0)</f>
        <v>0</v>
      </c>
      <c r="BH223" s="222">
        <f>IF(N223="sníž. přenesená",J223,0)</f>
        <v>0</v>
      </c>
      <c r="BI223" s="222">
        <f>IF(N223="nulová",J223,0)</f>
        <v>0</v>
      </c>
      <c r="BJ223" s="20" t="s">
        <v>82</v>
      </c>
      <c r="BK223" s="222">
        <f>ROUND(I223*H223,2)</f>
        <v>0</v>
      </c>
      <c r="BL223" s="20" t="s">
        <v>102</v>
      </c>
      <c r="BM223" s="221" t="s">
        <v>3937</v>
      </c>
    </row>
    <row r="224" s="2" customFormat="1">
      <c r="A224" s="41"/>
      <c r="B224" s="42"/>
      <c r="C224" s="43"/>
      <c r="D224" s="223" t="s">
        <v>283</v>
      </c>
      <c r="E224" s="43"/>
      <c r="F224" s="224" t="s">
        <v>3938</v>
      </c>
      <c r="G224" s="43"/>
      <c r="H224" s="43"/>
      <c r="I224" s="225"/>
      <c r="J224" s="43"/>
      <c r="K224" s="43"/>
      <c r="L224" s="47"/>
      <c r="M224" s="226"/>
      <c r="N224" s="22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283</v>
      </c>
      <c r="AU224" s="20" t="s">
        <v>84</v>
      </c>
    </row>
    <row r="225" s="2" customFormat="1">
      <c r="A225" s="41"/>
      <c r="B225" s="42"/>
      <c r="C225" s="43"/>
      <c r="D225" s="252" t="s">
        <v>2357</v>
      </c>
      <c r="E225" s="43"/>
      <c r="F225" s="253" t="s">
        <v>3939</v>
      </c>
      <c r="G225" s="43"/>
      <c r="H225" s="43"/>
      <c r="I225" s="225"/>
      <c r="J225" s="43"/>
      <c r="K225" s="43"/>
      <c r="L225" s="47"/>
      <c r="M225" s="226"/>
      <c r="N225" s="227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2357</v>
      </c>
      <c r="AU225" s="20" t="s">
        <v>84</v>
      </c>
    </row>
    <row r="226" s="2" customFormat="1" ht="16.5" customHeight="1">
      <c r="A226" s="41"/>
      <c r="B226" s="42"/>
      <c r="C226" s="275" t="s">
        <v>452</v>
      </c>
      <c r="D226" s="275" t="s">
        <v>349</v>
      </c>
      <c r="E226" s="276" t="s">
        <v>3940</v>
      </c>
      <c r="F226" s="277" t="s">
        <v>3941</v>
      </c>
      <c r="G226" s="278" t="s">
        <v>1113</v>
      </c>
      <c r="H226" s="279">
        <v>8.0340000000000007</v>
      </c>
      <c r="I226" s="280"/>
      <c r="J226" s="281">
        <f>ROUND(I226*H226,2)</f>
        <v>0</v>
      </c>
      <c r="K226" s="277" t="s">
        <v>2354</v>
      </c>
      <c r="L226" s="282"/>
      <c r="M226" s="283" t="s">
        <v>19</v>
      </c>
      <c r="N226" s="284" t="s">
        <v>46</v>
      </c>
      <c r="O226" s="87"/>
      <c r="P226" s="219">
        <f>O226*H226</f>
        <v>0</v>
      </c>
      <c r="Q226" s="219">
        <v>0.01146</v>
      </c>
      <c r="R226" s="219">
        <f>Q226*H226</f>
        <v>0.092069640000000008</v>
      </c>
      <c r="S226" s="219">
        <v>0</v>
      </c>
      <c r="T226" s="220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1" t="s">
        <v>329</v>
      </c>
      <c r="AT226" s="221" t="s">
        <v>349</v>
      </c>
      <c r="AU226" s="221" t="s">
        <v>84</v>
      </c>
      <c r="AY226" s="20" t="s">
        <v>277</v>
      </c>
      <c r="BE226" s="222">
        <f>IF(N226="základní",J226,0)</f>
        <v>0</v>
      </c>
      <c r="BF226" s="222">
        <f>IF(N226="snížená",J226,0)</f>
        <v>0</v>
      </c>
      <c r="BG226" s="222">
        <f>IF(N226="zákl. přenesená",J226,0)</f>
        <v>0</v>
      </c>
      <c r="BH226" s="222">
        <f>IF(N226="sníž. přenesená",J226,0)</f>
        <v>0</v>
      </c>
      <c r="BI226" s="222">
        <f>IF(N226="nulová",J226,0)</f>
        <v>0</v>
      </c>
      <c r="BJ226" s="20" t="s">
        <v>82</v>
      </c>
      <c r="BK226" s="222">
        <f>ROUND(I226*H226,2)</f>
        <v>0</v>
      </c>
      <c r="BL226" s="20" t="s">
        <v>102</v>
      </c>
      <c r="BM226" s="221" t="s">
        <v>3942</v>
      </c>
    </row>
    <row r="227" s="2" customFormat="1">
      <c r="A227" s="41"/>
      <c r="B227" s="42"/>
      <c r="C227" s="43"/>
      <c r="D227" s="223" t="s">
        <v>283</v>
      </c>
      <c r="E227" s="43"/>
      <c r="F227" s="224" t="s">
        <v>3941</v>
      </c>
      <c r="G227" s="43"/>
      <c r="H227" s="43"/>
      <c r="I227" s="225"/>
      <c r="J227" s="43"/>
      <c r="K227" s="43"/>
      <c r="L227" s="47"/>
      <c r="M227" s="226"/>
      <c r="N227" s="22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283</v>
      </c>
      <c r="AU227" s="20" t="s">
        <v>84</v>
      </c>
    </row>
    <row r="228" s="12" customFormat="1">
      <c r="A228" s="12"/>
      <c r="B228" s="228"/>
      <c r="C228" s="229"/>
      <c r="D228" s="223" t="s">
        <v>285</v>
      </c>
      <c r="E228" s="229"/>
      <c r="F228" s="231" t="s">
        <v>3943</v>
      </c>
      <c r="G228" s="229"/>
      <c r="H228" s="232">
        <v>8.0340000000000007</v>
      </c>
      <c r="I228" s="233"/>
      <c r="J228" s="229"/>
      <c r="K228" s="229"/>
      <c r="L228" s="234"/>
      <c r="M228" s="235"/>
      <c r="N228" s="236"/>
      <c r="O228" s="236"/>
      <c r="P228" s="236"/>
      <c r="Q228" s="236"/>
      <c r="R228" s="236"/>
      <c r="S228" s="236"/>
      <c r="T228" s="237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T228" s="238" t="s">
        <v>285</v>
      </c>
      <c r="AU228" s="238" t="s">
        <v>84</v>
      </c>
      <c r="AV228" s="12" t="s">
        <v>84</v>
      </c>
      <c r="AW228" s="12" t="s">
        <v>4</v>
      </c>
      <c r="AX228" s="12" t="s">
        <v>82</v>
      </c>
      <c r="AY228" s="238" t="s">
        <v>277</v>
      </c>
    </row>
    <row r="229" s="2" customFormat="1" ht="21.75" customHeight="1">
      <c r="A229" s="41"/>
      <c r="B229" s="42"/>
      <c r="C229" s="210" t="s">
        <v>456</v>
      </c>
      <c r="D229" s="210" t="s">
        <v>278</v>
      </c>
      <c r="E229" s="211" t="s">
        <v>3944</v>
      </c>
      <c r="F229" s="212" t="s">
        <v>3945</v>
      </c>
      <c r="G229" s="213" t="s">
        <v>956</v>
      </c>
      <c r="H229" s="214">
        <v>2</v>
      </c>
      <c r="I229" s="215"/>
      <c r="J229" s="216">
        <f>ROUND(I229*H229,2)</f>
        <v>0</v>
      </c>
      <c r="K229" s="212" t="s">
        <v>2354</v>
      </c>
      <c r="L229" s="47"/>
      <c r="M229" s="217" t="s">
        <v>19</v>
      </c>
      <c r="N229" s="218" t="s">
        <v>46</v>
      </c>
      <c r="O229" s="87"/>
      <c r="P229" s="219">
        <f>O229*H229</f>
        <v>0</v>
      </c>
      <c r="Q229" s="219">
        <v>0</v>
      </c>
      <c r="R229" s="219">
        <f>Q229*H229</f>
        <v>0</v>
      </c>
      <c r="S229" s="219">
        <v>0</v>
      </c>
      <c r="T229" s="220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1" t="s">
        <v>102</v>
      </c>
      <c r="AT229" s="221" t="s">
        <v>278</v>
      </c>
      <c r="AU229" s="221" t="s">
        <v>84</v>
      </c>
      <c r="AY229" s="20" t="s">
        <v>277</v>
      </c>
      <c r="BE229" s="222">
        <f>IF(N229="základní",J229,0)</f>
        <v>0</v>
      </c>
      <c r="BF229" s="222">
        <f>IF(N229="snížená",J229,0)</f>
        <v>0</v>
      </c>
      <c r="BG229" s="222">
        <f>IF(N229="zákl. přenesená",J229,0)</f>
        <v>0</v>
      </c>
      <c r="BH229" s="222">
        <f>IF(N229="sníž. přenesená",J229,0)</f>
        <v>0</v>
      </c>
      <c r="BI229" s="222">
        <f>IF(N229="nulová",J229,0)</f>
        <v>0</v>
      </c>
      <c r="BJ229" s="20" t="s">
        <v>82</v>
      </c>
      <c r="BK229" s="222">
        <f>ROUND(I229*H229,2)</f>
        <v>0</v>
      </c>
      <c r="BL229" s="20" t="s">
        <v>102</v>
      </c>
      <c r="BM229" s="221" t="s">
        <v>3946</v>
      </c>
    </row>
    <row r="230" s="2" customFormat="1">
      <c r="A230" s="41"/>
      <c r="B230" s="42"/>
      <c r="C230" s="43"/>
      <c r="D230" s="223" t="s">
        <v>283</v>
      </c>
      <c r="E230" s="43"/>
      <c r="F230" s="224" t="s">
        <v>3947</v>
      </c>
      <c r="G230" s="43"/>
      <c r="H230" s="43"/>
      <c r="I230" s="225"/>
      <c r="J230" s="43"/>
      <c r="K230" s="43"/>
      <c r="L230" s="47"/>
      <c r="M230" s="226"/>
      <c r="N230" s="22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283</v>
      </c>
      <c r="AU230" s="20" t="s">
        <v>84</v>
      </c>
    </row>
    <row r="231" s="2" customFormat="1">
      <c r="A231" s="41"/>
      <c r="B231" s="42"/>
      <c r="C231" s="43"/>
      <c r="D231" s="252" t="s">
        <v>2357</v>
      </c>
      <c r="E231" s="43"/>
      <c r="F231" s="253" t="s">
        <v>3948</v>
      </c>
      <c r="G231" s="43"/>
      <c r="H231" s="43"/>
      <c r="I231" s="225"/>
      <c r="J231" s="43"/>
      <c r="K231" s="43"/>
      <c r="L231" s="47"/>
      <c r="M231" s="226"/>
      <c r="N231" s="227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2357</v>
      </c>
      <c r="AU231" s="20" t="s">
        <v>84</v>
      </c>
    </row>
    <row r="232" s="2" customFormat="1" ht="16.5" customHeight="1">
      <c r="A232" s="41"/>
      <c r="B232" s="42"/>
      <c r="C232" s="275" t="s">
        <v>465</v>
      </c>
      <c r="D232" s="275" t="s">
        <v>349</v>
      </c>
      <c r="E232" s="276" t="s">
        <v>3949</v>
      </c>
      <c r="F232" s="277" t="s">
        <v>3950</v>
      </c>
      <c r="G232" s="278" t="s">
        <v>956</v>
      </c>
      <c r="H232" s="279">
        <v>2</v>
      </c>
      <c r="I232" s="280"/>
      <c r="J232" s="281">
        <f>ROUND(I232*H232,2)</f>
        <v>0</v>
      </c>
      <c r="K232" s="277" t="s">
        <v>2354</v>
      </c>
      <c r="L232" s="282"/>
      <c r="M232" s="283" t="s">
        <v>19</v>
      </c>
      <c r="N232" s="284" t="s">
        <v>46</v>
      </c>
      <c r="O232" s="87"/>
      <c r="P232" s="219">
        <f>O232*H232</f>
        <v>0</v>
      </c>
      <c r="Q232" s="219">
        <v>0.0064000000000000003</v>
      </c>
      <c r="R232" s="219">
        <f>Q232*H232</f>
        <v>0.012800000000000001</v>
      </c>
      <c r="S232" s="219">
        <v>0</v>
      </c>
      <c r="T232" s="220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1" t="s">
        <v>329</v>
      </c>
      <c r="AT232" s="221" t="s">
        <v>349</v>
      </c>
      <c r="AU232" s="221" t="s">
        <v>84</v>
      </c>
      <c r="AY232" s="20" t="s">
        <v>277</v>
      </c>
      <c r="BE232" s="222">
        <f>IF(N232="základní",J232,0)</f>
        <v>0</v>
      </c>
      <c r="BF232" s="222">
        <f>IF(N232="snížená",J232,0)</f>
        <v>0</v>
      </c>
      <c r="BG232" s="222">
        <f>IF(N232="zákl. přenesená",J232,0)</f>
        <v>0</v>
      </c>
      <c r="BH232" s="222">
        <f>IF(N232="sníž. přenesená",J232,0)</f>
        <v>0</v>
      </c>
      <c r="BI232" s="222">
        <f>IF(N232="nulová",J232,0)</f>
        <v>0</v>
      </c>
      <c r="BJ232" s="20" t="s">
        <v>82</v>
      </c>
      <c r="BK232" s="222">
        <f>ROUND(I232*H232,2)</f>
        <v>0</v>
      </c>
      <c r="BL232" s="20" t="s">
        <v>102</v>
      </c>
      <c r="BM232" s="221" t="s">
        <v>3951</v>
      </c>
    </row>
    <row r="233" s="2" customFormat="1">
      <c r="A233" s="41"/>
      <c r="B233" s="42"/>
      <c r="C233" s="43"/>
      <c r="D233" s="223" t="s">
        <v>283</v>
      </c>
      <c r="E233" s="43"/>
      <c r="F233" s="224" t="s">
        <v>3950</v>
      </c>
      <c r="G233" s="43"/>
      <c r="H233" s="43"/>
      <c r="I233" s="225"/>
      <c r="J233" s="43"/>
      <c r="K233" s="43"/>
      <c r="L233" s="47"/>
      <c r="M233" s="226"/>
      <c r="N233" s="22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283</v>
      </c>
      <c r="AU233" s="20" t="s">
        <v>84</v>
      </c>
    </row>
    <row r="234" s="11" customFormat="1" ht="22.8" customHeight="1">
      <c r="A234" s="11"/>
      <c r="B234" s="196"/>
      <c r="C234" s="197"/>
      <c r="D234" s="198" t="s">
        <v>74</v>
      </c>
      <c r="E234" s="249" t="s">
        <v>337</v>
      </c>
      <c r="F234" s="249" t="s">
        <v>2446</v>
      </c>
      <c r="G234" s="197"/>
      <c r="H234" s="197"/>
      <c r="I234" s="200"/>
      <c r="J234" s="250">
        <f>BK234</f>
        <v>0</v>
      </c>
      <c r="K234" s="197"/>
      <c r="L234" s="202"/>
      <c r="M234" s="203"/>
      <c r="N234" s="204"/>
      <c r="O234" s="204"/>
      <c r="P234" s="205">
        <f>SUM(P235:P244)</f>
        <v>0</v>
      </c>
      <c r="Q234" s="204"/>
      <c r="R234" s="205">
        <f>SUM(R235:R244)</f>
        <v>0</v>
      </c>
      <c r="S234" s="204"/>
      <c r="T234" s="206">
        <f>SUM(T235:T244)</f>
        <v>1.5891199999999999</v>
      </c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R234" s="207" t="s">
        <v>82</v>
      </c>
      <c r="AT234" s="208" t="s">
        <v>74</v>
      </c>
      <c r="AU234" s="208" t="s">
        <v>82</v>
      </c>
      <c r="AY234" s="207" t="s">
        <v>277</v>
      </c>
      <c r="BK234" s="209">
        <f>SUM(BK235:BK244)</f>
        <v>0</v>
      </c>
    </row>
    <row r="235" s="2" customFormat="1" ht="16.5" customHeight="1">
      <c r="A235" s="41"/>
      <c r="B235" s="42"/>
      <c r="C235" s="210" t="s">
        <v>472</v>
      </c>
      <c r="D235" s="210" t="s">
        <v>278</v>
      </c>
      <c r="E235" s="211" t="s">
        <v>3682</v>
      </c>
      <c r="F235" s="212" t="s">
        <v>3683</v>
      </c>
      <c r="G235" s="213" t="s">
        <v>956</v>
      </c>
      <c r="H235" s="214">
        <v>1</v>
      </c>
      <c r="I235" s="215"/>
      <c r="J235" s="216">
        <f>ROUND(I235*H235,2)</f>
        <v>0</v>
      </c>
      <c r="K235" s="212" t="s">
        <v>19</v>
      </c>
      <c r="L235" s="47"/>
      <c r="M235" s="217" t="s">
        <v>19</v>
      </c>
      <c r="N235" s="218" t="s">
        <v>46</v>
      </c>
      <c r="O235" s="87"/>
      <c r="P235" s="219">
        <f>O235*H235</f>
        <v>0</v>
      </c>
      <c r="Q235" s="219">
        <v>0</v>
      </c>
      <c r="R235" s="219">
        <f>Q235*H235</f>
        <v>0</v>
      </c>
      <c r="S235" s="219">
        <v>0</v>
      </c>
      <c r="T235" s="220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1" t="s">
        <v>102</v>
      </c>
      <c r="AT235" s="221" t="s">
        <v>278</v>
      </c>
      <c r="AU235" s="221" t="s">
        <v>84</v>
      </c>
      <c r="AY235" s="20" t="s">
        <v>277</v>
      </c>
      <c r="BE235" s="222">
        <f>IF(N235="základní",J235,0)</f>
        <v>0</v>
      </c>
      <c r="BF235" s="222">
        <f>IF(N235="snížená",J235,0)</f>
        <v>0</v>
      </c>
      <c r="BG235" s="222">
        <f>IF(N235="zákl. přenesená",J235,0)</f>
        <v>0</v>
      </c>
      <c r="BH235" s="222">
        <f>IF(N235="sníž. přenesená",J235,0)</f>
        <v>0</v>
      </c>
      <c r="BI235" s="222">
        <f>IF(N235="nulová",J235,0)</f>
        <v>0</v>
      </c>
      <c r="BJ235" s="20" t="s">
        <v>82</v>
      </c>
      <c r="BK235" s="222">
        <f>ROUND(I235*H235,2)</f>
        <v>0</v>
      </c>
      <c r="BL235" s="20" t="s">
        <v>102</v>
      </c>
      <c r="BM235" s="221" t="s">
        <v>3952</v>
      </c>
    </row>
    <row r="236" s="2" customFormat="1">
      <c r="A236" s="41"/>
      <c r="B236" s="42"/>
      <c r="C236" s="43"/>
      <c r="D236" s="223" t="s">
        <v>283</v>
      </c>
      <c r="E236" s="43"/>
      <c r="F236" s="224" t="s">
        <v>3683</v>
      </c>
      <c r="G236" s="43"/>
      <c r="H236" s="43"/>
      <c r="I236" s="225"/>
      <c r="J236" s="43"/>
      <c r="K236" s="43"/>
      <c r="L236" s="47"/>
      <c r="M236" s="226"/>
      <c r="N236" s="227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283</v>
      </c>
      <c r="AU236" s="20" t="s">
        <v>84</v>
      </c>
    </row>
    <row r="237" s="2" customFormat="1" ht="16.5" customHeight="1">
      <c r="A237" s="41"/>
      <c r="B237" s="42"/>
      <c r="C237" s="210" t="s">
        <v>479</v>
      </c>
      <c r="D237" s="210" t="s">
        <v>278</v>
      </c>
      <c r="E237" s="211" t="s">
        <v>3718</v>
      </c>
      <c r="F237" s="212" t="s">
        <v>3719</v>
      </c>
      <c r="G237" s="213" t="s">
        <v>1131</v>
      </c>
      <c r="H237" s="214">
        <v>0.35499999999999998</v>
      </c>
      <c r="I237" s="215"/>
      <c r="J237" s="216">
        <f>ROUND(I237*H237,2)</f>
        <v>0</v>
      </c>
      <c r="K237" s="212" t="s">
        <v>2354</v>
      </c>
      <c r="L237" s="47"/>
      <c r="M237" s="217" t="s">
        <v>19</v>
      </c>
      <c r="N237" s="218" t="s">
        <v>46</v>
      </c>
      <c r="O237" s="87"/>
      <c r="P237" s="219">
        <f>O237*H237</f>
        <v>0</v>
      </c>
      <c r="Q237" s="219">
        <v>0</v>
      </c>
      <c r="R237" s="219">
        <f>Q237*H237</f>
        <v>0</v>
      </c>
      <c r="S237" s="219">
        <v>2.2000000000000002</v>
      </c>
      <c r="T237" s="220">
        <f>S237*H237</f>
        <v>0.78100000000000003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1" t="s">
        <v>102</v>
      </c>
      <c r="AT237" s="221" t="s">
        <v>278</v>
      </c>
      <c r="AU237" s="221" t="s">
        <v>84</v>
      </c>
      <c r="AY237" s="20" t="s">
        <v>277</v>
      </c>
      <c r="BE237" s="222">
        <f>IF(N237="základní",J237,0)</f>
        <v>0</v>
      </c>
      <c r="BF237" s="222">
        <f>IF(N237="snížená",J237,0)</f>
        <v>0</v>
      </c>
      <c r="BG237" s="222">
        <f>IF(N237="zákl. přenesená",J237,0)</f>
        <v>0</v>
      </c>
      <c r="BH237" s="222">
        <f>IF(N237="sníž. přenesená",J237,0)</f>
        <v>0</v>
      </c>
      <c r="BI237" s="222">
        <f>IF(N237="nulová",J237,0)</f>
        <v>0</v>
      </c>
      <c r="BJ237" s="20" t="s">
        <v>82</v>
      </c>
      <c r="BK237" s="222">
        <f>ROUND(I237*H237,2)</f>
        <v>0</v>
      </c>
      <c r="BL237" s="20" t="s">
        <v>102</v>
      </c>
      <c r="BM237" s="221" t="s">
        <v>3953</v>
      </c>
    </row>
    <row r="238" s="2" customFormat="1">
      <c r="A238" s="41"/>
      <c r="B238" s="42"/>
      <c r="C238" s="43"/>
      <c r="D238" s="223" t="s">
        <v>283</v>
      </c>
      <c r="E238" s="43"/>
      <c r="F238" s="224" t="s">
        <v>3719</v>
      </c>
      <c r="G238" s="43"/>
      <c r="H238" s="43"/>
      <c r="I238" s="225"/>
      <c r="J238" s="43"/>
      <c r="K238" s="43"/>
      <c r="L238" s="47"/>
      <c r="M238" s="226"/>
      <c r="N238" s="227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283</v>
      </c>
      <c r="AU238" s="20" t="s">
        <v>84</v>
      </c>
    </row>
    <row r="239" s="2" customFormat="1">
      <c r="A239" s="41"/>
      <c r="B239" s="42"/>
      <c r="C239" s="43"/>
      <c r="D239" s="252" t="s">
        <v>2357</v>
      </c>
      <c r="E239" s="43"/>
      <c r="F239" s="253" t="s">
        <v>3721</v>
      </c>
      <c r="G239" s="43"/>
      <c r="H239" s="43"/>
      <c r="I239" s="225"/>
      <c r="J239" s="43"/>
      <c r="K239" s="43"/>
      <c r="L239" s="47"/>
      <c r="M239" s="226"/>
      <c r="N239" s="22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2357</v>
      </c>
      <c r="AU239" s="20" t="s">
        <v>84</v>
      </c>
    </row>
    <row r="240" s="12" customFormat="1">
      <c r="A240" s="12"/>
      <c r="B240" s="228"/>
      <c r="C240" s="229"/>
      <c r="D240" s="223" t="s">
        <v>285</v>
      </c>
      <c r="E240" s="230" t="s">
        <v>19</v>
      </c>
      <c r="F240" s="231" t="s">
        <v>3954</v>
      </c>
      <c r="G240" s="229"/>
      <c r="H240" s="232">
        <v>0.35499999999999998</v>
      </c>
      <c r="I240" s="233"/>
      <c r="J240" s="229"/>
      <c r="K240" s="229"/>
      <c r="L240" s="234"/>
      <c r="M240" s="235"/>
      <c r="N240" s="236"/>
      <c r="O240" s="236"/>
      <c r="P240" s="236"/>
      <c r="Q240" s="236"/>
      <c r="R240" s="236"/>
      <c r="S240" s="236"/>
      <c r="T240" s="237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T240" s="238" t="s">
        <v>285</v>
      </c>
      <c r="AU240" s="238" t="s">
        <v>84</v>
      </c>
      <c r="AV240" s="12" t="s">
        <v>84</v>
      </c>
      <c r="AW240" s="12" t="s">
        <v>37</v>
      </c>
      <c r="AX240" s="12" t="s">
        <v>82</v>
      </c>
      <c r="AY240" s="238" t="s">
        <v>277</v>
      </c>
    </row>
    <row r="241" s="2" customFormat="1" ht="16.5" customHeight="1">
      <c r="A241" s="41"/>
      <c r="B241" s="42"/>
      <c r="C241" s="210" t="s">
        <v>484</v>
      </c>
      <c r="D241" s="210" t="s">
        <v>278</v>
      </c>
      <c r="E241" s="211" t="s">
        <v>3723</v>
      </c>
      <c r="F241" s="212" t="s">
        <v>3724</v>
      </c>
      <c r="G241" s="213" t="s">
        <v>1131</v>
      </c>
      <c r="H241" s="214">
        <v>0.35599999999999998</v>
      </c>
      <c r="I241" s="215"/>
      <c r="J241" s="216">
        <f>ROUND(I241*H241,2)</f>
        <v>0</v>
      </c>
      <c r="K241" s="212" t="s">
        <v>2354</v>
      </c>
      <c r="L241" s="47"/>
      <c r="M241" s="217" t="s">
        <v>19</v>
      </c>
      <c r="N241" s="218" t="s">
        <v>46</v>
      </c>
      <c r="O241" s="87"/>
      <c r="P241" s="219">
        <f>O241*H241</f>
        <v>0</v>
      </c>
      <c r="Q241" s="219">
        <v>0</v>
      </c>
      <c r="R241" s="219">
        <f>Q241*H241</f>
        <v>0</v>
      </c>
      <c r="S241" s="219">
        <v>2.27</v>
      </c>
      <c r="T241" s="220">
        <f>S241*H241</f>
        <v>0.80811999999999995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1" t="s">
        <v>102</v>
      </c>
      <c r="AT241" s="221" t="s">
        <v>278</v>
      </c>
      <c r="AU241" s="221" t="s">
        <v>84</v>
      </c>
      <c r="AY241" s="20" t="s">
        <v>277</v>
      </c>
      <c r="BE241" s="222">
        <f>IF(N241="základní",J241,0)</f>
        <v>0</v>
      </c>
      <c r="BF241" s="222">
        <f>IF(N241="snížená",J241,0)</f>
        <v>0</v>
      </c>
      <c r="BG241" s="222">
        <f>IF(N241="zákl. přenesená",J241,0)</f>
        <v>0</v>
      </c>
      <c r="BH241" s="222">
        <f>IF(N241="sníž. přenesená",J241,0)</f>
        <v>0</v>
      </c>
      <c r="BI241" s="222">
        <f>IF(N241="nulová",J241,0)</f>
        <v>0</v>
      </c>
      <c r="BJ241" s="20" t="s">
        <v>82</v>
      </c>
      <c r="BK241" s="222">
        <f>ROUND(I241*H241,2)</f>
        <v>0</v>
      </c>
      <c r="BL241" s="20" t="s">
        <v>102</v>
      </c>
      <c r="BM241" s="221" t="s">
        <v>3955</v>
      </c>
    </row>
    <row r="242" s="2" customFormat="1">
      <c r="A242" s="41"/>
      <c r="B242" s="42"/>
      <c r="C242" s="43"/>
      <c r="D242" s="223" t="s">
        <v>283</v>
      </c>
      <c r="E242" s="43"/>
      <c r="F242" s="224" t="s">
        <v>3726</v>
      </c>
      <c r="G242" s="43"/>
      <c r="H242" s="43"/>
      <c r="I242" s="225"/>
      <c r="J242" s="43"/>
      <c r="K242" s="43"/>
      <c r="L242" s="47"/>
      <c r="M242" s="226"/>
      <c r="N242" s="227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283</v>
      </c>
      <c r="AU242" s="20" t="s">
        <v>84</v>
      </c>
    </row>
    <row r="243" s="2" customFormat="1">
      <c r="A243" s="41"/>
      <c r="B243" s="42"/>
      <c r="C243" s="43"/>
      <c r="D243" s="252" t="s">
        <v>2357</v>
      </c>
      <c r="E243" s="43"/>
      <c r="F243" s="253" t="s">
        <v>3727</v>
      </c>
      <c r="G243" s="43"/>
      <c r="H243" s="43"/>
      <c r="I243" s="225"/>
      <c r="J243" s="43"/>
      <c r="K243" s="43"/>
      <c r="L243" s="47"/>
      <c r="M243" s="226"/>
      <c r="N243" s="227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2357</v>
      </c>
      <c r="AU243" s="20" t="s">
        <v>84</v>
      </c>
    </row>
    <row r="244" s="12" customFormat="1">
      <c r="A244" s="12"/>
      <c r="B244" s="228"/>
      <c r="C244" s="229"/>
      <c r="D244" s="223" t="s">
        <v>285</v>
      </c>
      <c r="E244" s="230" t="s">
        <v>19</v>
      </c>
      <c r="F244" s="231" t="s">
        <v>3956</v>
      </c>
      <c r="G244" s="229"/>
      <c r="H244" s="232">
        <v>0.35599999999999998</v>
      </c>
      <c r="I244" s="233"/>
      <c r="J244" s="229"/>
      <c r="K244" s="229"/>
      <c r="L244" s="234"/>
      <c r="M244" s="235"/>
      <c r="N244" s="236"/>
      <c r="O244" s="236"/>
      <c r="P244" s="236"/>
      <c r="Q244" s="236"/>
      <c r="R244" s="236"/>
      <c r="S244" s="236"/>
      <c r="T244" s="237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T244" s="238" t="s">
        <v>285</v>
      </c>
      <c r="AU244" s="238" t="s">
        <v>84</v>
      </c>
      <c r="AV244" s="12" t="s">
        <v>84</v>
      </c>
      <c r="AW244" s="12" t="s">
        <v>37</v>
      </c>
      <c r="AX244" s="12" t="s">
        <v>82</v>
      </c>
      <c r="AY244" s="238" t="s">
        <v>277</v>
      </c>
    </row>
    <row r="245" s="11" customFormat="1" ht="22.8" customHeight="1">
      <c r="A245" s="11"/>
      <c r="B245" s="196"/>
      <c r="C245" s="197"/>
      <c r="D245" s="198" t="s">
        <v>74</v>
      </c>
      <c r="E245" s="249" t="s">
        <v>3745</v>
      </c>
      <c r="F245" s="249" t="s">
        <v>3746</v>
      </c>
      <c r="G245" s="197"/>
      <c r="H245" s="197"/>
      <c r="I245" s="200"/>
      <c r="J245" s="250">
        <f>BK245</f>
        <v>0</v>
      </c>
      <c r="K245" s="197"/>
      <c r="L245" s="202"/>
      <c r="M245" s="203"/>
      <c r="N245" s="204"/>
      <c r="O245" s="204"/>
      <c r="P245" s="205">
        <f>SUM(P246:P259)</f>
        <v>0</v>
      </c>
      <c r="Q245" s="204"/>
      <c r="R245" s="205">
        <f>SUM(R246:R259)</f>
        <v>0</v>
      </c>
      <c r="S245" s="204"/>
      <c r="T245" s="206">
        <f>SUM(T246:T259)</f>
        <v>0</v>
      </c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R245" s="207" t="s">
        <v>82</v>
      </c>
      <c r="AT245" s="208" t="s">
        <v>74</v>
      </c>
      <c r="AU245" s="208" t="s">
        <v>82</v>
      </c>
      <c r="AY245" s="207" t="s">
        <v>277</v>
      </c>
      <c r="BK245" s="209">
        <f>SUM(BK246:BK259)</f>
        <v>0</v>
      </c>
    </row>
    <row r="246" s="2" customFormat="1" ht="16.5" customHeight="1">
      <c r="A246" s="41"/>
      <c r="B246" s="42"/>
      <c r="C246" s="210" t="s">
        <v>488</v>
      </c>
      <c r="D246" s="210" t="s">
        <v>278</v>
      </c>
      <c r="E246" s="211" t="s">
        <v>3757</v>
      </c>
      <c r="F246" s="212" t="s">
        <v>3758</v>
      </c>
      <c r="G246" s="213" t="s">
        <v>940</v>
      </c>
      <c r="H246" s="214">
        <v>1.589</v>
      </c>
      <c r="I246" s="215"/>
      <c r="J246" s="216">
        <f>ROUND(I246*H246,2)</f>
        <v>0</v>
      </c>
      <c r="K246" s="212" t="s">
        <v>2354</v>
      </c>
      <c r="L246" s="47"/>
      <c r="M246" s="217" t="s">
        <v>19</v>
      </c>
      <c r="N246" s="218" t="s">
        <v>46</v>
      </c>
      <c r="O246" s="87"/>
      <c r="P246" s="219">
        <f>O246*H246</f>
        <v>0</v>
      </c>
      <c r="Q246" s="219">
        <v>0</v>
      </c>
      <c r="R246" s="219">
        <f>Q246*H246</f>
        <v>0</v>
      </c>
      <c r="S246" s="219">
        <v>0</v>
      </c>
      <c r="T246" s="220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1" t="s">
        <v>102</v>
      </c>
      <c r="AT246" s="221" t="s">
        <v>278</v>
      </c>
      <c r="AU246" s="221" t="s">
        <v>84</v>
      </c>
      <c r="AY246" s="20" t="s">
        <v>277</v>
      </c>
      <c r="BE246" s="222">
        <f>IF(N246="základní",J246,0)</f>
        <v>0</v>
      </c>
      <c r="BF246" s="222">
        <f>IF(N246="snížená",J246,0)</f>
        <v>0</v>
      </c>
      <c r="BG246" s="222">
        <f>IF(N246="zákl. přenesená",J246,0)</f>
        <v>0</v>
      </c>
      <c r="BH246" s="222">
        <f>IF(N246="sníž. přenesená",J246,0)</f>
        <v>0</v>
      </c>
      <c r="BI246" s="222">
        <f>IF(N246="nulová",J246,0)</f>
        <v>0</v>
      </c>
      <c r="BJ246" s="20" t="s">
        <v>82</v>
      </c>
      <c r="BK246" s="222">
        <f>ROUND(I246*H246,2)</f>
        <v>0</v>
      </c>
      <c r="BL246" s="20" t="s">
        <v>102</v>
      </c>
      <c r="BM246" s="221" t="s">
        <v>3957</v>
      </c>
    </row>
    <row r="247" s="2" customFormat="1">
      <c r="A247" s="41"/>
      <c r="B247" s="42"/>
      <c r="C247" s="43"/>
      <c r="D247" s="223" t="s">
        <v>283</v>
      </c>
      <c r="E247" s="43"/>
      <c r="F247" s="224" t="s">
        <v>3760</v>
      </c>
      <c r="G247" s="43"/>
      <c r="H247" s="43"/>
      <c r="I247" s="225"/>
      <c r="J247" s="43"/>
      <c r="K247" s="43"/>
      <c r="L247" s="47"/>
      <c r="M247" s="226"/>
      <c r="N247" s="227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283</v>
      </c>
      <c r="AU247" s="20" t="s">
        <v>84</v>
      </c>
    </row>
    <row r="248" s="2" customFormat="1">
      <c r="A248" s="41"/>
      <c r="B248" s="42"/>
      <c r="C248" s="43"/>
      <c r="D248" s="252" t="s">
        <v>2357</v>
      </c>
      <c r="E248" s="43"/>
      <c r="F248" s="253" t="s">
        <v>3761</v>
      </c>
      <c r="G248" s="43"/>
      <c r="H248" s="43"/>
      <c r="I248" s="225"/>
      <c r="J248" s="43"/>
      <c r="K248" s="43"/>
      <c r="L248" s="47"/>
      <c r="M248" s="226"/>
      <c r="N248" s="22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2357</v>
      </c>
      <c r="AU248" s="20" t="s">
        <v>84</v>
      </c>
    </row>
    <row r="249" s="14" customFormat="1">
      <c r="A249" s="14"/>
      <c r="B249" s="254"/>
      <c r="C249" s="255"/>
      <c r="D249" s="223" t="s">
        <v>285</v>
      </c>
      <c r="E249" s="256" t="s">
        <v>19</v>
      </c>
      <c r="F249" s="257" t="s">
        <v>3762</v>
      </c>
      <c r="G249" s="255"/>
      <c r="H249" s="256" t="s">
        <v>19</v>
      </c>
      <c r="I249" s="258"/>
      <c r="J249" s="255"/>
      <c r="K249" s="255"/>
      <c r="L249" s="259"/>
      <c r="M249" s="260"/>
      <c r="N249" s="261"/>
      <c r="O249" s="261"/>
      <c r="P249" s="261"/>
      <c r="Q249" s="261"/>
      <c r="R249" s="261"/>
      <c r="S249" s="261"/>
      <c r="T249" s="262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3" t="s">
        <v>285</v>
      </c>
      <c r="AU249" s="263" t="s">
        <v>84</v>
      </c>
      <c r="AV249" s="14" t="s">
        <v>82</v>
      </c>
      <c r="AW249" s="14" t="s">
        <v>37</v>
      </c>
      <c r="AX249" s="14" t="s">
        <v>75</v>
      </c>
      <c r="AY249" s="263" t="s">
        <v>277</v>
      </c>
    </row>
    <row r="250" s="12" customFormat="1">
      <c r="A250" s="12"/>
      <c r="B250" s="228"/>
      <c r="C250" s="229"/>
      <c r="D250" s="223" t="s">
        <v>285</v>
      </c>
      <c r="E250" s="230" t="s">
        <v>19</v>
      </c>
      <c r="F250" s="231" t="s">
        <v>3958</v>
      </c>
      <c r="G250" s="229"/>
      <c r="H250" s="232">
        <v>1.589</v>
      </c>
      <c r="I250" s="233"/>
      <c r="J250" s="229"/>
      <c r="K250" s="229"/>
      <c r="L250" s="234"/>
      <c r="M250" s="235"/>
      <c r="N250" s="236"/>
      <c r="O250" s="236"/>
      <c r="P250" s="236"/>
      <c r="Q250" s="236"/>
      <c r="R250" s="236"/>
      <c r="S250" s="236"/>
      <c r="T250" s="237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T250" s="238" t="s">
        <v>285</v>
      </c>
      <c r="AU250" s="238" t="s">
        <v>84</v>
      </c>
      <c r="AV250" s="12" t="s">
        <v>84</v>
      </c>
      <c r="AW250" s="12" t="s">
        <v>37</v>
      </c>
      <c r="AX250" s="12" t="s">
        <v>82</v>
      </c>
      <c r="AY250" s="238" t="s">
        <v>277</v>
      </c>
    </row>
    <row r="251" s="2" customFormat="1" ht="16.5" customHeight="1">
      <c r="A251" s="41"/>
      <c r="B251" s="42"/>
      <c r="C251" s="210" t="s">
        <v>494</v>
      </c>
      <c r="D251" s="210" t="s">
        <v>278</v>
      </c>
      <c r="E251" s="211" t="s">
        <v>3765</v>
      </c>
      <c r="F251" s="212" t="s">
        <v>3766</v>
      </c>
      <c r="G251" s="213" t="s">
        <v>940</v>
      </c>
      <c r="H251" s="214">
        <v>9.5340000000000007</v>
      </c>
      <c r="I251" s="215"/>
      <c r="J251" s="216">
        <f>ROUND(I251*H251,2)</f>
        <v>0</v>
      </c>
      <c r="K251" s="212" t="s">
        <v>2354</v>
      </c>
      <c r="L251" s="47"/>
      <c r="M251" s="217" t="s">
        <v>19</v>
      </c>
      <c r="N251" s="218" t="s">
        <v>46</v>
      </c>
      <c r="O251" s="87"/>
      <c r="P251" s="219">
        <f>O251*H251</f>
        <v>0</v>
      </c>
      <c r="Q251" s="219">
        <v>0</v>
      </c>
      <c r="R251" s="219">
        <f>Q251*H251</f>
        <v>0</v>
      </c>
      <c r="S251" s="219">
        <v>0</v>
      </c>
      <c r="T251" s="220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1" t="s">
        <v>102</v>
      </c>
      <c r="AT251" s="221" t="s">
        <v>278</v>
      </c>
      <c r="AU251" s="221" t="s">
        <v>84</v>
      </c>
      <c r="AY251" s="20" t="s">
        <v>277</v>
      </c>
      <c r="BE251" s="222">
        <f>IF(N251="základní",J251,0)</f>
        <v>0</v>
      </c>
      <c r="BF251" s="222">
        <f>IF(N251="snížená",J251,0)</f>
        <v>0</v>
      </c>
      <c r="BG251" s="222">
        <f>IF(N251="zákl. přenesená",J251,0)</f>
        <v>0</v>
      </c>
      <c r="BH251" s="222">
        <f>IF(N251="sníž. přenesená",J251,0)</f>
        <v>0</v>
      </c>
      <c r="BI251" s="222">
        <f>IF(N251="nulová",J251,0)</f>
        <v>0</v>
      </c>
      <c r="BJ251" s="20" t="s">
        <v>82</v>
      </c>
      <c r="BK251" s="222">
        <f>ROUND(I251*H251,2)</f>
        <v>0</v>
      </c>
      <c r="BL251" s="20" t="s">
        <v>102</v>
      </c>
      <c r="BM251" s="221" t="s">
        <v>3959</v>
      </c>
    </row>
    <row r="252" s="2" customFormat="1">
      <c r="A252" s="41"/>
      <c r="B252" s="42"/>
      <c r="C252" s="43"/>
      <c r="D252" s="223" t="s">
        <v>283</v>
      </c>
      <c r="E252" s="43"/>
      <c r="F252" s="224" t="s">
        <v>3768</v>
      </c>
      <c r="G252" s="43"/>
      <c r="H252" s="43"/>
      <c r="I252" s="225"/>
      <c r="J252" s="43"/>
      <c r="K252" s="43"/>
      <c r="L252" s="47"/>
      <c r="M252" s="226"/>
      <c r="N252" s="227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283</v>
      </c>
      <c r="AU252" s="20" t="s">
        <v>84</v>
      </c>
    </row>
    <row r="253" s="2" customFormat="1">
      <c r="A253" s="41"/>
      <c r="B253" s="42"/>
      <c r="C253" s="43"/>
      <c r="D253" s="252" t="s">
        <v>2357</v>
      </c>
      <c r="E253" s="43"/>
      <c r="F253" s="253" t="s">
        <v>3769</v>
      </c>
      <c r="G253" s="43"/>
      <c r="H253" s="43"/>
      <c r="I253" s="225"/>
      <c r="J253" s="43"/>
      <c r="K253" s="43"/>
      <c r="L253" s="47"/>
      <c r="M253" s="226"/>
      <c r="N253" s="227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2357</v>
      </c>
      <c r="AU253" s="20" t="s">
        <v>84</v>
      </c>
    </row>
    <row r="254" s="12" customFormat="1">
      <c r="A254" s="12"/>
      <c r="B254" s="228"/>
      <c r="C254" s="229"/>
      <c r="D254" s="223" t="s">
        <v>285</v>
      </c>
      <c r="E254" s="230" t="s">
        <v>19</v>
      </c>
      <c r="F254" s="231" t="s">
        <v>3960</v>
      </c>
      <c r="G254" s="229"/>
      <c r="H254" s="232">
        <v>9.5340000000000007</v>
      </c>
      <c r="I254" s="233"/>
      <c r="J254" s="229"/>
      <c r="K254" s="229"/>
      <c r="L254" s="234"/>
      <c r="M254" s="235"/>
      <c r="N254" s="236"/>
      <c r="O254" s="236"/>
      <c r="P254" s="236"/>
      <c r="Q254" s="236"/>
      <c r="R254" s="236"/>
      <c r="S254" s="236"/>
      <c r="T254" s="237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T254" s="238" t="s">
        <v>285</v>
      </c>
      <c r="AU254" s="238" t="s">
        <v>84</v>
      </c>
      <c r="AV254" s="12" t="s">
        <v>84</v>
      </c>
      <c r="AW254" s="12" t="s">
        <v>37</v>
      </c>
      <c r="AX254" s="12" t="s">
        <v>75</v>
      </c>
      <c r="AY254" s="238" t="s">
        <v>277</v>
      </c>
    </row>
    <row r="255" s="16" customFormat="1">
      <c r="A255" s="16"/>
      <c r="B255" s="291"/>
      <c r="C255" s="292"/>
      <c r="D255" s="223" t="s">
        <v>285</v>
      </c>
      <c r="E255" s="293" t="s">
        <v>19</v>
      </c>
      <c r="F255" s="294" t="s">
        <v>3297</v>
      </c>
      <c r="G255" s="292"/>
      <c r="H255" s="295">
        <v>9.5340000000000007</v>
      </c>
      <c r="I255" s="296"/>
      <c r="J255" s="292"/>
      <c r="K255" s="292"/>
      <c r="L255" s="297"/>
      <c r="M255" s="298"/>
      <c r="N255" s="299"/>
      <c r="O255" s="299"/>
      <c r="P255" s="299"/>
      <c r="Q255" s="299"/>
      <c r="R255" s="299"/>
      <c r="S255" s="299"/>
      <c r="T255" s="300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301" t="s">
        <v>285</v>
      </c>
      <c r="AU255" s="301" t="s">
        <v>84</v>
      </c>
      <c r="AV255" s="16" t="s">
        <v>98</v>
      </c>
      <c r="AW255" s="16" t="s">
        <v>37</v>
      </c>
      <c r="AX255" s="16" t="s">
        <v>82</v>
      </c>
      <c r="AY255" s="301" t="s">
        <v>277</v>
      </c>
    </row>
    <row r="256" s="2" customFormat="1" ht="21.75" customHeight="1">
      <c r="A256" s="41"/>
      <c r="B256" s="42"/>
      <c r="C256" s="210" t="s">
        <v>498</v>
      </c>
      <c r="D256" s="210" t="s">
        <v>278</v>
      </c>
      <c r="E256" s="211" t="s">
        <v>3784</v>
      </c>
      <c r="F256" s="212" t="s">
        <v>3785</v>
      </c>
      <c r="G256" s="213" t="s">
        <v>940</v>
      </c>
      <c r="H256" s="214">
        <v>1.589</v>
      </c>
      <c r="I256" s="215"/>
      <c r="J256" s="216">
        <f>ROUND(I256*H256,2)</f>
        <v>0</v>
      </c>
      <c r="K256" s="212" t="s">
        <v>2354</v>
      </c>
      <c r="L256" s="47"/>
      <c r="M256" s="217" t="s">
        <v>19</v>
      </c>
      <c r="N256" s="218" t="s">
        <v>46</v>
      </c>
      <c r="O256" s="87"/>
      <c r="P256" s="219">
        <f>O256*H256</f>
        <v>0</v>
      </c>
      <c r="Q256" s="219">
        <v>0</v>
      </c>
      <c r="R256" s="219">
        <f>Q256*H256</f>
        <v>0</v>
      </c>
      <c r="S256" s="219">
        <v>0</v>
      </c>
      <c r="T256" s="220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1" t="s">
        <v>102</v>
      </c>
      <c r="AT256" s="221" t="s">
        <v>278</v>
      </c>
      <c r="AU256" s="221" t="s">
        <v>84</v>
      </c>
      <c r="AY256" s="20" t="s">
        <v>277</v>
      </c>
      <c r="BE256" s="222">
        <f>IF(N256="základní",J256,0)</f>
        <v>0</v>
      </c>
      <c r="BF256" s="222">
        <f>IF(N256="snížená",J256,0)</f>
        <v>0</v>
      </c>
      <c r="BG256" s="222">
        <f>IF(N256="zákl. přenesená",J256,0)</f>
        <v>0</v>
      </c>
      <c r="BH256" s="222">
        <f>IF(N256="sníž. přenesená",J256,0)</f>
        <v>0</v>
      </c>
      <c r="BI256" s="222">
        <f>IF(N256="nulová",J256,0)</f>
        <v>0</v>
      </c>
      <c r="BJ256" s="20" t="s">
        <v>82</v>
      </c>
      <c r="BK256" s="222">
        <f>ROUND(I256*H256,2)</f>
        <v>0</v>
      </c>
      <c r="BL256" s="20" t="s">
        <v>102</v>
      </c>
      <c r="BM256" s="221" t="s">
        <v>3961</v>
      </c>
    </row>
    <row r="257" s="2" customFormat="1">
      <c r="A257" s="41"/>
      <c r="B257" s="42"/>
      <c r="C257" s="43"/>
      <c r="D257" s="223" t="s">
        <v>283</v>
      </c>
      <c r="E257" s="43"/>
      <c r="F257" s="224" t="s">
        <v>3787</v>
      </c>
      <c r="G257" s="43"/>
      <c r="H257" s="43"/>
      <c r="I257" s="225"/>
      <c r="J257" s="43"/>
      <c r="K257" s="43"/>
      <c r="L257" s="47"/>
      <c r="M257" s="226"/>
      <c r="N257" s="22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283</v>
      </c>
      <c r="AU257" s="20" t="s">
        <v>84</v>
      </c>
    </row>
    <row r="258" s="2" customFormat="1">
      <c r="A258" s="41"/>
      <c r="B258" s="42"/>
      <c r="C258" s="43"/>
      <c r="D258" s="252" t="s">
        <v>2357</v>
      </c>
      <c r="E258" s="43"/>
      <c r="F258" s="253" t="s">
        <v>3788</v>
      </c>
      <c r="G258" s="43"/>
      <c r="H258" s="43"/>
      <c r="I258" s="225"/>
      <c r="J258" s="43"/>
      <c r="K258" s="43"/>
      <c r="L258" s="47"/>
      <c r="M258" s="226"/>
      <c r="N258" s="22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2357</v>
      </c>
      <c r="AU258" s="20" t="s">
        <v>84</v>
      </c>
    </row>
    <row r="259" s="12" customFormat="1">
      <c r="A259" s="12"/>
      <c r="B259" s="228"/>
      <c r="C259" s="229"/>
      <c r="D259" s="223" t="s">
        <v>285</v>
      </c>
      <c r="E259" s="230" t="s">
        <v>19</v>
      </c>
      <c r="F259" s="231" t="s">
        <v>3958</v>
      </c>
      <c r="G259" s="229"/>
      <c r="H259" s="232">
        <v>1.589</v>
      </c>
      <c r="I259" s="233"/>
      <c r="J259" s="229"/>
      <c r="K259" s="229"/>
      <c r="L259" s="234"/>
      <c r="M259" s="235"/>
      <c r="N259" s="236"/>
      <c r="O259" s="236"/>
      <c r="P259" s="236"/>
      <c r="Q259" s="236"/>
      <c r="R259" s="236"/>
      <c r="S259" s="236"/>
      <c r="T259" s="237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T259" s="238" t="s">
        <v>285</v>
      </c>
      <c r="AU259" s="238" t="s">
        <v>84</v>
      </c>
      <c r="AV259" s="12" t="s">
        <v>84</v>
      </c>
      <c r="AW259" s="12" t="s">
        <v>37</v>
      </c>
      <c r="AX259" s="12" t="s">
        <v>82</v>
      </c>
      <c r="AY259" s="238" t="s">
        <v>277</v>
      </c>
    </row>
    <row r="260" s="11" customFormat="1" ht="22.8" customHeight="1">
      <c r="A260" s="11"/>
      <c r="B260" s="196"/>
      <c r="C260" s="197"/>
      <c r="D260" s="198" t="s">
        <v>74</v>
      </c>
      <c r="E260" s="249" t="s">
        <v>2465</v>
      </c>
      <c r="F260" s="249" t="s">
        <v>2466</v>
      </c>
      <c r="G260" s="197"/>
      <c r="H260" s="197"/>
      <c r="I260" s="200"/>
      <c r="J260" s="250">
        <f>BK260</f>
        <v>0</v>
      </c>
      <c r="K260" s="197"/>
      <c r="L260" s="202"/>
      <c r="M260" s="203"/>
      <c r="N260" s="204"/>
      <c r="O260" s="204"/>
      <c r="P260" s="205">
        <f>SUM(P261:P263)</f>
        <v>0</v>
      </c>
      <c r="Q260" s="204"/>
      <c r="R260" s="205">
        <f>SUM(R261:R263)</f>
        <v>0</v>
      </c>
      <c r="S260" s="204"/>
      <c r="T260" s="206">
        <f>SUM(T261:T263)</f>
        <v>0</v>
      </c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R260" s="207" t="s">
        <v>82</v>
      </c>
      <c r="AT260" s="208" t="s">
        <v>74</v>
      </c>
      <c r="AU260" s="208" t="s">
        <v>82</v>
      </c>
      <c r="AY260" s="207" t="s">
        <v>277</v>
      </c>
      <c r="BK260" s="209">
        <f>SUM(BK261:BK263)</f>
        <v>0</v>
      </c>
    </row>
    <row r="261" s="2" customFormat="1" ht="16.5" customHeight="1">
      <c r="A261" s="41"/>
      <c r="B261" s="42"/>
      <c r="C261" s="210" t="s">
        <v>507</v>
      </c>
      <c r="D261" s="210" t="s">
        <v>278</v>
      </c>
      <c r="E261" s="211" t="s">
        <v>3790</v>
      </c>
      <c r="F261" s="212" t="s">
        <v>3791</v>
      </c>
      <c r="G261" s="213" t="s">
        <v>940</v>
      </c>
      <c r="H261" s="214">
        <v>22.795999999999999</v>
      </c>
      <c r="I261" s="215"/>
      <c r="J261" s="216">
        <f>ROUND(I261*H261,2)</f>
        <v>0</v>
      </c>
      <c r="K261" s="212" t="s">
        <v>2354</v>
      </c>
      <c r="L261" s="47"/>
      <c r="M261" s="217" t="s">
        <v>19</v>
      </c>
      <c r="N261" s="218" t="s">
        <v>46</v>
      </c>
      <c r="O261" s="87"/>
      <c r="P261" s="219">
        <f>O261*H261</f>
        <v>0</v>
      </c>
      <c r="Q261" s="219">
        <v>0</v>
      </c>
      <c r="R261" s="219">
        <f>Q261*H261</f>
        <v>0</v>
      </c>
      <c r="S261" s="219">
        <v>0</v>
      </c>
      <c r="T261" s="220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1" t="s">
        <v>102</v>
      </c>
      <c r="AT261" s="221" t="s">
        <v>278</v>
      </c>
      <c r="AU261" s="221" t="s">
        <v>84</v>
      </c>
      <c r="AY261" s="20" t="s">
        <v>277</v>
      </c>
      <c r="BE261" s="222">
        <f>IF(N261="základní",J261,0)</f>
        <v>0</v>
      </c>
      <c r="BF261" s="222">
        <f>IF(N261="snížená",J261,0)</f>
        <v>0</v>
      </c>
      <c r="BG261" s="222">
        <f>IF(N261="zákl. přenesená",J261,0)</f>
        <v>0</v>
      </c>
      <c r="BH261" s="222">
        <f>IF(N261="sníž. přenesená",J261,0)</f>
        <v>0</v>
      </c>
      <c r="BI261" s="222">
        <f>IF(N261="nulová",J261,0)</f>
        <v>0</v>
      </c>
      <c r="BJ261" s="20" t="s">
        <v>82</v>
      </c>
      <c r="BK261" s="222">
        <f>ROUND(I261*H261,2)</f>
        <v>0</v>
      </c>
      <c r="BL261" s="20" t="s">
        <v>102</v>
      </c>
      <c r="BM261" s="221" t="s">
        <v>3962</v>
      </c>
    </row>
    <row r="262" s="2" customFormat="1">
      <c r="A262" s="41"/>
      <c r="B262" s="42"/>
      <c r="C262" s="43"/>
      <c r="D262" s="223" t="s">
        <v>283</v>
      </c>
      <c r="E262" s="43"/>
      <c r="F262" s="224" t="s">
        <v>3793</v>
      </c>
      <c r="G262" s="43"/>
      <c r="H262" s="43"/>
      <c r="I262" s="225"/>
      <c r="J262" s="43"/>
      <c r="K262" s="43"/>
      <c r="L262" s="47"/>
      <c r="M262" s="226"/>
      <c r="N262" s="227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283</v>
      </c>
      <c r="AU262" s="20" t="s">
        <v>84</v>
      </c>
    </row>
    <row r="263" s="2" customFormat="1">
      <c r="A263" s="41"/>
      <c r="B263" s="42"/>
      <c r="C263" s="43"/>
      <c r="D263" s="252" t="s">
        <v>2357</v>
      </c>
      <c r="E263" s="43"/>
      <c r="F263" s="253" t="s">
        <v>3794</v>
      </c>
      <c r="G263" s="43"/>
      <c r="H263" s="43"/>
      <c r="I263" s="225"/>
      <c r="J263" s="43"/>
      <c r="K263" s="43"/>
      <c r="L263" s="47"/>
      <c r="M263" s="239"/>
      <c r="N263" s="240"/>
      <c r="O263" s="241"/>
      <c r="P263" s="241"/>
      <c r="Q263" s="241"/>
      <c r="R263" s="241"/>
      <c r="S263" s="241"/>
      <c r="T263" s="242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2357</v>
      </c>
      <c r="AU263" s="20" t="s">
        <v>84</v>
      </c>
    </row>
    <row r="264" s="2" customFormat="1" ht="6.96" customHeight="1">
      <c r="A264" s="41"/>
      <c r="B264" s="62"/>
      <c r="C264" s="63"/>
      <c r="D264" s="63"/>
      <c r="E264" s="63"/>
      <c r="F264" s="63"/>
      <c r="G264" s="63"/>
      <c r="H264" s="63"/>
      <c r="I264" s="63"/>
      <c r="J264" s="63"/>
      <c r="K264" s="63"/>
      <c r="L264" s="47"/>
      <c r="M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</row>
  </sheetData>
  <sheetProtection sheet="1" autoFilter="0" formatColumns="0" formatRows="0" objects="1" scenarios="1" spinCount="100000" saltValue="rhJfX1GVe+XBf4rgcBR7QdDKIpV1kforewX72iesojT0Bgqxgs/Sqkyj9yUSB34SlNSBlMD1WQUhAyayfT11Ew==" hashValue="pBJ7NJf6Al9hx6rmpPuZ4cv2GYJttaj4/lxXT8onQFb28J056pXO2WlTqGU/Gd1Gw4voVr6bNlgILPW1qESvqA==" algorithmName="SHA-512" password="CC35"/>
  <autoFilter ref="C93:K26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9" r:id="rId1" display="https://podminky.urs.cz/item/CS_URS_2025_02/124253100"/>
    <hyperlink ref="F106" r:id="rId2" display="https://podminky.urs.cz/item/CS_URS_2025_02/131251201"/>
    <hyperlink ref="F114" r:id="rId3" display="https://podminky.urs.cz/item/CS_URS_2025_02/131351201"/>
    <hyperlink ref="F122" r:id="rId4" display="https://podminky.urs.cz/item/CS_URS_2025_02/131451201"/>
    <hyperlink ref="F130" r:id="rId5" display="https://podminky.urs.cz/item/CS_URS_2025_02/132254201"/>
    <hyperlink ref="F134" r:id="rId6" display="https://podminky.urs.cz/item/CS_URS_2025_02/151101102"/>
    <hyperlink ref="F140" r:id="rId7" display="https://podminky.urs.cz/item/CS_URS_2025_02/151101112"/>
    <hyperlink ref="F143" r:id="rId8" display="https://podminky.urs.cz/item/CS_URS_2025_02/162351104"/>
    <hyperlink ref="F151" r:id="rId9" display="https://podminky.urs.cz/item/CS_URS_2025_02/162351124"/>
    <hyperlink ref="F156" r:id="rId10" display="https://podminky.urs.cz/item/CS_URS_2025_02/167151101"/>
    <hyperlink ref="F161" r:id="rId11" display="https://podminky.urs.cz/item/CS_URS_2025_02/171251201"/>
    <hyperlink ref="F165" r:id="rId12" display="https://podminky.urs.cz/item/CS_URS_2025_02/174151101"/>
    <hyperlink ref="F183" r:id="rId13" display="https://podminky.urs.cz/item/CS_URS_2025_02/175151101"/>
    <hyperlink ref="F197" r:id="rId14" display="https://podminky.urs.cz/item/CS_URS_2025_02/274321511"/>
    <hyperlink ref="F206" r:id="rId15" display="https://podminky.urs.cz/item/CS_URS_2025_02/359901111"/>
    <hyperlink ref="F211" r:id="rId16" display="https://podminky.urs.cz/item/CS_URS_2025_02/451317112"/>
    <hyperlink ref="F215" r:id="rId17" display="https://podminky.urs.cz/item/CS_URS_2025_02/451573111"/>
    <hyperlink ref="F225" r:id="rId18" display="https://podminky.urs.cz/item/CS_URS_2025_02/871373121"/>
    <hyperlink ref="F231" r:id="rId19" display="https://podminky.urs.cz/item/CS_URS_2025_02/877370310"/>
    <hyperlink ref="F239" r:id="rId20" display="https://podminky.urs.cz/item/CS_URS_2025_02/961043111"/>
    <hyperlink ref="F243" r:id="rId21" display="https://podminky.urs.cz/item/CS_URS_2025_02/962023491"/>
    <hyperlink ref="F248" r:id="rId22" display="https://podminky.urs.cz/item/CS_URS_2025_02/997013501"/>
    <hyperlink ref="F253" r:id="rId23" display="https://podminky.urs.cz/item/CS_URS_2025_02/997013509"/>
    <hyperlink ref="F258" r:id="rId24" display="https://podminky.urs.cz/item/CS_URS_2025_02/997221615"/>
    <hyperlink ref="F263" r:id="rId25" display="https://podminky.urs.cz/item/CS_URS_2025_02/998332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6"/>
</worksheet>
</file>

<file path=xl/worksheets/sheet4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233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243</v>
      </c>
      <c r="L8" s="23"/>
    </row>
    <row r="9" s="2" customFormat="1" ht="16.5" customHeight="1">
      <c r="A9" s="41"/>
      <c r="B9" s="47"/>
      <c r="C9" s="41"/>
      <c r="D9" s="41"/>
      <c r="E9" s="148" t="s">
        <v>2931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245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3963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34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35</v>
      </c>
      <c r="F23" s="41"/>
      <c r="G23" s="41"/>
      <c r="H23" s="41"/>
      <c r="I23" s="147" t="s">
        <v>29</v>
      </c>
      <c r="J23" s="136" t="s">
        <v>36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34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7" t="s">
        <v>29</v>
      </c>
      <c r="J26" s="136" t="s">
        <v>36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ROUND(J97,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ROUND((SUM(BE97:BE378)),  2)</f>
        <v>0</v>
      </c>
      <c r="G35" s="41"/>
      <c r="H35" s="41"/>
      <c r="I35" s="162">
        <v>0.20999999999999999</v>
      </c>
      <c r="J35" s="161">
        <f>ROUND(((SUM(BE97:BE378))*I35),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ROUND((SUM(BF97:BF378)),  2)</f>
        <v>0</v>
      </c>
      <c r="G36" s="41"/>
      <c r="H36" s="41"/>
      <c r="I36" s="162">
        <v>0.14999999999999999</v>
      </c>
      <c r="J36" s="161">
        <f>ROUND(((SUM(BF97:BF378))*I36),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ROUND((SUM(BG97:BG378)),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ROUND((SUM(BH97:BH378)),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ROUND((SUM(BI97:BI378)),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250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243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2931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245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16 - SO 303 - Odvodnění propustku ul. Svobody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SNOWPLAN, spol. s r.o.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SNOWPLAN, spol. s r.o.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251</v>
      </c>
      <c r="D61" s="176"/>
      <c r="E61" s="176"/>
      <c r="F61" s="176"/>
      <c r="G61" s="176"/>
      <c r="H61" s="176"/>
      <c r="I61" s="176"/>
      <c r="J61" s="177" t="s">
        <v>252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253</v>
      </c>
    </row>
    <row r="64" s="9" customFormat="1" ht="24.96" customHeight="1">
      <c r="A64" s="9"/>
      <c r="B64" s="179"/>
      <c r="C64" s="180"/>
      <c r="D64" s="181" t="s">
        <v>2343</v>
      </c>
      <c r="E64" s="182"/>
      <c r="F64" s="182"/>
      <c r="G64" s="182"/>
      <c r="H64" s="182"/>
      <c r="I64" s="182"/>
      <c r="J64" s="183">
        <f>J98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3" customFormat="1" ht="19.92" customHeight="1">
      <c r="A65" s="13"/>
      <c r="B65" s="244"/>
      <c r="C65" s="128"/>
      <c r="D65" s="245" t="s">
        <v>2344</v>
      </c>
      <c r="E65" s="246"/>
      <c r="F65" s="246"/>
      <c r="G65" s="246"/>
      <c r="H65" s="246"/>
      <c r="I65" s="246"/>
      <c r="J65" s="247">
        <f>J99</f>
        <v>0</v>
      </c>
      <c r="K65" s="128"/>
      <c r="L65" s="248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="13" customFormat="1" ht="19.92" customHeight="1">
      <c r="A66" s="13"/>
      <c r="B66" s="244"/>
      <c r="C66" s="128"/>
      <c r="D66" s="245" t="s">
        <v>2345</v>
      </c>
      <c r="E66" s="246"/>
      <c r="F66" s="246"/>
      <c r="G66" s="246"/>
      <c r="H66" s="246"/>
      <c r="I66" s="246"/>
      <c r="J66" s="247">
        <f>J239</f>
        <v>0</v>
      </c>
      <c r="K66" s="128"/>
      <c r="L66" s="248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</row>
    <row r="67" s="13" customFormat="1" ht="19.92" customHeight="1">
      <c r="A67" s="13"/>
      <c r="B67" s="244"/>
      <c r="C67" s="128"/>
      <c r="D67" s="245" t="s">
        <v>3177</v>
      </c>
      <c r="E67" s="246"/>
      <c r="F67" s="246"/>
      <c r="G67" s="246"/>
      <c r="H67" s="246"/>
      <c r="I67" s="246"/>
      <c r="J67" s="247">
        <f>J260</f>
        <v>0</v>
      </c>
      <c r="K67" s="128"/>
      <c r="L67" s="248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</row>
    <row r="68" s="13" customFormat="1" ht="19.92" customHeight="1">
      <c r="A68" s="13"/>
      <c r="B68" s="244"/>
      <c r="C68" s="128"/>
      <c r="D68" s="245" t="s">
        <v>3282</v>
      </c>
      <c r="E68" s="246"/>
      <c r="F68" s="246"/>
      <c r="G68" s="246"/>
      <c r="H68" s="246"/>
      <c r="I68" s="246"/>
      <c r="J68" s="247">
        <f>J288</f>
        <v>0</v>
      </c>
      <c r="K68" s="128"/>
      <c r="L68" s="248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="13" customFormat="1" ht="19.92" customHeight="1">
      <c r="A69" s="13"/>
      <c r="B69" s="244"/>
      <c r="C69" s="128"/>
      <c r="D69" s="245" t="s">
        <v>3853</v>
      </c>
      <c r="E69" s="246"/>
      <c r="F69" s="246"/>
      <c r="G69" s="246"/>
      <c r="H69" s="246"/>
      <c r="I69" s="246"/>
      <c r="J69" s="247">
        <f>J305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2346</v>
      </c>
      <c r="E70" s="246"/>
      <c r="F70" s="246"/>
      <c r="G70" s="246"/>
      <c r="H70" s="246"/>
      <c r="I70" s="246"/>
      <c r="J70" s="247">
        <f>J313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3285</v>
      </c>
      <c r="E71" s="246"/>
      <c r="F71" s="246"/>
      <c r="G71" s="246"/>
      <c r="H71" s="246"/>
      <c r="I71" s="246"/>
      <c r="J71" s="247">
        <f>J333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2347</v>
      </c>
      <c r="E72" s="246"/>
      <c r="F72" s="246"/>
      <c r="G72" s="246"/>
      <c r="H72" s="246"/>
      <c r="I72" s="246"/>
      <c r="J72" s="247">
        <f>J348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9" customFormat="1" ht="24.96" customHeight="1">
      <c r="A73" s="9"/>
      <c r="B73" s="179"/>
      <c r="C73" s="180"/>
      <c r="D73" s="181" t="s">
        <v>2348</v>
      </c>
      <c r="E73" s="182"/>
      <c r="F73" s="182"/>
      <c r="G73" s="182"/>
      <c r="H73" s="182"/>
      <c r="I73" s="182"/>
      <c r="J73" s="183">
        <f>J352</f>
        <v>0</v>
      </c>
      <c r="K73" s="180"/>
      <c r="L73" s="184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3" customFormat="1" ht="19.92" customHeight="1">
      <c r="A74" s="13"/>
      <c r="B74" s="244"/>
      <c r="C74" s="128"/>
      <c r="D74" s="245" t="s">
        <v>3286</v>
      </c>
      <c r="E74" s="246"/>
      <c r="F74" s="246"/>
      <c r="G74" s="246"/>
      <c r="H74" s="246"/>
      <c r="I74" s="246"/>
      <c r="J74" s="247">
        <f>J353</f>
        <v>0</v>
      </c>
      <c r="K74" s="128"/>
      <c r="L74" s="248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</row>
    <row r="75" s="13" customFormat="1" ht="19.92" customHeight="1">
      <c r="A75" s="13"/>
      <c r="B75" s="244"/>
      <c r="C75" s="128"/>
      <c r="D75" s="245" t="s">
        <v>3287</v>
      </c>
      <c r="E75" s="246"/>
      <c r="F75" s="246"/>
      <c r="G75" s="246"/>
      <c r="H75" s="246"/>
      <c r="I75" s="246"/>
      <c r="J75" s="247">
        <f>J364</f>
        <v>0</v>
      </c>
      <c r="K75" s="128"/>
      <c r="L75" s="248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263</v>
      </c>
      <c r="D82" s="43"/>
      <c r="E82" s="43"/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4" t="str">
        <f>E7</f>
        <v>Úprava okolí přehrady Harcov II.</v>
      </c>
      <c r="F85" s="35"/>
      <c r="G85" s="35"/>
      <c r="H85" s="35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243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4" t="s">
        <v>2931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245</v>
      </c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16 - SO 303 - Odvodnění propustku ul. Svobody</v>
      </c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Liberec</v>
      </c>
      <c r="G91" s="43"/>
      <c r="H91" s="43"/>
      <c r="I91" s="35" t="s">
        <v>23</v>
      </c>
      <c r="J91" s="75" t="str">
        <f>IF(J14="","",J14)</f>
        <v>10. 12. 2025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Statutární město Liberec</v>
      </c>
      <c r="G93" s="43"/>
      <c r="H93" s="43"/>
      <c r="I93" s="35" t="s">
        <v>33</v>
      </c>
      <c r="J93" s="39" t="str">
        <f>E23</f>
        <v>SNOWPLAN, spol. s r.o.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25.65" customHeight="1">
      <c r="A94" s="41"/>
      <c r="B94" s="42"/>
      <c r="C94" s="35" t="s">
        <v>31</v>
      </c>
      <c r="D94" s="43"/>
      <c r="E94" s="43"/>
      <c r="F94" s="30" t="str">
        <f>IF(E20="","",E20)</f>
        <v>Vyplň údaj</v>
      </c>
      <c r="G94" s="43"/>
      <c r="H94" s="43"/>
      <c r="I94" s="35" t="s">
        <v>38</v>
      </c>
      <c r="J94" s="39" t="str">
        <f>E26</f>
        <v>SNOWPLAN, spol. s r.o.</v>
      </c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0" customFormat="1" ht="29.28" customHeight="1">
      <c r="A96" s="185"/>
      <c r="B96" s="186"/>
      <c r="C96" s="187" t="s">
        <v>264</v>
      </c>
      <c r="D96" s="188" t="s">
        <v>60</v>
      </c>
      <c r="E96" s="188" t="s">
        <v>56</v>
      </c>
      <c r="F96" s="188" t="s">
        <v>57</v>
      </c>
      <c r="G96" s="188" t="s">
        <v>265</v>
      </c>
      <c r="H96" s="188" t="s">
        <v>266</v>
      </c>
      <c r="I96" s="188" t="s">
        <v>267</v>
      </c>
      <c r="J96" s="188" t="s">
        <v>252</v>
      </c>
      <c r="K96" s="189" t="s">
        <v>268</v>
      </c>
      <c r="L96" s="190"/>
      <c r="M96" s="95" t="s">
        <v>19</v>
      </c>
      <c r="N96" s="96" t="s">
        <v>45</v>
      </c>
      <c r="O96" s="96" t="s">
        <v>269</v>
      </c>
      <c r="P96" s="96" t="s">
        <v>270</v>
      </c>
      <c r="Q96" s="96" t="s">
        <v>271</v>
      </c>
      <c r="R96" s="96" t="s">
        <v>272</v>
      </c>
      <c r="S96" s="96" t="s">
        <v>273</v>
      </c>
      <c r="T96" s="97" t="s">
        <v>274</v>
      </c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</row>
    <row r="97" s="2" customFormat="1" ht="22.8" customHeight="1">
      <c r="A97" s="41"/>
      <c r="B97" s="42"/>
      <c r="C97" s="102" t="s">
        <v>275</v>
      </c>
      <c r="D97" s="43"/>
      <c r="E97" s="43"/>
      <c r="F97" s="43"/>
      <c r="G97" s="43"/>
      <c r="H97" s="43"/>
      <c r="I97" s="43"/>
      <c r="J97" s="191">
        <f>BK97</f>
        <v>0</v>
      </c>
      <c r="K97" s="43"/>
      <c r="L97" s="47"/>
      <c r="M97" s="98"/>
      <c r="N97" s="192"/>
      <c r="O97" s="99"/>
      <c r="P97" s="193">
        <f>P98+P352</f>
        <v>0</v>
      </c>
      <c r="Q97" s="99"/>
      <c r="R97" s="193">
        <f>R98+R352</f>
        <v>49.988983920000003</v>
      </c>
      <c r="S97" s="99"/>
      <c r="T97" s="194">
        <f>T98+T352</f>
        <v>3.1957200000000001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74</v>
      </c>
      <c r="AU97" s="20" t="s">
        <v>253</v>
      </c>
      <c r="BK97" s="195">
        <f>BK98+BK352</f>
        <v>0</v>
      </c>
    </row>
    <row r="98" s="11" customFormat="1" ht="25.92" customHeight="1">
      <c r="A98" s="11"/>
      <c r="B98" s="196"/>
      <c r="C98" s="197"/>
      <c r="D98" s="198" t="s">
        <v>74</v>
      </c>
      <c r="E98" s="199" t="s">
        <v>2350</v>
      </c>
      <c r="F98" s="199" t="s">
        <v>2351</v>
      </c>
      <c r="G98" s="197"/>
      <c r="H98" s="197"/>
      <c r="I98" s="200"/>
      <c r="J98" s="201">
        <f>BK98</f>
        <v>0</v>
      </c>
      <c r="K98" s="197"/>
      <c r="L98" s="202"/>
      <c r="M98" s="203"/>
      <c r="N98" s="204"/>
      <c r="O98" s="204"/>
      <c r="P98" s="205">
        <f>P99+P239+P260+P288+P305+P313+P333+P348</f>
        <v>0</v>
      </c>
      <c r="Q98" s="204"/>
      <c r="R98" s="205">
        <f>R99+R239+R260+R288+R305+R313+R333+R348</f>
        <v>49.90207092</v>
      </c>
      <c r="S98" s="204"/>
      <c r="T98" s="206">
        <f>T99+T239+T260+T288+T305+T313+T333+T348</f>
        <v>3.1957200000000001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75</v>
      </c>
      <c r="AY98" s="207" t="s">
        <v>277</v>
      </c>
      <c r="BK98" s="209">
        <f>BK99+BK239+BK260+BK288+BK305+BK313+BK333+BK348</f>
        <v>0</v>
      </c>
    </row>
    <row r="99" s="11" customFormat="1" ht="22.8" customHeight="1">
      <c r="A99" s="11"/>
      <c r="B99" s="196"/>
      <c r="C99" s="197"/>
      <c r="D99" s="198" t="s">
        <v>74</v>
      </c>
      <c r="E99" s="249" t="s">
        <v>82</v>
      </c>
      <c r="F99" s="249" t="s">
        <v>328</v>
      </c>
      <c r="G99" s="197"/>
      <c r="H99" s="197"/>
      <c r="I99" s="200"/>
      <c r="J99" s="250">
        <f>BK99</f>
        <v>0</v>
      </c>
      <c r="K99" s="197"/>
      <c r="L99" s="202"/>
      <c r="M99" s="203"/>
      <c r="N99" s="204"/>
      <c r="O99" s="204"/>
      <c r="P99" s="205">
        <f>SUM(P100:P238)</f>
        <v>0</v>
      </c>
      <c r="Q99" s="204"/>
      <c r="R99" s="205">
        <f>SUM(R100:R238)</f>
        <v>0.045695999999999994</v>
      </c>
      <c r="S99" s="204"/>
      <c r="T99" s="206">
        <f>SUM(T100:T238)</f>
        <v>0</v>
      </c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R99" s="207" t="s">
        <v>82</v>
      </c>
      <c r="AT99" s="208" t="s">
        <v>74</v>
      </c>
      <c r="AU99" s="208" t="s">
        <v>82</v>
      </c>
      <c r="AY99" s="207" t="s">
        <v>277</v>
      </c>
      <c r="BK99" s="209">
        <f>SUM(BK100:BK238)</f>
        <v>0</v>
      </c>
    </row>
    <row r="100" s="2" customFormat="1" ht="16.5" customHeight="1">
      <c r="A100" s="41"/>
      <c r="B100" s="42"/>
      <c r="C100" s="210" t="s">
        <v>82</v>
      </c>
      <c r="D100" s="210" t="s">
        <v>278</v>
      </c>
      <c r="E100" s="211" t="s">
        <v>3964</v>
      </c>
      <c r="F100" s="212" t="s">
        <v>3965</v>
      </c>
      <c r="G100" s="213" t="s">
        <v>1041</v>
      </c>
      <c r="H100" s="214">
        <v>52.25</v>
      </c>
      <c r="I100" s="215"/>
      <c r="J100" s="216">
        <f>ROUND(I100*H100,2)</f>
        <v>0</v>
      </c>
      <c r="K100" s="212" t="s">
        <v>2354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278</v>
      </c>
      <c r="AU100" s="221" t="s">
        <v>84</v>
      </c>
      <c r="AY100" s="20" t="s">
        <v>277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3966</v>
      </c>
    </row>
    <row r="101" s="2" customFormat="1">
      <c r="A101" s="41"/>
      <c r="B101" s="42"/>
      <c r="C101" s="43"/>
      <c r="D101" s="223" t="s">
        <v>283</v>
      </c>
      <c r="E101" s="43"/>
      <c r="F101" s="224" t="s">
        <v>3967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283</v>
      </c>
      <c r="AU101" s="20" t="s">
        <v>84</v>
      </c>
    </row>
    <row r="102" s="2" customFormat="1">
      <c r="A102" s="41"/>
      <c r="B102" s="42"/>
      <c r="C102" s="43"/>
      <c r="D102" s="252" t="s">
        <v>2357</v>
      </c>
      <c r="E102" s="43"/>
      <c r="F102" s="253" t="s">
        <v>3968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2357</v>
      </c>
      <c r="AU102" s="20" t="s">
        <v>84</v>
      </c>
    </row>
    <row r="103" s="12" customFormat="1">
      <c r="A103" s="12"/>
      <c r="B103" s="228"/>
      <c r="C103" s="229"/>
      <c r="D103" s="223" t="s">
        <v>285</v>
      </c>
      <c r="E103" s="230" t="s">
        <v>19</v>
      </c>
      <c r="F103" s="231" t="s">
        <v>3969</v>
      </c>
      <c r="G103" s="229"/>
      <c r="H103" s="232">
        <v>52.25</v>
      </c>
      <c r="I103" s="233"/>
      <c r="J103" s="229"/>
      <c r="K103" s="229"/>
      <c r="L103" s="234"/>
      <c r="M103" s="235"/>
      <c r="N103" s="236"/>
      <c r="O103" s="236"/>
      <c r="P103" s="236"/>
      <c r="Q103" s="236"/>
      <c r="R103" s="236"/>
      <c r="S103" s="236"/>
      <c r="T103" s="237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T103" s="238" t="s">
        <v>285</v>
      </c>
      <c r="AU103" s="238" t="s">
        <v>84</v>
      </c>
      <c r="AV103" s="12" t="s">
        <v>84</v>
      </c>
      <c r="AW103" s="12" t="s">
        <v>37</v>
      </c>
      <c r="AX103" s="12" t="s">
        <v>82</v>
      </c>
      <c r="AY103" s="238" t="s">
        <v>277</v>
      </c>
    </row>
    <row r="104" s="2" customFormat="1" ht="16.5" customHeight="1">
      <c r="A104" s="41"/>
      <c r="B104" s="42"/>
      <c r="C104" s="210" t="s">
        <v>84</v>
      </c>
      <c r="D104" s="210" t="s">
        <v>278</v>
      </c>
      <c r="E104" s="211" t="s">
        <v>3298</v>
      </c>
      <c r="F104" s="212" t="s">
        <v>3299</v>
      </c>
      <c r="G104" s="213" t="s">
        <v>1131</v>
      </c>
      <c r="H104" s="214">
        <v>25.949999999999999</v>
      </c>
      <c r="I104" s="215"/>
      <c r="J104" s="216">
        <f>ROUND(I104*H104,2)</f>
        <v>0</v>
      </c>
      <c r="K104" s="212" t="s">
        <v>2354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278</v>
      </c>
      <c r="AU104" s="221" t="s">
        <v>84</v>
      </c>
      <c r="AY104" s="20" t="s">
        <v>277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3970</v>
      </c>
    </row>
    <row r="105" s="2" customFormat="1">
      <c r="A105" s="41"/>
      <c r="B105" s="42"/>
      <c r="C105" s="43"/>
      <c r="D105" s="223" t="s">
        <v>283</v>
      </c>
      <c r="E105" s="43"/>
      <c r="F105" s="224" t="s">
        <v>3301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283</v>
      </c>
      <c r="AU105" s="20" t="s">
        <v>84</v>
      </c>
    </row>
    <row r="106" s="2" customFormat="1">
      <c r="A106" s="41"/>
      <c r="B106" s="42"/>
      <c r="C106" s="43"/>
      <c r="D106" s="252" t="s">
        <v>2357</v>
      </c>
      <c r="E106" s="43"/>
      <c r="F106" s="253" t="s">
        <v>3302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2357</v>
      </c>
      <c r="AU106" s="20" t="s">
        <v>84</v>
      </c>
    </row>
    <row r="107" s="12" customFormat="1">
      <c r="A107" s="12"/>
      <c r="B107" s="228"/>
      <c r="C107" s="229"/>
      <c r="D107" s="223" t="s">
        <v>285</v>
      </c>
      <c r="E107" s="230" t="s">
        <v>19</v>
      </c>
      <c r="F107" s="231" t="s">
        <v>3971</v>
      </c>
      <c r="G107" s="229"/>
      <c r="H107" s="232">
        <v>0.75</v>
      </c>
      <c r="I107" s="233"/>
      <c r="J107" s="229"/>
      <c r="K107" s="229"/>
      <c r="L107" s="234"/>
      <c r="M107" s="235"/>
      <c r="N107" s="236"/>
      <c r="O107" s="236"/>
      <c r="P107" s="236"/>
      <c r="Q107" s="236"/>
      <c r="R107" s="236"/>
      <c r="S107" s="236"/>
      <c r="T107" s="237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T107" s="238" t="s">
        <v>285</v>
      </c>
      <c r="AU107" s="238" t="s">
        <v>84</v>
      </c>
      <c r="AV107" s="12" t="s">
        <v>84</v>
      </c>
      <c r="AW107" s="12" t="s">
        <v>37</v>
      </c>
      <c r="AX107" s="12" t="s">
        <v>75</v>
      </c>
      <c r="AY107" s="238" t="s">
        <v>277</v>
      </c>
    </row>
    <row r="108" s="12" customFormat="1">
      <c r="A108" s="12"/>
      <c r="B108" s="228"/>
      <c r="C108" s="229"/>
      <c r="D108" s="223" t="s">
        <v>285</v>
      </c>
      <c r="E108" s="230" t="s">
        <v>19</v>
      </c>
      <c r="F108" s="231" t="s">
        <v>3972</v>
      </c>
      <c r="G108" s="229"/>
      <c r="H108" s="232">
        <v>3.1000000000000001</v>
      </c>
      <c r="I108" s="233"/>
      <c r="J108" s="229"/>
      <c r="K108" s="229"/>
      <c r="L108" s="234"/>
      <c r="M108" s="235"/>
      <c r="N108" s="236"/>
      <c r="O108" s="236"/>
      <c r="P108" s="236"/>
      <c r="Q108" s="236"/>
      <c r="R108" s="236"/>
      <c r="S108" s="236"/>
      <c r="T108" s="237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T108" s="238" t="s">
        <v>285</v>
      </c>
      <c r="AU108" s="238" t="s">
        <v>84</v>
      </c>
      <c r="AV108" s="12" t="s">
        <v>84</v>
      </c>
      <c r="AW108" s="12" t="s">
        <v>37</v>
      </c>
      <c r="AX108" s="12" t="s">
        <v>75</v>
      </c>
      <c r="AY108" s="238" t="s">
        <v>277</v>
      </c>
    </row>
    <row r="109" s="16" customFormat="1">
      <c r="A109" s="16"/>
      <c r="B109" s="291"/>
      <c r="C109" s="292"/>
      <c r="D109" s="223" t="s">
        <v>285</v>
      </c>
      <c r="E109" s="293" t="s">
        <v>19</v>
      </c>
      <c r="F109" s="294" t="s">
        <v>3297</v>
      </c>
      <c r="G109" s="292"/>
      <c r="H109" s="295">
        <v>3.8500000000000001</v>
      </c>
      <c r="I109" s="296"/>
      <c r="J109" s="292"/>
      <c r="K109" s="292"/>
      <c r="L109" s="297"/>
      <c r="M109" s="298"/>
      <c r="N109" s="299"/>
      <c r="O109" s="299"/>
      <c r="P109" s="299"/>
      <c r="Q109" s="299"/>
      <c r="R109" s="299"/>
      <c r="S109" s="299"/>
      <c r="T109" s="300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T109" s="301" t="s">
        <v>285</v>
      </c>
      <c r="AU109" s="301" t="s">
        <v>84</v>
      </c>
      <c r="AV109" s="16" t="s">
        <v>98</v>
      </c>
      <c r="AW109" s="16" t="s">
        <v>37</v>
      </c>
      <c r="AX109" s="16" t="s">
        <v>75</v>
      </c>
      <c r="AY109" s="301" t="s">
        <v>277</v>
      </c>
    </row>
    <row r="110" s="12" customFormat="1">
      <c r="A110" s="12"/>
      <c r="B110" s="228"/>
      <c r="C110" s="229"/>
      <c r="D110" s="223" t="s">
        <v>285</v>
      </c>
      <c r="E110" s="230" t="s">
        <v>19</v>
      </c>
      <c r="F110" s="231" t="s">
        <v>3973</v>
      </c>
      <c r="G110" s="229"/>
      <c r="H110" s="232">
        <v>15.675000000000001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285</v>
      </c>
      <c r="AU110" s="238" t="s">
        <v>84</v>
      </c>
      <c r="AV110" s="12" t="s">
        <v>84</v>
      </c>
      <c r="AW110" s="12" t="s">
        <v>37</v>
      </c>
      <c r="AX110" s="12" t="s">
        <v>75</v>
      </c>
      <c r="AY110" s="238" t="s">
        <v>277</v>
      </c>
    </row>
    <row r="111" s="12" customFormat="1">
      <c r="A111" s="12"/>
      <c r="B111" s="228"/>
      <c r="C111" s="229"/>
      <c r="D111" s="223" t="s">
        <v>285</v>
      </c>
      <c r="E111" s="230" t="s">
        <v>19</v>
      </c>
      <c r="F111" s="231" t="s">
        <v>3974</v>
      </c>
      <c r="G111" s="229"/>
      <c r="H111" s="232">
        <v>-5.2249999999999996</v>
      </c>
      <c r="I111" s="233"/>
      <c r="J111" s="229"/>
      <c r="K111" s="229"/>
      <c r="L111" s="234"/>
      <c r="M111" s="235"/>
      <c r="N111" s="236"/>
      <c r="O111" s="236"/>
      <c r="P111" s="236"/>
      <c r="Q111" s="236"/>
      <c r="R111" s="236"/>
      <c r="S111" s="236"/>
      <c r="T111" s="237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T111" s="238" t="s">
        <v>285</v>
      </c>
      <c r="AU111" s="238" t="s">
        <v>84</v>
      </c>
      <c r="AV111" s="12" t="s">
        <v>84</v>
      </c>
      <c r="AW111" s="12" t="s">
        <v>37</v>
      </c>
      <c r="AX111" s="12" t="s">
        <v>75</v>
      </c>
      <c r="AY111" s="238" t="s">
        <v>277</v>
      </c>
    </row>
    <row r="112" s="12" customFormat="1">
      <c r="A112" s="12"/>
      <c r="B112" s="228"/>
      <c r="C112" s="229"/>
      <c r="D112" s="223" t="s">
        <v>285</v>
      </c>
      <c r="E112" s="230" t="s">
        <v>19</v>
      </c>
      <c r="F112" s="231" t="s">
        <v>3975</v>
      </c>
      <c r="G112" s="229"/>
      <c r="H112" s="232">
        <v>15.5</v>
      </c>
      <c r="I112" s="233"/>
      <c r="J112" s="229"/>
      <c r="K112" s="229"/>
      <c r="L112" s="234"/>
      <c r="M112" s="235"/>
      <c r="N112" s="236"/>
      <c r="O112" s="236"/>
      <c r="P112" s="236"/>
      <c r="Q112" s="236"/>
      <c r="R112" s="236"/>
      <c r="S112" s="236"/>
      <c r="T112" s="237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T112" s="238" t="s">
        <v>285</v>
      </c>
      <c r="AU112" s="238" t="s">
        <v>84</v>
      </c>
      <c r="AV112" s="12" t="s">
        <v>84</v>
      </c>
      <c r="AW112" s="12" t="s">
        <v>37</v>
      </c>
      <c r="AX112" s="12" t="s">
        <v>75</v>
      </c>
      <c r="AY112" s="238" t="s">
        <v>277</v>
      </c>
    </row>
    <row r="113" s="16" customFormat="1">
      <c r="A113" s="16"/>
      <c r="B113" s="291"/>
      <c r="C113" s="292"/>
      <c r="D113" s="223" t="s">
        <v>285</v>
      </c>
      <c r="E113" s="293" t="s">
        <v>19</v>
      </c>
      <c r="F113" s="294" t="s">
        <v>3297</v>
      </c>
      <c r="G113" s="292"/>
      <c r="H113" s="295">
        <v>25.949999999999999</v>
      </c>
      <c r="I113" s="296"/>
      <c r="J113" s="292"/>
      <c r="K113" s="292"/>
      <c r="L113" s="297"/>
      <c r="M113" s="298"/>
      <c r="N113" s="299"/>
      <c r="O113" s="299"/>
      <c r="P113" s="299"/>
      <c r="Q113" s="299"/>
      <c r="R113" s="299"/>
      <c r="S113" s="299"/>
      <c r="T113" s="300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T113" s="301" t="s">
        <v>285</v>
      </c>
      <c r="AU113" s="301" t="s">
        <v>84</v>
      </c>
      <c r="AV113" s="16" t="s">
        <v>98</v>
      </c>
      <c r="AW113" s="16" t="s">
        <v>37</v>
      </c>
      <c r="AX113" s="16" t="s">
        <v>82</v>
      </c>
      <c r="AY113" s="301" t="s">
        <v>277</v>
      </c>
    </row>
    <row r="114" s="2" customFormat="1" ht="16.5" customHeight="1">
      <c r="A114" s="41"/>
      <c r="B114" s="42"/>
      <c r="C114" s="210" t="s">
        <v>98</v>
      </c>
      <c r="D114" s="210" t="s">
        <v>278</v>
      </c>
      <c r="E114" s="211" t="s">
        <v>3857</v>
      </c>
      <c r="F114" s="212" t="s">
        <v>3858</v>
      </c>
      <c r="G114" s="213" t="s">
        <v>1131</v>
      </c>
      <c r="H114" s="214">
        <v>16.831</v>
      </c>
      <c r="I114" s="215"/>
      <c r="J114" s="216">
        <f>ROUND(I114*H114,2)</f>
        <v>0</v>
      </c>
      <c r="K114" s="212" t="s">
        <v>2354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278</v>
      </c>
      <c r="AU114" s="221" t="s">
        <v>84</v>
      </c>
      <c r="AY114" s="20" t="s">
        <v>277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3976</v>
      </c>
    </row>
    <row r="115" s="2" customFormat="1">
      <c r="A115" s="41"/>
      <c r="B115" s="42"/>
      <c r="C115" s="43"/>
      <c r="D115" s="223" t="s">
        <v>283</v>
      </c>
      <c r="E115" s="43"/>
      <c r="F115" s="224" t="s">
        <v>3860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283</v>
      </c>
      <c r="AU115" s="20" t="s">
        <v>84</v>
      </c>
    </row>
    <row r="116" s="2" customFormat="1">
      <c r="A116" s="41"/>
      <c r="B116" s="42"/>
      <c r="C116" s="43"/>
      <c r="D116" s="252" t="s">
        <v>2357</v>
      </c>
      <c r="E116" s="43"/>
      <c r="F116" s="253" t="s">
        <v>3861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2357</v>
      </c>
      <c r="AU116" s="20" t="s">
        <v>84</v>
      </c>
    </row>
    <row r="117" s="12" customFormat="1">
      <c r="A117" s="12"/>
      <c r="B117" s="228"/>
      <c r="C117" s="229"/>
      <c r="D117" s="223" t="s">
        <v>285</v>
      </c>
      <c r="E117" s="230" t="s">
        <v>19</v>
      </c>
      <c r="F117" s="231" t="s">
        <v>3977</v>
      </c>
      <c r="G117" s="229"/>
      <c r="H117" s="232">
        <v>2.7000000000000002</v>
      </c>
      <c r="I117" s="233"/>
      <c r="J117" s="229"/>
      <c r="K117" s="229"/>
      <c r="L117" s="234"/>
      <c r="M117" s="235"/>
      <c r="N117" s="236"/>
      <c r="O117" s="236"/>
      <c r="P117" s="236"/>
      <c r="Q117" s="236"/>
      <c r="R117" s="236"/>
      <c r="S117" s="236"/>
      <c r="T117" s="237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T117" s="238" t="s">
        <v>285</v>
      </c>
      <c r="AU117" s="238" t="s">
        <v>84</v>
      </c>
      <c r="AV117" s="12" t="s">
        <v>84</v>
      </c>
      <c r="AW117" s="12" t="s">
        <v>37</v>
      </c>
      <c r="AX117" s="12" t="s">
        <v>75</v>
      </c>
      <c r="AY117" s="238" t="s">
        <v>277</v>
      </c>
    </row>
    <row r="118" s="16" customFormat="1">
      <c r="A118" s="16"/>
      <c r="B118" s="291"/>
      <c r="C118" s="292"/>
      <c r="D118" s="223" t="s">
        <v>285</v>
      </c>
      <c r="E118" s="293" t="s">
        <v>19</v>
      </c>
      <c r="F118" s="294" t="s">
        <v>3297</v>
      </c>
      <c r="G118" s="292"/>
      <c r="H118" s="295">
        <v>2.7000000000000002</v>
      </c>
      <c r="I118" s="296"/>
      <c r="J118" s="292"/>
      <c r="K118" s="292"/>
      <c r="L118" s="297"/>
      <c r="M118" s="298"/>
      <c r="N118" s="299"/>
      <c r="O118" s="299"/>
      <c r="P118" s="299"/>
      <c r="Q118" s="299"/>
      <c r="R118" s="299"/>
      <c r="S118" s="299"/>
      <c r="T118" s="300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T118" s="301" t="s">
        <v>285</v>
      </c>
      <c r="AU118" s="301" t="s">
        <v>84</v>
      </c>
      <c r="AV118" s="16" t="s">
        <v>98</v>
      </c>
      <c r="AW118" s="16" t="s">
        <v>37</v>
      </c>
      <c r="AX118" s="16" t="s">
        <v>75</v>
      </c>
      <c r="AY118" s="301" t="s">
        <v>277</v>
      </c>
    </row>
    <row r="119" s="12" customFormat="1">
      <c r="A119" s="12"/>
      <c r="B119" s="228"/>
      <c r="C119" s="229"/>
      <c r="D119" s="223" t="s">
        <v>285</v>
      </c>
      <c r="E119" s="230" t="s">
        <v>19</v>
      </c>
      <c r="F119" s="231" t="s">
        <v>3978</v>
      </c>
      <c r="G119" s="229"/>
      <c r="H119" s="232">
        <v>34.991999999999997</v>
      </c>
      <c r="I119" s="233"/>
      <c r="J119" s="229"/>
      <c r="K119" s="229"/>
      <c r="L119" s="234"/>
      <c r="M119" s="235"/>
      <c r="N119" s="236"/>
      <c r="O119" s="236"/>
      <c r="P119" s="236"/>
      <c r="Q119" s="236"/>
      <c r="R119" s="236"/>
      <c r="S119" s="236"/>
      <c r="T119" s="237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T119" s="238" t="s">
        <v>285</v>
      </c>
      <c r="AU119" s="238" t="s">
        <v>84</v>
      </c>
      <c r="AV119" s="12" t="s">
        <v>84</v>
      </c>
      <c r="AW119" s="12" t="s">
        <v>37</v>
      </c>
      <c r="AX119" s="12" t="s">
        <v>75</v>
      </c>
      <c r="AY119" s="238" t="s">
        <v>277</v>
      </c>
    </row>
    <row r="120" s="12" customFormat="1">
      <c r="A120" s="12"/>
      <c r="B120" s="228"/>
      <c r="C120" s="229"/>
      <c r="D120" s="223" t="s">
        <v>285</v>
      </c>
      <c r="E120" s="230" t="s">
        <v>19</v>
      </c>
      <c r="F120" s="231" t="s">
        <v>3979</v>
      </c>
      <c r="G120" s="229"/>
      <c r="H120" s="232">
        <v>-1.331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285</v>
      </c>
      <c r="AU120" s="238" t="s">
        <v>84</v>
      </c>
      <c r="AV120" s="12" t="s">
        <v>84</v>
      </c>
      <c r="AW120" s="12" t="s">
        <v>37</v>
      </c>
      <c r="AX120" s="12" t="s">
        <v>75</v>
      </c>
      <c r="AY120" s="238" t="s">
        <v>277</v>
      </c>
    </row>
    <row r="121" s="16" customFormat="1">
      <c r="A121" s="16"/>
      <c r="B121" s="291"/>
      <c r="C121" s="292"/>
      <c r="D121" s="223" t="s">
        <v>285</v>
      </c>
      <c r="E121" s="293" t="s">
        <v>19</v>
      </c>
      <c r="F121" s="294" t="s">
        <v>3297</v>
      </c>
      <c r="G121" s="292"/>
      <c r="H121" s="295">
        <v>33.661000000000001</v>
      </c>
      <c r="I121" s="296"/>
      <c r="J121" s="292"/>
      <c r="K121" s="292"/>
      <c r="L121" s="297"/>
      <c r="M121" s="298"/>
      <c r="N121" s="299"/>
      <c r="O121" s="299"/>
      <c r="P121" s="299"/>
      <c r="Q121" s="299"/>
      <c r="R121" s="299"/>
      <c r="S121" s="299"/>
      <c r="T121" s="300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T121" s="301" t="s">
        <v>285</v>
      </c>
      <c r="AU121" s="301" t="s">
        <v>84</v>
      </c>
      <c r="AV121" s="16" t="s">
        <v>98</v>
      </c>
      <c r="AW121" s="16" t="s">
        <v>37</v>
      </c>
      <c r="AX121" s="16" t="s">
        <v>75</v>
      </c>
      <c r="AY121" s="301" t="s">
        <v>277</v>
      </c>
    </row>
    <row r="122" s="12" customFormat="1">
      <c r="A122" s="12"/>
      <c r="B122" s="228"/>
      <c r="C122" s="229"/>
      <c r="D122" s="223" t="s">
        <v>285</v>
      </c>
      <c r="E122" s="230" t="s">
        <v>19</v>
      </c>
      <c r="F122" s="231" t="s">
        <v>3980</v>
      </c>
      <c r="G122" s="229"/>
      <c r="H122" s="232">
        <v>16.831</v>
      </c>
      <c r="I122" s="233"/>
      <c r="J122" s="229"/>
      <c r="K122" s="229"/>
      <c r="L122" s="234"/>
      <c r="M122" s="235"/>
      <c r="N122" s="236"/>
      <c r="O122" s="236"/>
      <c r="P122" s="236"/>
      <c r="Q122" s="236"/>
      <c r="R122" s="236"/>
      <c r="S122" s="236"/>
      <c r="T122" s="237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T122" s="238" t="s">
        <v>285</v>
      </c>
      <c r="AU122" s="238" t="s">
        <v>84</v>
      </c>
      <c r="AV122" s="12" t="s">
        <v>84</v>
      </c>
      <c r="AW122" s="12" t="s">
        <v>37</v>
      </c>
      <c r="AX122" s="12" t="s">
        <v>82</v>
      </c>
      <c r="AY122" s="238" t="s">
        <v>277</v>
      </c>
    </row>
    <row r="123" s="2" customFormat="1" ht="16.5" customHeight="1">
      <c r="A123" s="41"/>
      <c r="B123" s="42"/>
      <c r="C123" s="210" t="s">
        <v>102</v>
      </c>
      <c r="D123" s="210" t="s">
        <v>278</v>
      </c>
      <c r="E123" s="211" t="s">
        <v>3865</v>
      </c>
      <c r="F123" s="212" t="s">
        <v>3866</v>
      </c>
      <c r="G123" s="213" t="s">
        <v>1131</v>
      </c>
      <c r="H123" s="214">
        <v>10.098000000000001</v>
      </c>
      <c r="I123" s="215"/>
      <c r="J123" s="216">
        <f>ROUND(I123*H123,2)</f>
        <v>0</v>
      </c>
      <c r="K123" s="212" t="s">
        <v>2354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278</v>
      </c>
      <c r="AU123" s="221" t="s">
        <v>84</v>
      </c>
      <c r="AY123" s="20" t="s">
        <v>277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3981</v>
      </c>
    </row>
    <row r="124" s="2" customFormat="1">
      <c r="A124" s="41"/>
      <c r="B124" s="42"/>
      <c r="C124" s="43"/>
      <c r="D124" s="223" t="s">
        <v>283</v>
      </c>
      <c r="E124" s="43"/>
      <c r="F124" s="224" t="s">
        <v>3868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283</v>
      </c>
      <c r="AU124" s="20" t="s">
        <v>84</v>
      </c>
    </row>
    <row r="125" s="2" customFormat="1">
      <c r="A125" s="41"/>
      <c r="B125" s="42"/>
      <c r="C125" s="43"/>
      <c r="D125" s="252" t="s">
        <v>2357</v>
      </c>
      <c r="E125" s="43"/>
      <c r="F125" s="253" t="s">
        <v>3869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2357</v>
      </c>
      <c r="AU125" s="20" t="s">
        <v>84</v>
      </c>
    </row>
    <row r="126" s="12" customFormat="1">
      <c r="A126" s="12"/>
      <c r="B126" s="228"/>
      <c r="C126" s="229"/>
      <c r="D126" s="223" t="s">
        <v>285</v>
      </c>
      <c r="E126" s="230" t="s">
        <v>19</v>
      </c>
      <c r="F126" s="231" t="s">
        <v>3977</v>
      </c>
      <c r="G126" s="229"/>
      <c r="H126" s="232">
        <v>2.7000000000000002</v>
      </c>
      <c r="I126" s="233"/>
      <c r="J126" s="229"/>
      <c r="K126" s="229"/>
      <c r="L126" s="234"/>
      <c r="M126" s="235"/>
      <c r="N126" s="236"/>
      <c r="O126" s="236"/>
      <c r="P126" s="236"/>
      <c r="Q126" s="236"/>
      <c r="R126" s="236"/>
      <c r="S126" s="236"/>
      <c r="T126" s="237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T126" s="238" t="s">
        <v>285</v>
      </c>
      <c r="AU126" s="238" t="s">
        <v>84</v>
      </c>
      <c r="AV126" s="12" t="s">
        <v>84</v>
      </c>
      <c r="AW126" s="12" t="s">
        <v>37</v>
      </c>
      <c r="AX126" s="12" t="s">
        <v>75</v>
      </c>
      <c r="AY126" s="238" t="s">
        <v>277</v>
      </c>
    </row>
    <row r="127" s="16" customFormat="1">
      <c r="A127" s="16"/>
      <c r="B127" s="291"/>
      <c r="C127" s="292"/>
      <c r="D127" s="223" t="s">
        <v>285</v>
      </c>
      <c r="E127" s="293" t="s">
        <v>19</v>
      </c>
      <c r="F127" s="294" t="s">
        <v>3297</v>
      </c>
      <c r="G127" s="292"/>
      <c r="H127" s="295">
        <v>2.7000000000000002</v>
      </c>
      <c r="I127" s="296"/>
      <c r="J127" s="292"/>
      <c r="K127" s="292"/>
      <c r="L127" s="297"/>
      <c r="M127" s="298"/>
      <c r="N127" s="299"/>
      <c r="O127" s="299"/>
      <c r="P127" s="299"/>
      <c r="Q127" s="299"/>
      <c r="R127" s="299"/>
      <c r="S127" s="299"/>
      <c r="T127" s="300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T127" s="301" t="s">
        <v>285</v>
      </c>
      <c r="AU127" s="301" t="s">
        <v>84</v>
      </c>
      <c r="AV127" s="16" t="s">
        <v>98</v>
      </c>
      <c r="AW127" s="16" t="s">
        <v>37</v>
      </c>
      <c r="AX127" s="16" t="s">
        <v>75</v>
      </c>
      <c r="AY127" s="301" t="s">
        <v>277</v>
      </c>
    </row>
    <row r="128" s="12" customFormat="1">
      <c r="A128" s="12"/>
      <c r="B128" s="228"/>
      <c r="C128" s="229"/>
      <c r="D128" s="223" t="s">
        <v>285</v>
      </c>
      <c r="E128" s="230" t="s">
        <v>19</v>
      </c>
      <c r="F128" s="231" t="s">
        <v>3978</v>
      </c>
      <c r="G128" s="229"/>
      <c r="H128" s="232">
        <v>34.991999999999997</v>
      </c>
      <c r="I128" s="233"/>
      <c r="J128" s="229"/>
      <c r="K128" s="229"/>
      <c r="L128" s="234"/>
      <c r="M128" s="235"/>
      <c r="N128" s="236"/>
      <c r="O128" s="236"/>
      <c r="P128" s="236"/>
      <c r="Q128" s="236"/>
      <c r="R128" s="236"/>
      <c r="S128" s="236"/>
      <c r="T128" s="237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T128" s="238" t="s">
        <v>285</v>
      </c>
      <c r="AU128" s="238" t="s">
        <v>84</v>
      </c>
      <c r="AV128" s="12" t="s">
        <v>84</v>
      </c>
      <c r="AW128" s="12" t="s">
        <v>37</v>
      </c>
      <c r="AX128" s="12" t="s">
        <v>75</v>
      </c>
      <c r="AY128" s="238" t="s">
        <v>277</v>
      </c>
    </row>
    <row r="129" s="12" customFormat="1">
      <c r="A129" s="12"/>
      <c r="B129" s="228"/>
      <c r="C129" s="229"/>
      <c r="D129" s="223" t="s">
        <v>285</v>
      </c>
      <c r="E129" s="230" t="s">
        <v>19</v>
      </c>
      <c r="F129" s="231" t="s">
        <v>3979</v>
      </c>
      <c r="G129" s="229"/>
      <c r="H129" s="232">
        <v>-1.331</v>
      </c>
      <c r="I129" s="233"/>
      <c r="J129" s="229"/>
      <c r="K129" s="229"/>
      <c r="L129" s="234"/>
      <c r="M129" s="235"/>
      <c r="N129" s="236"/>
      <c r="O129" s="236"/>
      <c r="P129" s="236"/>
      <c r="Q129" s="236"/>
      <c r="R129" s="236"/>
      <c r="S129" s="236"/>
      <c r="T129" s="237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T129" s="238" t="s">
        <v>285</v>
      </c>
      <c r="AU129" s="238" t="s">
        <v>84</v>
      </c>
      <c r="AV129" s="12" t="s">
        <v>84</v>
      </c>
      <c r="AW129" s="12" t="s">
        <v>37</v>
      </c>
      <c r="AX129" s="12" t="s">
        <v>75</v>
      </c>
      <c r="AY129" s="238" t="s">
        <v>277</v>
      </c>
    </row>
    <row r="130" s="16" customFormat="1">
      <c r="A130" s="16"/>
      <c r="B130" s="291"/>
      <c r="C130" s="292"/>
      <c r="D130" s="223" t="s">
        <v>285</v>
      </c>
      <c r="E130" s="293" t="s">
        <v>19</v>
      </c>
      <c r="F130" s="294" t="s">
        <v>3297</v>
      </c>
      <c r="G130" s="292"/>
      <c r="H130" s="295">
        <v>33.661000000000001</v>
      </c>
      <c r="I130" s="296"/>
      <c r="J130" s="292"/>
      <c r="K130" s="292"/>
      <c r="L130" s="297"/>
      <c r="M130" s="298"/>
      <c r="N130" s="299"/>
      <c r="O130" s="299"/>
      <c r="P130" s="299"/>
      <c r="Q130" s="299"/>
      <c r="R130" s="299"/>
      <c r="S130" s="299"/>
      <c r="T130" s="300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T130" s="301" t="s">
        <v>285</v>
      </c>
      <c r="AU130" s="301" t="s">
        <v>84</v>
      </c>
      <c r="AV130" s="16" t="s">
        <v>98</v>
      </c>
      <c r="AW130" s="16" t="s">
        <v>37</v>
      </c>
      <c r="AX130" s="16" t="s">
        <v>75</v>
      </c>
      <c r="AY130" s="301" t="s">
        <v>277</v>
      </c>
    </row>
    <row r="131" s="12" customFormat="1">
      <c r="A131" s="12"/>
      <c r="B131" s="228"/>
      <c r="C131" s="229"/>
      <c r="D131" s="223" t="s">
        <v>285</v>
      </c>
      <c r="E131" s="230" t="s">
        <v>19</v>
      </c>
      <c r="F131" s="231" t="s">
        <v>3982</v>
      </c>
      <c r="G131" s="229"/>
      <c r="H131" s="232">
        <v>10.098000000000001</v>
      </c>
      <c r="I131" s="233"/>
      <c r="J131" s="229"/>
      <c r="K131" s="229"/>
      <c r="L131" s="234"/>
      <c r="M131" s="235"/>
      <c r="N131" s="236"/>
      <c r="O131" s="236"/>
      <c r="P131" s="236"/>
      <c r="Q131" s="236"/>
      <c r="R131" s="236"/>
      <c r="S131" s="236"/>
      <c r="T131" s="237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T131" s="238" t="s">
        <v>285</v>
      </c>
      <c r="AU131" s="238" t="s">
        <v>84</v>
      </c>
      <c r="AV131" s="12" t="s">
        <v>84</v>
      </c>
      <c r="AW131" s="12" t="s">
        <v>37</v>
      </c>
      <c r="AX131" s="12" t="s">
        <v>82</v>
      </c>
      <c r="AY131" s="238" t="s">
        <v>277</v>
      </c>
    </row>
    <row r="132" s="2" customFormat="1" ht="16.5" customHeight="1">
      <c r="A132" s="41"/>
      <c r="B132" s="42"/>
      <c r="C132" s="210" t="s">
        <v>306</v>
      </c>
      <c r="D132" s="210" t="s">
        <v>278</v>
      </c>
      <c r="E132" s="211" t="s">
        <v>3871</v>
      </c>
      <c r="F132" s="212" t="s">
        <v>3872</v>
      </c>
      <c r="G132" s="213" t="s">
        <v>1131</v>
      </c>
      <c r="H132" s="214">
        <v>6.7320000000000002</v>
      </c>
      <c r="I132" s="215"/>
      <c r="J132" s="216">
        <f>ROUND(I132*H132,2)</f>
        <v>0</v>
      </c>
      <c r="K132" s="212" t="s">
        <v>2354</v>
      </c>
      <c r="L132" s="47"/>
      <c r="M132" s="217" t="s">
        <v>19</v>
      </c>
      <c r="N132" s="218" t="s">
        <v>46</v>
      </c>
      <c r="O132" s="87"/>
      <c r="P132" s="219">
        <f>O132*H132</f>
        <v>0</v>
      </c>
      <c r="Q132" s="219">
        <v>0</v>
      </c>
      <c r="R132" s="219">
        <f>Q132*H132</f>
        <v>0</v>
      </c>
      <c r="S132" s="219">
        <v>0</v>
      </c>
      <c r="T132" s="22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1" t="s">
        <v>102</v>
      </c>
      <c r="AT132" s="221" t="s">
        <v>278</v>
      </c>
      <c r="AU132" s="221" t="s">
        <v>84</v>
      </c>
      <c r="AY132" s="20" t="s">
        <v>277</v>
      </c>
      <c r="BE132" s="222">
        <f>IF(N132="základní",J132,0)</f>
        <v>0</v>
      </c>
      <c r="BF132" s="222">
        <f>IF(N132="snížená",J132,0)</f>
        <v>0</v>
      </c>
      <c r="BG132" s="222">
        <f>IF(N132="zákl. přenesená",J132,0)</f>
        <v>0</v>
      </c>
      <c r="BH132" s="222">
        <f>IF(N132="sníž. přenesená",J132,0)</f>
        <v>0</v>
      </c>
      <c r="BI132" s="222">
        <f>IF(N132="nulová",J132,0)</f>
        <v>0</v>
      </c>
      <c r="BJ132" s="20" t="s">
        <v>82</v>
      </c>
      <c r="BK132" s="222">
        <f>ROUND(I132*H132,2)</f>
        <v>0</v>
      </c>
      <c r="BL132" s="20" t="s">
        <v>102</v>
      </c>
      <c r="BM132" s="221" t="s">
        <v>3983</v>
      </c>
    </row>
    <row r="133" s="2" customFormat="1">
      <c r="A133" s="41"/>
      <c r="B133" s="42"/>
      <c r="C133" s="43"/>
      <c r="D133" s="223" t="s">
        <v>283</v>
      </c>
      <c r="E133" s="43"/>
      <c r="F133" s="224" t="s">
        <v>3874</v>
      </c>
      <c r="G133" s="43"/>
      <c r="H133" s="43"/>
      <c r="I133" s="225"/>
      <c r="J133" s="43"/>
      <c r="K133" s="43"/>
      <c r="L133" s="47"/>
      <c r="M133" s="226"/>
      <c r="N133" s="22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283</v>
      </c>
      <c r="AU133" s="20" t="s">
        <v>84</v>
      </c>
    </row>
    <row r="134" s="2" customFormat="1">
      <c r="A134" s="41"/>
      <c r="B134" s="42"/>
      <c r="C134" s="43"/>
      <c r="D134" s="252" t="s">
        <v>2357</v>
      </c>
      <c r="E134" s="43"/>
      <c r="F134" s="253" t="s">
        <v>3875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2357</v>
      </c>
      <c r="AU134" s="20" t="s">
        <v>84</v>
      </c>
    </row>
    <row r="135" s="12" customFormat="1">
      <c r="A135" s="12"/>
      <c r="B135" s="228"/>
      <c r="C135" s="229"/>
      <c r="D135" s="223" t="s">
        <v>285</v>
      </c>
      <c r="E135" s="230" t="s">
        <v>19</v>
      </c>
      <c r="F135" s="231" t="s">
        <v>3977</v>
      </c>
      <c r="G135" s="229"/>
      <c r="H135" s="232">
        <v>2.7000000000000002</v>
      </c>
      <c r="I135" s="233"/>
      <c r="J135" s="229"/>
      <c r="K135" s="229"/>
      <c r="L135" s="234"/>
      <c r="M135" s="235"/>
      <c r="N135" s="236"/>
      <c r="O135" s="236"/>
      <c r="P135" s="236"/>
      <c r="Q135" s="236"/>
      <c r="R135" s="236"/>
      <c r="S135" s="236"/>
      <c r="T135" s="237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T135" s="238" t="s">
        <v>285</v>
      </c>
      <c r="AU135" s="238" t="s">
        <v>84</v>
      </c>
      <c r="AV135" s="12" t="s">
        <v>84</v>
      </c>
      <c r="AW135" s="12" t="s">
        <v>37</v>
      </c>
      <c r="AX135" s="12" t="s">
        <v>75</v>
      </c>
      <c r="AY135" s="238" t="s">
        <v>277</v>
      </c>
    </row>
    <row r="136" s="16" customFormat="1">
      <c r="A136" s="16"/>
      <c r="B136" s="291"/>
      <c r="C136" s="292"/>
      <c r="D136" s="223" t="s">
        <v>285</v>
      </c>
      <c r="E136" s="293" t="s">
        <v>19</v>
      </c>
      <c r="F136" s="294" t="s">
        <v>3297</v>
      </c>
      <c r="G136" s="292"/>
      <c r="H136" s="295">
        <v>2.7000000000000002</v>
      </c>
      <c r="I136" s="296"/>
      <c r="J136" s="292"/>
      <c r="K136" s="292"/>
      <c r="L136" s="297"/>
      <c r="M136" s="298"/>
      <c r="N136" s="299"/>
      <c r="O136" s="299"/>
      <c r="P136" s="299"/>
      <c r="Q136" s="299"/>
      <c r="R136" s="299"/>
      <c r="S136" s="299"/>
      <c r="T136" s="300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T136" s="301" t="s">
        <v>285</v>
      </c>
      <c r="AU136" s="301" t="s">
        <v>84</v>
      </c>
      <c r="AV136" s="16" t="s">
        <v>98</v>
      </c>
      <c r="AW136" s="16" t="s">
        <v>37</v>
      </c>
      <c r="AX136" s="16" t="s">
        <v>75</v>
      </c>
      <c r="AY136" s="301" t="s">
        <v>277</v>
      </c>
    </row>
    <row r="137" s="12" customFormat="1">
      <c r="A137" s="12"/>
      <c r="B137" s="228"/>
      <c r="C137" s="229"/>
      <c r="D137" s="223" t="s">
        <v>285</v>
      </c>
      <c r="E137" s="230" t="s">
        <v>19</v>
      </c>
      <c r="F137" s="231" t="s">
        <v>3978</v>
      </c>
      <c r="G137" s="229"/>
      <c r="H137" s="232">
        <v>34.991999999999997</v>
      </c>
      <c r="I137" s="233"/>
      <c r="J137" s="229"/>
      <c r="K137" s="229"/>
      <c r="L137" s="234"/>
      <c r="M137" s="235"/>
      <c r="N137" s="236"/>
      <c r="O137" s="236"/>
      <c r="P137" s="236"/>
      <c r="Q137" s="236"/>
      <c r="R137" s="236"/>
      <c r="S137" s="236"/>
      <c r="T137" s="237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T137" s="238" t="s">
        <v>285</v>
      </c>
      <c r="AU137" s="238" t="s">
        <v>84</v>
      </c>
      <c r="AV137" s="12" t="s">
        <v>84</v>
      </c>
      <c r="AW137" s="12" t="s">
        <v>37</v>
      </c>
      <c r="AX137" s="12" t="s">
        <v>75</v>
      </c>
      <c r="AY137" s="238" t="s">
        <v>277</v>
      </c>
    </row>
    <row r="138" s="12" customFormat="1">
      <c r="A138" s="12"/>
      <c r="B138" s="228"/>
      <c r="C138" s="229"/>
      <c r="D138" s="223" t="s">
        <v>285</v>
      </c>
      <c r="E138" s="230" t="s">
        <v>19</v>
      </c>
      <c r="F138" s="231" t="s">
        <v>3979</v>
      </c>
      <c r="G138" s="229"/>
      <c r="H138" s="232">
        <v>-1.331</v>
      </c>
      <c r="I138" s="233"/>
      <c r="J138" s="229"/>
      <c r="K138" s="229"/>
      <c r="L138" s="234"/>
      <c r="M138" s="235"/>
      <c r="N138" s="236"/>
      <c r="O138" s="236"/>
      <c r="P138" s="236"/>
      <c r="Q138" s="236"/>
      <c r="R138" s="236"/>
      <c r="S138" s="236"/>
      <c r="T138" s="237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T138" s="238" t="s">
        <v>285</v>
      </c>
      <c r="AU138" s="238" t="s">
        <v>84</v>
      </c>
      <c r="AV138" s="12" t="s">
        <v>84</v>
      </c>
      <c r="AW138" s="12" t="s">
        <v>37</v>
      </c>
      <c r="AX138" s="12" t="s">
        <v>75</v>
      </c>
      <c r="AY138" s="238" t="s">
        <v>277</v>
      </c>
    </row>
    <row r="139" s="16" customFormat="1">
      <c r="A139" s="16"/>
      <c r="B139" s="291"/>
      <c r="C139" s="292"/>
      <c r="D139" s="223" t="s">
        <v>285</v>
      </c>
      <c r="E139" s="293" t="s">
        <v>19</v>
      </c>
      <c r="F139" s="294" t="s">
        <v>3297</v>
      </c>
      <c r="G139" s="292"/>
      <c r="H139" s="295">
        <v>33.661000000000001</v>
      </c>
      <c r="I139" s="296"/>
      <c r="J139" s="292"/>
      <c r="K139" s="292"/>
      <c r="L139" s="297"/>
      <c r="M139" s="298"/>
      <c r="N139" s="299"/>
      <c r="O139" s="299"/>
      <c r="P139" s="299"/>
      <c r="Q139" s="299"/>
      <c r="R139" s="299"/>
      <c r="S139" s="299"/>
      <c r="T139" s="300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T139" s="301" t="s">
        <v>285</v>
      </c>
      <c r="AU139" s="301" t="s">
        <v>84</v>
      </c>
      <c r="AV139" s="16" t="s">
        <v>98</v>
      </c>
      <c r="AW139" s="16" t="s">
        <v>37</v>
      </c>
      <c r="AX139" s="16" t="s">
        <v>75</v>
      </c>
      <c r="AY139" s="301" t="s">
        <v>277</v>
      </c>
    </row>
    <row r="140" s="12" customFormat="1">
      <c r="A140" s="12"/>
      <c r="B140" s="228"/>
      <c r="C140" s="229"/>
      <c r="D140" s="223" t="s">
        <v>285</v>
      </c>
      <c r="E140" s="230" t="s">
        <v>19</v>
      </c>
      <c r="F140" s="231" t="s">
        <v>3984</v>
      </c>
      <c r="G140" s="229"/>
      <c r="H140" s="232">
        <v>6.7320000000000002</v>
      </c>
      <c r="I140" s="233"/>
      <c r="J140" s="229"/>
      <c r="K140" s="229"/>
      <c r="L140" s="234"/>
      <c r="M140" s="235"/>
      <c r="N140" s="236"/>
      <c r="O140" s="236"/>
      <c r="P140" s="236"/>
      <c r="Q140" s="236"/>
      <c r="R140" s="236"/>
      <c r="S140" s="236"/>
      <c r="T140" s="237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T140" s="238" t="s">
        <v>285</v>
      </c>
      <c r="AU140" s="238" t="s">
        <v>84</v>
      </c>
      <c r="AV140" s="12" t="s">
        <v>84</v>
      </c>
      <c r="AW140" s="12" t="s">
        <v>37</v>
      </c>
      <c r="AX140" s="12" t="s">
        <v>82</v>
      </c>
      <c r="AY140" s="238" t="s">
        <v>277</v>
      </c>
    </row>
    <row r="141" s="2" customFormat="1" ht="21.75" customHeight="1">
      <c r="A141" s="41"/>
      <c r="B141" s="42"/>
      <c r="C141" s="210" t="s">
        <v>312</v>
      </c>
      <c r="D141" s="210" t="s">
        <v>278</v>
      </c>
      <c r="E141" s="211" t="s">
        <v>2544</v>
      </c>
      <c r="F141" s="212" t="s">
        <v>2545</v>
      </c>
      <c r="G141" s="213" t="s">
        <v>1131</v>
      </c>
      <c r="H141" s="214">
        <v>3.6800000000000002</v>
      </c>
      <c r="I141" s="215"/>
      <c r="J141" s="216">
        <f>ROUND(I141*H141,2)</f>
        <v>0</v>
      </c>
      <c r="K141" s="212" t="s">
        <v>2354</v>
      </c>
      <c r="L141" s="47"/>
      <c r="M141" s="217" t="s">
        <v>19</v>
      </c>
      <c r="N141" s="218" t="s">
        <v>46</v>
      </c>
      <c r="O141" s="87"/>
      <c r="P141" s="219">
        <f>O141*H141</f>
        <v>0</v>
      </c>
      <c r="Q141" s="219">
        <v>0</v>
      </c>
      <c r="R141" s="219">
        <f>Q141*H141</f>
        <v>0</v>
      </c>
      <c r="S141" s="219">
        <v>0</v>
      </c>
      <c r="T141" s="22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1" t="s">
        <v>102</v>
      </c>
      <c r="AT141" s="221" t="s">
        <v>278</v>
      </c>
      <c r="AU141" s="221" t="s">
        <v>84</v>
      </c>
      <c r="AY141" s="20" t="s">
        <v>277</v>
      </c>
      <c r="BE141" s="222">
        <f>IF(N141="základní",J141,0)</f>
        <v>0</v>
      </c>
      <c r="BF141" s="222">
        <f>IF(N141="snížená",J141,0)</f>
        <v>0</v>
      </c>
      <c r="BG141" s="222">
        <f>IF(N141="zákl. přenesená",J141,0)</f>
        <v>0</v>
      </c>
      <c r="BH141" s="222">
        <f>IF(N141="sníž. přenesená",J141,0)</f>
        <v>0</v>
      </c>
      <c r="BI141" s="222">
        <f>IF(N141="nulová",J141,0)</f>
        <v>0</v>
      </c>
      <c r="BJ141" s="20" t="s">
        <v>82</v>
      </c>
      <c r="BK141" s="222">
        <f>ROUND(I141*H141,2)</f>
        <v>0</v>
      </c>
      <c r="BL141" s="20" t="s">
        <v>102</v>
      </c>
      <c r="BM141" s="221" t="s">
        <v>3985</v>
      </c>
    </row>
    <row r="142" s="2" customFormat="1">
      <c r="A142" s="41"/>
      <c r="B142" s="42"/>
      <c r="C142" s="43"/>
      <c r="D142" s="223" t="s">
        <v>283</v>
      </c>
      <c r="E142" s="43"/>
      <c r="F142" s="224" t="s">
        <v>2547</v>
      </c>
      <c r="G142" s="43"/>
      <c r="H142" s="43"/>
      <c r="I142" s="225"/>
      <c r="J142" s="43"/>
      <c r="K142" s="43"/>
      <c r="L142" s="47"/>
      <c r="M142" s="226"/>
      <c r="N142" s="22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283</v>
      </c>
      <c r="AU142" s="20" t="s">
        <v>84</v>
      </c>
    </row>
    <row r="143" s="2" customFormat="1">
      <c r="A143" s="41"/>
      <c r="B143" s="42"/>
      <c r="C143" s="43"/>
      <c r="D143" s="252" t="s">
        <v>2357</v>
      </c>
      <c r="E143" s="43"/>
      <c r="F143" s="253" t="s">
        <v>2548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2357</v>
      </c>
      <c r="AU143" s="20" t="s">
        <v>84</v>
      </c>
    </row>
    <row r="144" s="12" customFormat="1">
      <c r="A144" s="12"/>
      <c r="B144" s="228"/>
      <c r="C144" s="229"/>
      <c r="D144" s="223" t="s">
        <v>285</v>
      </c>
      <c r="E144" s="230" t="s">
        <v>19</v>
      </c>
      <c r="F144" s="231" t="s">
        <v>3986</v>
      </c>
      <c r="G144" s="229"/>
      <c r="H144" s="232">
        <v>2.2999999999999998</v>
      </c>
      <c r="I144" s="233"/>
      <c r="J144" s="229"/>
      <c r="K144" s="229"/>
      <c r="L144" s="234"/>
      <c r="M144" s="235"/>
      <c r="N144" s="236"/>
      <c r="O144" s="236"/>
      <c r="P144" s="236"/>
      <c r="Q144" s="236"/>
      <c r="R144" s="236"/>
      <c r="S144" s="236"/>
      <c r="T144" s="237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T144" s="238" t="s">
        <v>285</v>
      </c>
      <c r="AU144" s="238" t="s">
        <v>84</v>
      </c>
      <c r="AV144" s="12" t="s">
        <v>84</v>
      </c>
      <c r="AW144" s="12" t="s">
        <v>37</v>
      </c>
      <c r="AX144" s="12" t="s">
        <v>75</v>
      </c>
      <c r="AY144" s="238" t="s">
        <v>277</v>
      </c>
    </row>
    <row r="145" s="16" customFormat="1">
      <c r="A145" s="16"/>
      <c r="B145" s="291"/>
      <c r="C145" s="292"/>
      <c r="D145" s="223" t="s">
        <v>285</v>
      </c>
      <c r="E145" s="293" t="s">
        <v>19</v>
      </c>
      <c r="F145" s="294" t="s">
        <v>3297</v>
      </c>
      <c r="G145" s="292"/>
      <c r="H145" s="295">
        <v>2.2999999999999998</v>
      </c>
      <c r="I145" s="296"/>
      <c r="J145" s="292"/>
      <c r="K145" s="292"/>
      <c r="L145" s="297"/>
      <c r="M145" s="298"/>
      <c r="N145" s="299"/>
      <c r="O145" s="299"/>
      <c r="P145" s="299"/>
      <c r="Q145" s="299"/>
      <c r="R145" s="299"/>
      <c r="S145" s="299"/>
      <c r="T145" s="300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T145" s="301" t="s">
        <v>285</v>
      </c>
      <c r="AU145" s="301" t="s">
        <v>84</v>
      </c>
      <c r="AV145" s="16" t="s">
        <v>98</v>
      </c>
      <c r="AW145" s="16" t="s">
        <v>37</v>
      </c>
      <c r="AX145" s="16" t="s">
        <v>75</v>
      </c>
      <c r="AY145" s="301" t="s">
        <v>277</v>
      </c>
    </row>
    <row r="146" s="12" customFormat="1">
      <c r="A146" s="12"/>
      <c r="B146" s="228"/>
      <c r="C146" s="229"/>
      <c r="D146" s="223" t="s">
        <v>285</v>
      </c>
      <c r="E146" s="230" t="s">
        <v>19</v>
      </c>
      <c r="F146" s="231" t="s">
        <v>3987</v>
      </c>
      <c r="G146" s="229"/>
      <c r="H146" s="232">
        <v>4.5999999999999996</v>
      </c>
      <c r="I146" s="233"/>
      <c r="J146" s="229"/>
      <c r="K146" s="229"/>
      <c r="L146" s="234"/>
      <c r="M146" s="235"/>
      <c r="N146" s="236"/>
      <c r="O146" s="236"/>
      <c r="P146" s="236"/>
      <c r="Q146" s="236"/>
      <c r="R146" s="236"/>
      <c r="S146" s="236"/>
      <c r="T146" s="237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T146" s="238" t="s">
        <v>285</v>
      </c>
      <c r="AU146" s="238" t="s">
        <v>84</v>
      </c>
      <c r="AV146" s="12" t="s">
        <v>84</v>
      </c>
      <c r="AW146" s="12" t="s">
        <v>37</v>
      </c>
      <c r="AX146" s="12" t="s">
        <v>75</v>
      </c>
      <c r="AY146" s="238" t="s">
        <v>277</v>
      </c>
    </row>
    <row r="147" s="16" customFormat="1">
      <c r="A147" s="16"/>
      <c r="B147" s="291"/>
      <c r="C147" s="292"/>
      <c r="D147" s="223" t="s">
        <v>285</v>
      </c>
      <c r="E147" s="293" t="s">
        <v>19</v>
      </c>
      <c r="F147" s="294" t="s">
        <v>3297</v>
      </c>
      <c r="G147" s="292"/>
      <c r="H147" s="295">
        <v>4.5999999999999996</v>
      </c>
      <c r="I147" s="296"/>
      <c r="J147" s="292"/>
      <c r="K147" s="292"/>
      <c r="L147" s="297"/>
      <c r="M147" s="298"/>
      <c r="N147" s="299"/>
      <c r="O147" s="299"/>
      <c r="P147" s="299"/>
      <c r="Q147" s="299"/>
      <c r="R147" s="299"/>
      <c r="S147" s="299"/>
      <c r="T147" s="300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T147" s="301" t="s">
        <v>285</v>
      </c>
      <c r="AU147" s="301" t="s">
        <v>84</v>
      </c>
      <c r="AV147" s="16" t="s">
        <v>98</v>
      </c>
      <c r="AW147" s="16" t="s">
        <v>37</v>
      </c>
      <c r="AX147" s="16" t="s">
        <v>75</v>
      </c>
      <c r="AY147" s="301" t="s">
        <v>277</v>
      </c>
    </row>
    <row r="148" s="12" customFormat="1">
      <c r="A148" s="12"/>
      <c r="B148" s="228"/>
      <c r="C148" s="229"/>
      <c r="D148" s="223" t="s">
        <v>285</v>
      </c>
      <c r="E148" s="230" t="s">
        <v>19</v>
      </c>
      <c r="F148" s="231" t="s">
        <v>3988</v>
      </c>
      <c r="G148" s="229"/>
      <c r="H148" s="232">
        <v>3.6800000000000002</v>
      </c>
      <c r="I148" s="233"/>
      <c r="J148" s="229"/>
      <c r="K148" s="229"/>
      <c r="L148" s="234"/>
      <c r="M148" s="235"/>
      <c r="N148" s="236"/>
      <c r="O148" s="236"/>
      <c r="P148" s="236"/>
      <c r="Q148" s="236"/>
      <c r="R148" s="236"/>
      <c r="S148" s="236"/>
      <c r="T148" s="237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T148" s="238" t="s">
        <v>285</v>
      </c>
      <c r="AU148" s="238" t="s">
        <v>84</v>
      </c>
      <c r="AV148" s="12" t="s">
        <v>84</v>
      </c>
      <c r="AW148" s="12" t="s">
        <v>37</v>
      </c>
      <c r="AX148" s="12" t="s">
        <v>82</v>
      </c>
      <c r="AY148" s="238" t="s">
        <v>277</v>
      </c>
    </row>
    <row r="149" s="2" customFormat="1" ht="21.75" customHeight="1">
      <c r="A149" s="41"/>
      <c r="B149" s="42"/>
      <c r="C149" s="210" t="s">
        <v>318</v>
      </c>
      <c r="D149" s="210" t="s">
        <v>278</v>
      </c>
      <c r="E149" s="211" t="s">
        <v>3989</v>
      </c>
      <c r="F149" s="212" t="s">
        <v>3990</v>
      </c>
      <c r="G149" s="213" t="s">
        <v>1131</v>
      </c>
      <c r="H149" s="214">
        <v>0.92000000000000004</v>
      </c>
      <c r="I149" s="215"/>
      <c r="J149" s="216">
        <f>ROUND(I149*H149,2)</f>
        <v>0</v>
      </c>
      <c r="K149" s="212" t="s">
        <v>2354</v>
      </c>
      <c r="L149" s="47"/>
      <c r="M149" s="217" t="s">
        <v>19</v>
      </c>
      <c r="N149" s="218" t="s">
        <v>46</v>
      </c>
      <c r="O149" s="87"/>
      <c r="P149" s="219">
        <f>O149*H149</f>
        <v>0</v>
      </c>
      <c r="Q149" s="219">
        <v>0</v>
      </c>
      <c r="R149" s="219">
        <f>Q149*H149</f>
        <v>0</v>
      </c>
      <c r="S149" s="219">
        <v>0</v>
      </c>
      <c r="T149" s="220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1" t="s">
        <v>102</v>
      </c>
      <c r="AT149" s="221" t="s">
        <v>278</v>
      </c>
      <c r="AU149" s="221" t="s">
        <v>84</v>
      </c>
      <c r="AY149" s="20" t="s">
        <v>277</v>
      </c>
      <c r="BE149" s="222">
        <f>IF(N149="základní",J149,0)</f>
        <v>0</v>
      </c>
      <c r="BF149" s="222">
        <f>IF(N149="snížená",J149,0)</f>
        <v>0</v>
      </c>
      <c r="BG149" s="222">
        <f>IF(N149="zákl. přenesená",J149,0)</f>
        <v>0</v>
      </c>
      <c r="BH149" s="222">
        <f>IF(N149="sníž. přenesená",J149,0)</f>
        <v>0</v>
      </c>
      <c r="BI149" s="222">
        <f>IF(N149="nulová",J149,0)</f>
        <v>0</v>
      </c>
      <c r="BJ149" s="20" t="s">
        <v>82</v>
      </c>
      <c r="BK149" s="222">
        <f>ROUND(I149*H149,2)</f>
        <v>0</v>
      </c>
      <c r="BL149" s="20" t="s">
        <v>102</v>
      </c>
      <c r="BM149" s="221" t="s">
        <v>3991</v>
      </c>
    </row>
    <row r="150" s="2" customFormat="1">
      <c r="A150" s="41"/>
      <c r="B150" s="42"/>
      <c r="C150" s="43"/>
      <c r="D150" s="223" t="s">
        <v>283</v>
      </c>
      <c r="E150" s="43"/>
      <c r="F150" s="224" t="s">
        <v>3992</v>
      </c>
      <c r="G150" s="43"/>
      <c r="H150" s="43"/>
      <c r="I150" s="225"/>
      <c r="J150" s="43"/>
      <c r="K150" s="43"/>
      <c r="L150" s="47"/>
      <c r="M150" s="226"/>
      <c r="N150" s="22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283</v>
      </c>
      <c r="AU150" s="20" t="s">
        <v>84</v>
      </c>
    </row>
    <row r="151" s="2" customFormat="1">
      <c r="A151" s="41"/>
      <c r="B151" s="42"/>
      <c r="C151" s="43"/>
      <c r="D151" s="252" t="s">
        <v>2357</v>
      </c>
      <c r="E151" s="43"/>
      <c r="F151" s="253" t="s">
        <v>3993</v>
      </c>
      <c r="G151" s="43"/>
      <c r="H151" s="43"/>
      <c r="I151" s="225"/>
      <c r="J151" s="43"/>
      <c r="K151" s="43"/>
      <c r="L151" s="47"/>
      <c r="M151" s="226"/>
      <c r="N151" s="22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2357</v>
      </c>
      <c r="AU151" s="20" t="s">
        <v>84</v>
      </c>
    </row>
    <row r="152" s="12" customFormat="1">
      <c r="A152" s="12"/>
      <c r="B152" s="228"/>
      <c r="C152" s="229"/>
      <c r="D152" s="223" t="s">
        <v>285</v>
      </c>
      <c r="E152" s="230" t="s">
        <v>19</v>
      </c>
      <c r="F152" s="231" t="s">
        <v>3986</v>
      </c>
      <c r="G152" s="229"/>
      <c r="H152" s="232">
        <v>2.2999999999999998</v>
      </c>
      <c r="I152" s="233"/>
      <c r="J152" s="229"/>
      <c r="K152" s="229"/>
      <c r="L152" s="234"/>
      <c r="M152" s="235"/>
      <c r="N152" s="236"/>
      <c r="O152" s="236"/>
      <c r="P152" s="236"/>
      <c r="Q152" s="236"/>
      <c r="R152" s="236"/>
      <c r="S152" s="236"/>
      <c r="T152" s="237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T152" s="238" t="s">
        <v>285</v>
      </c>
      <c r="AU152" s="238" t="s">
        <v>84</v>
      </c>
      <c r="AV152" s="12" t="s">
        <v>84</v>
      </c>
      <c r="AW152" s="12" t="s">
        <v>37</v>
      </c>
      <c r="AX152" s="12" t="s">
        <v>75</v>
      </c>
      <c r="AY152" s="238" t="s">
        <v>277</v>
      </c>
    </row>
    <row r="153" s="16" customFormat="1">
      <c r="A153" s="16"/>
      <c r="B153" s="291"/>
      <c r="C153" s="292"/>
      <c r="D153" s="223" t="s">
        <v>285</v>
      </c>
      <c r="E153" s="293" t="s">
        <v>19</v>
      </c>
      <c r="F153" s="294" t="s">
        <v>3297</v>
      </c>
      <c r="G153" s="292"/>
      <c r="H153" s="295">
        <v>2.2999999999999998</v>
      </c>
      <c r="I153" s="296"/>
      <c r="J153" s="292"/>
      <c r="K153" s="292"/>
      <c r="L153" s="297"/>
      <c r="M153" s="298"/>
      <c r="N153" s="299"/>
      <c r="O153" s="299"/>
      <c r="P153" s="299"/>
      <c r="Q153" s="299"/>
      <c r="R153" s="299"/>
      <c r="S153" s="299"/>
      <c r="T153" s="300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T153" s="301" t="s">
        <v>285</v>
      </c>
      <c r="AU153" s="301" t="s">
        <v>84</v>
      </c>
      <c r="AV153" s="16" t="s">
        <v>98</v>
      </c>
      <c r="AW153" s="16" t="s">
        <v>37</v>
      </c>
      <c r="AX153" s="16" t="s">
        <v>75</v>
      </c>
      <c r="AY153" s="301" t="s">
        <v>277</v>
      </c>
    </row>
    <row r="154" s="12" customFormat="1">
      <c r="A154" s="12"/>
      <c r="B154" s="228"/>
      <c r="C154" s="229"/>
      <c r="D154" s="223" t="s">
        <v>285</v>
      </c>
      <c r="E154" s="230" t="s">
        <v>19</v>
      </c>
      <c r="F154" s="231" t="s">
        <v>3987</v>
      </c>
      <c r="G154" s="229"/>
      <c r="H154" s="232">
        <v>4.5999999999999996</v>
      </c>
      <c r="I154" s="233"/>
      <c r="J154" s="229"/>
      <c r="K154" s="229"/>
      <c r="L154" s="234"/>
      <c r="M154" s="235"/>
      <c r="N154" s="236"/>
      <c r="O154" s="236"/>
      <c r="P154" s="236"/>
      <c r="Q154" s="236"/>
      <c r="R154" s="236"/>
      <c r="S154" s="236"/>
      <c r="T154" s="237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T154" s="238" t="s">
        <v>285</v>
      </c>
      <c r="AU154" s="238" t="s">
        <v>84</v>
      </c>
      <c r="AV154" s="12" t="s">
        <v>84</v>
      </c>
      <c r="AW154" s="12" t="s">
        <v>37</v>
      </c>
      <c r="AX154" s="12" t="s">
        <v>75</v>
      </c>
      <c r="AY154" s="238" t="s">
        <v>277</v>
      </c>
    </row>
    <row r="155" s="16" customFormat="1">
      <c r="A155" s="16"/>
      <c r="B155" s="291"/>
      <c r="C155" s="292"/>
      <c r="D155" s="223" t="s">
        <v>285</v>
      </c>
      <c r="E155" s="293" t="s">
        <v>19</v>
      </c>
      <c r="F155" s="294" t="s">
        <v>3297</v>
      </c>
      <c r="G155" s="292"/>
      <c r="H155" s="295">
        <v>4.5999999999999996</v>
      </c>
      <c r="I155" s="296"/>
      <c r="J155" s="292"/>
      <c r="K155" s="292"/>
      <c r="L155" s="297"/>
      <c r="M155" s="298"/>
      <c r="N155" s="299"/>
      <c r="O155" s="299"/>
      <c r="P155" s="299"/>
      <c r="Q155" s="299"/>
      <c r="R155" s="299"/>
      <c r="S155" s="299"/>
      <c r="T155" s="300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T155" s="301" t="s">
        <v>285</v>
      </c>
      <c r="AU155" s="301" t="s">
        <v>84</v>
      </c>
      <c r="AV155" s="16" t="s">
        <v>98</v>
      </c>
      <c r="AW155" s="16" t="s">
        <v>37</v>
      </c>
      <c r="AX155" s="16" t="s">
        <v>75</v>
      </c>
      <c r="AY155" s="301" t="s">
        <v>277</v>
      </c>
    </row>
    <row r="156" s="12" customFormat="1">
      <c r="A156" s="12"/>
      <c r="B156" s="228"/>
      <c r="C156" s="229"/>
      <c r="D156" s="223" t="s">
        <v>285</v>
      </c>
      <c r="E156" s="230" t="s">
        <v>19</v>
      </c>
      <c r="F156" s="231" t="s">
        <v>3994</v>
      </c>
      <c r="G156" s="229"/>
      <c r="H156" s="232">
        <v>0.92000000000000004</v>
      </c>
      <c r="I156" s="233"/>
      <c r="J156" s="229"/>
      <c r="K156" s="229"/>
      <c r="L156" s="234"/>
      <c r="M156" s="235"/>
      <c r="N156" s="236"/>
      <c r="O156" s="236"/>
      <c r="P156" s="236"/>
      <c r="Q156" s="236"/>
      <c r="R156" s="236"/>
      <c r="S156" s="236"/>
      <c r="T156" s="237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T156" s="238" t="s">
        <v>285</v>
      </c>
      <c r="AU156" s="238" t="s">
        <v>84</v>
      </c>
      <c r="AV156" s="12" t="s">
        <v>84</v>
      </c>
      <c r="AW156" s="12" t="s">
        <v>37</v>
      </c>
      <c r="AX156" s="12" t="s">
        <v>82</v>
      </c>
      <c r="AY156" s="238" t="s">
        <v>277</v>
      </c>
    </row>
    <row r="157" s="2" customFormat="1" ht="21.75" customHeight="1">
      <c r="A157" s="41"/>
      <c r="B157" s="42"/>
      <c r="C157" s="210" t="s">
        <v>329</v>
      </c>
      <c r="D157" s="210" t="s">
        <v>278</v>
      </c>
      <c r="E157" s="211" t="s">
        <v>3995</v>
      </c>
      <c r="F157" s="212" t="s">
        <v>3996</v>
      </c>
      <c r="G157" s="213" t="s">
        <v>1131</v>
      </c>
      <c r="H157" s="214">
        <v>11.16</v>
      </c>
      <c r="I157" s="215"/>
      <c r="J157" s="216">
        <f>ROUND(I157*H157,2)</f>
        <v>0</v>
      </c>
      <c r="K157" s="212" t="s">
        <v>2354</v>
      </c>
      <c r="L157" s="47"/>
      <c r="M157" s="217" t="s">
        <v>19</v>
      </c>
      <c r="N157" s="218" t="s">
        <v>46</v>
      </c>
      <c r="O157" s="87"/>
      <c r="P157" s="219">
        <f>O157*H157</f>
        <v>0</v>
      </c>
      <c r="Q157" s="219">
        <v>0</v>
      </c>
      <c r="R157" s="219">
        <f>Q157*H157</f>
        <v>0</v>
      </c>
      <c r="S157" s="219">
        <v>0</v>
      </c>
      <c r="T157" s="22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1" t="s">
        <v>102</v>
      </c>
      <c r="AT157" s="221" t="s">
        <v>278</v>
      </c>
      <c r="AU157" s="221" t="s">
        <v>84</v>
      </c>
      <c r="AY157" s="20" t="s">
        <v>277</v>
      </c>
      <c r="BE157" s="222">
        <f>IF(N157="základní",J157,0)</f>
        <v>0</v>
      </c>
      <c r="BF157" s="222">
        <f>IF(N157="snížená",J157,0)</f>
        <v>0</v>
      </c>
      <c r="BG157" s="222">
        <f>IF(N157="zákl. přenesená",J157,0)</f>
        <v>0</v>
      </c>
      <c r="BH157" s="222">
        <f>IF(N157="sníž. přenesená",J157,0)</f>
        <v>0</v>
      </c>
      <c r="BI157" s="222">
        <f>IF(N157="nulová",J157,0)</f>
        <v>0</v>
      </c>
      <c r="BJ157" s="20" t="s">
        <v>82</v>
      </c>
      <c r="BK157" s="222">
        <f>ROUND(I157*H157,2)</f>
        <v>0</v>
      </c>
      <c r="BL157" s="20" t="s">
        <v>102</v>
      </c>
      <c r="BM157" s="221" t="s">
        <v>3997</v>
      </c>
    </row>
    <row r="158" s="2" customFormat="1">
      <c r="A158" s="41"/>
      <c r="B158" s="42"/>
      <c r="C158" s="43"/>
      <c r="D158" s="223" t="s">
        <v>283</v>
      </c>
      <c r="E158" s="43"/>
      <c r="F158" s="224" t="s">
        <v>3998</v>
      </c>
      <c r="G158" s="43"/>
      <c r="H158" s="43"/>
      <c r="I158" s="225"/>
      <c r="J158" s="43"/>
      <c r="K158" s="43"/>
      <c r="L158" s="47"/>
      <c r="M158" s="226"/>
      <c r="N158" s="22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283</v>
      </c>
      <c r="AU158" s="20" t="s">
        <v>84</v>
      </c>
    </row>
    <row r="159" s="2" customFormat="1">
      <c r="A159" s="41"/>
      <c r="B159" s="42"/>
      <c r="C159" s="43"/>
      <c r="D159" s="252" t="s">
        <v>2357</v>
      </c>
      <c r="E159" s="43"/>
      <c r="F159" s="253" t="s">
        <v>3999</v>
      </c>
      <c r="G159" s="43"/>
      <c r="H159" s="43"/>
      <c r="I159" s="225"/>
      <c r="J159" s="43"/>
      <c r="K159" s="43"/>
      <c r="L159" s="47"/>
      <c r="M159" s="226"/>
      <c r="N159" s="22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2357</v>
      </c>
      <c r="AU159" s="20" t="s">
        <v>84</v>
      </c>
    </row>
    <row r="160" s="12" customFormat="1">
      <c r="A160" s="12"/>
      <c r="B160" s="228"/>
      <c r="C160" s="229"/>
      <c r="D160" s="223" t="s">
        <v>285</v>
      </c>
      <c r="E160" s="230" t="s">
        <v>19</v>
      </c>
      <c r="F160" s="231" t="s">
        <v>4000</v>
      </c>
      <c r="G160" s="229"/>
      <c r="H160" s="232">
        <v>11.16</v>
      </c>
      <c r="I160" s="233"/>
      <c r="J160" s="229"/>
      <c r="K160" s="229"/>
      <c r="L160" s="234"/>
      <c r="M160" s="235"/>
      <c r="N160" s="236"/>
      <c r="O160" s="236"/>
      <c r="P160" s="236"/>
      <c r="Q160" s="236"/>
      <c r="R160" s="236"/>
      <c r="S160" s="236"/>
      <c r="T160" s="237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T160" s="238" t="s">
        <v>285</v>
      </c>
      <c r="AU160" s="238" t="s">
        <v>84</v>
      </c>
      <c r="AV160" s="12" t="s">
        <v>84</v>
      </c>
      <c r="AW160" s="12" t="s">
        <v>37</v>
      </c>
      <c r="AX160" s="12" t="s">
        <v>82</v>
      </c>
      <c r="AY160" s="238" t="s">
        <v>277</v>
      </c>
    </row>
    <row r="161" s="2" customFormat="1" ht="16.5" customHeight="1">
      <c r="A161" s="41"/>
      <c r="B161" s="42"/>
      <c r="C161" s="210" t="s">
        <v>337</v>
      </c>
      <c r="D161" s="210" t="s">
        <v>278</v>
      </c>
      <c r="E161" s="211" t="s">
        <v>3388</v>
      </c>
      <c r="F161" s="212" t="s">
        <v>3389</v>
      </c>
      <c r="G161" s="213" t="s">
        <v>1041</v>
      </c>
      <c r="H161" s="214">
        <v>53.759999999999998</v>
      </c>
      <c r="I161" s="215"/>
      <c r="J161" s="216">
        <f>ROUND(I161*H161,2)</f>
        <v>0</v>
      </c>
      <c r="K161" s="212" t="s">
        <v>2354</v>
      </c>
      <c r="L161" s="47"/>
      <c r="M161" s="217" t="s">
        <v>19</v>
      </c>
      <c r="N161" s="218" t="s">
        <v>46</v>
      </c>
      <c r="O161" s="87"/>
      <c r="P161" s="219">
        <f>O161*H161</f>
        <v>0</v>
      </c>
      <c r="Q161" s="219">
        <v>0.00084999999999999995</v>
      </c>
      <c r="R161" s="219">
        <f>Q161*H161</f>
        <v>0.045695999999999994</v>
      </c>
      <c r="S161" s="219">
        <v>0</v>
      </c>
      <c r="T161" s="220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1" t="s">
        <v>102</v>
      </c>
      <c r="AT161" s="221" t="s">
        <v>278</v>
      </c>
      <c r="AU161" s="221" t="s">
        <v>84</v>
      </c>
      <c r="AY161" s="20" t="s">
        <v>277</v>
      </c>
      <c r="BE161" s="222">
        <f>IF(N161="základní",J161,0)</f>
        <v>0</v>
      </c>
      <c r="BF161" s="222">
        <f>IF(N161="snížená",J161,0)</f>
        <v>0</v>
      </c>
      <c r="BG161" s="222">
        <f>IF(N161="zákl. přenesená",J161,0)</f>
        <v>0</v>
      </c>
      <c r="BH161" s="222">
        <f>IF(N161="sníž. přenesená",J161,0)</f>
        <v>0</v>
      </c>
      <c r="BI161" s="222">
        <f>IF(N161="nulová",J161,0)</f>
        <v>0</v>
      </c>
      <c r="BJ161" s="20" t="s">
        <v>82</v>
      </c>
      <c r="BK161" s="222">
        <f>ROUND(I161*H161,2)</f>
        <v>0</v>
      </c>
      <c r="BL161" s="20" t="s">
        <v>102</v>
      </c>
      <c r="BM161" s="221" t="s">
        <v>4001</v>
      </c>
    </row>
    <row r="162" s="2" customFormat="1">
      <c r="A162" s="41"/>
      <c r="B162" s="42"/>
      <c r="C162" s="43"/>
      <c r="D162" s="223" t="s">
        <v>283</v>
      </c>
      <c r="E162" s="43"/>
      <c r="F162" s="224" t="s">
        <v>3391</v>
      </c>
      <c r="G162" s="43"/>
      <c r="H162" s="43"/>
      <c r="I162" s="225"/>
      <c r="J162" s="43"/>
      <c r="K162" s="43"/>
      <c r="L162" s="47"/>
      <c r="M162" s="226"/>
      <c r="N162" s="22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283</v>
      </c>
      <c r="AU162" s="20" t="s">
        <v>84</v>
      </c>
    </row>
    <row r="163" s="2" customFormat="1">
      <c r="A163" s="41"/>
      <c r="B163" s="42"/>
      <c r="C163" s="43"/>
      <c r="D163" s="252" t="s">
        <v>2357</v>
      </c>
      <c r="E163" s="43"/>
      <c r="F163" s="253" t="s">
        <v>3392</v>
      </c>
      <c r="G163" s="43"/>
      <c r="H163" s="43"/>
      <c r="I163" s="225"/>
      <c r="J163" s="43"/>
      <c r="K163" s="43"/>
      <c r="L163" s="47"/>
      <c r="M163" s="226"/>
      <c r="N163" s="22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2357</v>
      </c>
      <c r="AU163" s="20" t="s">
        <v>84</v>
      </c>
    </row>
    <row r="164" s="12" customFormat="1">
      <c r="A164" s="12"/>
      <c r="B164" s="228"/>
      <c r="C164" s="229"/>
      <c r="D164" s="223" t="s">
        <v>285</v>
      </c>
      <c r="E164" s="230" t="s">
        <v>19</v>
      </c>
      <c r="F164" s="231" t="s">
        <v>4002</v>
      </c>
      <c r="G164" s="229"/>
      <c r="H164" s="232">
        <v>38.880000000000003</v>
      </c>
      <c r="I164" s="233"/>
      <c r="J164" s="229"/>
      <c r="K164" s="229"/>
      <c r="L164" s="234"/>
      <c r="M164" s="235"/>
      <c r="N164" s="236"/>
      <c r="O164" s="236"/>
      <c r="P164" s="236"/>
      <c r="Q164" s="236"/>
      <c r="R164" s="236"/>
      <c r="S164" s="236"/>
      <c r="T164" s="237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T164" s="238" t="s">
        <v>285</v>
      </c>
      <c r="AU164" s="238" t="s">
        <v>84</v>
      </c>
      <c r="AV164" s="12" t="s">
        <v>84</v>
      </c>
      <c r="AW164" s="12" t="s">
        <v>37</v>
      </c>
      <c r="AX164" s="12" t="s">
        <v>75</v>
      </c>
      <c r="AY164" s="238" t="s">
        <v>277</v>
      </c>
    </row>
    <row r="165" s="12" customFormat="1">
      <c r="A165" s="12"/>
      <c r="B165" s="228"/>
      <c r="C165" s="229"/>
      <c r="D165" s="223" t="s">
        <v>285</v>
      </c>
      <c r="E165" s="230" t="s">
        <v>19</v>
      </c>
      <c r="F165" s="231" t="s">
        <v>4003</v>
      </c>
      <c r="G165" s="229"/>
      <c r="H165" s="232">
        <v>14.880000000000001</v>
      </c>
      <c r="I165" s="233"/>
      <c r="J165" s="229"/>
      <c r="K165" s="229"/>
      <c r="L165" s="234"/>
      <c r="M165" s="235"/>
      <c r="N165" s="236"/>
      <c r="O165" s="236"/>
      <c r="P165" s="236"/>
      <c r="Q165" s="236"/>
      <c r="R165" s="236"/>
      <c r="S165" s="236"/>
      <c r="T165" s="237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T165" s="238" t="s">
        <v>285</v>
      </c>
      <c r="AU165" s="238" t="s">
        <v>84</v>
      </c>
      <c r="AV165" s="12" t="s">
        <v>84</v>
      </c>
      <c r="AW165" s="12" t="s">
        <v>37</v>
      </c>
      <c r="AX165" s="12" t="s">
        <v>75</v>
      </c>
      <c r="AY165" s="238" t="s">
        <v>277</v>
      </c>
    </row>
    <row r="166" s="16" customFormat="1">
      <c r="A166" s="16"/>
      <c r="B166" s="291"/>
      <c r="C166" s="292"/>
      <c r="D166" s="223" t="s">
        <v>285</v>
      </c>
      <c r="E166" s="293" t="s">
        <v>19</v>
      </c>
      <c r="F166" s="294" t="s">
        <v>3297</v>
      </c>
      <c r="G166" s="292"/>
      <c r="H166" s="295">
        <v>53.759999999999998</v>
      </c>
      <c r="I166" s="296"/>
      <c r="J166" s="292"/>
      <c r="K166" s="292"/>
      <c r="L166" s="297"/>
      <c r="M166" s="298"/>
      <c r="N166" s="299"/>
      <c r="O166" s="299"/>
      <c r="P166" s="299"/>
      <c r="Q166" s="299"/>
      <c r="R166" s="299"/>
      <c r="S166" s="299"/>
      <c r="T166" s="300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T166" s="301" t="s">
        <v>285</v>
      </c>
      <c r="AU166" s="301" t="s">
        <v>84</v>
      </c>
      <c r="AV166" s="16" t="s">
        <v>98</v>
      </c>
      <c r="AW166" s="16" t="s">
        <v>37</v>
      </c>
      <c r="AX166" s="16" t="s">
        <v>82</v>
      </c>
      <c r="AY166" s="301" t="s">
        <v>277</v>
      </c>
    </row>
    <row r="167" s="2" customFormat="1" ht="16.5" customHeight="1">
      <c r="A167" s="41"/>
      <c r="B167" s="42"/>
      <c r="C167" s="210" t="s">
        <v>214</v>
      </c>
      <c r="D167" s="210" t="s">
        <v>278</v>
      </c>
      <c r="E167" s="211" t="s">
        <v>3396</v>
      </c>
      <c r="F167" s="212" t="s">
        <v>3397</v>
      </c>
      <c r="G167" s="213" t="s">
        <v>1041</v>
      </c>
      <c r="H167" s="214">
        <v>53.759999999999998</v>
      </c>
      <c r="I167" s="215"/>
      <c r="J167" s="216">
        <f>ROUND(I167*H167,2)</f>
        <v>0</v>
      </c>
      <c r="K167" s="212" t="s">
        <v>2354</v>
      </c>
      <c r="L167" s="47"/>
      <c r="M167" s="217" t="s">
        <v>19</v>
      </c>
      <c r="N167" s="218" t="s">
        <v>46</v>
      </c>
      <c r="O167" s="87"/>
      <c r="P167" s="219">
        <f>O167*H167</f>
        <v>0</v>
      </c>
      <c r="Q167" s="219">
        <v>0</v>
      </c>
      <c r="R167" s="219">
        <f>Q167*H167</f>
        <v>0</v>
      </c>
      <c r="S167" s="219">
        <v>0</v>
      </c>
      <c r="T167" s="220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1" t="s">
        <v>102</v>
      </c>
      <c r="AT167" s="221" t="s">
        <v>278</v>
      </c>
      <c r="AU167" s="221" t="s">
        <v>84</v>
      </c>
      <c r="AY167" s="20" t="s">
        <v>277</v>
      </c>
      <c r="BE167" s="222">
        <f>IF(N167="základní",J167,0)</f>
        <v>0</v>
      </c>
      <c r="BF167" s="222">
        <f>IF(N167="snížená",J167,0)</f>
        <v>0</v>
      </c>
      <c r="BG167" s="222">
        <f>IF(N167="zákl. přenesená",J167,0)</f>
        <v>0</v>
      </c>
      <c r="BH167" s="222">
        <f>IF(N167="sníž. přenesená",J167,0)</f>
        <v>0</v>
      </c>
      <c r="BI167" s="222">
        <f>IF(N167="nulová",J167,0)</f>
        <v>0</v>
      </c>
      <c r="BJ167" s="20" t="s">
        <v>82</v>
      </c>
      <c r="BK167" s="222">
        <f>ROUND(I167*H167,2)</f>
        <v>0</v>
      </c>
      <c r="BL167" s="20" t="s">
        <v>102</v>
      </c>
      <c r="BM167" s="221" t="s">
        <v>4004</v>
      </c>
    </row>
    <row r="168" s="2" customFormat="1">
      <c r="A168" s="41"/>
      <c r="B168" s="42"/>
      <c r="C168" s="43"/>
      <c r="D168" s="223" t="s">
        <v>283</v>
      </c>
      <c r="E168" s="43"/>
      <c r="F168" s="224" t="s">
        <v>3399</v>
      </c>
      <c r="G168" s="43"/>
      <c r="H168" s="43"/>
      <c r="I168" s="225"/>
      <c r="J168" s="43"/>
      <c r="K168" s="43"/>
      <c r="L168" s="47"/>
      <c r="M168" s="226"/>
      <c r="N168" s="22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283</v>
      </c>
      <c r="AU168" s="20" t="s">
        <v>84</v>
      </c>
    </row>
    <row r="169" s="2" customFormat="1">
      <c r="A169" s="41"/>
      <c r="B169" s="42"/>
      <c r="C169" s="43"/>
      <c r="D169" s="252" t="s">
        <v>2357</v>
      </c>
      <c r="E169" s="43"/>
      <c r="F169" s="253" t="s">
        <v>3400</v>
      </c>
      <c r="G169" s="43"/>
      <c r="H169" s="43"/>
      <c r="I169" s="225"/>
      <c r="J169" s="43"/>
      <c r="K169" s="43"/>
      <c r="L169" s="47"/>
      <c r="M169" s="226"/>
      <c r="N169" s="22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2357</v>
      </c>
      <c r="AU169" s="20" t="s">
        <v>84</v>
      </c>
    </row>
    <row r="170" s="2" customFormat="1" ht="21.75" customHeight="1">
      <c r="A170" s="41"/>
      <c r="B170" s="42"/>
      <c r="C170" s="210" t="s">
        <v>217</v>
      </c>
      <c r="D170" s="210" t="s">
        <v>278</v>
      </c>
      <c r="E170" s="211" t="s">
        <v>3401</v>
      </c>
      <c r="F170" s="212" t="s">
        <v>3402</v>
      </c>
      <c r="G170" s="213" t="s">
        <v>1131</v>
      </c>
      <c r="H170" s="214">
        <v>64.491</v>
      </c>
      <c r="I170" s="215"/>
      <c r="J170" s="216">
        <f>ROUND(I170*H170,2)</f>
        <v>0</v>
      </c>
      <c r="K170" s="212" t="s">
        <v>2354</v>
      </c>
      <c r="L170" s="47"/>
      <c r="M170" s="217" t="s">
        <v>19</v>
      </c>
      <c r="N170" s="218" t="s">
        <v>46</v>
      </c>
      <c r="O170" s="87"/>
      <c r="P170" s="219">
        <f>O170*H170</f>
        <v>0</v>
      </c>
      <c r="Q170" s="219">
        <v>0</v>
      </c>
      <c r="R170" s="219">
        <f>Q170*H170</f>
        <v>0</v>
      </c>
      <c r="S170" s="219">
        <v>0</v>
      </c>
      <c r="T170" s="220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1" t="s">
        <v>102</v>
      </c>
      <c r="AT170" s="221" t="s">
        <v>278</v>
      </c>
      <c r="AU170" s="221" t="s">
        <v>84</v>
      </c>
      <c r="AY170" s="20" t="s">
        <v>277</v>
      </c>
      <c r="BE170" s="222">
        <f>IF(N170="základní",J170,0)</f>
        <v>0</v>
      </c>
      <c r="BF170" s="222">
        <f>IF(N170="snížená",J170,0)</f>
        <v>0</v>
      </c>
      <c r="BG170" s="222">
        <f>IF(N170="zákl. přenesená",J170,0)</f>
        <v>0</v>
      </c>
      <c r="BH170" s="222">
        <f>IF(N170="sníž. přenesená",J170,0)</f>
        <v>0</v>
      </c>
      <c r="BI170" s="222">
        <f>IF(N170="nulová",J170,0)</f>
        <v>0</v>
      </c>
      <c r="BJ170" s="20" t="s">
        <v>82</v>
      </c>
      <c r="BK170" s="222">
        <f>ROUND(I170*H170,2)</f>
        <v>0</v>
      </c>
      <c r="BL170" s="20" t="s">
        <v>102</v>
      </c>
      <c r="BM170" s="221" t="s">
        <v>4005</v>
      </c>
    </row>
    <row r="171" s="2" customFormat="1">
      <c r="A171" s="41"/>
      <c r="B171" s="42"/>
      <c r="C171" s="43"/>
      <c r="D171" s="223" t="s">
        <v>283</v>
      </c>
      <c r="E171" s="43"/>
      <c r="F171" s="224" t="s">
        <v>3404</v>
      </c>
      <c r="G171" s="43"/>
      <c r="H171" s="43"/>
      <c r="I171" s="225"/>
      <c r="J171" s="43"/>
      <c r="K171" s="43"/>
      <c r="L171" s="47"/>
      <c r="M171" s="226"/>
      <c r="N171" s="22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283</v>
      </c>
      <c r="AU171" s="20" t="s">
        <v>84</v>
      </c>
    </row>
    <row r="172" s="2" customFormat="1">
      <c r="A172" s="41"/>
      <c r="B172" s="42"/>
      <c r="C172" s="43"/>
      <c r="D172" s="252" t="s">
        <v>2357</v>
      </c>
      <c r="E172" s="43"/>
      <c r="F172" s="253" t="s">
        <v>3405</v>
      </c>
      <c r="G172" s="43"/>
      <c r="H172" s="43"/>
      <c r="I172" s="225"/>
      <c r="J172" s="43"/>
      <c r="K172" s="43"/>
      <c r="L172" s="47"/>
      <c r="M172" s="226"/>
      <c r="N172" s="22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2357</v>
      </c>
      <c r="AU172" s="20" t="s">
        <v>84</v>
      </c>
    </row>
    <row r="173" s="14" customFormat="1">
      <c r="A173" s="14"/>
      <c r="B173" s="254"/>
      <c r="C173" s="255"/>
      <c r="D173" s="223" t="s">
        <v>285</v>
      </c>
      <c r="E173" s="256" t="s">
        <v>19</v>
      </c>
      <c r="F173" s="257" t="s">
        <v>3406</v>
      </c>
      <c r="G173" s="255"/>
      <c r="H173" s="256" t="s">
        <v>19</v>
      </c>
      <c r="I173" s="258"/>
      <c r="J173" s="255"/>
      <c r="K173" s="255"/>
      <c r="L173" s="259"/>
      <c r="M173" s="260"/>
      <c r="N173" s="261"/>
      <c r="O173" s="261"/>
      <c r="P173" s="261"/>
      <c r="Q173" s="261"/>
      <c r="R173" s="261"/>
      <c r="S173" s="261"/>
      <c r="T173" s="262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3" t="s">
        <v>285</v>
      </c>
      <c r="AU173" s="263" t="s">
        <v>84</v>
      </c>
      <c r="AV173" s="14" t="s">
        <v>82</v>
      </c>
      <c r="AW173" s="14" t="s">
        <v>37</v>
      </c>
      <c r="AX173" s="14" t="s">
        <v>75</v>
      </c>
      <c r="AY173" s="263" t="s">
        <v>277</v>
      </c>
    </row>
    <row r="174" s="12" customFormat="1">
      <c r="A174" s="12"/>
      <c r="B174" s="228"/>
      <c r="C174" s="229"/>
      <c r="D174" s="223" t="s">
        <v>285</v>
      </c>
      <c r="E174" s="230" t="s">
        <v>19</v>
      </c>
      <c r="F174" s="231" t="s">
        <v>4006</v>
      </c>
      <c r="G174" s="229"/>
      <c r="H174" s="232">
        <v>46.460999999999999</v>
      </c>
      <c r="I174" s="233"/>
      <c r="J174" s="229"/>
      <c r="K174" s="229"/>
      <c r="L174" s="234"/>
      <c r="M174" s="235"/>
      <c r="N174" s="236"/>
      <c r="O174" s="236"/>
      <c r="P174" s="236"/>
      <c r="Q174" s="236"/>
      <c r="R174" s="236"/>
      <c r="S174" s="236"/>
      <c r="T174" s="237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T174" s="238" t="s">
        <v>285</v>
      </c>
      <c r="AU174" s="238" t="s">
        <v>84</v>
      </c>
      <c r="AV174" s="12" t="s">
        <v>84</v>
      </c>
      <c r="AW174" s="12" t="s">
        <v>37</v>
      </c>
      <c r="AX174" s="12" t="s">
        <v>75</v>
      </c>
      <c r="AY174" s="238" t="s">
        <v>277</v>
      </c>
    </row>
    <row r="175" s="14" customFormat="1">
      <c r="A175" s="14"/>
      <c r="B175" s="254"/>
      <c r="C175" s="255"/>
      <c r="D175" s="223" t="s">
        <v>285</v>
      </c>
      <c r="E175" s="256" t="s">
        <v>19</v>
      </c>
      <c r="F175" s="257" t="s">
        <v>3408</v>
      </c>
      <c r="G175" s="255"/>
      <c r="H175" s="256" t="s">
        <v>19</v>
      </c>
      <c r="I175" s="258"/>
      <c r="J175" s="255"/>
      <c r="K175" s="255"/>
      <c r="L175" s="259"/>
      <c r="M175" s="260"/>
      <c r="N175" s="261"/>
      <c r="O175" s="261"/>
      <c r="P175" s="261"/>
      <c r="Q175" s="261"/>
      <c r="R175" s="261"/>
      <c r="S175" s="261"/>
      <c r="T175" s="262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3" t="s">
        <v>285</v>
      </c>
      <c r="AU175" s="263" t="s">
        <v>84</v>
      </c>
      <c r="AV175" s="14" t="s">
        <v>82</v>
      </c>
      <c r="AW175" s="14" t="s">
        <v>37</v>
      </c>
      <c r="AX175" s="14" t="s">
        <v>75</v>
      </c>
      <c r="AY175" s="263" t="s">
        <v>277</v>
      </c>
    </row>
    <row r="176" s="12" customFormat="1">
      <c r="A176" s="12"/>
      <c r="B176" s="228"/>
      <c r="C176" s="229"/>
      <c r="D176" s="223" t="s">
        <v>285</v>
      </c>
      <c r="E176" s="230" t="s">
        <v>19</v>
      </c>
      <c r="F176" s="231" t="s">
        <v>4007</v>
      </c>
      <c r="G176" s="229"/>
      <c r="H176" s="232">
        <v>18.030000000000001</v>
      </c>
      <c r="I176" s="233"/>
      <c r="J176" s="229"/>
      <c r="K176" s="229"/>
      <c r="L176" s="234"/>
      <c r="M176" s="235"/>
      <c r="N176" s="236"/>
      <c r="O176" s="236"/>
      <c r="P176" s="236"/>
      <c r="Q176" s="236"/>
      <c r="R176" s="236"/>
      <c r="S176" s="236"/>
      <c r="T176" s="237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T176" s="238" t="s">
        <v>285</v>
      </c>
      <c r="AU176" s="238" t="s">
        <v>84</v>
      </c>
      <c r="AV176" s="12" t="s">
        <v>84</v>
      </c>
      <c r="AW176" s="12" t="s">
        <v>37</v>
      </c>
      <c r="AX176" s="12" t="s">
        <v>75</v>
      </c>
      <c r="AY176" s="238" t="s">
        <v>277</v>
      </c>
    </row>
    <row r="177" s="16" customFormat="1">
      <c r="A177" s="16"/>
      <c r="B177" s="291"/>
      <c r="C177" s="292"/>
      <c r="D177" s="223" t="s">
        <v>285</v>
      </c>
      <c r="E177" s="293" t="s">
        <v>19</v>
      </c>
      <c r="F177" s="294" t="s">
        <v>3297</v>
      </c>
      <c r="G177" s="292"/>
      <c r="H177" s="295">
        <v>64.491</v>
      </c>
      <c r="I177" s="296"/>
      <c r="J177" s="292"/>
      <c r="K177" s="292"/>
      <c r="L177" s="297"/>
      <c r="M177" s="298"/>
      <c r="N177" s="299"/>
      <c r="O177" s="299"/>
      <c r="P177" s="299"/>
      <c r="Q177" s="299"/>
      <c r="R177" s="299"/>
      <c r="S177" s="299"/>
      <c r="T177" s="300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T177" s="301" t="s">
        <v>285</v>
      </c>
      <c r="AU177" s="301" t="s">
        <v>84</v>
      </c>
      <c r="AV177" s="16" t="s">
        <v>98</v>
      </c>
      <c r="AW177" s="16" t="s">
        <v>37</v>
      </c>
      <c r="AX177" s="16" t="s">
        <v>82</v>
      </c>
      <c r="AY177" s="301" t="s">
        <v>277</v>
      </c>
    </row>
    <row r="178" s="2" customFormat="1" ht="21.75" customHeight="1">
      <c r="A178" s="41"/>
      <c r="B178" s="42"/>
      <c r="C178" s="210" t="s">
        <v>220</v>
      </c>
      <c r="D178" s="210" t="s">
        <v>278</v>
      </c>
      <c r="E178" s="211" t="s">
        <v>3412</v>
      </c>
      <c r="F178" s="212" t="s">
        <v>3413</v>
      </c>
      <c r="G178" s="213" t="s">
        <v>1131</v>
      </c>
      <c r="H178" s="214">
        <v>28.91</v>
      </c>
      <c r="I178" s="215"/>
      <c r="J178" s="216">
        <f>ROUND(I178*H178,2)</f>
        <v>0</v>
      </c>
      <c r="K178" s="212" t="s">
        <v>2354</v>
      </c>
      <c r="L178" s="47"/>
      <c r="M178" s="217" t="s">
        <v>19</v>
      </c>
      <c r="N178" s="218" t="s">
        <v>46</v>
      </c>
      <c r="O178" s="87"/>
      <c r="P178" s="219">
        <f>O178*H178</f>
        <v>0</v>
      </c>
      <c r="Q178" s="219">
        <v>0</v>
      </c>
      <c r="R178" s="219">
        <f>Q178*H178</f>
        <v>0</v>
      </c>
      <c r="S178" s="219">
        <v>0</v>
      </c>
      <c r="T178" s="220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1" t="s">
        <v>102</v>
      </c>
      <c r="AT178" s="221" t="s">
        <v>278</v>
      </c>
      <c r="AU178" s="221" t="s">
        <v>84</v>
      </c>
      <c r="AY178" s="20" t="s">
        <v>277</v>
      </c>
      <c r="BE178" s="222">
        <f>IF(N178="základní",J178,0)</f>
        <v>0</v>
      </c>
      <c r="BF178" s="222">
        <f>IF(N178="snížená",J178,0)</f>
        <v>0</v>
      </c>
      <c r="BG178" s="222">
        <f>IF(N178="zákl. přenesená",J178,0)</f>
        <v>0</v>
      </c>
      <c r="BH178" s="222">
        <f>IF(N178="sníž. přenesená",J178,0)</f>
        <v>0</v>
      </c>
      <c r="BI178" s="222">
        <f>IF(N178="nulová",J178,0)</f>
        <v>0</v>
      </c>
      <c r="BJ178" s="20" t="s">
        <v>82</v>
      </c>
      <c r="BK178" s="222">
        <f>ROUND(I178*H178,2)</f>
        <v>0</v>
      </c>
      <c r="BL178" s="20" t="s">
        <v>102</v>
      </c>
      <c r="BM178" s="221" t="s">
        <v>4008</v>
      </c>
    </row>
    <row r="179" s="2" customFormat="1">
      <c r="A179" s="41"/>
      <c r="B179" s="42"/>
      <c r="C179" s="43"/>
      <c r="D179" s="223" t="s">
        <v>283</v>
      </c>
      <c r="E179" s="43"/>
      <c r="F179" s="224" t="s">
        <v>3415</v>
      </c>
      <c r="G179" s="43"/>
      <c r="H179" s="43"/>
      <c r="I179" s="225"/>
      <c r="J179" s="43"/>
      <c r="K179" s="43"/>
      <c r="L179" s="47"/>
      <c r="M179" s="226"/>
      <c r="N179" s="22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283</v>
      </c>
      <c r="AU179" s="20" t="s">
        <v>84</v>
      </c>
    </row>
    <row r="180" s="2" customFormat="1">
      <c r="A180" s="41"/>
      <c r="B180" s="42"/>
      <c r="C180" s="43"/>
      <c r="D180" s="252" t="s">
        <v>2357</v>
      </c>
      <c r="E180" s="43"/>
      <c r="F180" s="253" t="s">
        <v>3416</v>
      </c>
      <c r="G180" s="43"/>
      <c r="H180" s="43"/>
      <c r="I180" s="225"/>
      <c r="J180" s="43"/>
      <c r="K180" s="43"/>
      <c r="L180" s="47"/>
      <c r="M180" s="226"/>
      <c r="N180" s="22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2357</v>
      </c>
      <c r="AU180" s="20" t="s">
        <v>84</v>
      </c>
    </row>
    <row r="181" s="14" customFormat="1">
      <c r="A181" s="14"/>
      <c r="B181" s="254"/>
      <c r="C181" s="255"/>
      <c r="D181" s="223" t="s">
        <v>285</v>
      </c>
      <c r="E181" s="256" t="s">
        <v>19</v>
      </c>
      <c r="F181" s="257" t="s">
        <v>3406</v>
      </c>
      <c r="G181" s="255"/>
      <c r="H181" s="256" t="s">
        <v>19</v>
      </c>
      <c r="I181" s="258"/>
      <c r="J181" s="255"/>
      <c r="K181" s="255"/>
      <c r="L181" s="259"/>
      <c r="M181" s="260"/>
      <c r="N181" s="261"/>
      <c r="O181" s="261"/>
      <c r="P181" s="261"/>
      <c r="Q181" s="261"/>
      <c r="R181" s="261"/>
      <c r="S181" s="261"/>
      <c r="T181" s="262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3" t="s">
        <v>285</v>
      </c>
      <c r="AU181" s="263" t="s">
        <v>84</v>
      </c>
      <c r="AV181" s="14" t="s">
        <v>82</v>
      </c>
      <c r="AW181" s="14" t="s">
        <v>37</v>
      </c>
      <c r="AX181" s="14" t="s">
        <v>75</v>
      </c>
      <c r="AY181" s="263" t="s">
        <v>277</v>
      </c>
    </row>
    <row r="182" s="12" customFormat="1">
      <c r="A182" s="12"/>
      <c r="B182" s="228"/>
      <c r="C182" s="229"/>
      <c r="D182" s="223" t="s">
        <v>285</v>
      </c>
      <c r="E182" s="230" t="s">
        <v>19</v>
      </c>
      <c r="F182" s="231" t="s">
        <v>4009</v>
      </c>
      <c r="G182" s="229"/>
      <c r="H182" s="232">
        <v>28.91</v>
      </c>
      <c r="I182" s="233"/>
      <c r="J182" s="229"/>
      <c r="K182" s="229"/>
      <c r="L182" s="234"/>
      <c r="M182" s="235"/>
      <c r="N182" s="236"/>
      <c r="O182" s="236"/>
      <c r="P182" s="236"/>
      <c r="Q182" s="236"/>
      <c r="R182" s="236"/>
      <c r="S182" s="236"/>
      <c r="T182" s="237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T182" s="238" t="s">
        <v>285</v>
      </c>
      <c r="AU182" s="238" t="s">
        <v>84</v>
      </c>
      <c r="AV182" s="12" t="s">
        <v>84</v>
      </c>
      <c r="AW182" s="12" t="s">
        <v>37</v>
      </c>
      <c r="AX182" s="12" t="s">
        <v>82</v>
      </c>
      <c r="AY182" s="238" t="s">
        <v>277</v>
      </c>
    </row>
    <row r="183" s="2" customFormat="1" ht="16.5" customHeight="1">
      <c r="A183" s="41"/>
      <c r="B183" s="42"/>
      <c r="C183" s="210" t="s">
        <v>223</v>
      </c>
      <c r="D183" s="210" t="s">
        <v>278</v>
      </c>
      <c r="E183" s="211" t="s">
        <v>4010</v>
      </c>
      <c r="F183" s="212" t="s">
        <v>4011</v>
      </c>
      <c r="G183" s="213" t="s">
        <v>1041</v>
      </c>
      <c r="H183" s="214">
        <v>5.2249999999999996</v>
      </c>
      <c r="I183" s="215"/>
      <c r="J183" s="216">
        <f>ROUND(I183*H183,2)</f>
        <v>0</v>
      </c>
      <c r="K183" s="212" t="s">
        <v>2354</v>
      </c>
      <c r="L183" s="47"/>
      <c r="M183" s="217" t="s">
        <v>19</v>
      </c>
      <c r="N183" s="218" t="s">
        <v>46</v>
      </c>
      <c r="O183" s="87"/>
      <c r="P183" s="219">
        <f>O183*H183</f>
        <v>0</v>
      </c>
      <c r="Q183" s="219">
        <v>0</v>
      </c>
      <c r="R183" s="219">
        <f>Q183*H183</f>
        <v>0</v>
      </c>
      <c r="S183" s="219">
        <v>0</v>
      </c>
      <c r="T183" s="220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1" t="s">
        <v>102</v>
      </c>
      <c r="AT183" s="221" t="s">
        <v>278</v>
      </c>
      <c r="AU183" s="221" t="s">
        <v>84</v>
      </c>
      <c r="AY183" s="20" t="s">
        <v>277</v>
      </c>
      <c r="BE183" s="222">
        <f>IF(N183="základní",J183,0)</f>
        <v>0</v>
      </c>
      <c r="BF183" s="222">
        <f>IF(N183="snížená",J183,0)</f>
        <v>0</v>
      </c>
      <c r="BG183" s="222">
        <f>IF(N183="zákl. přenesená",J183,0)</f>
        <v>0</v>
      </c>
      <c r="BH183" s="222">
        <f>IF(N183="sníž. přenesená",J183,0)</f>
        <v>0</v>
      </c>
      <c r="BI183" s="222">
        <f>IF(N183="nulová",J183,0)</f>
        <v>0</v>
      </c>
      <c r="BJ183" s="20" t="s">
        <v>82</v>
      </c>
      <c r="BK183" s="222">
        <f>ROUND(I183*H183,2)</f>
        <v>0</v>
      </c>
      <c r="BL183" s="20" t="s">
        <v>102</v>
      </c>
      <c r="BM183" s="221" t="s">
        <v>4012</v>
      </c>
    </row>
    <row r="184" s="2" customFormat="1">
      <c r="A184" s="41"/>
      <c r="B184" s="42"/>
      <c r="C184" s="43"/>
      <c r="D184" s="223" t="s">
        <v>283</v>
      </c>
      <c r="E184" s="43"/>
      <c r="F184" s="224" t="s">
        <v>4013</v>
      </c>
      <c r="G184" s="43"/>
      <c r="H184" s="43"/>
      <c r="I184" s="225"/>
      <c r="J184" s="43"/>
      <c r="K184" s="43"/>
      <c r="L184" s="47"/>
      <c r="M184" s="226"/>
      <c r="N184" s="22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283</v>
      </c>
      <c r="AU184" s="20" t="s">
        <v>84</v>
      </c>
    </row>
    <row r="185" s="2" customFormat="1">
      <c r="A185" s="41"/>
      <c r="B185" s="42"/>
      <c r="C185" s="43"/>
      <c r="D185" s="252" t="s">
        <v>2357</v>
      </c>
      <c r="E185" s="43"/>
      <c r="F185" s="253" t="s">
        <v>4014</v>
      </c>
      <c r="G185" s="43"/>
      <c r="H185" s="43"/>
      <c r="I185" s="225"/>
      <c r="J185" s="43"/>
      <c r="K185" s="43"/>
      <c r="L185" s="47"/>
      <c r="M185" s="226"/>
      <c r="N185" s="22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2357</v>
      </c>
      <c r="AU185" s="20" t="s">
        <v>84</v>
      </c>
    </row>
    <row r="186" s="12" customFormat="1">
      <c r="A186" s="12"/>
      <c r="B186" s="228"/>
      <c r="C186" s="229"/>
      <c r="D186" s="223" t="s">
        <v>285</v>
      </c>
      <c r="E186" s="230" t="s">
        <v>19</v>
      </c>
      <c r="F186" s="231" t="s">
        <v>4015</v>
      </c>
      <c r="G186" s="229"/>
      <c r="H186" s="232">
        <v>5.2249999999999996</v>
      </c>
      <c r="I186" s="233"/>
      <c r="J186" s="229"/>
      <c r="K186" s="229"/>
      <c r="L186" s="234"/>
      <c r="M186" s="235"/>
      <c r="N186" s="236"/>
      <c r="O186" s="236"/>
      <c r="P186" s="236"/>
      <c r="Q186" s="236"/>
      <c r="R186" s="236"/>
      <c r="S186" s="236"/>
      <c r="T186" s="237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T186" s="238" t="s">
        <v>285</v>
      </c>
      <c r="AU186" s="238" t="s">
        <v>84</v>
      </c>
      <c r="AV186" s="12" t="s">
        <v>84</v>
      </c>
      <c r="AW186" s="12" t="s">
        <v>37</v>
      </c>
      <c r="AX186" s="12" t="s">
        <v>82</v>
      </c>
      <c r="AY186" s="238" t="s">
        <v>277</v>
      </c>
    </row>
    <row r="187" s="2" customFormat="1" ht="16.5" customHeight="1">
      <c r="A187" s="41"/>
      <c r="B187" s="42"/>
      <c r="C187" s="210" t="s">
        <v>226</v>
      </c>
      <c r="D187" s="210" t="s">
        <v>278</v>
      </c>
      <c r="E187" s="211" t="s">
        <v>4016</v>
      </c>
      <c r="F187" s="212" t="s">
        <v>4017</v>
      </c>
      <c r="G187" s="213" t="s">
        <v>1041</v>
      </c>
      <c r="H187" s="214">
        <v>41.799999999999997</v>
      </c>
      <c r="I187" s="215"/>
      <c r="J187" s="216">
        <f>ROUND(I187*H187,2)</f>
        <v>0</v>
      </c>
      <c r="K187" s="212" t="s">
        <v>2354</v>
      </c>
      <c r="L187" s="47"/>
      <c r="M187" s="217" t="s">
        <v>19</v>
      </c>
      <c r="N187" s="218" t="s">
        <v>46</v>
      </c>
      <c r="O187" s="87"/>
      <c r="P187" s="219">
        <f>O187*H187</f>
        <v>0</v>
      </c>
      <c r="Q187" s="219">
        <v>0</v>
      </c>
      <c r="R187" s="219">
        <f>Q187*H187</f>
        <v>0</v>
      </c>
      <c r="S187" s="219">
        <v>0</v>
      </c>
      <c r="T187" s="220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1" t="s">
        <v>102</v>
      </c>
      <c r="AT187" s="221" t="s">
        <v>278</v>
      </c>
      <c r="AU187" s="221" t="s">
        <v>84</v>
      </c>
      <c r="AY187" s="20" t="s">
        <v>277</v>
      </c>
      <c r="BE187" s="222">
        <f>IF(N187="základní",J187,0)</f>
        <v>0</v>
      </c>
      <c r="BF187" s="222">
        <f>IF(N187="snížená",J187,0)</f>
        <v>0</v>
      </c>
      <c r="BG187" s="222">
        <f>IF(N187="zákl. přenesená",J187,0)</f>
        <v>0</v>
      </c>
      <c r="BH187" s="222">
        <f>IF(N187="sníž. přenesená",J187,0)</f>
        <v>0</v>
      </c>
      <c r="BI187" s="222">
        <f>IF(N187="nulová",J187,0)</f>
        <v>0</v>
      </c>
      <c r="BJ187" s="20" t="s">
        <v>82</v>
      </c>
      <c r="BK187" s="222">
        <f>ROUND(I187*H187,2)</f>
        <v>0</v>
      </c>
      <c r="BL187" s="20" t="s">
        <v>102</v>
      </c>
      <c r="BM187" s="221" t="s">
        <v>4018</v>
      </c>
    </row>
    <row r="188" s="2" customFormat="1">
      <c r="A188" s="41"/>
      <c r="B188" s="42"/>
      <c r="C188" s="43"/>
      <c r="D188" s="223" t="s">
        <v>283</v>
      </c>
      <c r="E188" s="43"/>
      <c r="F188" s="224" t="s">
        <v>4019</v>
      </c>
      <c r="G188" s="43"/>
      <c r="H188" s="43"/>
      <c r="I188" s="225"/>
      <c r="J188" s="43"/>
      <c r="K188" s="43"/>
      <c r="L188" s="47"/>
      <c r="M188" s="226"/>
      <c r="N188" s="22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283</v>
      </c>
      <c r="AU188" s="20" t="s">
        <v>84</v>
      </c>
    </row>
    <row r="189" s="2" customFormat="1">
      <c r="A189" s="41"/>
      <c r="B189" s="42"/>
      <c r="C189" s="43"/>
      <c r="D189" s="252" t="s">
        <v>2357</v>
      </c>
      <c r="E189" s="43"/>
      <c r="F189" s="253" t="s">
        <v>4020</v>
      </c>
      <c r="G189" s="43"/>
      <c r="H189" s="43"/>
      <c r="I189" s="225"/>
      <c r="J189" s="43"/>
      <c r="K189" s="43"/>
      <c r="L189" s="47"/>
      <c r="M189" s="226"/>
      <c r="N189" s="22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2357</v>
      </c>
      <c r="AU189" s="20" t="s">
        <v>84</v>
      </c>
    </row>
    <row r="190" s="12" customFormat="1">
      <c r="A190" s="12"/>
      <c r="B190" s="228"/>
      <c r="C190" s="229"/>
      <c r="D190" s="223" t="s">
        <v>285</v>
      </c>
      <c r="E190" s="230" t="s">
        <v>19</v>
      </c>
      <c r="F190" s="231" t="s">
        <v>4021</v>
      </c>
      <c r="G190" s="229"/>
      <c r="H190" s="232">
        <v>41.799999999999997</v>
      </c>
      <c r="I190" s="233"/>
      <c r="J190" s="229"/>
      <c r="K190" s="229"/>
      <c r="L190" s="234"/>
      <c r="M190" s="235"/>
      <c r="N190" s="236"/>
      <c r="O190" s="236"/>
      <c r="P190" s="236"/>
      <c r="Q190" s="236"/>
      <c r="R190" s="236"/>
      <c r="S190" s="236"/>
      <c r="T190" s="237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T190" s="238" t="s">
        <v>285</v>
      </c>
      <c r="AU190" s="238" t="s">
        <v>84</v>
      </c>
      <c r="AV190" s="12" t="s">
        <v>84</v>
      </c>
      <c r="AW190" s="12" t="s">
        <v>37</v>
      </c>
      <c r="AX190" s="12" t="s">
        <v>82</v>
      </c>
      <c r="AY190" s="238" t="s">
        <v>277</v>
      </c>
    </row>
    <row r="191" s="2" customFormat="1" ht="16.5" customHeight="1">
      <c r="A191" s="41"/>
      <c r="B191" s="42"/>
      <c r="C191" s="210" t="s">
        <v>8</v>
      </c>
      <c r="D191" s="210" t="s">
        <v>278</v>
      </c>
      <c r="E191" s="211" t="s">
        <v>3430</v>
      </c>
      <c r="F191" s="212" t="s">
        <v>3431</v>
      </c>
      <c r="G191" s="213" t="s">
        <v>1131</v>
      </c>
      <c r="H191" s="214">
        <v>18.030000000000001</v>
      </c>
      <c r="I191" s="215"/>
      <c r="J191" s="216">
        <f>ROUND(I191*H191,2)</f>
        <v>0</v>
      </c>
      <c r="K191" s="212" t="s">
        <v>2354</v>
      </c>
      <c r="L191" s="47"/>
      <c r="M191" s="217" t="s">
        <v>19</v>
      </c>
      <c r="N191" s="218" t="s">
        <v>46</v>
      </c>
      <c r="O191" s="87"/>
      <c r="P191" s="219">
        <f>O191*H191</f>
        <v>0</v>
      </c>
      <c r="Q191" s="219">
        <v>0</v>
      </c>
      <c r="R191" s="219">
        <f>Q191*H191</f>
        <v>0</v>
      </c>
      <c r="S191" s="219">
        <v>0</v>
      </c>
      <c r="T191" s="220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1" t="s">
        <v>102</v>
      </c>
      <c r="AT191" s="221" t="s">
        <v>278</v>
      </c>
      <c r="AU191" s="221" t="s">
        <v>84</v>
      </c>
      <c r="AY191" s="20" t="s">
        <v>277</v>
      </c>
      <c r="BE191" s="222">
        <f>IF(N191="základní",J191,0)</f>
        <v>0</v>
      </c>
      <c r="BF191" s="222">
        <f>IF(N191="snížená",J191,0)</f>
        <v>0</v>
      </c>
      <c r="BG191" s="222">
        <f>IF(N191="zákl. přenesená",J191,0)</f>
        <v>0</v>
      </c>
      <c r="BH191" s="222">
        <f>IF(N191="sníž. přenesená",J191,0)</f>
        <v>0</v>
      </c>
      <c r="BI191" s="222">
        <f>IF(N191="nulová",J191,0)</f>
        <v>0</v>
      </c>
      <c r="BJ191" s="20" t="s">
        <v>82</v>
      </c>
      <c r="BK191" s="222">
        <f>ROUND(I191*H191,2)</f>
        <v>0</v>
      </c>
      <c r="BL191" s="20" t="s">
        <v>102</v>
      </c>
      <c r="BM191" s="221" t="s">
        <v>4022</v>
      </c>
    </row>
    <row r="192" s="2" customFormat="1">
      <c r="A192" s="41"/>
      <c r="B192" s="42"/>
      <c r="C192" s="43"/>
      <c r="D192" s="223" t="s">
        <v>283</v>
      </c>
      <c r="E192" s="43"/>
      <c r="F192" s="224" t="s">
        <v>3433</v>
      </c>
      <c r="G192" s="43"/>
      <c r="H192" s="43"/>
      <c r="I192" s="225"/>
      <c r="J192" s="43"/>
      <c r="K192" s="43"/>
      <c r="L192" s="47"/>
      <c r="M192" s="226"/>
      <c r="N192" s="22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283</v>
      </c>
      <c r="AU192" s="20" t="s">
        <v>84</v>
      </c>
    </row>
    <row r="193" s="2" customFormat="1">
      <c r="A193" s="41"/>
      <c r="B193" s="42"/>
      <c r="C193" s="43"/>
      <c r="D193" s="252" t="s">
        <v>2357</v>
      </c>
      <c r="E193" s="43"/>
      <c r="F193" s="253" t="s">
        <v>3434</v>
      </c>
      <c r="G193" s="43"/>
      <c r="H193" s="43"/>
      <c r="I193" s="225"/>
      <c r="J193" s="43"/>
      <c r="K193" s="43"/>
      <c r="L193" s="47"/>
      <c r="M193" s="226"/>
      <c r="N193" s="22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2357</v>
      </c>
      <c r="AU193" s="20" t="s">
        <v>84</v>
      </c>
    </row>
    <row r="194" s="14" customFormat="1">
      <c r="A194" s="14"/>
      <c r="B194" s="254"/>
      <c r="C194" s="255"/>
      <c r="D194" s="223" t="s">
        <v>285</v>
      </c>
      <c r="E194" s="256" t="s">
        <v>19</v>
      </c>
      <c r="F194" s="257" t="s">
        <v>3408</v>
      </c>
      <c r="G194" s="255"/>
      <c r="H194" s="256" t="s">
        <v>19</v>
      </c>
      <c r="I194" s="258"/>
      <c r="J194" s="255"/>
      <c r="K194" s="255"/>
      <c r="L194" s="259"/>
      <c r="M194" s="260"/>
      <c r="N194" s="261"/>
      <c r="O194" s="261"/>
      <c r="P194" s="261"/>
      <c r="Q194" s="261"/>
      <c r="R194" s="261"/>
      <c r="S194" s="261"/>
      <c r="T194" s="262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3" t="s">
        <v>285</v>
      </c>
      <c r="AU194" s="263" t="s">
        <v>84</v>
      </c>
      <c r="AV194" s="14" t="s">
        <v>82</v>
      </c>
      <c r="AW194" s="14" t="s">
        <v>37</v>
      </c>
      <c r="AX194" s="14" t="s">
        <v>75</v>
      </c>
      <c r="AY194" s="263" t="s">
        <v>277</v>
      </c>
    </row>
    <row r="195" s="12" customFormat="1">
      <c r="A195" s="12"/>
      <c r="B195" s="228"/>
      <c r="C195" s="229"/>
      <c r="D195" s="223" t="s">
        <v>285</v>
      </c>
      <c r="E195" s="230" t="s">
        <v>19</v>
      </c>
      <c r="F195" s="231" t="s">
        <v>4007</v>
      </c>
      <c r="G195" s="229"/>
      <c r="H195" s="232">
        <v>18.030000000000001</v>
      </c>
      <c r="I195" s="233"/>
      <c r="J195" s="229"/>
      <c r="K195" s="229"/>
      <c r="L195" s="234"/>
      <c r="M195" s="235"/>
      <c r="N195" s="236"/>
      <c r="O195" s="236"/>
      <c r="P195" s="236"/>
      <c r="Q195" s="236"/>
      <c r="R195" s="236"/>
      <c r="S195" s="236"/>
      <c r="T195" s="237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T195" s="238" t="s">
        <v>285</v>
      </c>
      <c r="AU195" s="238" t="s">
        <v>84</v>
      </c>
      <c r="AV195" s="12" t="s">
        <v>84</v>
      </c>
      <c r="AW195" s="12" t="s">
        <v>37</v>
      </c>
      <c r="AX195" s="12" t="s">
        <v>75</v>
      </c>
      <c r="AY195" s="238" t="s">
        <v>277</v>
      </c>
    </row>
    <row r="196" s="16" customFormat="1">
      <c r="A196" s="16"/>
      <c r="B196" s="291"/>
      <c r="C196" s="292"/>
      <c r="D196" s="223" t="s">
        <v>285</v>
      </c>
      <c r="E196" s="293" t="s">
        <v>19</v>
      </c>
      <c r="F196" s="294" t="s">
        <v>3297</v>
      </c>
      <c r="G196" s="292"/>
      <c r="H196" s="295">
        <v>18.030000000000001</v>
      </c>
      <c r="I196" s="296"/>
      <c r="J196" s="292"/>
      <c r="K196" s="292"/>
      <c r="L196" s="297"/>
      <c r="M196" s="298"/>
      <c r="N196" s="299"/>
      <c r="O196" s="299"/>
      <c r="P196" s="299"/>
      <c r="Q196" s="299"/>
      <c r="R196" s="299"/>
      <c r="S196" s="299"/>
      <c r="T196" s="300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T196" s="301" t="s">
        <v>285</v>
      </c>
      <c r="AU196" s="301" t="s">
        <v>84</v>
      </c>
      <c r="AV196" s="16" t="s">
        <v>98</v>
      </c>
      <c r="AW196" s="16" t="s">
        <v>37</v>
      </c>
      <c r="AX196" s="16" t="s">
        <v>82</v>
      </c>
      <c r="AY196" s="301" t="s">
        <v>277</v>
      </c>
    </row>
    <row r="197" s="2" customFormat="1" ht="16.5" customHeight="1">
      <c r="A197" s="41"/>
      <c r="B197" s="42"/>
      <c r="C197" s="210" t="s">
        <v>231</v>
      </c>
      <c r="D197" s="210" t="s">
        <v>278</v>
      </c>
      <c r="E197" s="211" t="s">
        <v>4023</v>
      </c>
      <c r="F197" s="212" t="s">
        <v>4024</v>
      </c>
      <c r="G197" s="213" t="s">
        <v>1131</v>
      </c>
      <c r="H197" s="214">
        <v>5.2249999999999996</v>
      </c>
      <c r="I197" s="215"/>
      <c r="J197" s="216">
        <f>ROUND(I197*H197,2)</f>
        <v>0</v>
      </c>
      <c r="K197" s="212" t="s">
        <v>19</v>
      </c>
      <c r="L197" s="47"/>
      <c r="M197" s="217" t="s">
        <v>19</v>
      </c>
      <c r="N197" s="218" t="s">
        <v>46</v>
      </c>
      <c r="O197" s="87"/>
      <c r="P197" s="219">
        <f>O197*H197</f>
        <v>0</v>
      </c>
      <c r="Q197" s="219">
        <v>0</v>
      </c>
      <c r="R197" s="219">
        <f>Q197*H197</f>
        <v>0</v>
      </c>
      <c r="S197" s="219">
        <v>0</v>
      </c>
      <c r="T197" s="220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1" t="s">
        <v>102</v>
      </c>
      <c r="AT197" s="221" t="s">
        <v>278</v>
      </c>
      <c r="AU197" s="221" t="s">
        <v>84</v>
      </c>
      <c r="AY197" s="20" t="s">
        <v>277</v>
      </c>
      <c r="BE197" s="222">
        <f>IF(N197="základní",J197,0)</f>
        <v>0</v>
      </c>
      <c r="BF197" s="222">
        <f>IF(N197="snížená",J197,0)</f>
        <v>0</v>
      </c>
      <c r="BG197" s="222">
        <f>IF(N197="zákl. přenesená",J197,0)</f>
        <v>0</v>
      </c>
      <c r="BH197" s="222">
        <f>IF(N197="sníž. přenesená",J197,0)</f>
        <v>0</v>
      </c>
      <c r="BI197" s="222">
        <f>IF(N197="nulová",J197,0)</f>
        <v>0</v>
      </c>
      <c r="BJ197" s="20" t="s">
        <v>82</v>
      </c>
      <c r="BK197" s="222">
        <f>ROUND(I197*H197,2)</f>
        <v>0</v>
      </c>
      <c r="BL197" s="20" t="s">
        <v>102</v>
      </c>
      <c r="BM197" s="221" t="s">
        <v>4025</v>
      </c>
    </row>
    <row r="198" s="2" customFormat="1">
      <c r="A198" s="41"/>
      <c r="B198" s="42"/>
      <c r="C198" s="43"/>
      <c r="D198" s="223" t="s">
        <v>283</v>
      </c>
      <c r="E198" s="43"/>
      <c r="F198" s="224" t="s">
        <v>4024</v>
      </c>
      <c r="G198" s="43"/>
      <c r="H198" s="43"/>
      <c r="I198" s="225"/>
      <c r="J198" s="43"/>
      <c r="K198" s="43"/>
      <c r="L198" s="47"/>
      <c r="M198" s="226"/>
      <c r="N198" s="22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283</v>
      </c>
      <c r="AU198" s="20" t="s">
        <v>84</v>
      </c>
    </row>
    <row r="199" s="12" customFormat="1">
      <c r="A199" s="12"/>
      <c r="B199" s="228"/>
      <c r="C199" s="229"/>
      <c r="D199" s="223" t="s">
        <v>285</v>
      </c>
      <c r="E199" s="230" t="s">
        <v>19</v>
      </c>
      <c r="F199" s="231" t="s">
        <v>4026</v>
      </c>
      <c r="G199" s="229"/>
      <c r="H199" s="232">
        <v>5.2249999999999996</v>
      </c>
      <c r="I199" s="233"/>
      <c r="J199" s="229"/>
      <c r="K199" s="229"/>
      <c r="L199" s="234"/>
      <c r="M199" s="235"/>
      <c r="N199" s="236"/>
      <c r="O199" s="236"/>
      <c r="P199" s="236"/>
      <c r="Q199" s="236"/>
      <c r="R199" s="236"/>
      <c r="S199" s="236"/>
      <c r="T199" s="237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T199" s="238" t="s">
        <v>285</v>
      </c>
      <c r="AU199" s="238" t="s">
        <v>84</v>
      </c>
      <c r="AV199" s="12" t="s">
        <v>84</v>
      </c>
      <c r="AW199" s="12" t="s">
        <v>37</v>
      </c>
      <c r="AX199" s="12" t="s">
        <v>82</v>
      </c>
      <c r="AY199" s="238" t="s">
        <v>277</v>
      </c>
    </row>
    <row r="200" s="2" customFormat="1" ht="16.5" customHeight="1">
      <c r="A200" s="41"/>
      <c r="B200" s="42"/>
      <c r="C200" s="210" t="s">
        <v>234</v>
      </c>
      <c r="D200" s="210" t="s">
        <v>278</v>
      </c>
      <c r="E200" s="211" t="s">
        <v>4027</v>
      </c>
      <c r="F200" s="212" t="s">
        <v>4028</v>
      </c>
      <c r="G200" s="213" t="s">
        <v>940</v>
      </c>
      <c r="H200" s="214">
        <v>0.26100000000000001</v>
      </c>
      <c r="I200" s="215"/>
      <c r="J200" s="216">
        <f>ROUND(I200*H200,2)</f>
        <v>0</v>
      </c>
      <c r="K200" s="212" t="s">
        <v>19</v>
      </c>
      <c r="L200" s="47"/>
      <c r="M200" s="217" t="s">
        <v>19</v>
      </c>
      <c r="N200" s="218" t="s">
        <v>46</v>
      </c>
      <c r="O200" s="87"/>
      <c r="P200" s="219">
        <f>O200*H200</f>
        <v>0</v>
      </c>
      <c r="Q200" s="219">
        <v>0</v>
      </c>
      <c r="R200" s="219">
        <f>Q200*H200</f>
        <v>0</v>
      </c>
      <c r="S200" s="219">
        <v>0</v>
      </c>
      <c r="T200" s="220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1" t="s">
        <v>102</v>
      </c>
      <c r="AT200" s="221" t="s">
        <v>278</v>
      </c>
      <c r="AU200" s="221" t="s">
        <v>84</v>
      </c>
      <c r="AY200" s="20" t="s">
        <v>277</v>
      </c>
      <c r="BE200" s="222">
        <f>IF(N200="základní",J200,0)</f>
        <v>0</v>
      </c>
      <c r="BF200" s="222">
        <f>IF(N200="snížená",J200,0)</f>
        <v>0</v>
      </c>
      <c r="BG200" s="222">
        <f>IF(N200="zákl. přenesená",J200,0)</f>
        <v>0</v>
      </c>
      <c r="BH200" s="222">
        <f>IF(N200="sníž. přenesená",J200,0)</f>
        <v>0</v>
      </c>
      <c r="BI200" s="222">
        <f>IF(N200="nulová",J200,0)</f>
        <v>0</v>
      </c>
      <c r="BJ200" s="20" t="s">
        <v>82</v>
      </c>
      <c r="BK200" s="222">
        <f>ROUND(I200*H200,2)</f>
        <v>0</v>
      </c>
      <c r="BL200" s="20" t="s">
        <v>102</v>
      </c>
      <c r="BM200" s="221" t="s">
        <v>4029</v>
      </c>
    </row>
    <row r="201" s="2" customFormat="1">
      <c r="A201" s="41"/>
      <c r="B201" s="42"/>
      <c r="C201" s="43"/>
      <c r="D201" s="223" t="s">
        <v>283</v>
      </c>
      <c r="E201" s="43"/>
      <c r="F201" s="224" t="s">
        <v>4028</v>
      </c>
      <c r="G201" s="43"/>
      <c r="H201" s="43"/>
      <c r="I201" s="225"/>
      <c r="J201" s="43"/>
      <c r="K201" s="43"/>
      <c r="L201" s="47"/>
      <c r="M201" s="226"/>
      <c r="N201" s="22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283</v>
      </c>
      <c r="AU201" s="20" t="s">
        <v>84</v>
      </c>
    </row>
    <row r="202" s="12" customFormat="1">
      <c r="A202" s="12"/>
      <c r="B202" s="228"/>
      <c r="C202" s="229"/>
      <c r="D202" s="223" t="s">
        <v>285</v>
      </c>
      <c r="E202" s="230" t="s">
        <v>19</v>
      </c>
      <c r="F202" s="231" t="s">
        <v>4030</v>
      </c>
      <c r="G202" s="229"/>
      <c r="H202" s="232">
        <v>0.26100000000000001</v>
      </c>
      <c r="I202" s="233"/>
      <c r="J202" s="229"/>
      <c r="K202" s="229"/>
      <c r="L202" s="234"/>
      <c r="M202" s="235"/>
      <c r="N202" s="236"/>
      <c r="O202" s="236"/>
      <c r="P202" s="236"/>
      <c r="Q202" s="236"/>
      <c r="R202" s="236"/>
      <c r="S202" s="236"/>
      <c r="T202" s="237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T202" s="238" t="s">
        <v>285</v>
      </c>
      <c r="AU202" s="238" t="s">
        <v>84</v>
      </c>
      <c r="AV202" s="12" t="s">
        <v>84</v>
      </c>
      <c r="AW202" s="12" t="s">
        <v>37</v>
      </c>
      <c r="AX202" s="12" t="s">
        <v>82</v>
      </c>
      <c r="AY202" s="238" t="s">
        <v>277</v>
      </c>
    </row>
    <row r="203" s="2" customFormat="1" ht="16.5" customHeight="1">
      <c r="A203" s="41"/>
      <c r="B203" s="42"/>
      <c r="C203" s="210" t="s">
        <v>237</v>
      </c>
      <c r="D203" s="210" t="s">
        <v>278</v>
      </c>
      <c r="E203" s="211" t="s">
        <v>1161</v>
      </c>
      <c r="F203" s="212" t="s">
        <v>1162</v>
      </c>
      <c r="G203" s="213" t="s">
        <v>1131</v>
      </c>
      <c r="H203" s="214">
        <v>64.212000000000003</v>
      </c>
      <c r="I203" s="215"/>
      <c r="J203" s="216">
        <f>ROUND(I203*H203,2)</f>
        <v>0</v>
      </c>
      <c r="K203" s="212" t="s">
        <v>2354</v>
      </c>
      <c r="L203" s="47"/>
      <c r="M203" s="217" t="s">
        <v>19</v>
      </c>
      <c r="N203" s="218" t="s">
        <v>46</v>
      </c>
      <c r="O203" s="87"/>
      <c r="P203" s="219">
        <f>O203*H203</f>
        <v>0</v>
      </c>
      <c r="Q203" s="219">
        <v>0</v>
      </c>
      <c r="R203" s="219">
        <f>Q203*H203</f>
        <v>0</v>
      </c>
      <c r="S203" s="219">
        <v>0</v>
      </c>
      <c r="T203" s="220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1" t="s">
        <v>102</v>
      </c>
      <c r="AT203" s="221" t="s">
        <v>278</v>
      </c>
      <c r="AU203" s="221" t="s">
        <v>84</v>
      </c>
      <c r="AY203" s="20" t="s">
        <v>277</v>
      </c>
      <c r="BE203" s="222">
        <f>IF(N203="základní",J203,0)</f>
        <v>0</v>
      </c>
      <c r="BF203" s="222">
        <f>IF(N203="snížená",J203,0)</f>
        <v>0</v>
      </c>
      <c r="BG203" s="222">
        <f>IF(N203="zákl. přenesená",J203,0)</f>
        <v>0</v>
      </c>
      <c r="BH203" s="222">
        <f>IF(N203="sníž. přenesená",J203,0)</f>
        <v>0</v>
      </c>
      <c r="BI203" s="222">
        <f>IF(N203="nulová",J203,0)</f>
        <v>0</v>
      </c>
      <c r="BJ203" s="20" t="s">
        <v>82</v>
      </c>
      <c r="BK203" s="222">
        <f>ROUND(I203*H203,2)</f>
        <v>0</v>
      </c>
      <c r="BL203" s="20" t="s">
        <v>102</v>
      </c>
      <c r="BM203" s="221" t="s">
        <v>4031</v>
      </c>
    </row>
    <row r="204" s="2" customFormat="1">
      <c r="A204" s="41"/>
      <c r="B204" s="42"/>
      <c r="C204" s="43"/>
      <c r="D204" s="223" t="s">
        <v>283</v>
      </c>
      <c r="E204" s="43"/>
      <c r="F204" s="224" t="s">
        <v>2404</v>
      </c>
      <c r="G204" s="43"/>
      <c r="H204" s="43"/>
      <c r="I204" s="225"/>
      <c r="J204" s="43"/>
      <c r="K204" s="43"/>
      <c r="L204" s="47"/>
      <c r="M204" s="226"/>
      <c r="N204" s="22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283</v>
      </c>
      <c r="AU204" s="20" t="s">
        <v>84</v>
      </c>
    </row>
    <row r="205" s="2" customFormat="1">
      <c r="A205" s="41"/>
      <c r="B205" s="42"/>
      <c r="C205" s="43"/>
      <c r="D205" s="252" t="s">
        <v>2357</v>
      </c>
      <c r="E205" s="43"/>
      <c r="F205" s="253" t="s">
        <v>2405</v>
      </c>
      <c r="G205" s="43"/>
      <c r="H205" s="43"/>
      <c r="I205" s="225"/>
      <c r="J205" s="43"/>
      <c r="K205" s="43"/>
      <c r="L205" s="47"/>
      <c r="M205" s="226"/>
      <c r="N205" s="22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2357</v>
      </c>
      <c r="AU205" s="20" t="s">
        <v>84</v>
      </c>
    </row>
    <row r="206" s="12" customFormat="1">
      <c r="A206" s="12"/>
      <c r="B206" s="228"/>
      <c r="C206" s="229"/>
      <c r="D206" s="223" t="s">
        <v>285</v>
      </c>
      <c r="E206" s="230" t="s">
        <v>19</v>
      </c>
      <c r="F206" s="231" t="s">
        <v>4032</v>
      </c>
      <c r="G206" s="229"/>
      <c r="H206" s="232">
        <v>64.212000000000003</v>
      </c>
      <c r="I206" s="233"/>
      <c r="J206" s="229"/>
      <c r="K206" s="229"/>
      <c r="L206" s="234"/>
      <c r="M206" s="235"/>
      <c r="N206" s="236"/>
      <c r="O206" s="236"/>
      <c r="P206" s="236"/>
      <c r="Q206" s="236"/>
      <c r="R206" s="236"/>
      <c r="S206" s="236"/>
      <c r="T206" s="237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T206" s="238" t="s">
        <v>285</v>
      </c>
      <c r="AU206" s="238" t="s">
        <v>84</v>
      </c>
      <c r="AV206" s="12" t="s">
        <v>84</v>
      </c>
      <c r="AW206" s="12" t="s">
        <v>37</v>
      </c>
      <c r="AX206" s="12" t="s">
        <v>82</v>
      </c>
      <c r="AY206" s="238" t="s">
        <v>277</v>
      </c>
    </row>
    <row r="207" s="2" customFormat="1" ht="16.5" customHeight="1">
      <c r="A207" s="41"/>
      <c r="B207" s="42"/>
      <c r="C207" s="210" t="s">
        <v>418</v>
      </c>
      <c r="D207" s="210" t="s">
        <v>278</v>
      </c>
      <c r="E207" s="211" t="s">
        <v>2406</v>
      </c>
      <c r="F207" s="212" t="s">
        <v>2407</v>
      </c>
      <c r="G207" s="213" t="s">
        <v>1131</v>
      </c>
      <c r="H207" s="214">
        <v>18.030000000000001</v>
      </c>
      <c r="I207" s="215"/>
      <c r="J207" s="216">
        <f>ROUND(I207*H207,2)</f>
        <v>0</v>
      </c>
      <c r="K207" s="212" t="s">
        <v>2354</v>
      </c>
      <c r="L207" s="47"/>
      <c r="M207" s="217" t="s">
        <v>19</v>
      </c>
      <c r="N207" s="218" t="s">
        <v>46</v>
      </c>
      <c r="O207" s="87"/>
      <c r="P207" s="219">
        <f>O207*H207</f>
        <v>0</v>
      </c>
      <c r="Q207" s="219">
        <v>0</v>
      </c>
      <c r="R207" s="219">
        <f>Q207*H207</f>
        <v>0</v>
      </c>
      <c r="S207" s="219">
        <v>0</v>
      </c>
      <c r="T207" s="22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1" t="s">
        <v>102</v>
      </c>
      <c r="AT207" s="221" t="s">
        <v>278</v>
      </c>
      <c r="AU207" s="221" t="s">
        <v>84</v>
      </c>
      <c r="AY207" s="20" t="s">
        <v>277</v>
      </c>
      <c r="BE207" s="222">
        <f>IF(N207="základní",J207,0)</f>
        <v>0</v>
      </c>
      <c r="BF207" s="222">
        <f>IF(N207="snížená",J207,0)</f>
        <v>0</v>
      </c>
      <c r="BG207" s="222">
        <f>IF(N207="zákl. přenesená",J207,0)</f>
        <v>0</v>
      </c>
      <c r="BH207" s="222">
        <f>IF(N207="sníž. přenesená",J207,0)</f>
        <v>0</v>
      </c>
      <c r="BI207" s="222">
        <f>IF(N207="nulová",J207,0)</f>
        <v>0</v>
      </c>
      <c r="BJ207" s="20" t="s">
        <v>82</v>
      </c>
      <c r="BK207" s="222">
        <f>ROUND(I207*H207,2)</f>
        <v>0</v>
      </c>
      <c r="BL207" s="20" t="s">
        <v>102</v>
      </c>
      <c r="BM207" s="221" t="s">
        <v>4033</v>
      </c>
    </row>
    <row r="208" s="2" customFormat="1">
      <c r="A208" s="41"/>
      <c r="B208" s="42"/>
      <c r="C208" s="43"/>
      <c r="D208" s="223" t="s">
        <v>283</v>
      </c>
      <c r="E208" s="43"/>
      <c r="F208" s="224" t="s">
        <v>2409</v>
      </c>
      <c r="G208" s="43"/>
      <c r="H208" s="43"/>
      <c r="I208" s="225"/>
      <c r="J208" s="43"/>
      <c r="K208" s="43"/>
      <c r="L208" s="47"/>
      <c r="M208" s="226"/>
      <c r="N208" s="22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283</v>
      </c>
      <c r="AU208" s="20" t="s">
        <v>84</v>
      </c>
    </row>
    <row r="209" s="2" customFormat="1">
      <c r="A209" s="41"/>
      <c r="B209" s="42"/>
      <c r="C209" s="43"/>
      <c r="D209" s="252" t="s">
        <v>2357</v>
      </c>
      <c r="E209" s="43"/>
      <c r="F209" s="253" t="s">
        <v>2410</v>
      </c>
      <c r="G209" s="43"/>
      <c r="H209" s="43"/>
      <c r="I209" s="225"/>
      <c r="J209" s="43"/>
      <c r="K209" s="43"/>
      <c r="L209" s="47"/>
      <c r="M209" s="226"/>
      <c r="N209" s="227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2357</v>
      </c>
      <c r="AU209" s="20" t="s">
        <v>84</v>
      </c>
    </row>
    <row r="210" s="14" customFormat="1">
      <c r="A210" s="14"/>
      <c r="B210" s="254"/>
      <c r="C210" s="255"/>
      <c r="D210" s="223" t="s">
        <v>285</v>
      </c>
      <c r="E210" s="256" t="s">
        <v>19</v>
      </c>
      <c r="F210" s="257" t="s">
        <v>3896</v>
      </c>
      <c r="G210" s="255"/>
      <c r="H210" s="256" t="s">
        <v>19</v>
      </c>
      <c r="I210" s="258"/>
      <c r="J210" s="255"/>
      <c r="K210" s="255"/>
      <c r="L210" s="259"/>
      <c r="M210" s="260"/>
      <c r="N210" s="261"/>
      <c r="O210" s="261"/>
      <c r="P210" s="261"/>
      <c r="Q210" s="261"/>
      <c r="R210" s="261"/>
      <c r="S210" s="261"/>
      <c r="T210" s="262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3" t="s">
        <v>285</v>
      </c>
      <c r="AU210" s="263" t="s">
        <v>84</v>
      </c>
      <c r="AV210" s="14" t="s">
        <v>82</v>
      </c>
      <c r="AW210" s="14" t="s">
        <v>37</v>
      </c>
      <c r="AX210" s="14" t="s">
        <v>75</v>
      </c>
      <c r="AY210" s="263" t="s">
        <v>277</v>
      </c>
    </row>
    <row r="211" s="12" customFormat="1">
      <c r="A211" s="12"/>
      <c r="B211" s="228"/>
      <c r="C211" s="229"/>
      <c r="D211" s="223" t="s">
        <v>285</v>
      </c>
      <c r="E211" s="230" t="s">
        <v>19</v>
      </c>
      <c r="F211" s="231" t="s">
        <v>3978</v>
      </c>
      <c r="G211" s="229"/>
      <c r="H211" s="232">
        <v>34.991999999999997</v>
      </c>
      <c r="I211" s="233"/>
      <c r="J211" s="229"/>
      <c r="K211" s="229"/>
      <c r="L211" s="234"/>
      <c r="M211" s="235"/>
      <c r="N211" s="236"/>
      <c r="O211" s="236"/>
      <c r="P211" s="236"/>
      <c r="Q211" s="236"/>
      <c r="R211" s="236"/>
      <c r="S211" s="236"/>
      <c r="T211" s="237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T211" s="238" t="s">
        <v>285</v>
      </c>
      <c r="AU211" s="238" t="s">
        <v>84</v>
      </c>
      <c r="AV211" s="12" t="s">
        <v>84</v>
      </c>
      <c r="AW211" s="12" t="s">
        <v>37</v>
      </c>
      <c r="AX211" s="12" t="s">
        <v>75</v>
      </c>
      <c r="AY211" s="238" t="s">
        <v>277</v>
      </c>
    </row>
    <row r="212" s="12" customFormat="1">
      <c r="A212" s="12"/>
      <c r="B212" s="228"/>
      <c r="C212" s="229"/>
      <c r="D212" s="223" t="s">
        <v>285</v>
      </c>
      <c r="E212" s="230" t="s">
        <v>19</v>
      </c>
      <c r="F212" s="231" t="s">
        <v>3979</v>
      </c>
      <c r="G212" s="229"/>
      <c r="H212" s="232">
        <v>-1.331</v>
      </c>
      <c r="I212" s="233"/>
      <c r="J212" s="229"/>
      <c r="K212" s="229"/>
      <c r="L212" s="234"/>
      <c r="M212" s="235"/>
      <c r="N212" s="236"/>
      <c r="O212" s="236"/>
      <c r="P212" s="236"/>
      <c r="Q212" s="236"/>
      <c r="R212" s="236"/>
      <c r="S212" s="236"/>
      <c r="T212" s="237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T212" s="238" t="s">
        <v>285</v>
      </c>
      <c r="AU212" s="238" t="s">
        <v>84</v>
      </c>
      <c r="AV212" s="12" t="s">
        <v>84</v>
      </c>
      <c r="AW212" s="12" t="s">
        <v>37</v>
      </c>
      <c r="AX212" s="12" t="s">
        <v>75</v>
      </c>
      <c r="AY212" s="238" t="s">
        <v>277</v>
      </c>
    </row>
    <row r="213" s="16" customFormat="1">
      <c r="A213" s="16"/>
      <c r="B213" s="291"/>
      <c r="C213" s="292"/>
      <c r="D213" s="223" t="s">
        <v>285</v>
      </c>
      <c r="E213" s="293" t="s">
        <v>19</v>
      </c>
      <c r="F213" s="294" t="s">
        <v>3297</v>
      </c>
      <c r="G213" s="292"/>
      <c r="H213" s="295">
        <v>33.661000000000001</v>
      </c>
      <c r="I213" s="296"/>
      <c r="J213" s="292"/>
      <c r="K213" s="292"/>
      <c r="L213" s="297"/>
      <c r="M213" s="298"/>
      <c r="N213" s="299"/>
      <c r="O213" s="299"/>
      <c r="P213" s="299"/>
      <c r="Q213" s="299"/>
      <c r="R213" s="299"/>
      <c r="S213" s="299"/>
      <c r="T213" s="300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T213" s="301" t="s">
        <v>285</v>
      </c>
      <c r="AU213" s="301" t="s">
        <v>84</v>
      </c>
      <c r="AV213" s="16" t="s">
        <v>98</v>
      </c>
      <c r="AW213" s="16" t="s">
        <v>37</v>
      </c>
      <c r="AX213" s="16" t="s">
        <v>75</v>
      </c>
      <c r="AY213" s="301" t="s">
        <v>277</v>
      </c>
    </row>
    <row r="214" s="14" customFormat="1">
      <c r="A214" s="14"/>
      <c r="B214" s="254"/>
      <c r="C214" s="255"/>
      <c r="D214" s="223" t="s">
        <v>285</v>
      </c>
      <c r="E214" s="256" t="s">
        <v>19</v>
      </c>
      <c r="F214" s="257" t="s">
        <v>3897</v>
      </c>
      <c r="G214" s="255"/>
      <c r="H214" s="256" t="s">
        <v>19</v>
      </c>
      <c r="I214" s="258"/>
      <c r="J214" s="255"/>
      <c r="K214" s="255"/>
      <c r="L214" s="259"/>
      <c r="M214" s="260"/>
      <c r="N214" s="261"/>
      <c r="O214" s="261"/>
      <c r="P214" s="261"/>
      <c r="Q214" s="261"/>
      <c r="R214" s="261"/>
      <c r="S214" s="261"/>
      <c r="T214" s="262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3" t="s">
        <v>285</v>
      </c>
      <c r="AU214" s="263" t="s">
        <v>84</v>
      </c>
      <c r="AV214" s="14" t="s">
        <v>82</v>
      </c>
      <c r="AW214" s="14" t="s">
        <v>37</v>
      </c>
      <c r="AX214" s="14" t="s">
        <v>75</v>
      </c>
      <c r="AY214" s="263" t="s">
        <v>277</v>
      </c>
    </row>
    <row r="215" s="12" customFormat="1">
      <c r="A215" s="12"/>
      <c r="B215" s="228"/>
      <c r="C215" s="229"/>
      <c r="D215" s="223" t="s">
        <v>285</v>
      </c>
      <c r="E215" s="230" t="s">
        <v>19</v>
      </c>
      <c r="F215" s="231" t="s">
        <v>4000</v>
      </c>
      <c r="G215" s="229"/>
      <c r="H215" s="232">
        <v>11.16</v>
      </c>
      <c r="I215" s="233"/>
      <c r="J215" s="229"/>
      <c r="K215" s="229"/>
      <c r="L215" s="234"/>
      <c r="M215" s="235"/>
      <c r="N215" s="236"/>
      <c r="O215" s="236"/>
      <c r="P215" s="236"/>
      <c r="Q215" s="236"/>
      <c r="R215" s="236"/>
      <c r="S215" s="236"/>
      <c r="T215" s="237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T215" s="238" t="s">
        <v>285</v>
      </c>
      <c r="AU215" s="238" t="s">
        <v>84</v>
      </c>
      <c r="AV215" s="12" t="s">
        <v>84</v>
      </c>
      <c r="AW215" s="12" t="s">
        <v>37</v>
      </c>
      <c r="AX215" s="12" t="s">
        <v>75</v>
      </c>
      <c r="AY215" s="238" t="s">
        <v>277</v>
      </c>
    </row>
    <row r="216" s="12" customFormat="1">
      <c r="A216" s="12"/>
      <c r="B216" s="228"/>
      <c r="C216" s="229"/>
      <c r="D216" s="223" t="s">
        <v>285</v>
      </c>
      <c r="E216" s="230" t="s">
        <v>19</v>
      </c>
      <c r="F216" s="231" t="s">
        <v>3987</v>
      </c>
      <c r="G216" s="229"/>
      <c r="H216" s="232">
        <v>4.5999999999999996</v>
      </c>
      <c r="I216" s="233"/>
      <c r="J216" s="229"/>
      <c r="K216" s="229"/>
      <c r="L216" s="234"/>
      <c r="M216" s="235"/>
      <c r="N216" s="236"/>
      <c r="O216" s="236"/>
      <c r="P216" s="236"/>
      <c r="Q216" s="236"/>
      <c r="R216" s="236"/>
      <c r="S216" s="236"/>
      <c r="T216" s="237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T216" s="238" t="s">
        <v>285</v>
      </c>
      <c r="AU216" s="238" t="s">
        <v>84</v>
      </c>
      <c r="AV216" s="12" t="s">
        <v>84</v>
      </c>
      <c r="AW216" s="12" t="s">
        <v>37</v>
      </c>
      <c r="AX216" s="12" t="s">
        <v>75</v>
      </c>
      <c r="AY216" s="238" t="s">
        <v>277</v>
      </c>
    </row>
    <row r="217" s="16" customFormat="1">
      <c r="A217" s="16"/>
      <c r="B217" s="291"/>
      <c r="C217" s="292"/>
      <c r="D217" s="223" t="s">
        <v>285</v>
      </c>
      <c r="E217" s="293" t="s">
        <v>19</v>
      </c>
      <c r="F217" s="294" t="s">
        <v>3297</v>
      </c>
      <c r="G217" s="292"/>
      <c r="H217" s="295">
        <v>15.76</v>
      </c>
      <c r="I217" s="296"/>
      <c r="J217" s="292"/>
      <c r="K217" s="292"/>
      <c r="L217" s="297"/>
      <c r="M217" s="298"/>
      <c r="N217" s="299"/>
      <c r="O217" s="299"/>
      <c r="P217" s="299"/>
      <c r="Q217" s="299"/>
      <c r="R217" s="299"/>
      <c r="S217" s="299"/>
      <c r="T217" s="300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301" t="s">
        <v>285</v>
      </c>
      <c r="AU217" s="301" t="s">
        <v>84</v>
      </c>
      <c r="AV217" s="16" t="s">
        <v>98</v>
      </c>
      <c r="AW217" s="16" t="s">
        <v>37</v>
      </c>
      <c r="AX217" s="16" t="s">
        <v>75</v>
      </c>
      <c r="AY217" s="301" t="s">
        <v>277</v>
      </c>
    </row>
    <row r="218" s="12" customFormat="1">
      <c r="A218" s="12"/>
      <c r="B218" s="228"/>
      <c r="C218" s="229"/>
      <c r="D218" s="223" t="s">
        <v>285</v>
      </c>
      <c r="E218" s="230" t="s">
        <v>19</v>
      </c>
      <c r="F218" s="231" t="s">
        <v>4034</v>
      </c>
      <c r="G218" s="229"/>
      <c r="H218" s="232">
        <v>-0.86399999999999999</v>
      </c>
      <c r="I218" s="233"/>
      <c r="J218" s="229"/>
      <c r="K218" s="229"/>
      <c r="L218" s="234"/>
      <c r="M218" s="235"/>
      <c r="N218" s="236"/>
      <c r="O218" s="236"/>
      <c r="P218" s="236"/>
      <c r="Q218" s="236"/>
      <c r="R218" s="236"/>
      <c r="S218" s="236"/>
      <c r="T218" s="237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T218" s="238" t="s">
        <v>285</v>
      </c>
      <c r="AU218" s="238" t="s">
        <v>84</v>
      </c>
      <c r="AV218" s="12" t="s">
        <v>84</v>
      </c>
      <c r="AW218" s="12" t="s">
        <v>37</v>
      </c>
      <c r="AX218" s="12" t="s">
        <v>75</v>
      </c>
      <c r="AY218" s="238" t="s">
        <v>277</v>
      </c>
    </row>
    <row r="219" s="12" customFormat="1">
      <c r="A219" s="12"/>
      <c r="B219" s="228"/>
      <c r="C219" s="229"/>
      <c r="D219" s="223" t="s">
        <v>285</v>
      </c>
      <c r="E219" s="230" t="s">
        <v>19</v>
      </c>
      <c r="F219" s="231" t="s">
        <v>4035</v>
      </c>
      <c r="G219" s="229"/>
      <c r="H219" s="232">
        <v>-1.853</v>
      </c>
      <c r="I219" s="233"/>
      <c r="J219" s="229"/>
      <c r="K219" s="229"/>
      <c r="L219" s="234"/>
      <c r="M219" s="235"/>
      <c r="N219" s="236"/>
      <c r="O219" s="236"/>
      <c r="P219" s="236"/>
      <c r="Q219" s="236"/>
      <c r="R219" s="236"/>
      <c r="S219" s="236"/>
      <c r="T219" s="237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T219" s="238" t="s">
        <v>285</v>
      </c>
      <c r="AU219" s="238" t="s">
        <v>84</v>
      </c>
      <c r="AV219" s="12" t="s">
        <v>84</v>
      </c>
      <c r="AW219" s="12" t="s">
        <v>37</v>
      </c>
      <c r="AX219" s="12" t="s">
        <v>75</v>
      </c>
      <c r="AY219" s="238" t="s">
        <v>277</v>
      </c>
    </row>
    <row r="220" s="12" customFormat="1">
      <c r="A220" s="12"/>
      <c r="B220" s="228"/>
      <c r="C220" s="229"/>
      <c r="D220" s="223" t="s">
        <v>285</v>
      </c>
      <c r="E220" s="230" t="s">
        <v>19</v>
      </c>
      <c r="F220" s="231" t="s">
        <v>4036</v>
      </c>
      <c r="G220" s="229"/>
      <c r="H220" s="232">
        <v>-8.4000000000000004</v>
      </c>
      <c r="I220" s="233"/>
      <c r="J220" s="229"/>
      <c r="K220" s="229"/>
      <c r="L220" s="234"/>
      <c r="M220" s="235"/>
      <c r="N220" s="236"/>
      <c r="O220" s="236"/>
      <c r="P220" s="236"/>
      <c r="Q220" s="236"/>
      <c r="R220" s="236"/>
      <c r="S220" s="236"/>
      <c r="T220" s="237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T220" s="238" t="s">
        <v>285</v>
      </c>
      <c r="AU220" s="238" t="s">
        <v>84</v>
      </c>
      <c r="AV220" s="12" t="s">
        <v>84</v>
      </c>
      <c r="AW220" s="12" t="s">
        <v>37</v>
      </c>
      <c r="AX220" s="12" t="s">
        <v>75</v>
      </c>
      <c r="AY220" s="238" t="s">
        <v>277</v>
      </c>
    </row>
    <row r="221" s="12" customFormat="1">
      <c r="A221" s="12"/>
      <c r="B221" s="228"/>
      <c r="C221" s="229"/>
      <c r="D221" s="223" t="s">
        <v>285</v>
      </c>
      <c r="E221" s="230" t="s">
        <v>19</v>
      </c>
      <c r="F221" s="231" t="s">
        <v>4037</v>
      </c>
      <c r="G221" s="229"/>
      <c r="H221" s="232">
        <v>-2.1659999999999999</v>
      </c>
      <c r="I221" s="233"/>
      <c r="J221" s="229"/>
      <c r="K221" s="229"/>
      <c r="L221" s="234"/>
      <c r="M221" s="235"/>
      <c r="N221" s="236"/>
      <c r="O221" s="236"/>
      <c r="P221" s="236"/>
      <c r="Q221" s="236"/>
      <c r="R221" s="236"/>
      <c r="S221" s="236"/>
      <c r="T221" s="237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T221" s="238" t="s">
        <v>285</v>
      </c>
      <c r="AU221" s="238" t="s">
        <v>84</v>
      </c>
      <c r="AV221" s="12" t="s">
        <v>84</v>
      </c>
      <c r="AW221" s="12" t="s">
        <v>37</v>
      </c>
      <c r="AX221" s="12" t="s">
        <v>75</v>
      </c>
      <c r="AY221" s="238" t="s">
        <v>277</v>
      </c>
    </row>
    <row r="222" s="12" customFormat="1">
      <c r="A222" s="12"/>
      <c r="B222" s="228"/>
      <c r="C222" s="229"/>
      <c r="D222" s="223" t="s">
        <v>285</v>
      </c>
      <c r="E222" s="230" t="s">
        <v>19</v>
      </c>
      <c r="F222" s="231" t="s">
        <v>4038</v>
      </c>
      <c r="G222" s="229"/>
      <c r="H222" s="232">
        <v>-4.8399999999999999</v>
      </c>
      <c r="I222" s="233"/>
      <c r="J222" s="229"/>
      <c r="K222" s="229"/>
      <c r="L222" s="234"/>
      <c r="M222" s="235"/>
      <c r="N222" s="236"/>
      <c r="O222" s="236"/>
      <c r="P222" s="236"/>
      <c r="Q222" s="236"/>
      <c r="R222" s="236"/>
      <c r="S222" s="236"/>
      <c r="T222" s="237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T222" s="238" t="s">
        <v>285</v>
      </c>
      <c r="AU222" s="238" t="s">
        <v>84</v>
      </c>
      <c r="AV222" s="12" t="s">
        <v>84</v>
      </c>
      <c r="AW222" s="12" t="s">
        <v>37</v>
      </c>
      <c r="AX222" s="12" t="s">
        <v>75</v>
      </c>
      <c r="AY222" s="238" t="s">
        <v>277</v>
      </c>
    </row>
    <row r="223" s="12" customFormat="1">
      <c r="A223" s="12"/>
      <c r="B223" s="228"/>
      <c r="C223" s="229"/>
      <c r="D223" s="223" t="s">
        <v>285</v>
      </c>
      <c r="E223" s="230" t="s">
        <v>19</v>
      </c>
      <c r="F223" s="231" t="s">
        <v>4039</v>
      </c>
      <c r="G223" s="229"/>
      <c r="H223" s="232">
        <v>-1.395</v>
      </c>
      <c r="I223" s="233"/>
      <c r="J223" s="229"/>
      <c r="K223" s="229"/>
      <c r="L223" s="234"/>
      <c r="M223" s="235"/>
      <c r="N223" s="236"/>
      <c r="O223" s="236"/>
      <c r="P223" s="236"/>
      <c r="Q223" s="236"/>
      <c r="R223" s="236"/>
      <c r="S223" s="236"/>
      <c r="T223" s="237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T223" s="238" t="s">
        <v>285</v>
      </c>
      <c r="AU223" s="238" t="s">
        <v>84</v>
      </c>
      <c r="AV223" s="12" t="s">
        <v>84</v>
      </c>
      <c r="AW223" s="12" t="s">
        <v>37</v>
      </c>
      <c r="AX223" s="12" t="s">
        <v>75</v>
      </c>
      <c r="AY223" s="238" t="s">
        <v>277</v>
      </c>
    </row>
    <row r="224" s="12" customFormat="1">
      <c r="A224" s="12"/>
      <c r="B224" s="228"/>
      <c r="C224" s="229"/>
      <c r="D224" s="223" t="s">
        <v>285</v>
      </c>
      <c r="E224" s="230" t="s">
        <v>19</v>
      </c>
      <c r="F224" s="231" t="s">
        <v>4040</v>
      </c>
      <c r="G224" s="229"/>
      <c r="H224" s="232">
        <v>-3.1000000000000001</v>
      </c>
      <c r="I224" s="233"/>
      <c r="J224" s="229"/>
      <c r="K224" s="229"/>
      <c r="L224" s="234"/>
      <c r="M224" s="235"/>
      <c r="N224" s="236"/>
      <c r="O224" s="236"/>
      <c r="P224" s="236"/>
      <c r="Q224" s="236"/>
      <c r="R224" s="236"/>
      <c r="S224" s="236"/>
      <c r="T224" s="237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T224" s="238" t="s">
        <v>285</v>
      </c>
      <c r="AU224" s="238" t="s">
        <v>84</v>
      </c>
      <c r="AV224" s="12" t="s">
        <v>84</v>
      </c>
      <c r="AW224" s="12" t="s">
        <v>37</v>
      </c>
      <c r="AX224" s="12" t="s">
        <v>75</v>
      </c>
      <c r="AY224" s="238" t="s">
        <v>277</v>
      </c>
    </row>
    <row r="225" s="12" customFormat="1">
      <c r="A225" s="12"/>
      <c r="B225" s="228"/>
      <c r="C225" s="229"/>
      <c r="D225" s="223" t="s">
        <v>285</v>
      </c>
      <c r="E225" s="230" t="s">
        <v>19</v>
      </c>
      <c r="F225" s="231" t="s">
        <v>4041</v>
      </c>
      <c r="G225" s="229"/>
      <c r="H225" s="232">
        <v>-2.5499999999999998</v>
      </c>
      <c r="I225" s="233"/>
      <c r="J225" s="229"/>
      <c r="K225" s="229"/>
      <c r="L225" s="234"/>
      <c r="M225" s="235"/>
      <c r="N225" s="236"/>
      <c r="O225" s="236"/>
      <c r="P225" s="236"/>
      <c r="Q225" s="236"/>
      <c r="R225" s="236"/>
      <c r="S225" s="236"/>
      <c r="T225" s="237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T225" s="238" t="s">
        <v>285</v>
      </c>
      <c r="AU225" s="238" t="s">
        <v>84</v>
      </c>
      <c r="AV225" s="12" t="s">
        <v>84</v>
      </c>
      <c r="AW225" s="12" t="s">
        <v>37</v>
      </c>
      <c r="AX225" s="12" t="s">
        <v>75</v>
      </c>
      <c r="AY225" s="238" t="s">
        <v>277</v>
      </c>
    </row>
    <row r="226" s="12" customFormat="1">
      <c r="A226" s="12"/>
      <c r="B226" s="228"/>
      <c r="C226" s="229"/>
      <c r="D226" s="223" t="s">
        <v>285</v>
      </c>
      <c r="E226" s="230" t="s">
        <v>19</v>
      </c>
      <c r="F226" s="231" t="s">
        <v>4042</v>
      </c>
      <c r="G226" s="229"/>
      <c r="H226" s="232">
        <v>-6.2229999999999999</v>
      </c>
      <c r="I226" s="233"/>
      <c r="J226" s="229"/>
      <c r="K226" s="229"/>
      <c r="L226" s="234"/>
      <c r="M226" s="235"/>
      <c r="N226" s="236"/>
      <c r="O226" s="236"/>
      <c r="P226" s="236"/>
      <c r="Q226" s="236"/>
      <c r="R226" s="236"/>
      <c r="S226" s="236"/>
      <c r="T226" s="237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T226" s="238" t="s">
        <v>285</v>
      </c>
      <c r="AU226" s="238" t="s">
        <v>84</v>
      </c>
      <c r="AV226" s="12" t="s">
        <v>84</v>
      </c>
      <c r="AW226" s="12" t="s">
        <v>37</v>
      </c>
      <c r="AX226" s="12" t="s">
        <v>75</v>
      </c>
      <c r="AY226" s="238" t="s">
        <v>277</v>
      </c>
    </row>
    <row r="227" s="16" customFormat="1">
      <c r="A227" s="16"/>
      <c r="B227" s="291"/>
      <c r="C227" s="292"/>
      <c r="D227" s="223" t="s">
        <v>285</v>
      </c>
      <c r="E227" s="293" t="s">
        <v>19</v>
      </c>
      <c r="F227" s="294" t="s">
        <v>3297</v>
      </c>
      <c r="G227" s="292"/>
      <c r="H227" s="295">
        <v>-31.390999999999998</v>
      </c>
      <c r="I227" s="296"/>
      <c r="J227" s="292"/>
      <c r="K227" s="292"/>
      <c r="L227" s="297"/>
      <c r="M227" s="298"/>
      <c r="N227" s="299"/>
      <c r="O227" s="299"/>
      <c r="P227" s="299"/>
      <c r="Q227" s="299"/>
      <c r="R227" s="299"/>
      <c r="S227" s="299"/>
      <c r="T227" s="300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T227" s="301" t="s">
        <v>285</v>
      </c>
      <c r="AU227" s="301" t="s">
        <v>84</v>
      </c>
      <c r="AV227" s="16" t="s">
        <v>98</v>
      </c>
      <c r="AW227" s="16" t="s">
        <v>37</v>
      </c>
      <c r="AX227" s="16" t="s">
        <v>75</v>
      </c>
      <c r="AY227" s="301" t="s">
        <v>277</v>
      </c>
    </row>
    <row r="228" s="15" customFormat="1">
      <c r="A228" s="15"/>
      <c r="B228" s="264"/>
      <c r="C228" s="265"/>
      <c r="D228" s="223" t="s">
        <v>285</v>
      </c>
      <c r="E228" s="266" t="s">
        <v>19</v>
      </c>
      <c r="F228" s="267" t="s">
        <v>2372</v>
      </c>
      <c r="G228" s="265"/>
      <c r="H228" s="268">
        <v>18.030000000000001</v>
      </c>
      <c r="I228" s="269"/>
      <c r="J228" s="265"/>
      <c r="K228" s="265"/>
      <c r="L228" s="270"/>
      <c r="M228" s="271"/>
      <c r="N228" s="272"/>
      <c r="O228" s="272"/>
      <c r="P228" s="272"/>
      <c r="Q228" s="272"/>
      <c r="R228" s="272"/>
      <c r="S228" s="272"/>
      <c r="T228" s="273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4" t="s">
        <v>285</v>
      </c>
      <c r="AU228" s="274" t="s">
        <v>84</v>
      </c>
      <c r="AV228" s="15" t="s">
        <v>102</v>
      </c>
      <c r="AW228" s="15" t="s">
        <v>37</v>
      </c>
      <c r="AX228" s="15" t="s">
        <v>82</v>
      </c>
      <c r="AY228" s="274" t="s">
        <v>277</v>
      </c>
    </row>
    <row r="229" s="2" customFormat="1" ht="16.5" customHeight="1">
      <c r="A229" s="41"/>
      <c r="B229" s="42"/>
      <c r="C229" s="210" t="s">
        <v>429</v>
      </c>
      <c r="D229" s="210" t="s">
        <v>278</v>
      </c>
      <c r="E229" s="211" t="s">
        <v>3465</v>
      </c>
      <c r="F229" s="212" t="s">
        <v>3466</v>
      </c>
      <c r="G229" s="213" t="s">
        <v>1131</v>
      </c>
      <c r="H229" s="214">
        <v>6.2229999999999999</v>
      </c>
      <c r="I229" s="215"/>
      <c r="J229" s="216">
        <f>ROUND(I229*H229,2)</f>
        <v>0</v>
      </c>
      <c r="K229" s="212" t="s">
        <v>2354</v>
      </c>
      <c r="L229" s="47"/>
      <c r="M229" s="217" t="s">
        <v>19</v>
      </c>
      <c r="N229" s="218" t="s">
        <v>46</v>
      </c>
      <c r="O229" s="87"/>
      <c r="P229" s="219">
        <f>O229*H229</f>
        <v>0</v>
      </c>
      <c r="Q229" s="219">
        <v>0</v>
      </c>
      <c r="R229" s="219">
        <f>Q229*H229</f>
        <v>0</v>
      </c>
      <c r="S229" s="219">
        <v>0</v>
      </c>
      <c r="T229" s="220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1" t="s">
        <v>102</v>
      </c>
      <c r="AT229" s="221" t="s">
        <v>278</v>
      </c>
      <c r="AU229" s="221" t="s">
        <v>84</v>
      </c>
      <c r="AY229" s="20" t="s">
        <v>277</v>
      </c>
      <c r="BE229" s="222">
        <f>IF(N229="základní",J229,0)</f>
        <v>0</v>
      </c>
      <c r="BF229" s="222">
        <f>IF(N229="snížená",J229,0)</f>
        <v>0</v>
      </c>
      <c r="BG229" s="222">
        <f>IF(N229="zákl. přenesená",J229,0)</f>
        <v>0</v>
      </c>
      <c r="BH229" s="222">
        <f>IF(N229="sníž. přenesená",J229,0)</f>
        <v>0</v>
      </c>
      <c r="BI229" s="222">
        <f>IF(N229="nulová",J229,0)</f>
        <v>0</v>
      </c>
      <c r="BJ229" s="20" t="s">
        <v>82</v>
      </c>
      <c r="BK229" s="222">
        <f>ROUND(I229*H229,2)</f>
        <v>0</v>
      </c>
      <c r="BL229" s="20" t="s">
        <v>102</v>
      </c>
      <c r="BM229" s="221" t="s">
        <v>4043</v>
      </c>
    </row>
    <row r="230" s="2" customFormat="1">
      <c r="A230" s="41"/>
      <c r="B230" s="42"/>
      <c r="C230" s="43"/>
      <c r="D230" s="223" t="s">
        <v>283</v>
      </c>
      <c r="E230" s="43"/>
      <c r="F230" s="224" t="s">
        <v>3468</v>
      </c>
      <c r="G230" s="43"/>
      <c r="H230" s="43"/>
      <c r="I230" s="225"/>
      <c r="J230" s="43"/>
      <c r="K230" s="43"/>
      <c r="L230" s="47"/>
      <c r="M230" s="226"/>
      <c r="N230" s="22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283</v>
      </c>
      <c r="AU230" s="20" t="s">
        <v>84</v>
      </c>
    </row>
    <row r="231" s="2" customFormat="1">
      <c r="A231" s="41"/>
      <c r="B231" s="42"/>
      <c r="C231" s="43"/>
      <c r="D231" s="252" t="s">
        <v>2357</v>
      </c>
      <c r="E231" s="43"/>
      <c r="F231" s="253" t="s">
        <v>3469</v>
      </c>
      <c r="G231" s="43"/>
      <c r="H231" s="43"/>
      <c r="I231" s="225"/>
      <c r="J231" s="43"/>
      <c r="K231" s="43"/>
      <c r="L231" s="47"/>
      <c r="M231" s="226"/>
      <c r="N231" s="227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2357</v>
      </c>
      <c r="AU231" s="20" t="s">
        <v>84</v>
      </c>
    </row>
    <row r="232" s="12" customFormat="1">
      <c r="A232" s="12"/>
      <c r="B232" s="228"/>
      <c r="C232" s="229"/>
      <c r="D232" s="223" t="s">
        <v>285</v>
      </c>
      <c r="E232" s="230" t="s">
        <v>19</v>
      </c>
      <c r="F232" s="231" t="s">
        <v>4044</v>
      </c>
      <c r="G232" s="229"/>
      <c r="H232" s="232">
        <v>7.4400000000000004</v>
      </c>
      <c r="I232" s="233"/>
      <c r="J232" s="229"/>
      <c r="K232" s="229"/>
      <c r="L232" s="234"/>
      <c r="M232" s="235"/>
      <c r="N232" s="236"/>
      <c r="O232" s="236"/>
      <c r="P232" s="236"/>
      <c r="Q232" s="236"/>
      <c r="R232" s="236"/>
      <c r="S232" s="236"/>
      <c r="T232" s="237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T232" s="238" t="s">
        <v>285</v>
      </c>
      <c r="AU232" s="238" t="s">
        <v>84</v>
      </c>
      <c r="AV232" s="12" t="s">
        <v>84</v>
      </c>
      <c r="AW232" s="12" t="s">
        <v>37</v>
      </c>
      <c r="AX232" s="12" t="s">
        <v>75</v>
      </c>
      <c r="AY232" s="238" t="s">
        <v>277</v>
      </c>
    </row>
    <row r="233" s="16" customFormat="1">
      <c r="A233" s="16"/>
      <c r="B233" s="291"/>
      <c r="C233" s="292"/>
      <c r="D233" s="223" t="s">
        <v>285</v>
      </c>
      <c r="E233" s="293" t="s">
        <v>19</v>
      </c>
      <c r="F233" s="294" t="s">
        <v>3297</v>
      </c>
      <c r="G233" s="292"/>
      <c r="H233" s="295">
        <v>7.4400000000000004</v>
      </c>
      <c r="I233" s="296"/>
      <c r="J233" s="292"/>
      <c r="K233" s="292"/>
      <c r="L233" s="297"/>
      <c r="M233" s="298"/>
      <c r="N233" s="299"/>
      <c r="O233" s="299"/>
      <c r="P233" s="299"/>
      <c r="Q233" s="299"/>
      <c r="R233" s="299"/>
      <c r="S233" s="299"/>
      <c r="T233" s="300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T233" s="301" t="s">
        <v>285</v>
      </c>
      <c r="AU233" s="301" t="s">
        <v>84</v>
      </c>
      <c r="AV233" s="16" t="s">
        <v>98</v>
      </c>
      <c r="AW233" s="16" t="s">
        <v>37</v>
      </c>
      <c r="AX233" s="16" t="s">
        <v>75</v>
      </c>
      <c r="AY233" s="301" t="s">
        <v>277</v>
      </c>
    </row>
    <row r="234" s="12" customFormat="1">
      <c r="A234" s="12"/>
      <c r="B234" s="228"/>
      <c r="C234" s="229"/>
      <c r="D234" s="223" t="s">
        <v>285</v>
      </c>
      <c r="E234" s="230" t="s">
        <v>19</v>
      </c>
      <c r="F234" s="231" t="s">
        <v>4045</v>
      </c>
      <c r="G234" s="229"/>
      <c r="H234" s="232">
        <v>-1.2170000000000001</v>
      </c>
      <c r="I234" s="233"/>
      <c r="J234" s="229"/>
      <c r="K234" s="229"/>
      <c r="L234" s="234"/>
      <c r="M234" s="235"/>
      <c r="N234" s="236"/>
      <c r="O234" s="236"/>
      <c r="P234" s="236"/>
      <c r="Q234" s="236"/>
      <c r="R234" s="236"/>
      <c r="S234" s="236"/>
      <c r="T234" s="237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T234" s="238" t="s">
        <v>285</v>
      </c>
      <c r="AU234" s="238" t="s">
        <v>84</v>
      </c>
      <c r="AV234" s="12" t="s">
        <v>84</v>
      </c>
      <c r="AW234" s="12" t="s">
        <v>37</v>
      </c>
      <c r="AX234" s="12" t="s">
        <v>75</v>
      </c>
      <c r="AY234" s="238" t="s">
        <v>277</v>
      </c>
    </row>
    <row r="235" s="15" customFormat="1">
      <c r="A235" s="15"/>
      <c r="B235" s="264"/>
      <c r="C235" s="265"/>
      <c r="D235" s="223" t="s">
        <v>285</v>
      </c>
      <c r="E235" s="266" t="s">
        <v>19</v>
      </c>
      <c r="F235" s="267" t="s">
        <v>2372</v>
      </c>
      <c r="G235" s="265"/>
      <c r="H235" s="268">
        <v>6.2229999999999999</v>
      </c>
      <c r="I235" s="269"/>
      <c r="J235" s="265"/>
      <c r="K235" s="265"/>
      <c r="L235" s="270"/>
      <c r="M235" s="271"/>
      <c r="N235" s="272"/>
      <c r="O235" s="272"/>
      <c r="P235" s="272"/>
      <c r="Q235" s="272"/>
      <c r="R235" s="272"/>
      <c r="S235" s="272"/>
      <c r="T235" s="273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4" t="s">
        <v>285</v>
      </c>
      <c r="AU235" s="274" t="s">
        <v>84</v>
      </c>
      <c r="AV235" s="15" t="s">
        <v>102</v>
      </c>
      <c r="AW235" s="15" t="s">
        <v>37</v>
      </c>
      <c r="AX235" s="15" t="s">
        <v>82</v>
      </c>
      <c r="AY235" s="274" t="s">
        <v>277</v>
      </c>
    </row>
    <row r="236" s="2" customFormat="1" ht="16.5" customHeight="1">
      <c r="A236" s="41"/>
      <c r="B236" s="42"/>
      <c r="C236" s="275" t="s">
        <v>7</v>
      </c>
      <c r="D236" s="275" t="s">
        <v>349</v>
      </c>
      <c r="E236" s="276" t="s">
        <v>3473</v>
      </c>
      <c r="F236" s="277" t="s">
        <v>3474</v>
      </c>
      <c r="G236" s="278" t="s">
        <v>940</v>
      </c>
      <c r="H236" s="279">
        <v>12.446</v>
      </c>
      <c r="I236" s="280"/>
      <c r="J236" s="281">
        <f>ROUND(I236*H236,2)</f>
        <v>0</v>
      </c>
      <c r="K236" s="277" t="s">
        <v>2354</v>
      </c>
      <c r="L236" s="282"/>
      <c r="M236" s="283" t="s">
        <v>19</v>
      </c>
      <c r="N236" s="284" t="s">
        <v>46</v>
      </c>
      <c r="O236" s="87"/>
      <c r="P236" s="219">
        <f>O236*H236</f>
        <v>0</v>
      </c>
      <c r="Q236" s="219">
        <v>0</v>
      </c>
      <c r="R236" s="219">
        <f>Q236*H236</f>
        <v>0</v>
      </c>
      <c r="S236" s="219">
        <v>0</v>
      </c>
      <c r="T236" s="220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1" t="s">
        <v>329</v>
      </c>
      <c r="AT236" s="221" t="s">
        <v>349</v>
      </c>
      <c r="AU236" s="221" t="s">
        <v>84</v>
      </c>
      <c r="AY236" s="20" t="s">
        <v>277</v>
      </c>
      <c r="BE236" s="222">
        <f>IF(N236="základní",J236,0)</f>
        <v>0</v>
      </c>
      <c r="BF236" s="222">
        <f>IF(N236="snížená",J236,0)</f>
        <v>0</v>
      </c>
      <c r="BG236" s="222">
        <f>IF(N236="zákl. přenesená",J236,0)</f>
        <v>0</v>
      </c>
      <c r="BH236" s="222">
        <f>IF(N236="sníž. přenesená",J236,0)</f>
        <v>0</v>
      </c>
      <c r="BI236" s="222">
        <f>IF(N236="nulová",J236,0)</f>
        <v>0</v>
      </c>
      <c r="BJ236" s="20" t="s">
        <v>82</v>
      </c>
      <c r="BK236" s="222">
        <f>ROUND(I236*H236,2)</f>
        <v>0</v>
      </c>
      <c r="BL236" s="20" t="s">
        <v>102</v>
      </c>
      <c r="BM236" s="221" t="s">
        <v>4046</v>
      </c>
    </row>
    <row r="237" s="2" customFormat="1">
      <c r="A237" s="41"/>
      <c r="B237" s="42"/>
      <c r="C237" s="43"/>
      <c r="D237" s="223" t="s">
        <v>283</v>
      </c>
      <c r="E237" s="43"/>
      <c r="F237" s="224" t="s">
        <v>3474</v>
      </c>
      <c r="G237" s="43"/>
      <c r="H237" s="43"/>
      <c r="I237" s="225"/>
      <c r="J237" s="43"/>
      <c r="K237" s="43"/>
      <c r="L237" s="47"/>
      <c r="M237" s="226"/>
      <c r="N237" s="227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283</v>
      </c>
      <c r="AU237" s="20" t="s">
        <v>84</v>
      </c>
    </row>
    <row r="238" s="12" customFormat="1">
      <c r="A238" s="12"/>
      <c r="B238" s="228"/>
      <c r="C238" s="229"/>
      <c r="D238" s="223" t="s">
        <v>285</v>
      </c>
      <c r="E238" s="230" t="s">
        <v>19</v>
      </c>
      <c r="F238" s="231" t="s">
        <v>4047</v>
      </c>
      <c r="G238" s="229"/>
      <c r="H238" s="232">
        <v>12.446</v>
      </c>
      <c r="I238" s="233"/>
      <c r="J238" s="229"/>
      <c r="K238" s="229"/>
      <c r="L238" s="234"/>
      <c r="M238" s="235"/>
      <c r="N238" s="236"/>
      <c r="O238" s="236"/>
      <c r="P238" s="236"/>
      <c r="Q238" s="236"/>
      <c r="R238" s="236"/>
      <c r="S238" s="236"/>
      <c r="T238" s="237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T238" s="238" t="s">
        <v>285</v>
      </c>
      <c r="AU238" s="238" t="s">
        <v>84</v>
      </c>
      <c r="AV238" s="12" t="s">
        <v>84</v>
      </c>
      <c r="AW238" s="12" t="s">
        <v>37</v>
      </c>
      <c r="AX238" s="12" t="s">
        <v>82</v>
      </c>
      <c r="AY238" s="238" t="s">
        <v>277</v>
      </c>
    </row>
    <row r="239" s="11" customFormat="1" ht="22.8" customHeight="1">
      <c r="A239" s="11"/>
      <c r="B239" s="196"/>
      <c r="C239" s="197"/>
      <c r="D239" s="198" t="s">
        <v>74</v>
      </c>
      <c r="E239" s="249" t="s">
        <v>84</v>
      </c>
      <c r="F239" s="249" t="s">
        <v>2419</v>
      </c>
      <c r="G239" s="197"/>
      <c r="H239" s="197"/>
      <c r="I239" s="200"/>
      <c r="J239" s="250">
        <f>BK239</f>
        <v>0</v>
      </c>
      <c r="K239" s="197"/>
      <c r="L239" s="202"/>
      <c r="M239" s="203"/>
      <c r="N239" s="204"/>
      <c r="O239" s="204"/>
      <c r="P239" s="205">
        <f>SUM(P240:P259)</f>
        <v>0</v>
      </c>
      <c r="Q239" s="204"/>
      <c r="R239" s="205">
        <f>SUM(R240:R259)</f>
        <v>14.272312909999998</v>
      </c>
      <c r="S239" s="204"/>
      <c r="T239" s="206">
        <f>SUM(T240:T259)</f>
        <v>0</v>
      </c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R239" s="207" t="s">
        <v>82</v>
      </c>
      <c r="AT239" s="208" t="s">
        <v>74</v>
      </c>
      <c r="AU239" s="208" t="s">
        <v>82</v>
      </c>
      <c r="AY239" s="207" t="s">
        <v>277</v>
      </c>
      <c r="BK239" s="209">
        <f>SUM(BK240:BK259)</f>
        <v>0</v>
      </c>
    </row>
    <row r="240" s="2" customFormat="1" ht="16.5" customHeight="1">
      <c r="A240" s="41"/>
      <c r="B240" s="42"/>
      <c r="C240" s="210" t="s">
        <v>446</v>
      </c>
      <c r="D240" s="210" t="s">
        <v>278</v>
      </c>
      <c r="E240" s="211" t="s">
        <v>3487</v>
      </c>
      <c r="F240" s="212" t="s">
        <v>3488</v>
      </c>
      <c r="G240" s="213" t="s">
        <v>1131</v>
      </c>
      <c r="H240" s="214">
        <v>0.86399999999999999</v>
      </c>
      <c r="I240" s="215"/>
      <c r="J240" s="216">
        <f>ROUND(I240*H240,2)</f>
        <v>0</v>
      </c>
      <c r="K240" s="212" t="s">
        <v>19</v>
      </c>
      <c r="L240" s="47"/>
      <c r="M240" s="217" t="s">
        <v>19</v>
      </c>
      <c r="N240" s="218" t="s">
        <v>46</v>
      </c>
      <c r="O240" s="87"/>
      <c r="P240" s="219">
        <f>O240*H240</f>
        <v>0</v>
      </c>
      <c r="Q240" s="219">
        <v>2.1600000000000001</v>
      </c>
      <c r="R240" s="219">
        <f>Q240*H240</f>
        <v>1.8662400000000001</v>
      </c>
      <c r="S240" s="219">
        <v>0</v>
      </c>
      <c r="T240" s="220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1" t="s">
        <v>102</v>
      </c>
      <c r="AT240" s="221" t="s">
        <v>278</v>
      </c>
      <c r="AU240" s="221" t="s">
        <v>84</v>
      </c>
      <c r="AY240" s="20" t="s">
        <v>277</v>
      </c>
      <c r="BE240" s="222">
        <f>IF(N240="základní",J240,0)</f>
        <v>0</v>
      </c>
      <c r="BF240" s="222">
        <f>IF(N240="snížená",J240,0)</f>
        <v>0</v>
      </c>
      <c r="BG240" s="222">
        <f>IF(N240="zákl. přenesená",J240,0)</f>
        <v>0</v>
      </c>
      <c r="BH240" s="222">
        <f>IF(N240="sníž. přenesená",J240,0)</f>
        <v>0</v>
      </c>
      <c r="BI240" s="222">
        <f>IF(N240="nulová",J240,0)</f>
        <v>0</v>
      </c>
      <c r="BJ240" s="20" t="s">
        <v>82</v>
      </c>
      <c r="BK240" s="222">
        <f>ROUND(I240*H240,2)</f>
        <v>0</v>
      </c>
      <c r="BL240" s="20" t="s">
        <v>102</v>
      </c>
      <c r="BM240" s="221" t="s">
        <v>4048</v>
      </c>
    </row>
    <row r="241" s="2" customFormat="1">
      <c r="A241" s="41"/>
      <c r="B241" s="42"/>
      <c r="C241" s="43"/>
      <c r="D241" s="223" t="s">
        <v>283</v>
      </c>
      <c r="E241" s="43"/>
      <c r="F241" s="224" t="s">
        <v>3490</v>
      </c>
      <c r="G241" s="43"/>
      <c r="H241" s="43"/>
      <c r="I241" s="225"/>
      <c r="J241" s="43"/>
      <c r="K241" s="43"/>
      <c r="L241" s="47"/>
      <c r="M241" s="226"/>
      <c r="N241" s="22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283</v>
      </c>
      <c r="AU241" s="20" t="s">
        <v>84</v>
      </c>
    </row>
    <row r="242" s="12" customFormat="1">
      <c r="A242" s="12"/>
      <c r="B242" s="228"/>
      <c r="C242" s="229"/>
      <c r="D242" s="223" t="s">
        <v>285</v>
      </c>
      <c r="E242" s="230" t="s">
        <v>19</v>
      </c>
      <c r="F242" s="231" t="s">
        <v>4049</v>
      </c>
      <c r="G242" s="229"/>
      <c r="H242" s="232">
        <v>0.86399999999999999</v>
      </c>
      <c r="I242" s="233"/>
      <c r="J242" s="229"/>
      <c r="K242" s="229"/>
      <c r="L242" s="234"/>
      <c r="M242" s="235"/>
      <c r="N242" s="236"/>
      <c r="O242" s="236"/>
      <c r="P242" s="236"/>
      <c r="Q242" s="236"/>
      <c r="R242" s="236"/>
      <c r="S242" s="236"/>
      <c r="T242" s="237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T242" s="238" t="s">
        <v>285</v>
      </c>
      <c r="AU242" s="238" t="s">
        <v>84</v>
      </c>
      <c r="AV242" s="12" t="s">
        <v>84</v>
      </c>
      <c r="AW242" s="12" t="s">
        <v>37</v>
      </c>
      <c r="AX242" s="12" t="s">
        <v>82</v>
      </c>
      <c r="AY242" s="238" t="s">
        <v>277</v>
      </c>
    </row>
    <row r="243" s="2" customFormat="1" ht="16.5" customHeight="1">
      <c r="A243" s="41"/>
      <c r="B243" s="42"/>
      <c r="C243" s="210" t="s">
        <v>452</v>
      </c>
      <c r="D243" s="210" t="s">
        <v>278</v>
      </c>
      <c r="E243" s="211" t="s">
        <v>4050</v>
      </c>
      <c r="F243" s="212" t="s">
        <v>4051</v>
      </c>
      <c r="G243" s="213" t="s">
        <v>1131</v>
      </c>
      <c r="H243" s="214">
        <v>3.1000000000000001</v>
      </c>
      <c r="I243" s="215"/>
      <c r="J243" s="216">
        <f>ROUND(I243*H243,2)</f>
        <v>0</v>
      </c>
      <c r="K243" s="212" t="s">
        <v>2354</v>
      </c>
      <c r="L243" s="47"/>
      <c r="M243" s="217" t="s">
        <v>19</v>
      </c>
      <c r="N243" s="218" t="s">
        <v>46</v>
      </c>
      <c r="O243" s="87"/>
      <c r="P243" s="219">
        <f>O243*H243</f>
        <v>0</v>
      </c>
      <c r="Q243" s="219">
        <v>2.5018699999999998</v>
      </c>
      <c r="R243" s="219">
        <f>Q243*H243</f>
        <v>7.7557969999999994</v>
      </c>
      <c r="S243" s="219">
        <v>0</v>
      </c>
      <c r="T243" s="220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1" t="s">
        <v>102</v>
      </c>
      <c r="AT243" s="221" t="s">
        <v>278</v>
      </c>
      <c r="AU243" s="221" t="s">
        <v>84</v>
      </c>
      <c r="AY243" s="20" t="s">
        <v>277</v>
      </c>
      <c r="BE243" s="222">
        <f>IF(N243="základní",J243,0)</f>
        <v>0</v>
      </c>
      <c r="BF243" s="222">
        <f>IF(N243="snížená",J243,0)</f>
        <v>0</v>
      </c>
      <c r="BG243" s="222">
        <f>IF(N243="zákl. přenesená",J243,0)</f>
        <v>0</v>
      </c>
      <c r="BH243" s="222">
        <f>IF(N243="sníž. přenesená",J243,0)</f>
        <v>0</v>
      </c>
      <c r="BI243" s="222">
        <f>IF(N243="nulová",J243,0)</f>
        <v>0</v>
      </c>
      <c r="BJ243" s="20" t="s">
        <v>82</v>
      </c>
      <c r="BK243" s="222">
        <f>ROUND(I243*H243,2)</f>
        <v>0</v>
      </c>
      <c r="BL243" s="20" t="s">
        <v>102</v>
      </c>
      <c r="BM243" s="221" t="s">
        <v>4052</v>
      </c>
    </row>
    <row r="244" s="2" customFormat="1">
      <c r="A244" s="41"/>
      <c r="B244" s="42"/>
      <c r="C244" s="43"/>
      <c r="D244" s="223" t="s">
        <v>283</v>
      </c>
      <c r="E244" s="43"/>
      <c r="F244" s="224" t="s">
        <v>4053</v>
      </c>
      <c r="G244" s="43"/>
      <c r="H244" s="43"/>
      <c r="I244" s="225"/>
      <c r="J244" s="43"/>
      <c r="K244" s="43"/>
      <c r="L244" s="47"/>
      <c r="M244" s="226"/>
      <c r="N244" s="22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283</v>
      </c>
      <c r="AU244" s="20" t="s">
        <v>84</v>
      </c>
    </row>
    <row r="245" s="2" customFormat="1">
      <c r="A245" s="41"/>
      <c r="B245" s="42"/>
      <c r="C245" s="43"/>
      <c r="D245" s="252" t="s">
        <v>2357</v>
      </c>
      <c r="E245" s="43"/>
      <c r="F245" s="253" t="s">
        <v>4054</v>
      </c>
      <c r="G245" s="43"/>
      <c r="H245" s="43"/>
      <c r="I245" s="225"/>
      <c r="J245" s="43"/>
      <c r="K245" s="43"/>
      <c r="L245" s="47"/>
      <c r="M245" s="226"/>
      <c r="N245" s="22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2357</v>
      </c>
      <c r="AU245" s="20" t="s">
        <v>84</v>
      </c>
    </row>
    <row r="246" s="12" customFormat="1">
      <c r="A246" s="12"/>
      <c r="B246" s="228"/>
      <c r="C246" s="229"/>
      <c r="D246" s="223" t="s">
        <v>285</v>
      </c>
      <c r="E246" s="230" t="s">
        <v>19</v>
      </c>
      <c r="F246" s="231" t="s">
        <v>4055</v>
      </c>
      <c r="G246" s="229"/>
      <c r="H246" s="232">
        <v>1.55</v>
      </c>
      <c r="I246" s="233"/>
      <c r="J246" s="229"/>
      <c r="K246" s="229"/>
      <c r="L246" s="234"/>
      <c r="M246" s="235"/>
      <c r="N246" s="236"/>
      <c r="O246" s="236"/>
      <c r="P246" s="236"/>
      <c r="Q246" s="236"/>
      <c r="R246" s="236"/>
      <c r="S246" s="236"/>
      <c r="T246" s="237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T246" s="238" t="s">
        <v>285</v>
      </c>
      <c r="AU246" s="238" t="s">
        <v>84</v>
      </c>
      <c r="AV246" s="12" t="s">
        <v>84</v>
      </c>
      <c r="AW246" s="12" t="s">
        <v>37</v>
      </c>
      <c r="AX246" s="12" t="s">
        <v>75</v>
      </c>
      <c r="AY246" s="238" t="s">
        <v>277</v>
      </c>
    </row>
    <row r="247" s="16" customFormat="1">
      <c r="A247" s="16"/>
      <c r="B247" s="291"/>
      <c r="C247" s="292"/>
      <c r="D247" s="223" t="s">
        <v>285</v>
      </c>
      <c r="E247" s="293" t="s">
        <v>19</v>
      </c>
      <c r="F247" s="294" t="s">
        <v>3297</v>
      </c>
      <c r="G247" s="292"/>
      <c r="H247" s="295">
        <v>1.55</v>
      </c>
      <c r="I247" s="296"/>
      <c r="J247" s="292"/>
      <c r="K247" s="292"/>
      <c r="L247" s="297"/>
      <c r="M247" s="298"/>
      <c r="N247" s="299"/>
      <c r="O247" s="299"/>
      <c r="P247" s="299"/>
      <c r="Q247" s="299"/>
      <c r="R247" s="299"/>
      <c r="S247" s="299"/>
      <c r="T247" s="300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T247" s="301" t="s">
        <v>285</v>
      </c>
      <c r="AU247" s="301" t="s">
        <v>84</v>
      </c>
      <c r="AV247" s="16" t="s">
        <v>98</v>
      </c>
      <c r="AW247" s="16" t="s">
        <v>37</v>
      </c>
      <c r="AX247" s="16" t="s">
        <v>75</v>
      </c>
      <c r="AY247" s="301" t="s">
        <v>277</v>
      </c>
    </row>
    <row r="248" s="12" customFormat="1">
      <c r="A248" s="12"/>
      <c r="B248" s="228"/>
      <c r="C248" s="229"/>
      <c r="D248" s="223" t="s">
        <v>285</v>
      </c>
      <c r="E248" s="230" t="s">
        <v>19</v>
      </c>
      <c r="F248" s="231" t="s">
        <v>4056</v>
      </c>
      <c r="G248" s="229"/>
      <c r="H248" s="232">
        <v>3.1000000000000001</v>
      </c>
      <c r="I248" s="233"/>
      <c r="J248" s="229"/>
      <c r="K248" s="229"/>
      <c r="L248" s="234"/>
      <c r="M248" s="235"/>
      <c r="N248" s="236"/>
      <c r="O248" s="236"/>
      <c r="P248" s="236"/>
      <c r="Q248" s="236"/>
      <c r="R248" s="236"/>
      <c r="S248" s="236"/>
      <c r="T248" s="237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T248" s="238" t="s">
        <v>285</v>
      </c>
      <c r="AU248" s="238" t="s">
        <v>84</v>
      </c>
      <c r="AV248" s="12" t="s">
        <v>84</v>
      </c>
      <c r="AW248" s="12" t="s">
        <v>37</v>
      </c>
      <c r="AX248" s="12" t="s">
        <v>82</v>
      </c>
      <c r="AY248" s="238" t="s">
        <v>277</v>
      </c>
    </row>
    <row r="249" s="2" customFormat="1" ht="16.5" customHeight="1">
      <c r="A249" s="41"/>
      <c r="B249" s="42"/>
      <c r="C249" s="210" t="s">
        <v>456</v>
      </c>
      <c r="D249" s="210" t="s">
        <v>278</v>
      </c>
      <c r="E249" s="211" t="s">
        <v>3493</v>
      </c>
      <c r="F249" s="212" t="s">
        <v>3494</v>
      </c>
      <c r="G249" s="213" t="s">
        <v>1131</v>
      </c>
      <c r="H249" s="214">
        <v>1.853</v>
      </c>
      <c r="I249" s="215"/>
      <c r="J249" s="216">
        <f>ROUND(I249*H249,2)</f>
        <v>0</v>
      </c>
      <c r="K249" s="212" t="s">
        <v>2354</v>
      </c>
      <c r="L249" s="47"/>
      <c r="M249" s="217" t="s">
        <v>19</v>
      </c>
      <c r="N249" s="218" t="s">
        <v>46</v>
      </c>
      <c r="O249" s="87"/>
      <c r="P249" s="219">
        <f>O249*H249</f>
        <v>0</v>
      </c>
      <c r="Q249" s="219">
        <v>2.5018699999999998</v>
      </c>
      <c r="R249" s="219">
        <f>Q249*H249</f>
        <v>4.6359651099999999</v>
      </c>
      <c r="S249" s="219">
        <v>0</v>
      </c>
      <c r="T249" s="220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1" t="s">
        <v>102</v>
      </c>
      <c r="AT249" s="221" t="s">
        <v>278</v>
      </c>
      <c r="AU249" s="221" t="s">
        <v>84</v>
      </c>
      <c r="AY249" s="20" t="s">
        <v>277</v>
      </c>
      <c r="BE249" s="222">
        <f>IF(N249="základní",J249,0)</f>
        <v>0</v>
      </c>
      <c r="BF249" s="222">
        <f>IF(N249="snížená",J249,0)</f>
        <v>0</v>
      </c>
      <c r="BG249" s="222">
        <f>IF(N249="zákl. přenesená",J249,0)</f>
        <v>0</v>
      </c>
      <c r="BH249" s="222">
        <f>IF(N249="sníž. přenesená",J249,0)</f>
        <v>0</v>
      </c>
      <c r="BI249" s="222">
        <f>IF(N249="nulová",J249,0)</f>
        <v>0</v>
      </c>
      <c r="BJ249" s="20" t="s">
        <v>82</v>
      </c>
      <c r="BK249" s="222">
        <f>ROUND(I249*H249,2)</f>
        <v>0</v>
      </c>
      <c r="BL249" s="20" t="s">
        <v>102</v>
      </c>
      <c r="BM249" s="221" t="s">
        <v>4057</v>
      </c>
    </row>
    <row r="250" s="2" customFormat="1">
      <c r="A250" s="41"/>
      <c r="B250" s="42"/>
      <c r="C250" s="43"/>
      <c r="D250" s="223" t="s">
        <v>283</v>
      </c>
      <c r="E250" s="43"/>
      <c r="F250" s="224" t="s">
        <v>3496</v>
      </c>
      <c r="G250" s="43"/>
      <c r="H250" s="43"/>
      <c r="I250" s="225"/>
      <c r="J250" s="43"/>
      <c r="K250" s="43"/>
      <c r="L250" s="47"/>
      <c r="M250" s="226"/>
      <c r="N250" s="227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283</v>
      </c>
      <c r="AU250" s="20" t="s">
        <v>84</v>
      </c>
    </row>
    <row r="251" s="2" customFormat="1">
      <c r="A251" s="41"/>
      <c r="B251" s="42"/>
      <c r="C251" s="43"/>
      <c r="D251" s="252" t="s">
        <v>2357</v>
      </c>
      <c r="E251" s="43"/>
      <c r="F251" s="253" t="s">
        <v>3497</v>
      </c>
      <c r="G251" s="43"/>
      <c r="H251" s="43"/>
      <c r="I251" s="225"/>
      <c r="J251" s="43"/>
      <c r="K251" s="43"/>
      <c r="L251" s="47"/>
      <c r="M251" s="226"/>
      <c r="N251" s="227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2357</v>
      </c>
      <c r="AU251" s="20" t="s">
        <v>84</v>
      </c>
    </row>
    <row r="252" s="12" customFormat="1">
      <c r="A252" s="12"/>
      <c r="B252" s="228"/>
      <c r="C252" s="229"/>
      <c r="D252" s="223" t="s">
        <v>285</v>
      </c>
      <c r="E252" s="230" t="s">
        <v>19</v>
      </c>
      <c r="F252" s="231" t="s">
        <v>4058</v>
      </c>
      <c r="G252" s="229"/>
      <c r="H252" s="232">
        <v>1.853</v>
      </c>
      <c r="I252" s="233"/>
      <c r="J252" s="229"/>
      <c r="K252" s="229"/>
      <c r="L252" s="234"/>
      <c r="M252" s="235"/>
      <c r="N252" s="236"/>
      <c r="O252" s="236"/>
      <c r="P252" s="236"/>
      <c r="Q252" s="236"/>
      <c r="R252" s="236"/>
      <c r="S252" s="236"/>
      <c r="T252" s="237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T252" s="238" t="s">
        <v>285</v>
      </c>
      <c r="AU252" s="238" t="s">
        <v>84</v>
      </c>
      <c r="AV252" s="12" t="s">
        <v>84</v>
      </c>
      <c r="AW252" s="12" t="s">
        <v>37</v>
      </c>
      <c r="AX252" s="12" t="s">
        <v>82</v>
      </c>
      <c r="AY252" s="238" t="s">
        <v>277</v>
      </c>
    </row>
    <row r="253" s="2" customFormat="1" ht="16.5" customHeight="1">
      <c r="A253" s="41"/>
      <c r="B253" s="42"/>
      <c r="C253" s="210" t="s">
        <v>465</v>
      </c>
      <c r="D253" s="210" t="s">
        <v>278</v>
      </c>
      <c r="E253" s="211" t="s">
        <v>3502</v>
      </c>
      <c r="F253" s="212" t="s">
        <v>3503</v>
      </c>
      <c r="G253" s="213" t="s">
        <v>1041</v>
      </c>
      <c r="H253" s="214">
        <v>5.3200000000000003</v>
      </c>
      <c r="I253" s="215"/>
      <c r="J253" s="216">
        <f>ROUND(I253*H253,2)</f>
        <v>0</v>
      </c>
      <c r="K253" s="212" t="s">
        <v>2354</v>
      </c>
      <c r="L253" s="47"/>
      <c r="M253" s="217" t="s">
        <v>19</v>
      </c>
      <c r="N253" s="218" t="s">
        <v>46</v>
      </c>
      <c r="O253" s="87"/>
      <c r="P253" s="219">
        <f>O253*H253</f>
        <v>0</v>
      </c>
      <c r="Q253" s="219">
        <v>0.0026900000000000001</v>
      </c>
      <c r="R253" s="219">
        <f>Q253*H253</f>
        <v>0.014310800000000002</v>
      </c>
      <c r="S253" s="219">
        <v>0</v>
      </c>
      <c r="T253" s="220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1" t="s">
        <v>102</v>
      </c>
      <c r="AT253" s="221" t="s">
        <v>278</v>
      </c>
      <c r="AU253" s="221" t="s">
        <v>84</v>
      </c>
      <c r="AY253" s="20" t="s">
        <v>277</v>
      </c>
      <c r="BE253" s="222">
        <f>IF(N253="základní",J253,0)</f>
        <v>0</v>
      </c>
      <c r="BF253" s="222">
        <f>IF(N253="snížená",J253,0)</f>
        <v>0</v>
      </c>
      <c r="BG253" s="222">
        <f>IF(N253="zákl. přenesená",J253,0)</f>
        <v>0</v>
      </c>
      <c r="BH253" s="222">
        <f>IF(N253="sníž. přenesená",J253,0)</f>
        <v>0</v>
      </c>
      <c r="BI253" s="222">
        <f>IF(N253="nulová",J253,0)</f>
        <v>0</v>
      </c>
      <c r="BJ253" s="20" t="s">
        <v>82</v>
      </c>
      <c r="BK253" s="222">
        <f>ROUND(I253*H253,2)</f>
        <v>0</v>
      </c>
      <c r="BL253" s="20" t="s">
        <v>102</v>
      </c>
      <c r="BM253" s="221" t="s">
        <v>4059</v>
      </c>
    </row>
    <row r="254" s="2" customFormat="1">
      <c r="A254" s="41"/>
      <c r="B254" s="42"/>
      <c r="C254" s="43"/>
      <c r="D254" s="223" t="s">
        <v>283</v>
      </c>
      <c r="E254" s="43"/>
      <c r="F254" s="224" t="s">
        <v>3505</v>
      </c>
      <c r="G254" s="43"/>
      <c r="H254" s="43"/>
      <c r="I254" s="225"/>
      <c r="J254" s="43"/>
      <c r="K254" s="43"/>
      <c r="L254" s="47"/>
      <c r="M254" s="226"/>
      <c r="N254" s="227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283</v>
      </c>
      <c r="AU254" s="20" t="s">
        <v>84</v>
      </c>
    </row>
    <row r="255" s="2" customFormat="1">
      <c r="A255" s="41"/>
      <c r="B255" s="42"/>
      <c r="C255" s="43"/>
      <c r="D255" s="252" t="s">
        <v>2357</v>
      </c>
      <c r="E255" s="43"/>
      <c r="F255" s="253" t="s">
        <v>3506</v>
      </c>
      <c r="G255" s="43"/>
      <c r="H255" s="43"/>
      <c r="I255" s="225"/>
      <c r="J255" s="43"/>
      <c r="K255" s="43"/>
      <c r="L255" s="47"/>
      <c r="M255" s="226"/>
      <c r="N255" s="227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2357</v>
      </c>
      <c r="AU255" s="20" t="s">
        <v>84</v>
      </c>
    </row>
    <row r="256" s="12" customFormat="1">
      <c r="A256" s="12"/>
      <c r="B256" s="228"/>
      <c r="C256" s="229"/>
      <c r="D256" s="223" t="s">
        <v>285</v>
      </c>
      <c r="E256" s="230" t="s">
        <v>19</v>
      </c>
      <c r="F256" s="231" t="s">
        <v>4060</v>
      </c>
      <c r="G256" s="229"/>
      <c r="H256" s="232">
        <v>5.3200000000000003</v>
      </c>
      <c r="I256" s="233"/>
      <c r="J256" s="229"/>
      <c r="K256" s="229"/>
      <c r="L256" s="234"/>
      <c r="M256" s="235"/>
      <c r="N256" s="236"/>
      <c r="O256" s="236"/>
      <c r="P256" s="236"/>
      <c r="Q256" s="236"/>
      <c r="R256" s="236"/>
      <c r="S256" s="236"/>
      <c r="T256" s="237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T256" s="238" t="s">
        <v>285</v>
      </c>
      <c r="AU256" s="238" t="s">
        <v>84</v>
      </c>
      <c r="AV256" s="12" t="s">
        <v>84</v>
      </c>
      <c r="AW256" s="12" t="s">
        <v>37</v>
      </c>
      <c r="AX256" s="12" t="s">
        <v>82</v>
      </c>
      <c r="AY256" s="238" t="s">
        <v>277</v>
      </c>
    </row>
    <row r="257" s="2" customFormat="1" ht="16.5" customHeight="1">
      <c r="A257" s="41"/>
      <c r="B257" s="42"/>
      <c r="C257" s="210" t="s">
        <v>472</v>
      </c>
      <c r="D257" s="210" t="s">
        <v>278</v>
      </c>
      <c r="E257" s="211" t="s">
        <v>3511</v>
      </c>
      <c r="F257" s="212" t="s">
        <v>3512</v>
      </c>
      <c r="G257" s="213" t="s">
        <v>1041</v>
      </c>
      <c r="H257" s="214">
        <v>5.3200000000000003</v>
      </c>
      <c r="I257" s="215"/>
      <c r="J257" s="216">
        <f>ROUND(I257*H257,2)</f>
        <v>0</v>
      </c>
      <c r="K257" s="212" t="s">
        <v>2354</v>
      </c>
      <c r="L257" s="47"/>
      <c r="M257" s="217" t="s">
        <v>19</v>
      </c>
      <c r="N257" s="218" t="s">
        <v>46</v>
      </c>
      <c r="O257" s="87"/>
      <c r="P257" s="219">
        <f>O257*H257</f>
        <v>0</v>
      </c>
      <c r="Q257" s="219">
        <v>0</v>
      </c>
      <c r="R257" s="219">
        <f>Q257*H257</f>
        <v>0</v>
      </c>
      <c r="S257" s="219">
        <v>0</v>
      </c>
      <c r="T257" s="220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1" t="s">
        <v>102</v>
      </c>
      <c r="AT257" s="221" t="s">
        <v>278</v>
      </c>
      <c r="AU257" s="221" t="s">
        <v>84</v>
      </c>
      <c r="AY257" s="20" t="s">
        <v>277</v>
      </c>
      <c r="BE257" s="222">
        <f>IF(N257="základní",J257,0)</f>
        <v>0</v>
      </c>
      <c r="BF257" s="222">
        <f>IF(N257="snížená",J257,0)</f>
        <v>0</v>
      </c>
      <c r="BG257" s="222">
        <f>IF(N257="zákl. přenesená",J257,0)</f>
        <v>0</v>
      </c>
      <c r="BH257" s="222">
        <f>IF(N257="sníž. přenesená",J257,0)</f>
        <v>0</v>
      </c>
      <c r="BI257" s="222">
        <f>IF(N257="nulová",J257,0)</f>
        <v>0</v>
      </c>
      <c r="BJ257" s="20" t="s">
        <v>82</v>
      </c>
      <c r="BK257" s="222">
        <f>ROUND(I257*H257,2)</f>
        <v>0</v>
      </c>
      <c r="BL257" s="20" t="s">
        <v>102</v>
      </c>
      <c r="BM257" s="221" t="s">
        <v>4061</v>
      </c>
    </row>
    <row r="258" s="2" customFormat="1">
      <c r="A258" s="41"/>
      <c r="B258" s="42"/>
      <c r="C258" s="43"/>
      <c r="D258" s="223" t="s">
        <v>283</v>
      </c>
      <c r="E258" s="43"/>
      <c r="F258" s="224" t="s">
        <v>3514</v>
      </c>
      <c r="G258" s="43"/>
      <c r="H258" s="43"/>
      <c r="I258" s="225"/>
      <c r="J258" s="43"/>
      <c r="K258" s="43"/>
      <c r="L258" s="47"/>
      <c r="M258" s="226"/>
      <c r="N258" s="22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283</v>
      </c>
      <c r="AU258" s="20" t="s">
        <v>84</v>
      </c>
    </row>
    <row r="259" s="2" customFormat="1">
      <c r="A259" s="41"/>
      <c r="B259" s="42"/>
      <c r="C259" s="43"/>
      <c r="D259" s="252" t="s">
        <v>2357</v>
      </c>
      <c r="E259" s="43"/>
      <c r="F259" s="253" t="s">
        <v>3515</v>
      </c>
      <c r="G259" s="43"/>
      <c r="H259" s="43"/>
      <c r="I259" s="225"/>
      <c r="J259" s="43"/>
      <c r="K259" s="43"/>
      <c r="L259" s="47"/>
      <c r="M259" s="226"/>
      <c r="N259" s="227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2357</v>
      </c>
      <c r="AU259" s="20" t="s">
        <v>84</v>
      </c>
    </row>
    <row r="260" s="11" customFormat="1" ht="22.8" customHeight="1">
      <c r="A260" s="11"/>
      <c r="B260" s="196"/>
      <c r="C260" s="197"/>
      <c r="D260" s="198" t="s">
        <v>74</v>
      </c>
      <c r="E260" s="249" t="s">
        <v>98</v>
      </c>
      <c r="F260" s="249" t="s">
        <v>3223</v>
      </c>
      <c r="G260" s="197"/>
      <c r="H260" s="197"/>
      <c r="I260" s="200"/>
      <c r="J260" s="250">
        <f>BK260</f>
        <v>0</v>
      </c>
      <c r="K260" s="197"/>
      <c r="L260" s="202"/>
      <c r="M260" s="203"/>
      <c r="N260" s="204"/>
      <c r="O260" s="204"/>
      <c r="P260" s="205">
        <f>SUM(P261:P287)</f>
        <v>0</v>
      </c>
      <c r="Q260" s="204"/>
      <c r="R260" s="205">
        <f>SUM(R261:R287)</f>
        <v>26.506118670000003</v>
      </c>
      <c r="S260" s="204"/>
      <c r="T260" s="206">
        <f>SUM(T261:T287)</f>
        <v>0</v>
      </c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R260" s="207" t="s">
        <v>82</v>
      </c>
      <c r="AT260" s="208" t="s">
        <v>74</v>
      </c>
      <c r="AU260" s="208" t="s">
        <v>82</v>
      </c>
      <c r="AY260" s="207" t="s">
        <v>277</v>
      </c>
      <c r="BK260" s="209">
        <f>SUM(BK261:BK287)</f>
        <v>0</v>
      </c>
    </row>
    <row r="261" s="2" customFormat="1" ht="16.5" customHeight="1">
      <c r="A261" s="41"/>
      <c r="B261" s="42"/>
      <c r="C261" s="210" t="s">
        <v>479</v>
      </c>
      <c r="D261" s="210" t="s">
        <v>278</v>
      </c>
      <c r="E261" s="211" t="s">
        <v>3522</v>
      </c>
      <c r="F261" s="212" t="s">
        <v>3523</v>
      </c>
      <c r="G261" s="213" t="s">
        <v>1131</v>
      </c>
      <c r="H261" s="214">
        <v>8.4740000000000002</v>
      </c>
      <c r="I261" s="215"/>
      <c r="J261" s="216">
        <f>ROUND(I261*H261,2)</f>
        <v>0</v>
      </c>
      <c r="K261" s="212" t="s">
        <v>2354</v>
      </c>
      <c r="L261" s="47"/>
      <c r="M261" s="217" t="s">
        <v>19</v>
      </c>
      <c r="N261" s="218" t="s">
        <v>46</v>
      </c>
      <c r="O261" s="87"/>
      <c r="P261" s="219">
        <f>O261*H261</f>
        <v>0</v>
      </c>
      <c r="Q261" s="219">
        <v>3.11388</v>
      </c>
      <c r="R261" s="219">
        <f>Q261*H261</f>
        <v>26.387019120000001</v>
      </c>
      <c r="S261" s="219">
        <v>0</v>
      </c>
      <c r="T261" s="220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1" t="s">
        <v>102</v>
      </c>
      <c r="AT261" s="221" t="s">
        <v>278</v>
      </c>
      <c r="AU261" s="221" t="s">
        <v>84</v>
      </c>
      <c r="AY261" s="20" t="s">
        <v>277</v>
      </c>
      <c r="BE261" s="222">
        <f>IF(N261="základní",J261,0)</f>
        <v>0</v>
      </c>
      <c r="BF261" s="222">
        <f>IF(N261="snížená",J261,0)</f>
        <v>0</v>
      </c>
      <c r="BG261" s="222">
        <f>IF(N261="zákl. přenesená",J261,0)</f>
        <v>0</v>
      </c>
      <c r="BH261" s="222">
        <f>IF(N261="sníž. přenesená",J261,0)</f>
        <v>0</v>
      </c>
      <c r="BI261" s="222">
        <f>IF(N261="nulová",J261,0)</f>
        <v>0</v>
      </c>
      <c r="BJ261" s="20" t="s">
        <v>82</v>
      </c>
      <c r="BK261" s="222">
        <f>ROUND(I261*H261,2)</f>
        <v>0</v>
      </c>
      <c r="BL261" s="20" t="s">
        <v>102</v>
      </c>
      <c r="BM261" s="221" t="s">
        <v>4062</v>
      </c>
    </row>
    <row r="262" s="2" customFormat="1">
      <c r="A262" s="41"/>
      <c r="B262" s="42"/>
      <c r="C262" s="43"/>
      <c r="D262" s="223" t="s">
        <v>283</v>
      </c>
      <c r="E262" s="43"/>
      <c r="F262" s="224" t="s">
        <v>3525</v>
      </c>
      <c r="G262" s="43"/>
      <c r="H262" s="43"/>
      <c r="I262" s="225"/>
      <c r="J262" s="43"/>
      <c r="K262" s="43"/>
      <c r="L262" s="47"/>
      <c r="M262" s="226"/>
      <c r="N262" s="227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283</v>
      </c>
      <c r="AU262" s="20" t="s">
        <v>84</v>
      </c>
    </row>
    <row r="263" s="2" customFormat="1">
      <c r="A263" s="41"/>
      <c r="B263" s="42"/>
      <c r="C263" s="43"/>
      <c r="D263" s="252" t="s">
        <v>2357</v>
      </c>
      <c r="E263" s="43"/>
      <c r="F263" s="253" t="s">
        <v>3526</v>
      </c>
      <c r="G263" s="43"/>
      <c r="H263" s="43"/>
      <c r="I263" s="225"/>
      <c r="J263" s="43"/>
      <c r="K263" s="43"/>
      <c r="L263" s="47"/>
      <c r="M263" s="226"/>
      <c r="N263" s="227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2357</v>
      </c>
      <c r="AU263" s="20" t="s">
        <v>84</v>
      </c>
    </row>
    <row r="264" s="2" customFormat="1">
      <c r="A264" s="41"/>
      <c r="B264" s="42"/>
      <c r="C264" s="43"/>
      <c r="D264" s="223" t="s">
        <v>1002</v>
      </c>
      <c r="E264" s="43"/>
      <c r="F264" s="251" t="s">
        <v>3527</v>
      </c>
      <c r="G264" s="43"/>
      <c r="H264" s="43"/>
      <c r="I264" s="225"/>
      <c r="J264" s="43"/>
      <c r="K264" s="43"/>
      <c r="L264" s="47"/>
      <c r="M264" s="226"/>
      <c r="N264" s="227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1002</v>
      </c>
      <c r="AU264" s="20" t="s">
        <v>84</v>
      </c>
    </row>
    <row r="265" s="14" customFormat="1">
      <c r="A265" s="14"/>
      <c r="B265" s="254"/>
      <c r="C265" s="255"/>
      <c r="D265" s="223" t="s">
        <v>285</v>
      </c>
      <c r="E265" s="256" t="s">
        <v>19</v>
      </c>
      <c r="F265" s="257" t="s">
        <v>3528</v>
      </c>
      <c r="G265" s="255"/>
      <c r="H265" s="256" t="s">
        <v>19</v>
      </c>
      <c r="I265" s="258"/>
      <c r="J265" s="255"/>
      <c r="K265" s="255"/>
      <c r="L265" s="259"/>
      <c r="M265" s="260"/>
      <c r="N265" s="261"/>
      <c r="O265" s="261"/>
      <c r="P265" s="261"/>
      <c r="Q265" s="261"/>
      <c r="R265" s="261"/>
      <c r="S265" s="261"/>
      <c r="T265" s="262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3" t="s">
        <v>285</v>
      </c>
      <c r="AU265" s="263" t="s">
        <v>84</v>
      </c>
      <c r="AV265" s="14" t="s">
        <v>82</v>
      </c>
      <c r="AW265" s="14" t="s">
        <v>37</v>
      </c>
      <c r="AX265" s="14" t="s">
        <v>75</v>
      </c>
      <c r="AY265" s="263" t="s">
        <v>277</v>
      </c>
    </row>
    <row r="266" s="12" customFormat="1">
      <c r="A266" s="12"/>
      <c r="B266" s="228"/>
      <c r="C266" s="229"/>
      <c r="D266" s="223" t="s">
        <v>285</v>
      </c>
      <c r="E266" s="230" t="s">
        <v>19</v>
      </c>
      <c r="F266" s="231" t="s">
        <v>4063</v>
      </c>
      <c r="G266" s="229"/>
      <c r="H266" s="232">
        <v>1.274</v>
      </c>
      <c r="I266" s="233"/>
      <c r="J266" s="229"/>
      <c r="K266" s="229"/>
      <c r="L266" s="234"/>
      <c r="M266" s="235"/>
      <c r="N266" s="236"/>
      <c r="O266" s="236"/>
      <c r="P266" s="236"/>
      <c r="Q266" s="236"/>
      <c r="R266" s="236"/>
      <c r="S266" s="236"/>
      <c r="T266" s="237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T266" s="238" t="s">
        <v>285</v>
      </c>
      <c r="AU266" s="238" t="s">
        <v>84</v>
      </c>
      <c r="AV266" s="12" t="s">
        <v>84</v>
      </c>
      <c r="AW266" s="12" t="s">
        <v>37</v>
      </c>
      <c r="AX266" s="12" t="s">
        <v>75</v>
      </c>
      <c r="AY266" s="238" t="s">
        <v>277</v>
      </c>
    </row>
    <row r="267" s="12" customFormat="1">
      <c r="A267" s="12"/>
      <c r="B267" s="228"/>
      <c r="C267" s="229"/>
      <c r="D267" s="223" t="s">
        <v>285</v>
      </c>
      <c r="E267" s="230" t="s">
        <v>19</v>
      </c>
      <c r="F267" s="231" t="s">
        <v>4064</v>
      </c>
      <c r="G267" s="229"/>
      <c r="H267" s="232">
        <v>7.2000000000000002</v>
      </c>
      <c r="I267" s="233"/>
      <c r="J267" s="229"/>
      <c r="K267" s="229"/>
      <c r="L267" s="234"/>
      <c r="M267" s="235"/>
      <c r="N267" s="236"/>
      <c r="O267" s="236"/>
      <c r="P267" s="236"/>
      <c r="Q267" s="236"/>
      <c r="R267" s="236"/>
      <c r="S267" s="236"/>
      <c r="T267" s="237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T267" s="238" t="s">
        <v>285</v>
      </c>
      <c r="AU267" s="238" t="s">
        <v>84</v>
      </c>
      <c r="AV267" s="12" t="s">
        <v>84</v>
      </c>
      <c r="AW267" s="12" t="s">
        <v>37</v>
      </c>
      <c r="AX267" s="12" t="s">
        <v>75</v>
      </c>
      <c r="AY267" s="238" t="s">
        <v>277</v>
      </c>
    </row>
    <row r="268" s="16" customFormat="1">
      <c r="A268" s="16"/>
      <c r="B268" s="291"/>
      <c r="C268" s="292"/>
      <c r="D268" s="223" t="s">
        <v>285</v>
      </c>
      <c r="E268" s="293" t="s">
        <v>19</v>
      </c>
      <c r="F268" s="294" t="s">
        <v>3297</v>
      </c>
      <c r="G268" s="292"/>
      <c r="H268" s="295">
        <v>8.4740000000000002</v>
      </c>
      <c r="I268" s="296"/>
      <c r="J268" s="292"/>
      <c r="K268" s="292"/>
      <c r="L268" s="297"/>
      <c r="M268" s="298"/>
      <c r="N268" s="299"/>
      <c r="O268" s="299"/>
      <c r="P268" s="299"/>
      <c r="Q268" s="299"/>
      <c r="R268" s="299"/>
      <c r="S268" s="299"/>
      <c r="T268" s="300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T268" s="301" t="s">
        <v>285</v>
      </c>
      <c r="AU268" s="301" t="s">
        <v>84</v>
      </c>
      <c r="AV268" s="16" t="s">
        <v>98</v>
      </c>
      <c r="AW268" s="16" t="s">
        <v>37</v>
      </c>
      <c r="AX268" s="16" t="s">
        <v>82</v>
      </c>
      <c r="AY268" s="301" t="s">
        <v>277</v>
      </c>
    </row>
    <row r="269" s="2" customFormat="1" ht="16.5" customHeight="1">
      <c r="A269" s="41"/>
      <c r="B269" s="42"/>
      <c r="C269" s="210" t="s">
        <v>484</v>
      </c>
      <c r="D269" s="210" t="s">
        <v>278</v>
      </c>
      <c r="E269" s="211" t="s">
        <v>3545</v>
      </c>
      <c r="F269" s="212" t="s">
        <v>3546</v>
      </c>
      <c r="G269" s="213" t="s">
        <v>1131</v>
      </c>
      <c r="H269" s="214">
        <v>2.1659999999999999</v>
      </c>
      <c r="I269" s="215"/>
      <c r="J269" s="216">
        <f>ROUND(I269*H269,2)</f>
        <v>0</v>
      </c>
      <c r="K269" s="212" t="s">
        <v>2354</v>
      </c>
      <c r="L269" s="47"/>
      <c r="M269" s="217" t="s">
        <v>19</v>
      </c>
      <c r="N269" s="218" t="s">
        <v>46</v>
      </c>
      <c r="O269" s="87"/>
      <c r="P269" s="219">
        <f>O269*H269</f>
        <v>0</v>
      </c>
      <c r="Q269" s="219">
        <v>0</v>
      </c>
      <c r="R269" s="219">
        <f>Q269*H269</f>
        <v>0</v>
      </c>
      <c r="S269" s="219">
        <v>0</v>
      </c>
      <c r="T269" s="220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1" t="s">
        <v>102</v>
      </c>
      <c r="AT269" s="221" t="s">
        <v>278</v>
      </c>
      <c r="AU269" s="221" t="s">
        <v>84</v>
      </c>
      <c r="AY269" s="20" t="s">
        <v>277</v>
      </c>
      <c r="BE269" s="222">
        <f>IF(N269="základní",J269,0)</f>
        <v>0</v>
      </c>
      <c r="BF269" s="222">
        <f>IF(N269="snížená",J269,0)</f>
        <v>0</v>
      </c>
      <c r="BG269" s="222">
        <f>IF(N269="zákl. přenesená",J269,0)</f>
        <v>0</v>
      </c>
      <c r="BH269" s="222">
        <f>IF(N269="sníž. přenesená",J269,0)</f>
        <v>0</v>
      </c>
      <c r="BI269" s="222">
        <f>IF(N269="nulová",J269,0)</f>
        <v>0</v>
      </c>
      <c r="BJ269" s="20" t="s">
        <v>82</v>
      </c>
      <c r="BK269" s="222">
        <f>ROUND(I269*H269,2)</f>
        <v>0</v>
      </c>
      <c r="BL269" s="20" t="s">
        <v>102</v>
      </c>
      <c r="BM269" s="221" t="s">
        <v>4065</v>
      </c>
    </row>
    <row r="270" s="2" customFormat="1">
      <c r="A270" s="41"/>
      <c r="B270" s="42"/>
      <c r="C270" s="43"/>
      <c r="D270" s="223" t="s">
        <v>283</v>
      </c>
      <c r="E270" s="43"/>
      <c r="F270" s="224" t="s">
        <v>3548</v>
      </c>
      <c r="G270" s="43"/>
      <c r="H270" s="43"/>
      <c r="I270" s="225"/>
      <c r="J270" s="43"/>
      <c r="K270" s="43"/>
      <c r="L270" s="47"/>
      <c r="M270" s="226"/>
      <c r="N270" s="227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283</v>
      </c>
      <c r="AU270" s="20" t="s">
        <v>84</v>
      </c>
    </row>
    <row r="271" s="2" customFormat="1">
      <c r="A271" s="41"/>
      <c r="B271" s="42"/>
      <c r="C271" s="43"/>
      <c r="D271" s="252" t="s">
        <v>2357</v>
      </c>
      <c r="E271" s="43"/>
      <c r="F271" s="253" t="s">
        <v>3549</v>
      </c>
      <c r="G271" s="43"/>
      <c r="H271" s="43"/>
      <c r="I271" s="225"/>
      <c r="J271" s="43"/>
      <c r="K271" s="43"/>
      <c r="L271" s="47"/>
      <c r="M271" s="226"/>
      <c r="N271" s="227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2357</v>
      </c>
      <c r="AU271" s="20" t="s">
        <v>84</v>
      </c>
    </row>
    <row r="272" s="12" customFormat="1">
      <c r="A272" s="12"/>
      <c r="B272" s="228"/>
      <c r="C272" s="229"/>
      <c r="D272" s="223" t="s">
        <v>285</v>
      </c>
      <c r="E272" s="230" t="s">
        <v>19</v>
      </c>
      <c r="F272" s="231" t="s">
        <v>4066</v>
      </c>
      <c r="G272" s="229"/>
      <c r="H272" s="232">
        <v>2.1659999999999999</v>
      </c>
      <c r="I272" s="233"/>
      <c r="J272" s="229"/>
      <c r="K272" s="229"/>
      <c r="L272" s="234"/>
      <c r="M272" s="235"/>
      <c r="N272" s="236"/>
      <c r="O272" s="236"/>
      <c r="P272" s="236"/>
      <c r="Q272" s="236"/>
      <c r="R272" s="236"/>
      <c r="S272" s="236"/>
      <c r="T272" s="237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T272" s="238" t="s">
        <v>285</v>
      </c>
      <c r="AU272" s="238" t="s">
        <v>84</v>
      </c>
      <c r="AV272" s="12" t="s">
        <v>84</v>
      </c>
      <c r="AW272" s="12" t="s">
        <v>37</v>
      </c>
      <c r="AX272" s="12" t="s">
        <v>82</v>
      </c>
      <c r="AY272" s="238" t="s">
        <v>277</v>
      </c>
    </row>
    <row r="273" s="2" customFormat="1" ht="16.5" customHeight="1">
      <c r="A273" s="41"/>
      <c r="B273" s="42"/>
      <c r="C273" s="210" t="s">
        <v>488</v>
      </c>
      <c r="D273" s="210" t="s">
        <v>278</v>
      </c>
      <c r="E273" s="211" t="s">
        <v>3551</v>
      </c>
      <c r="F273" s="212" t="s">
        <v>3552</v>
      </c>
      <c r="G273" s="213" t="s">
        <v>1041</v>
      </c>
      <c r="H273" s="214">
        <v>9.923</v>
      </c>
      <c r="I273" s="215"/>
      <c r="J273" s="216">
        <f>ROUND(I273*H273,2)</f>
        <v>0</v>
      </c>
      <c r="K273" s="212" t="s">
        <v>2354</v>
      </c>
      <c r="L273" s="47"/>
      <c r="M273" s="217" t="s">
        <v>19</v>
      </c>
      <c r="N273" s="218" t="s">
        <v>46</v>
      </c>
      <c r="O273" s="87"/>
      <c r="P273" s="219">
        <f>O273*H273</f>
        <v>0</v>
      </c>
      <c r="Q273" s="219">
        <v>0.0086499999999999997</v>
      </c>
      <c r="R273" s="219">
        <f>Q273*H273</f>
        <v>0.085833949999999992</v>
      </c>
      <c r="S273" s="219">
        <v>0</v>
      </c>
      <c r="T273" s="220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1" t="s">
        <v>102</v>
      </c>
      <c r="AT273" s="221" t="s">
        <v>278</v>
      </c>
      <c r="AU273" s="221" t="s">
        <v>84</v>
      </c>
      <c r="AY273" s="20" t="s">
        <v>277</v>
      </c>
      <c r="BE273" s="222">
        <f>IF(N273="základní",J273,0)</f>
        <v>0</v>
      </c>
      <c r="BF273" s="222">
        <f>IF(N273="snížená",J273,0)</f>
        <v>0</v>
      </c>
      <c r="BG273" s="222">
        <f>IF(N273="zákl. přenesená",J273,0)</f>
        <v>0</v>
      </c>
      <c r="BH273" s="222">
        <f>IF(N273="sníž. přenesená",J273,0)</f>
        <v>0</v>
      </c>
      <c r="BI273" s="222">
        <f>IF(N273="nulová",J273,0)</f>
        <v>0</v>
      </c>
      <c r="BJ273" s="20" t="s">
        <v>82</v>
      </c>
      <c r="BK273" s="222">
        <f>ROUND(I273*H273,2)</f>
        <v>0</v>
      </c>
      <c r="BL273" s="20" t="s">
        <v>102</v>
      </c>
      <c r="BM273" s="221" t="s">
        <v>4067</v>
      </c>
    </row>
    <row r="274" s="2" customFormat="1">
      <c r="A274" s="41"/>
      <c r="B274" s="42"/>
      <c r="C274" s="43"/>
      <c r="D274" s="223" t="s">
        <v>283</v>
      </c>
      <c r="E274" s="43"/>
      <c r="F274" s="224" t="s">
        <v>3554</v>
      </c>
      <c r="G274" s="43"/>
      <c r="H274" s="43"/>
      <c r="I274" s="225"/>
      <c r="J274" s="43"/>
      <c r="K274" s="43"/>
      <c r="L274" s="47"/>
      <c r="M274" s="226"/>
      <c r="N274" s="227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283</v>
      </c>
      <c r="AU274" s="20" t="s">
        <v>84</v>
      </c>
    </row>
    <row r="275" s="2" customFormat="1">
      <c r="A275" s="41"/>
      <c r="B275" s="42"/>
      <c r="C275" s="43"/>
      <c r="D275" s="252" t="s">
        <v>2357</v>
      </c>
      <c r="E275" s="43"/>
      <c r="F275" s="253" t="s">
        <v>3555</v>
      </c>
      <c r="G275" s="43"/>
      <c r="H275" s="43"/>
      <c r="I275" s="225"/>
      <c r="J275" s="43"/>
      <c r="K275" s="43"/>
      <c r="L275" s="47"/>
      <c r="M275" s="226"/>
      <c r="N275" s="227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2357</v>
      </c>
      <c r="AU275" s="20" t="s">
        <v>84</v>
      </c>
    </row>
    <row r="276" s="12" customFormat="1">
      <c r="A276" s="12"/>
      <c r="B276" s="228"/>
      <c r="C276" s="229"/>
      <c r="D276" s="223" t="s">
        <v>285</v>
      </c>
      <c r="E276" s="230" t="s">
        <v>19</v>
      </c>
      <c r="F276" s="231" t="s">
        <v>4068</v>
      </c>
      <c r="G276" s="229"/>
      <c r="H276" s="232">
        <v>9.923</v>
      </c>
      <c r="I276" s="233"/>
      <c r="J276" s="229"/>
      <c r="K276" s="229"/>
      <c r="L276" s="234"/>
      <c r="M276" s="235"/>
      <c r="N276" s="236"/>
      <c r="O276" s="236"/>
      <c r="P276" s="236"/>
      <c r="Q276" s="236"/>
      <c r="R276" s="236"/>
      <c r="S276" s="236"/>
      <c r="T276" s="237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T276" s="238" t="s">
        <v>285</v>
      </c>
      <c r="AU276" s="238" t="s">
        <v>84</v>
      </c>
      <c r="AV276" s="12" t="s">
        <v>84</v>
      </c>
      <c r="AW276" s="12" t="s">
        <v>37</v>
      </c>
      <c r="AX276" s="12" t="s">
        <v>82</v>
      </c>
      <c r="AY276" s="238" t="s">
        <v>277</v>
      </c>
    </row>
    <row r="277" s="2" customFormat="1" ht="16.5" customHeight="1">
      <c r="A277" s="41"/>
      <c r="B277" s="42"/>
      <c r="C277" s="210" t="s">
        <v>494</v>
      </c>
      <c r="D277" s="210" t="s">
        <v>278</v>
      </c>
      <c r="E277" s="211" t="s">
        <v>3557</v>
      </c>
      <c r="F277" s="212" t="s">
        <v>3558</v>
      </c>
      <c r="G277" s="213" t="s">
        <v>1041</v>
      </c>
      <c r="H277" s="214">
        <v>9.923</v>
      </c>
      <c r="I277" s="215"/>
      <c r="J277" s="216">
        <f>ROUND(I277*H277,2)</f>
        <v>0</v>
      </c>
      <c r="K277" s="212" t="s">
        <v>2354</v>
      </c>
      <c r="L277" s="47"/>
      <c r="M277" s="217" t="s">
        <v>19</v>
      </c>
      <c r="N277" s="218" t="s">
        <v>46</v>
      </c>
      <c r="O277" s="87"/>
      <c r="P277" s="219">
        <f>O277*H277</f>
        <v>0</v>
      </c>
      <c r="Q277" s="219">
        <v>0</v>
      </c>
      <c r="R277" s="219">
        <f>Q277*H277</f>
        <v>0</v>
      </c>
      <c r="S277" s="219">
        <v>0</v>
      </c>
      <c r="T277" s="220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1" t="s">
        <v>102</v>
      </c>
      <c r="AT277" s="221" t="s">
        <v>278</v>
      </c>
      <c r="AU277" s="221" t="s">
        <v>84</v>
      </c>
      <c r="AY277" s="20" t="s">
        <v>277</v>
      </c>
      <c r="BE277" s="222">
        <f>IF(N277="základní",J277,0)</f>
        <v>0</v>
      </c>
      <c r="BF277" s="222">
        <f>IF(N277="snížená",J277,0)</f>
        <v>0</v>
      </c>
      <c r="BG277" s="222">
        <f>IF(N277="zákl. přenesená",J277,0)</f>
        <v>0</v>
      </c>
      <c r="BH277" s="222">
        <f>IF(N277="sníž. přenesená",J277,0)</f>
        <v>0</v>
      </c>
      <c r="BI277" s="222">
        <f>IF(N277="nulová",J277,0)</f>
        <v>0</v>
      </c>
      <c r="BJ277" s="20" t="s">
        <v>82</v>
      </c>
      <c r="BK277" s="222">
        <f>ROUND(I277*H277,2)</f>
        <v>0</v>
      </c>
      <c r="BL277" s="20" t="s">
        <v>102</v>
      </c>
      <c r="BM277" s="221" t="s">
        <v>4069</v>
      </c>
    </row>
    <row r="278" s="2" customFormat="1">
      <c r="A278" s="41"/>
      <c r="B278" s="42"/>
      <c r="C278" s="43"/>
      <c r="D278" s="223" t="s">
        <v>283</v>
      </c>
      <c r="E278" s="43"/>
      <c r="F278" s="224" t="s">
        <v>3560</v>
      </c>
      <c r="G278" s="43"/>
      <c r="H278" s="43"/>
      <c r="I278" s="225"/>
      <c r="J278" s="43"/>
      <c r="K278" s="43"/>
      <c r="L278" s="47"/>
      <c r="M278" s="226"/>
      <c r="N278" s="227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283</v>
      </c>
      <c r="AU278" s="20" t="s">
        <v>84</v>
      </c>
    </row>
    <row r="279" s="2" customFormat="1">
      <c r="A279" s="41"/>
      <c r="B279" s="42"/>
      <c r="C279" s="43"/>
      <c r="D279" s="252" t="s">
        <v>2357</v>
      </c>
      <c r="E279" s="43"/>
      <c r="F279" s="253" t="s">
        <v>3561</v>
      </c>
      <c r="G279" s="43"/>
      <c r="H279" s="43"/>
      <c r="I279" s="225"/>
      <c r="J279" s="43"/>
      <c r="K279" s="43"/>
      <c r="L279" s="47"/>
      <c r="M279" s="226"/>
      <c r="N279" s="227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2357</v>
      </c>
      <c r="AU279" s="20" t="s">
        <v>84</v>
      </c>
    </row>
    <row r="280" s="2" customFormat="1" ht="16.5" customHeight="1">
      <c r="A280" s="41"/>
      <c r="B280" s="42"/>
      <c r="C280" s="210" t="s">
        <v>498</v>
      </c>
      <c r="D280" s="210" t="s">
        <v>278</v>
      </c>
      <c r="E280" s="211" t="s">
        <v>3562</v>
      </c>
      <c r="F280" s="212" t="s">
        <v>3563</v>
      </c>
      <c r="G280" s="213" t="s">
        <v>940</v>
      </c>
      <c r="H280" s="214">
        <v>0.032000000000000001</v>
      </c>
      <c r="I280" s="215"/>
      <c r="J280" s="216">
        <f>ROUND(I280*H280,2)</f>
        <v>0</v>
      </c>
      <c r="K280" s="212" t="s">
        <v>2354</v>
      </c>
      <c r="L280" s="47"/>
      <c r="M280" s="217" t="s">
        <v>19</v>
      </c>
      <c r="N280" s="218" t="s">
        <v>46</v>
      </c>
      <c r="O280" s="87"/>
      <c r="P280" s="219">
        <f>O280*H280</f>
        <v>0</v>
      </c>
      <c r="Q280" s="219">
        <v>1.03955</v>
      </c>
      <c r="R280" s="219">
        <f>Q280*H280</f>
        <v>0.033265599999999999</v>
      </c>
      <c r="S280" s="219">
        <v>0</v>
      </c>
      <c r="T280" s="220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1" t="s">
        <v>102</v>
      </c>
      <c r="AT280" s="221" t="s">
        <v>278</v>
      </c>
      <c r="AU280" s="221" t="s">
        <v>84</v>
      </c>
      <c r="AY280" s="20" t="s">
        <v>277</v>
      </c>
      <c r="BE280" s="222">
        <f>IF(N280="základní",J280,0)</f>
        <v>0</v>
      </c>
      <c r="BF280" s="222">
        <f>IF(N280="snížená",J280,0)</f>
        <v>0</v>
      </c>
      <c r="BG280" s="222">
        <f>IF(N280="zákl. přenesená",J280,0)</f>
        <v>0</v>
      </c>
      <c r="BH280" s="222">
        <f>IF(N280="sníž. přenesená",J280,0)</f>
        <v>0</v>
      </c>
      <c r="BI280" s="222">
        <f>IF(N280="nulová",J280,0)</f>
        <v>0</v>
      </c>
      <c r="BJ280" s="20" t="s">
        <v>82</v>
      </c>
      <c r="BK280" s="222">
        <f>ROUND(I280*H280,2)</f>
        <v>0</v>
      </c>
      <c r="BL280" s="20" t="s">
        <v>102</v>
      </c>
      <c r="BM280" s="221" t="s">
        <v>4070</v>
      </c>
    </row>
    <row r="281" s="2" customFormat="1">
      <c r="A281" s="41"/>
      <c r="B281" s="42"/>
      <c r="C281" s="43"/>
      <c r="D281" s="223" t="s">
        <v>283</v>
      </c>
      <c r="E281" s="43"/>
      <c r="F281" s="224" t="s">
        <v>3565</v>
      </c>
      <c r="G281" s="43"/>
      <c r="H281" s="43"/>
      <c r="I281" s="225"/>
      <c r="J281" s="43"/>
      <c r="K281" s="43"/>
      <c r="L281" s="47"/>
      <c r="M281" s="226"/>
      <c r="N281" s="227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283</v>
      </c>
      <c r="AU281" s="20" t="s">
        <v>84</v>
      </c>
    </row>
    <row r="282" s="2" customFormat="1">
      <c r="A282" s="41"/>
      <c r="B282" s="42"/>
      <c r="C282" s="43"/>
      <c r="D282" s="252" t="s">
        <v>2357</v>
      </c>
      <c r="E282" s="43"/>
      <c r="F282" s="253" t="s">
        <v>3566</v>
      </c>
      <c r="G282" s="43"/>
      <c r="H282" s="43"/>
      <c r="I282" s="225"/>
      <c r="J282" s="43"/>
      <c r="K282" s="43"/>
      <c r="L282" s="47"/>
      <c r="M282" s="226"/>
      <c r="N282" s="227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2357</v>
      </c>
      <c r="AU282" s="20" t="s">
        <v>84</v>
      </c>
    </row>
    <row r="283" s="12" customFormat="1">
      <c r="A283" s="12"/>
      <c r="B283" s="228"/>
      <c r="C283" s="229"/>
      <c r="D283" s="223" t="s">
        <v>285</v>
      </c>
      <c r="E283" s="230" t="s">
        <v>19</v>
      </c>
      <c r="F283" s="231" t="s">
        <v>3567</v>
      </c>
      <c r="G283" s="229"/>
      <c r="H283" s="232">
        <v>0.032000000000000001</v>
      </c>
      <c r="I283" s="233"/>
      <c r="J283" s="229"/>
      <c r="K283" s="229"/>
      <c r="L283" s="234"/>
      <c r="M283" s="235"/>
      <c r="N283" s="236"/>
      <c r="O283" s="236"/>
      <c r="P283" s="236"/>
      <c r="Q283" s="236"/>
      <c r="R283" s="236"/>
      <c r="S283" s="236"/>
      <c r="T283" s="237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T283" s="238" t="s">
        <v>285</v>
      </c>
      <c r="AU283" s="238" t="s">
        <v>84</v>
      </c>
      <c r="AV283" s="12" t="s">
        <v>84</v>
      </c>
      <c r="AW283" s="12" t="s">
        <v>37</v>
      </c>
      <c r="AX283" s="12" t="s">
        <v>82</v>
      </c>
      <c r="AY283" s="238" t="s">
        <v>277</v>
      </c>
    </row>
    <row r="284" s="2" customFormat="1" ht="16.5" customHeight="1">
      <c r="A284" s="41"/>
      <c r="B284" s="42"/>
      <c r="C284" s="210" t="s">
        <v>507</v>
      </c>
      <c r="D284" s="210" t="s">
        <v>278</v>
      </c>
      <c r="E284" s="211" t="s">
        <v>3568</v>
      </c>
      <c r="F284" s="212" t="s">
        <v>3569</v>
      </c>
      <c r="G284" s="213" t="s">
        <v>1113</v>
      </c>
      <c r="H284" s="214">
        <v>6.2000000000000002</v>
      </c>
      <c r="I284" s="215"/>
      <c r="J284" s="216">
        <f>ROUND(I284*H284,2)</f>
        <v>0</v>
      </c>
      <c r="K284" s="212" t="s">
        <v>2354</v>
      </c>
      <c r="L284" s="47"/>
      <c r="M284" s="217" t="s">
        <v>19</v>
      </c>
      <c r="N284" s="218" t="s">
        <v>46</v>
      </c>
      <c r="O284" s="87"/>
      <c r="P284" s="219">
        <f>O284*H284</f>
        <v>0</v>
      </c>
      <c r="Q284" s="219">
        <v>0</v>
      </c>
      <c r="R284" s="219">
        <f>Q284*H284</f>
        <v>0</v>
      </c>
      <c r="S284" s="219">
        <v>0</v>
      </c>
      <c r="T284" s="220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1" t="s">
        <v>102</v>
      </c>
      <c r="AT284" s="221" t="s">
        <v>278</v>
      </c>
      <c r="AU284" s="221" t="s">
        <v>84</v>
      </c>
      <c r="AY284" s="20" t="s">
        <v>277</v>
      </c>
      <c r="BE284" s="222">
        <f>IF(N284="základní",J284,0)</f>
        <v>0</v>
      </c>
      <c r="BF284" s="222">
        <f>IF(N284="snížená",J284,0)</f>
        <v>0</v>
      </c>
      <c r="BG284" s="222">
        <f>IF(N284="zákl. přenesená",J284,0)</f>
        <v>0</v>
      </c>
      <c r="BH284" s="222">
        <f>IF(N284="sníž. přenesená",J284,0)</f>
        <v>0</v>
      </c>
      <c r="BI284" s="222">
        <f>IF(N284="nulová",J284,0)</f>
        <v>0</v>
      </c>
      <c r="BJ284" s="20" t="s">
        <v>82</v>
      </c>
      <c r="BK284" s="222">
        <f>ROUND(I284*H284,2)</f>
        <v>0</v>
      </c>
      <c r="BL284" s="20" t="s">
        <v>102</v>
      </c>
      <c r="BM284" s="221" t="s">
        <v>4071</v>
      </c>
    </row>
    <row r="285" s="2" customFormat="1">
      <c r="A285" s="41"/>
      <c r="B285" s="42"/>
      <c r="C285" s="43"/>
      <c r="D285" s="223" t="s">
        <v>283</v>
      </c>
      <c r="E285" s="43"/>
      <c r="F285" s="224" t="s">
        <v>3571</v>
      </c>
      <c r="G285" s="43"/>
      <c r="H285" s="43"/>
      <c r="I285" s="225"/>
      <c r="J285" s="43"/>
      <c r="K285" s="43"/>
      <c r="L285" s="47"/>
      <c r="M285" s="226"/>
      <c r="N285" s="227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283</v>
      </c>
      <c r="AU285" s="20" t="s">
        <v>84</v>
      </c>
    </row>
    <row r="286" s="2" customFormat="1">
      <c r="A286" s="41"/>
      <c r="B286" s="42"/>
      <c r="C286" s="43"/>
      <c r="D286" s="252" t="s">
        <v>2357</v>
      </c>
      <c r="E286" s="43"/>
      <c r="F286" s="253" t="s">
        <v>3572</v>
      </c>
      <c r="G286" s="43"/>
      <c r="H286" s="43"/>
      <c r="I286" s="225"/>
      <c r="J286" s="43"/>
      <c r="K286" s="43"/>
      <c r="L286" s="47"/>
      <c r="M286" s="226"/>
      <c r="N286" s="227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2357</v>
      </c>
      <c r="AU286" s="20" t="s">
        <v>84</v>
      </c>
    </row>
    <row r="287" s="12" customFormat="1">
      <c r="A287" s="12"/>
      <c r="B287" s="228"/>
      <c r="C287" s="229"/>
      <c r="D287" s="223" t="s">
        <v>285</v>
      </c>
      <c r="E287" s="230" t="s">
        <v>19</v>
      </c>
      <c r="F287" s="231" t="s">
        <v>4072</v>
      </c>
      <c r="G287" s="229"/>
      <c r="H287" s="232">
        <v>6.2000000000000002</v>
      </c>
      <c r="I287" s="233"/>
      <c r="J287" s="229"/>
      <c r="K287" s="229"/>
      <c r="L287" s="234"/>
      <c r="M287" s="235"/>
      <c r="N287" s="236"/>
      <c r="O287" s="236"/>
      <c r="P287" s="236"/>
      <c r="Q287" s="236"/>
      <c r="R287" s="236"/>
      <c r="S287" s="236"/>
      <c r="T287" s="237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T287" s="238" t="s">
        <v>285</v>
      </c>
      <c r="AU287" s="238" t="s">
        <v>84</v>
      </c>
      <c r="AV287" s="12" t="s">
        <v>84</v>
      </c>
      <c r="AW287" s="12" t="s">
        <v>37</v>
      </c>
      <c r="AX287" s="12" t="s">
        <v>82</v>
      </c>
      <c r="AY287" s="238" t="s">
        <v>277</v>
      </c>
    </row>
    <row r="288" s="11" customFormat="1" ht="22.8" customHeight="1">
      <c r="A288" s="11"/>
      <c r="B288" s="196"/>
      <c r="C288" s="197"/>
      <c r="D288" s="198" t="s">
        <v>74</v>
      </c>
      <c r="E288" s="249" t="s">
        <v>102</v>
      </c>
      <c r="F288" s="249" t="s">
        <v>567</v>
      </c>
      <c r="G288" s="197"/>
      <c r="H288" s="197"/>
      <c r="I288" s="200"/>
      <c r="J288" s="250">
        <f>BK288</f>
        <v>0</v>
      </c>
      <c r="K288" s="197"/>
      <c r="L288" s="202"/>
      <c r="M288" s="203"/>
      <c r="N288" s="204"/>
      <c r="O288" s="204"/>
      <c r="P288" s="205">
        <f>SUM(P289:P304)</f>
        <v>0</v>
      </c>
      <c r="Q288" s="204"/>
      <c r="R288" s="205">
        <f>SUM(R289:R304)</f>
        <v>8.799710000000001</v>
      </c>
      <c r="S288" s="204"/>
      <c r="T288" s="206">
        <f>SUM(T289:T304)</f>
        <v>0</v>
      </c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R288" s="207" t="s">
        <v>82</v>
      </c>
      <c r="AT288" s="208" t="s">
        <v>74</v>
      </c>
      <c r="AU288" s="208" t="s">
        <v>82</v>
      </c>
      <c r="AY288" s="207" t="s">
        <v>277</v>
      </c>
      <c r="BK288" s="209">
        <f>SUM(BK289:BK304)</f>
        <v>0</v>
      </c>
    </row>
    <row r="289" s="2" customFormat="1" ht="21.75" customHeight="1">
      <c r="A289" s="41"/>
      <c r="B289" s="42"/>
      <c r="C289" s="210" t="s">
        <v>518</v>
      </c>
      <c r="D289" s="210" t="s">
        <v>278</v>
      </c>
      <c r="E289" s="211" t="s">
        <v>3585</v>
      </c>
      <c r="F289" s="212" t="s">
        <v>3586</v>
      </c>
      <c r="G289" s="213" t="s">
        <v>1041</v>
      </c>
      <c r="H289" s="214">
        <v>4.8399999999999999</v>
      </c>
      <c r="I289" s="215"/>
      <c r="J289" s="216">
        <f>ROUND(I289*H289,2)</f>
        <v>0</v>
      </c>
      <c r="K289" s="212" t="s">
        <v>2354</v>
      </c>
      <c r="L289" s="47"/>
      <c r="M289" s="217" t="s">
        <v>19</v>
      </c>
      <c r="N289" s="218" t="s">
        <v>46</v>
      </c>
      <c r="O289" s="87"/>
      <c r="P289" s="219">
        <f>O289*H289</f>
        <v>0</v>
      </c>
      <c r="Q289" s="219">
        <v>0</v>
      </c>
      <c r="R289" s="219">
        <f>Q289*H289</f>
        <v>0</v>
      </c>
      <c r="S289" s="219">
        <v>0</v>
      </c>
      <c r="T289" s="220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1" t="s">
        <v>102</v>
      </c>
      <c r="AT289" s="221" t="s">
        <v>278</v>
      </c>
      <c r="AU289" s="221" t="s">
        <v>84</v>
      </c>
      <c r="AY289" s="20" t="s">
        <v>277</v>
      </c>
      <c r="BE289" s="222">
        <f>IF(N289="základní",J289,0)</f>
        <v>0</v>
      </c>
      <c r="BF289" s="222">
        <f>IF(N289="snížená",J289,0)</f>
        <v>0</v>
      </c>
      <c r="BG289" s="222">
        <f>IF(N289="zákl. přenesená",J289,0)</f>
        <v>0</v>
      </c>
      <c r="BH289" s="222">
        <f>IF(N289="sníž. přenesená",J289,0)</f>
        <v>0</v>
      </c>
      <c r="BI289" s="222">
        <f>IF(N289="nulová",J289,0)</f>
        <v>0</v>
      </c>
      <c r="BJ289" s="20" t="s">
        <v>82</v>
      </c>
      <c r="BK289" s="222">
        <f>ROUND(I289*H289,2)</f>
        <v>0</v>
      </c>
      <c r="BL289" s="20" t="s">
        <v>102</v>
      </c>
      <c r="BM289" s="221" t="s">
        <v>4073</v>
      </c>
    </row>
    <row r="290" s="2" customFormat="1">
      <c r="A290" s="41"/>
      <c r="B290" s="42"/>
      <c r="C290" s="43"/>
      <c r="D290" s="223" t="s">
        <v>283</v>
      </c>
      <c r="E290" s="43"/>
      <c r="F290" s="224" t="s">
        <v>3588</v>
      </c>
      <c r="G290" s="43"/>
      <c r="H290" s="43"/>
      <c r="I290" s="225"/>
      <c r="J290" s="43"/>
      <c r="K290" s="43"/>
      <c r="L290" s="47"/>
      <c r="M290" s="226"/>
      <c r="N290" s="227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283</v>
      </c>
      <c r="AU290" s="20" t="s">
        <v>84</v>
      </c>
    </row>
    <row r="291" s="2" customFormat="1">
      <c r="A291" s="41"/>
      <c r="B291" s="42"/>
      <c r="C291" s="43"/>
      <c r="D291" s="252" t="s">
        <v>2357</v>
      </c>
      <c r="E291" s="43"/>
      <c r="F291" s="253" t="s">
        <v>3589</v>
      </c>
      <c r="G291" s="43"/>
      <c r="H291" s="43"/>
      <c r="I291" s="225"/>
      <c r="J291" s="43"/>
      <c r="K291" s="43"/>
      <c r="L291" s="47"/>
      <c r="M291" s="226"/>
      <c r="N291" s="227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2357</v>
      </c>
      <c r="AU291" s="20" t="s">
        <v>84</v>
      </c>
    </row>
    <row r="292" s="12" customFormat="1">
      <c r="A292" s="12"/>
      <c r="B292" s="228"/>
      <c r="C292" s="229"/>
      <c r="D292" s="223" t="s">
        <v>285</v>
      </c>
      <c r="E292" s="230" t="s">
        <v>19</v>
      </c>
      <c r="F292" s="231" t="s">
        <v>4074</v>
      </c>
      <c r="G292" s="229"/>
      <c r="H292" s="232">
        <v>4.8399999999999999</v>
      </c>
      <c r="I292" s="233"/>
      <c r="J292" s="229"/>
      <c r="K292" s="229"/>
      <c r="L292" s="234"/>
      <c r="M292" s="235"/>
      <c r="N292" s="236"/>
      <c r="O292" s="236"/>
      <c r="P292" s="236"/>
      <c r="Q292" s="236"/>
      <c r="R292" s="236"/>
      <c r="S292" s="236"/>
      <c r="T292" s="237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T292" s="238" t="s">
        <v>285</v>
      </c>
      <c r="AU292" s="238" t="s">
        <v>84</v>
      </c>
      <c r="AV292" s="12" t="s">
        <v>84</v>
      </c>
      <c r="AW292" s="12" t="s">
        <v>37</v>
      </c>
      <c r="AX292" s="12" t="s">
        <v>82</v>
      </c>
      <c r="AY292" s="238" t="s">
        <v>277</v>
      </c>
    </row>
    <row r="293" s="2" customFormat="1" ht="16.5" customHeight="1">
      <c r="A293" s="41"/>
      <c r="B293" s="42"/>
      <c r="C293" s="210" t="s">
        <v>527</v>
      </c>
      <c r="D293" s="210" t="s">
        <v>278</v>
      </c>
      <c r="E293" s="211" t="s">
        <v>3592</v>
      </c>
      <c r="F293" s="212" t="s">
        <v>3593</v>
      </c>
      <c r="G293" s="213" t="s">
        <v>1131</v>
      </c>
      <c r="H293" s="214">
        <v>1.395</v>
      </c>
      <c r="I293" s="215"/>
      <c r="J293" s="216">
        <f>ROUND(I293*H293,2)</f>
        <v>0</v>
      </c>
      <c r="K293" s="212" t="s">
        <v>2354</v>
      </c>
      <c r="L293" s="47"/>
      <c r="M293" s="217" t="s">
        <v>19</v>
      </c>
      <c r="N293" s="218" t="s">
        <v>46</v>
      </c>
      <c r="O293" s="87"/>
      <c r="P293" s="219">
        <f>O293*H293</f>
        <v>0</v>
      </c>
      <c r="Q293" s="219">
        <v>0</v>
      </c>
      <c r="R293" s="219">
        <f>Q293*H293</f>
        <v>0</v>
      </c>
      <c r="S293" s="219">
        <v>0</v>
      </c>
      <c r="T293" s="220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1" t="s">
        <v>102</v>
      </c>
      <c r="AT293" s="221" t="s">
        <v>278</v>
      </c>
      <c r="AU293" s="221" t="s">
        <v>84</v>
      </c>
      <c r="AY293" s="20" t="s">
        <v>277</v>
      </c>
      <c r="BE293" s="222">
        <f>IF(N293="základní",J293,0)</f>
        <v>0</v>
      </c>
      <c r="BF293" s="222">
        <f>IF(N293="snížená",J293,0)</f>
        <v>0</v>
      </c>
      <c r="BG293" s="222">
        <f>IF(N293="zákl. přenesená",J293,0)</f>
        <v>0</v>
      </c>
      <c r="BH293" s="222">
        <f>IF(N293="sníž. přenesená",J293,0)</f>
        <v>0</v>
      </c>
      <c r="BI293" s="222">
        <f>IF(N293="nulová",J293,0)</f>
        <v>0</v>
      </c>
      <c r="BJ293" s="20" t="s">
        <v>82</v>
      </c>
      <c r="BK293" s="222">
        <f>ROUND(I293*H293,2)</f>
        <v>0</v>
      </c>
      <c r="BL293" s="20" t="s">
        <v>102</v>
      </c>
      <c r="BM293" s="221" t="s">
        <v>4075</v>
      </c>
    </row>
    <row r="294" s="2" customFormat="1">
      <c r="A294" s="41"/>
      <c r="B294" s="42"/>
      <c r="C294" s="43"/>
      <c r="D294" s="223" t="s">
        <v>283</v>
      </c>
      <c r="E294" s="43"/>
      <c r="F294" s="224" t="s">
        <v>3595</v>
      </c>
      <c r="G294" s="43"/>
      <c r="H294" s="43"/>
      <c r="I294" s="225"/>
      <c r="J294" s="43"/>
      <c r="K294" s="43"/>
      <c r="L294" s="47"/>
      <c r="M294" s="226"/>
      <c r="N294" s="227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283</v>
      </c>
      <c r="AU294" s="20" t="s">
        <v>84</v>
      </c>
    </row>
    <row r="295" s="2" customFormat="1">
      <c r="A295" s="41"/>
      <c r="B295" s="42"/>
      <c r="C295" s="43"/>
      <c r="D295" s="252" t="s">
        <v>2357</v>
      </c>
      <c r="E295" s="43"/>
      <c r="F295" s="253" t="s">
        <v>3596</v>
      </c>
      <c r="G295" s="43"/>
      <c r="H295" s="43"/>
      <c r="I295" s="225"/>
      <c r="J295" s="43"/>
      <c r="K295" s="43"/>
      <c r="L295" s="47"/>
      <c r="M295" s="226"/>
      <c r="N295" s="227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2357</v>
      </c>
      <c r="AU295" s="20" t="s">
        <v>84</v>
      </c>
    </row>
    <row r="296" s="12" customFormat="1">
      <c r="A296" s="12"/>
      <c r="B296" s="228"/>
      <c r="C296" s="229"/>
      <c r="D296" s="223" t="s">
        <v>285</v>
      </c>
      <c r="E296" s="230" t="s">
        <v>19</v>
      </c>
      <c r="F296" s="231" t="s">
        <v>4076</v>
      </c>
      <c r="G296" s="229"/>
      <c r="H296" s="232">
        <v>1.395</v>
      </c>
      <c r="I296" s="233"/>
      <c r="J296" s="229"/>
      <c r="K296" s="229"/>
      <c r="L296" s="234"/>
      <c r="M296" s="235"/>
      <c r="N296" s="236"/>
      <c r="O296" s="236"/>
      <c r="P296" s="236"/>
      <c r="Q296" s="236"/>
      <c r="R296" s="236"/>
      <c r="S296" s="236"/>
      <c r="T296" s="237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T296" s="238" t="s">
        <v>285</v>
      </c>
      <c r="AU296" s="238" t="s">
        <v>84</v>
      </c>
      <c r="AV296" s="12" t="s">
        <v>84</v>
      </c>
      <c r="AW296" s="12" t="s">
        <v>37</v>
      </c>
      <c r="AX296" s="12" t="s">
        <v>75</v>
      </c>
      <c r="AY296" s="238" t="s">
        <v>277</v>
      </c>
    </row>
    <row r="297" s="16" customFormat="1">
      <c r="A297" s="16"/>
      <c r="B297" s="291"/>
      <c r="C297" s="292"/>
      <c r="D297" s="223" t="s">
        <v>285</v>
      </c>
      <c r="E297" s="293" t="s">
        <v>19</v>
      </c>
      <c r="F297" s="294" t="s">
        <v>3297</v>
      </c>
      <c r="G297" s="292"/>
      <c r="H297" s="295">
        <v>1.395</v>
      </c>
      <c r="I297" s="296"/>
      <c r="J297" s="292"/>
      <c r="K297" s="292"/>
      <c r="L297" s="297"/>
      <c r="M297" s="298"/>
      <c r="N297" s="299"/>
      <c r="O297" s="299"/>
      <c r="P297" s="299"/>
      <c r="Q297" s="299"/>
      <c r="R297" s="299"/>
      <c r="S297" s="299"/>
      <c r="T297" s="300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T297" s="301" t="s">
        <v>285</v>
      </c>
      <c r="AU297" s="301" t="s">
        <v>84</v>
      </c>
      <c r="AV297" s="16" t="s">
        <v>98</v>
      </c>
      <c r="AW297" s="16" t="s">
        <v>37</v>
      </c>
      <c r="AX297" s="16" t="s">
        <v>82</v>
      </c>
      <c r="AY297" s="301" t="s">
        <v>277</v>
      </c>
    </row>
    <row r="298" s="2" customFormat="1" ht="21.75" customHeight="1">
      <c r="A298" s="41"/>
      <c r="B298" s="42"/>
      <c r="C298" s="210" t="s">
        <v>536</v>
      </c>
      <c r="D298" s="210" t="s">
        <v>278</v>
      </c>
      <c r="E298" s="211" t="s">
        <v>4077</v>
      </c>
      <c r="F298" s="212" t="s">
        <v>4078</v>
      </c>
      <c r="G298" s="213" t="s">
        <v>1041</v>
      </c>
      <c r="H298" s="214">
        <v>8.5</v>
      </c>
      <c r="I298" s="215"/>
      <c r="J298" s="216">
        <f>ROUND(I298*H298,2)</f>
        <v>0</v>
      </c>
      <c r="K298" s="212" t="s">
        <v>2354</v>
      </c>
      <c r="L298" s="47"/>
      <c r="M298" s="217" t="s">
        <v>19</v>
      </c>
      <c r="N298" s="218" t="s">
        <v>46</v>
      </c>
      <c r="O298" s="87"/>
      <c r="P298" s="219">
        <f>O298*H298</f>
        <v>0</v>
      </c>
      <c r="Q298" s="219">
        <v>1.0352600000000001</v>
      </c>
      <c r="R298" s="219">
        <f>Q298*H298</f>
        <v>8.799710000000001</v>
      </c>
      <c r="S298" s="219">
        <v>0</v>
      </c>
      <c r="T298" s="220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1" t="s">
        <v>102</v>
      </c>
      <c r="AT298" s="221" t="s">
        <v>278</v>
      </c>
      <c r="AU298" s="221" t="s">
        <v>84</v>
      </c>
      <c r="AY298" s="20" t="s">
        <v>277</v>
      </c>
      <c r="BE298" s="222">
        <f>IF(N298="základní",J298,0)</f>
        <v>0</v>
      </c>
      <c r="BF298" s="222">
        <f>IF(N298="snížená",J298,0)</f>
        <v>0</v>
      </c>
      <c r="BG298" s="222">
        <f>IF(N298="zákl. přenesená",J298,0)</f>
        <v>0</v>
      </c>
      <c r="BH298" s="222">
        <f>IF(N298="sníž. přenesená",J298,0)</f>
        <v>0</v>
      </c>
      <c r="BI298" s="222">
        <f>IF(N298="nulová",J298,0)</f>
        <v>0</v>
      </c>
      <c r="BJ298" s="20" t="s">
        <v>82</v>
      </c>
      <c r="BK298" s="222">
        <f>ROUND(I298*H298,2)</f>
        <v>0</v>
      </c>
      <c r="BL298" s="20" t="s">
        <v>102</v>
      </c>
      <c r="BM298" s="221" t="s">
        <v>4079</v>
      </c>
    </row>
    <row r="299" s="2" customFormat="1">
      <c r="A299" s="41"/>
      <c r="B299" s="42"/>
      <c r="C299" s="43"/>
      <c r="D299" s="223" t="s">
        <v>283</v>
      </c>
      <c r="E299" s="43"/>
      <c r="F299" s="224" t="s">
        <v>4080</v>
      </c>
      <c r="G299" s="43"/>
      <c r="H299" s="43"/>
      <c r="I299" s="225"/>
      <c r="J299" s="43"/>
      <c r="K299" s="43"/>
      <c r="L299" s="47"/>
      <c r="M299" s="226"/>
      <c r="N299" s="227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283</v>
      </c>
      <c r="AU299" s="20" t="s">
        <v>84</v>
      </c>
    </row>
    <row r="300" s="2" customFormat="1">
      <c r="A300" s="41"/>
      <c r="B300" s="42"/>
      <c r="C300" s="43"/>
      <c r="D300" s="252" t="s">
        <v>2357</v>
      </c>
      <c r="E300" s="43"/>
      <c r="F300" s="253" t="s">
        <v>4081</v>
      </c>
      <c r="G300" s="43"/>
      <c r="H300" s="43"/>
      <c r="I300" s="225"/>
      <c r="J300" s="43"/>
      <c r="K300" s="43"/>
      <c r="L300" s="47"/>
      <c r="M300" s="226"/>
      <c r="N300" s="227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2357</v>
      </c>
      <c r="AU300" s="20" t="s">
        <v>84</v>
      </c>
    </row>
    <row r="301" s="2" customFormat="1">
      <c r="A301" s="41"/>
      <c r="B301" s="42"/>
      <c r="C301" s="43"/>
      <c r="D301" s="223" t="s">
        <v>1002</v>
      </c>
      <c r="E301" s="43"/>
      <c r="F301" s="251" t="s">
        <v>3527</v>
      </c>
      <c r="G301" s="43"/>
      <c r="H301" s="43"/>
      <c r="I301" s="225"/>
      <c r="J301" s="43"/>
      <c r="K301" s="43"/>
      <c r="L301" s="47"/>
      <c r="M301" s="226"/>
      <c r="N301" s="227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1002</v>
      </c>
      <c r="AU301" s="20" t="s">
        <v>84</v>
      </c>
    </row>
    <row r="302" s="12" customFormat="1">
      <c r="A302" s="12"/>
      <c r="B302" s="228"/>
      <c r="C302" s="229"/>
      <c r="D302" s="223" t="s">
        <v>285</v>
      </c>
      <c r="E302" s="230" t="s">
        <v>19</v>
      </c>
      <c r="F302" s="231" t="s">
        <v>4082</v>
      </c>
      <c r="G302" s="229"/>
      <c r="H302" s="232">
        <v>4</v>
      </c>
      <c r="I302" s="233"/>
      <c r="J302" s="229"/>
      <c r="K302" s="229"/>
      <c r="L302" s="234"/>
      <c r="M302" s="235"/>
      <c r="N302" s="236"/>
      <c r="O302" s="236"/>
      <c r="P302" s="236"/>
      <c r="Q302" s="236"/>
      <c r="R302" s="236"/>
      <c r="S302" s="236"/>
      <c r="T302" s="237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T302" s="238" t="s">
        <v>285</v>
      </c>
      <c r="AU302" s="238" t="s">
        <v>84</v>
      </c>
      <c r="AV302" s="12" t="s">
        <v>84</v>
      </c>
      <c r="AW302" s="12" t="s">
        <v>37</v>
      </c>
      <c r="AX302" s="12" t="s">
        <v>75</v>
      </c>
      <c r="AY302" s="238" t="s">
        <v>277</v>
      </c>
    </row>
    <row r="303" s="12" customFormat="1">
      <c r="A303" s="12"/>
      <c r="B303" s="228"/>
      <c r="C303" s="229"/>
      <c r="D303" s="223" t="s">
        <v>285</v>
      </c>
      <c r="E303" s="230" t="s">
        <v>19</v>
      </c>
      <c r="F303" s="231" t="s">
        <v>4083</v>
      </c>
      <c r="G303" s="229"/>
      <c r="H303" s="232">
        <v>4.5</v>
      </c>
      <c r="I303" s="233"/>
      <c r="J303" s="229"/>
      <c r="K303" s="229"/>
      <c r="L303" s="234"/>
      <c r="M303" s="235"/>
      <c r="N303" s="236"/>
      <c r="O303" s="236"/>
      <c r="P303" s="236"/>
      <c r="Q303" s="236"/>
      <c r="R303" s="236"/>
      <c r="S303" s="236"/>
      <c r="T303" s="237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T303" s="238" t="s">
        <v>285</v>
      </c>
      <c r="AU303" s="238" t="s">
        <v>84</v>
      </c>
      <c r="AV303" s="12" t="s">
        <v>84</v>
      </c>
      <c r="AW303" s="12" t="s">
        <v>37</v>
      </c>
      <c r="AX303" s="12" t="s">
        <v>75</v>
      </c>
      <c r="AY303" s="238" t="s">
        <v>277</v>
      </c>
    </row>
    <row r="304" s="16" customFormat="1">
      <c r="A304" s="16"/>
      <c r="B304" s="291"/>
      <c r="C304" s="292"/>
      <c r="D304" s="223" t="s">
        <v>285</v>
      </c>
      <c r="E304" s="293" t="s">
        <v>19</v>
      </c>
      <c r="F304" s="294" t="s">
        <v>3297</v>
      </c>
      <c r="G304" s="292"/>
      <c r="H304" s="295">
        <v>8.5</v>
      </c>
      <c r="I304" s="296"/>
      <c r="J304" s="292"/>
      <c r="K304" s="292"/>
      <c r="L304" s="297"/>
      <c r="M304" s="298"/>
      <c r="N304" s="299"/>
      <c r="O304" s="299"/>
      <c r="P304" s="299"/>
      <c r="Q304" s="299"/>
      <c r="R304" s="299"/>
      <c r="S304" s="299"/>
      <c r="T304" s="300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T304" s="301" t="s">
        <v>285</v>
      </c>
      <c r="AU304" s="301" t="s">
        <v>84</v>
      </c>
      <c r="AV304" s="16" t="s">
        <v>98</v>
      </c>
      <c r="AW304" s="16" t="s">
        <v>37</v>
      </c>
      <c r="AX304" s="16" t="s">
        <v>82</v>
      </c>
      <c r="AY304" s="301" t="s">
        <v>277</v>
      </c>
    </row>
    <row r="305" s="11" customFormat="1" ht="22.8" customHeight="1">
      <c r="A305" s="11"/>
      <c r="B305" s="196"/>
      <c r="C305" s="197"/>
      <c r="D305" s="198" t="s">
        <v>74</v>
      </c>
      <c r="E305" s="249" t="s">
        <v>329</v>
      </c>
      <c r="F305" s="249" t="s">
        <v>3934</v>
      </c>
      <c r="G305" s="197"/>
      <c r="H305" s="197"/>
      <c r="I305" s="200"/>
      <c r="J305" s="250">
        <f>BK305</f>
        <v>0</v>
      </c>
      <c r="K305" s="197"/>
      <c r="L305" s="202"/>
      <c r="M305" s="203"/>
      <c r="N305" s="204"/>
      <c r="O305" s="204"/>
      <c r="P305" s="205">
        <f>SUM(P306:P312)</f>
        <v>0</v>
      </c>
      <c r="Q305" s="204"/>
      <c r="R305" s="205">
        <f>SUM(R306:R312)</f>
        <v>0.27663594000000002</v>
      </c>
      <c r="S305" s="204"/>
      <c r="T305" s="206">
        <f>SUM(T306:T312)</f>
        <v>0</v>
      </c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R305" s="207" t="s">
        <v>82</v>
      </c>
      <c r="AT305" s="208" t="s">
        <v>74</v>
      </c>
      <c r="AU305" s="208" t="s">
        <v>82</v>
      </c>
      <c r="AY305" s="207" t="s">
        <v>277</v>
      </c>
      <c r="BK305" s="209">
        <f>SUM(BK306:BK312)</f>
        <v>0</v>
      </c>
    </row>
    <row r="306" s="2" customFormat="1" ht="16.5" customHeight="1">
      <c r="A306" s="41"/>
      <c r="B306" s="42"/>
      <c r="C306" s="210" t="s">
        <v>544</v>
      </c>
      <c r="D306" s="210" t="s">
        <v>278</v>
      </c>
      <c r="E306" s="211" t="s">
        <v>3647</v>
      </c>
      <c r="F306" s="212" t="s">
        <v>3648</v>
      </c>
      <c r="G306" s="213" t="s">
        <v>1113</v>
      </c>
      <c r="H306" s="214">
        <v>6.2000000000000002</v>
      </c>
      <c r="I306" s="215"/>
      <c r="J306" s="216">
        <f>ROUND(I306*H306,2)</f>
        <v>0</v>
      </c>
      <c r="K306" s="212" t="s">
        <v>2354</v>
      </c>
      <c r="L306" s="47"/>
      <c r="M306" s="217" t="s">
        <v>19</v>
      </c>
      <c r="N306" s="218" t="s">
        <v>46</v>
      </c>
      <c r="O306" s="87"/>
      <c r="P306" s="219">
        <f>O306*H306</f>
        <v>0</v>
      </c>
      <c r="Q306" s="219">
        <v>3.0000000000000001E-05</v>
      </c>
      <c r="R306" s="219">
        <f>Q306*H306</f>
        <v>0.00018600000000000002</v>
      </c>
      <c r="S306" s="219">
        <v>0</v>
      </c>
      <c r="T306" s="220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1" t="s">
        <v>102</v>
      </c>
      <c r="AT306" s="221" t="s">
        <v>278</v>
      </c>
      <c r="AU306" s="221" t="s">
        <v>84</v>
      </c>
      <c r="AY306" s="20" t="s">
        <v>277</v>
      </c>
      <c r="BE306" s="222">
        <f>IF(N306="základní",J306,0)</f>
        <v>0</v>
      </c>
      <c r="BF306" s="222">
        <f>IF(N306="snížená",J306,0)</f>
        <v>0</v>
      </c>
      <c r="BG306" s="222">
        <f>IF(N306="zákl. přenesená",J306,0)</f>
        <v>0</v>
      </c>
      <c r="BH306" s="222">
        <f>IF(N306="sníž. přenesená",J306,0)</f>
        <v>0</v>
      </c>
      <c r="BI306" s="222">
        <f>IF(N306="nulová",J306,0)</f>
        <v>0</v>
      </c>
      <c r="BJ306" s="20" t="s">
        <v>82</v>
      </c>
      <c r="BK306" s="222">
        <f>ROUND(I306*H306,2)</f>
        <v>0</v>
      </c>
      <c r="BL306" s="20" t="s">
        <v>102</v>
      </c>
      <c r="BM306" s="221" t="s">
        <v>4084</v>
      </c>
    </row>
    <row r="307" s="2" customFormat="1">
      <c r="A307" s="41"/>
      <c r="B307" s="42"/>
      <c r="C307" s="43"/>
      <c r="D307" s="223" t="s">
        <v>283</v>
      </c>
      <c r="E307" s="43"/>
      <c r="F307" s="224" t="s">
        <v>3650</v>
      </c>
      <c r="G307" s="43"/>
      <c r="H307" s="43"/>
      <c r="I307" s="225"/>
      <c r="J307" s="43"/>
      <c r="K307" s="43"/>
      <c r="L307" s="47"/>
      <c r="M307" s="226"/>
      <c r="N307" s="227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283</v>
      </c>
      <c r="AU307" s="20" t="s">
        <v>84</v>
      </c>
    </row>
    <row r="308" s="2" customFormat="1">
      <c r="A308" s="41"/>
      <c r="B308" s="42"/>
      <c r="C308" s="43"/>
      <c r="D308" s="252" t="s">
        <v>2357</v>
      </c>
      <c r="E308" s="43"/>
      <c r="F308" s="253" t="s">
        <v>3651</v>
      </c>
      <c r="G308" s="43"/>
      <c r="H308" s="43"/>
      <c r="I308" s="225"/>
      <c r="J308" s="43"/>
      <c r="K308" s="43"/>
      <c r="L308" s="47"/>
      <c r="M308" s="226"/>
      <c r="N308" s="227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2357</v>
      </c>
      <c r="AU308" s="20" t="s">
        <v>84</v>
      </c>
    </row>
    <row r="309" s="12" customFormat="1">
      <c r="A309" s="12"/>
      <c r="B309" s="228"/>
      <c r="C309" s="229"/>
      <c r="D309" s="223" t="s">
        <v>285</v>
      </c>
      <c r="E309" s="230" t="s">
        <v>19</v>
      </c>
      <c r="F309" s="231" t="s">
        <v>4085</v>
      </c>
      <c r="G309" s="229"/>
      <c r="H309" s="232">
        <v>6.2000000000000002</v>
      </c>
      <c r="I309" s="233"/>
      <c r="J309" s="229"/>
      <c r="K309" s="229"/>
      <c r="L309" s="234"/>
      <c r="M309" s="235"/>
      <c r="N309" s="236"/>
      <c r="O309" s="236"/>
      <c r="P309" s="236"/>
      <c r="Q309" s="236"/>
      <c r="R309" s="236"/>
      <c r="S309" s="236"/>
      <c r="T309" s="237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T309" s="238" t="s">
        <v>285</v>
      </c>
      <c r="AU309" s="238" t="s">
        <v>84</v>
      </c>
      <c r="AV309" s="12" t="s">
        <v>84</v>
      </c>
      <c r="AW309" s="12" t="s">
        <v>37</v>
      </c>
      <c r="AX309" s="12" t="s">
        <v>82</v>
      </c>
      <c r="AY309" s="238" t="s">
        <v>277</v>
      </c>
    </row>
    <row r="310" s="2" customFormat="1" ht="16.5" customHeight="1">
      <c r="A310" s="41"/>
      <c r="B310" s="42"/>
      <c r="C310" s="275" t="s">
        <v>551</v>
      </c>
      <c r="D310" s="275" t="s">
        <v>349</v>
      </c>
      <c r="E310" s="276" t="s">
        <v>3654</v>
      </c>
      <c r="F310" s="277" t="s">
        <v>3655</v>
      </c>
      <c r="G310" s="278" t="s">
        <v>1113</v>
      </c>
      <c r="H310" s="279">
        <v>6.3860000000000001</v>
      </c>
      <c r="I310" s="280"/>
      <c r="J310" s="281">
        <f>ROUND(I310*H310,2)</f>
        <v>0</v>
      </c>
      <c r="K310" s="277" t="s">
        <v>2354</v>
      </c>
      <c r="L310" s="282"/>
      <c r="M310" s="283" t="s">
        <v>19</v>
      </c>
      <c r="N310" s="284" t="s">
        <v>46</v>
      </c>
      <c r="O310" s="87"/>
      <c r="P310" s="219">
        <f>O310*H310</f>
        <v>0</v>
      </c>
      <c r="Q310" s="219">
        <v>0.043290000000000002</v>
      </c>
      <c r="R310" s="219">
        <f>Q310*H310</f>
        <v>0.27644994000000001</v>
      </c>
      <c r="S310" s="219">
        <v>0</v>
      </c>
      <c r="T310" s="220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1" t="s">
        <v>329</v>
      </c>
      <c r="AT310" s="221" t="s">
        <v>349</v>
      </c>
      <c r="AU310" s="221" t="s">
        <v>84</v>
      </c>
      <c r="AY310" s="20" t="s">
        <v>277</v>
      </c>
      <c r="BE310" s="222">
        <f>IF(N310="základní",J310,0)</f>
        <v>0</v>
      </c>
      <c r="BF310" s="222">
        <f>IF(N310="snížená",J310,0)</f>
        <v>0</v>
      </c>
      <c r="BG310" s="222">
        <f>IF(N310="zákl. přenesená",J310,0)</f>
        <v>0</v>
      </c>
      <c r="BH310" s="222">
        <f>IF(N310="sníž. přenesená",J310,0)</f>
        <v>0</v>
      </c>
      <c r="BI310" s="222">
        <f>IF(N310="nulová",J310,0)</f>
        <v>0</v>
      </c>
      <c r="BJ310" s="20" t="s">
        <v>82</v>
      </c>
      <c r="BK310" s="222">
        <f>ROUND(I310*H310,2)</f>
        <v>0</v>
      </c>
      <c r="BL310" s="20" t="s">
        <v>102</v>
      </c>
      <c r="BM310" s="221" t="s">
        <v>4086</v>
      </c>
    </row>
    <row r="311" s="2" customFormat="1">
      <c r="A311" s="41"/>
      <c r="B311" s="42"/>
      <c r="C311" s="43"/>
      <c r="D311" s="223" t="s">
        <v>283</v>
      </c>
      <c r="E311" s="43"/>
      <c r="F311" s="224" t="s">
        <v>3655</v>
      </c>
      <c r="G311" s="43"/>
      <c r="H311" s="43"/>
      <c r="I311" s="225"/>
      <c r="J311" s="43"/>
      <c r="K311" s="43"/>
      <c r="L311" s="47"/>
      <c r="M311" s="226"/>
      <c r="N311" s="227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283</v>
      </c>
      <c r="AU311" s="20" t="s">
        <v>84</v>
      </c>
    </row>
    <row r="312" s="12" customFormat="1">
      <c r="A312" s="12"/>
      <c r="B312" s="228"/>
      <c r="C312" s="229"/>
      <c r="D312" s="223" t="s">
        <v>285</v>
      </c>
      <c r="E312" s="229"/>
      <c r="F312" s="231" t="s">
        <v>4087</v>
      </c>
      <c r="G312" s="229"/>
      <c r="H312" s="232">
        <v>6.3860000000000001</v>
      </c>
      <c r="I312" s="233"/>
      <c r="J312" s="229"/>
      <c r="K312" s="229"/>
      <c r="L312" s="234"/>
      <c r="M312" s="235"/>
      <c r="N312" s="236"/>
      <c r="O312" s="236"/>
      <c r="P312" s="236"/>
      <c r="Q312" s="236"/>
      <c r="R312" s="236"/>
      <c r="S312" s="236"/>
      <c r="T312" s="237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T312" s="238" t="s">
        <v>285</v>
      </c>
      <c r="AU312" s="238" t="s">
        <v>84</v>
      </c>
      <c r="AV312" s="12" t="s">
        <v>84</v>
      </c>
      <c r="AW312" s="12" t="s">
        <v>4</v>
      </c>
      <c r="AX312" s="12" t="s">
        <v>82</v>
      </c>
      <c r="AY312" s="238" t="s">
        <v>277</v>
      </c>
    </row>
    <row r="313" s="11" customFormat="1" ht="22.8" customHeight="1">
      <c r="A313" s="11"/>
      <c r="B313" s="196"/>
      <c r="C313" s="197"/>
      <c r="D313" s="198" t="s">
        <v>74</v>
      </c>
      <c r="E313" s="249" t="s">
        <v>337</v>
      </c>
      <c r="F313" s="249" t="s">
        <v>2446</v>
      </c>
      <c r="G313" s="197"/>
      <c r="H313" s="197"/>
      <c r="I313" s="200"/>
      <c r="J313" s="250">
        <f>BK313</f>
        <v>0</v>
      </c>
      <c r="K313" s="197"/>
      <c r="L313" s="202"/>
      <c r="M313" s="203"/>
      <c r="N313" s="204"/>
      <c r="O313" s="204"/>
      <c r="P313" s="205">
        <f>SUM(P314:P332)</f>
        <v>0</v>
      </c>
      <c r="Q313" s="204"/>
      <c r="R313" s="205">
        <f>SUM(R314:R332)</f>
        <v>0.0015974000000000001</v>
      </c>
      <c r="S313" s="204"/>
      <c r="T313" s="206">
        <f>SUM(T314:T332)</f>
        <v>3.1957200000000001</v>
      </c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R313" s="207" t="s">
        <v>82</v>
      </c>
      <c r="AT313" s="208" t="s">
        <v>74</v>
      </c>
      <c r="AU313" s="208" t="s">
        <v>82</v>
      </c>
      <c r="AY313" s="207" t="s">
        <v>277</v>
      </c>
      <c r="BK313" s="209">
        <f>SUM(BK314:BK332)</f>
        <v>0</v>
      </c>
    </row>
    <row r="314" s="2" customFormat="1" ht="16.5" customHeight="1">
      <c r="A314" s="41"/>
      <c r="B314" s="42"/>
      <c r="C314" s="210" t="s">
        <v>558</v>
      </c>
      <c r="D314" s="210" t="s">
        <v>278</v>
      </c>
      <c r="E314" s="211" t="s">
        <v>3667</v>
      </c>
      <c r="F314" s="212" t="s">
        <v>3686</v>
      </c>
      <c r="G314" s="213" t="s">
        <v>956</v>
      </c>
      <c r="H314" s="214">
        <v>1</v>
      </c>
      <c r="I314" s="215"/>
      <c r="J314" s="216">
        <f>ROUND(I314*H314,2)</f>
        <v>0</v>
      </c>
      <c r="K314" s="212" t="s">
        <v>19</v>
      </c>
      <c r="L314" s="47"/>
      <c r="M314" s="217" t="s">
        <v>19</v>
      </c>
      <c r="N314" s="218" t="s">
        <v>46</v>
      </c>
      <c r="O314" s="87"/>
      <c r="P314" s="219">
        <f>O314*H314</f>
        <v>0</v>
      </c>
      <c r="Q314" s="219">
        <v>0</v>
      </c>
      <c r="R314" s="219">
        <f>Q314*H314</f>
        <v>0</v>
      </c>
      <c r="S314" s="219">
        <v>0</v>
      </c>
      <c r="T314" s="220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1" t="s">
        <v>102</v>
      </c>
      <c r="AT314" s="221" t="s">
        <v>278</v>
      </c>
      <c r="AU314" s="221" t="s">
        <v>84</v>
      </c>
      <c r="AY314" s="20" t="s">
        <v>277</v>
      </c>
      <c r="BE314" s="222">
        <f>IF(N314="základní",J314,0)</f>
        <v>0</v>
      </c>
      <c r="BF314" s="222">
        <f>IF(N314="snížená",J314,0)</f>
        <v>0</v>
      </c>
      <c r="BG314" s="222">
        <f>IF(N314="zákl. přenesená",J314,0)</f>
        <v>0</v>
      </c>
      <c r="BH314" s="222">
        <f>IF(N314="sníž. přenesená",J314,0)</f>
        <v>0</v>
      </c>
      <c r="BI314" s="222">
        <f>IF(N314="nulová",J314,0)</f>
        <v>0</v>
      </c>
      <c r="BJ314" s="20" t="s">
        <v>82</v>
      </c>
      <c r="BK314" s="222">
        <f>ROUND(I314*H314,2)</f>
        <v>0</v>
      </c>
      <c r="BL314" s="20" t="s">
        <v>102</v>
      </c>
      <c r="BM314" s="221" t="s">
        <v>4088</v>
      </c>
    </row>
    <row r="315" s="2" customFormat="1">
      <c r="A315" s="41"/>
      <c r="B315" s="42"/>
      <c r="C315" s="43"/>
      <c r="D315" s="223" t="s">
        <v>283</v>
      </c>
      <c r="E315" s="43"/>
      <c r="F315" s="224" t="s">
        <v>3686</v>
      </c>
      <c r="G315" s="43"/>
      <c r="H315" s="43"/>
      <c r="I315" s="225"/>
      <c r="J315" s="43"/>
      <c r="K315" s="43"/>
      <c r="L315" s="47"/>
      <c r="M315" s="226"/>
      <c r="N315" s="227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283</v>
      </c>
      <c r="AU315" s="20" t="s">
        <v>84</v>
      </c>
    </row>
    <row r="316" s="2" customFormat="1" ht="16.5" customHeight="1">
      <c r="A316" s="41"/>
      <c r="B316" s="42"/>
      <c r="C316" s="210" t="s">
        <v>568</v>
      </c>
      <c r="D316" s="210" t="s">
        <v>278</v>
      </c>
      <c r="E316" s="211" t="s">
        <v>4089</v>
      </c>
      <c r="F316" s="212" t="s">
        <v>4090</v>
      </c>
      <c r="G316" s="213" t="s">
        <v>956</v>
      </c>
      <c r="H316" s="214">
        <v>14</v>
      </c>
      <c r="I316" s="215"/>
      <c r="J316" s="216">
        <f>ROUND(I316*H316,2)</f>
        <v>0</v>
      </c>
      <c r="K316" s="212" t="s">
        <v>2354</v>
      </c>
      <c r="L316" s="47"/>
      <c r="M316" s="217" t="s">
        <v>19</v>
      </c>
      <c r="N316" s="218" t="s">
        <v>46</v>
      </c>
      <c r="O316" s="87"/>
      <c r="P316" s="219">
        <f>O316*H316</f>
        <v>0</v>
      </c>
      <c r="Q316" s="219">
        <v>4.0000000000000003E-05</v>
      </c>
      <c r="R316" s="219">
        <f>Q316*H316</f>
        <v>0.00056000000000000006</v>
      </c>
      <c r="S316" s="219">
        <v>0</v>
      </c>
      <c r="T316" s="220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1" t="s">
        <v>102</v>
      </c>
      <c r="AT316" s="221" t="s">
        <v>278</v>
      </c>
      <c r="AU316" s="221" t="s">
        <v>84</v>
      </c>
      <c r="AY316" s="20" t="s">
        <v>277</v>
      </c>
      <c r="BE316" s="222">
        <f>IF(N316="základní",J316,0)</f>
        <v>0</v>
      </c>
      <c r="BF316" s="222">
        <f>IF(N316="snížená",J316,0)</f>
        <v>0</v>
      </c>
      <c r="BG316" s="222">
        <f>IF(N316="zákl. přenesená",J316,0)</f>
        <v>0</v>
      </c>
      <c r="BH316" s="222">
        <f>IF(N316="sníž. přenesená",J316,0)</f>
        <v>0</v>
      </c>
      <c r="BI316" s="222">
        <f>IF(N316="nulová",J316,0)</f>
        <v>0</v>
      </c>
      <c r="BJ316" s="20" t="s">
        <v>82</v>
      </c>
      <c r="BK316" s="222">
        <f>ROUND(I316*H316,2)</f>
        <v>0</v>
      </c>
      <c r="BL316" s="20" t="s">
        <v>102</v>
      </c>
      <c r="BM316" s="221" t="s">
        <v>4091</v>
      </c>
    </row>
    <row r="317" s="2" customFormat="1">
      <c r="A317" s="41"/>
      <c r="B317" s="42"/>
      <c r="C317" s="43"/>
      <c r="D317" s="223" t="s">
        <v>283</v>
      </c>
      <c r="E317" s="43"/>
      <c r="F317" s="224" t="s">
        <v>4092</v>
      </c>
      <c r="G317" s="43"/>
      <c r="H317" s="43"/>
      <c r="I317" s="225"/>
      <c r="J317" s="43"/>
      <c r="K317" s="43"/>
      <c r="L317" s="47"/>
      <c r="M317" s="226"/>
      <c r="N317" s="227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283</v>
      </c>
      <c r="AU317" s="20" t="s">
        <v>84</v>
      </c>
    </row>
    <row r="318" s="2" customFormat="1">
      <c r="A318" s="41"/>
      <c r="B318" s="42"/>
      <c r="C318" s="43"/>
      <c r="D318" s="252" t="s">
        <v>2357</v>
      </c>
      <c r="E318" s="43"/>
      <c r="F318" s="253" t="s">
        <v>4093</v>
      </c>
      <c r="G318" s="43"/>
      <c r="H318" s="43"/>
      <c r="I318" s="225"/>
      <c r="J318" s="43"/>
      <c r="K318" s="43"/>
      <c r="L318" s="47"/>
      <c r="M318" s="226"/>
      <c r="N318" s="227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2357</v>
      </c>
      <c r="AU318" s="20" t="s">
        <v>84</v>
      </c>
    </row>
    <row r="319" s="2" customFormat="1" ht="24.15" customHeight="1">
      <c r="A319" s="41"/>
      <c r="B319" s="42"/>
      <c r="C319" s="275" t="s">
        <v>580</v>
      </c>
      <c r="D319" s="275" t="s">
        <v>349</v>
      </c>
      <c r="E319" s="276" t="s">
        <v>4094</v>
      </c>
      <c r="F319" s="277" t="s">
        <v>4095</v>
      </c>
      <c r="G319" s="278" t="s">
        <v>4096</v>
      </c>
      <c r="H319" s="279">
        <v>0.14000000000000001</v>
      </c>
      <c r="I319" s="280"/>
      <c r="J319" s="281">
        <f>ROUND(I319*H319,2)</f>
        <v>0</v>
      </c>
      <c r="K319" s="277" t="s">
        <v>2354</v>
      </c>
      <c r="L319" s="282"/>
      <c r="M319" s="283" t="s">
        <v>19</v>
      </c>
      <c r="N319" s="284" t="s">
        <v>46</v>
      </c>
      <c r="O319" s="87"/>
      <c r="P319" s="219">
        <f>O319*H319</f>
        <v>0</v>
      </c>
      <c r="Q319" s="219">
        <v>0.00040999999999999999</v>
      </c>
      <c r="R319" s="219">
        <f>Q319*H319</f>
        <v>5.7400000000000006E-05</v>
      </c>
      <c r="S319" s="219">
        <v>0</v>
      </c>
      <c r="T319" s="220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1" t="s">
        <v>329</v>
      </c>
      <c r="AT319" s="221" t="s">
        <v>349</v>
      </c>
      <c r="AU319" s="221" t="s">
        <v>84</v>
      </c>
      <c r="AY319" s="20" t="s">
        <v>277</v>
      </c>
      <c r="BE319" s="222">
        <f>IF(N319="základní",J319,0)</f>
        <v>0</v>
      </c>
      <c r="BF319" s="222">
        <f>IF(N319="snížená",J319,0)</f>
        <v>0</v>
      </c>
      <c r="BG319" s="222">
        <f>IF(N319="zákl. přenesená",J319,0)</f>
        <v>0</v>
      </c>
      <c r="BH319" s="222">
        <f>IF(N319="sníž. přenesená",J319,0)</f>
        <v>0</v>
      </c>
      <c r="BI319" s="222">
        <f>IF(N319="nulová",J319,0)</f>
        <v>0</v>
      </c>
      <c r="BJ319" s="20" t="s">
        <v>82</v>
      </c>
      <c r="BK319" s="222">
        <f>ROUND(I319*H319,2)</f>
        <v>0</v>
      </c>
      <c r="BL319" s="20" t="s">
        <v>102</v>
      </c>
      <c r="BM319" s="221" t="s">
        <v>4097</v>
      </c>
    </row>
    <row r="320" s="2" customFormat="1">
      <c r="A320" s="41"/>
      <c r="B320" s="42"/>
      <c r="C320" s="43"/>
      <c r="D320" s="223" t="s">
        <v>283</v>
      </c>
      <c r="E320" s="43"/>
      <c r="F320" s="224" t="s">
        <v>4095</v>
      </c>
      <c r="G320" s="43"/>
      <c r="H320" s="43"/>
      <c r="I320" s="225"/>
      <c r="J320" s="43"/>
      <c r="K320" s="43"/>
      <c r="L320" s="47"/>
      <c r="M320" s="226"/>
      <c r="N320" s="227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283</v>
      </c>
      <c r="AU320" s="20" t="s">
        <v>84</v>
      </c>
    </row>
    <row r="321" s="12" customFormat="1">
      <c r="A321" s="12"/>
      <c r="B321" s="228"/>
      <c r="C321" s="229"/>
      <c r="D321" s="223" t="s">
        <v>285</v>
      </c>
      <c r="E321" s="230" t="s">
        <v>19</v>
      </c>
      <c r="F321" s="231" t="s">
        <v>4098</v>
      </c>
      <c r="G321" s="229"/>
      <c r="H321" s="232">
        <v>0.14000000000000001</v>
      </c>
      <c r="I321" s="233"/>
      <c r="J321" s="229"/>
      <c r="K321" s="229"/>
      <c r="L321" s="234"/>
      <c r="M321" s="235"/>
      <c r="N321" s="236"/>
      <c r="O321" s="236"/>
      <c r="P321" s="236"/>
      <c r="Q321" s="236"/>
      <c r="R321" s="236"/>
      <c r="S321" s="236"/>
      <c r="T321" s="237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T321" s="238" t="s">
        <v>285</v>
      </c>
      <c r="AU321" s="238" t="s">
        <v>84</v>
      </c>
      <c r="AV321" s="12" t="s">
        <v>84</v>
      </c>
      <c r="AW321" s="12" t="s">
        <v>37</v>
      </c>
      <c r="AX321" s="12" t="s">
        <v>82</v>
      </c>
      <c r="AY321" s="238" t="s">
        <v>277</v>
      </c>
    </row>
    <row r="322" s="2" customFormat="1" ht="16.5" customHeight="1">
      <c r="A322" s="41"/>
      <c r="B322" s="42"/>
      <c r="C322" s="210" t="s">
        <v>586</v>
      </c>
      <c r="D322" s="210" t="s">
        <v>278</v>
      </c>
      <c r="E322" s="211" t="s">
        <v>4099</v>
      </c>
      <c r="F322" s="212" t="s">
        <v>4100</v>
      </c>
      <c r="G322" s="213" t="s">
        <v>956</v>
      </c>
      <c r="H322" s="214">
        <v>14</v>
      </c>
      <c r="I322" s="215"/>
      <c r="J322" s="216">
        <f>ROUND(I322*H322,2)</f>
        <v>0</v>
      </c>
      <c r="K322" s="212" t="s">
        <v>2354</v>
      </c>
      <c r="L322" s="47"/>
      <c r="M322" s="217" t="s">
        <v>19</v>
      </c>
      <c r="N322" s="218" t="s">
        <v>46</v>
      </c>
      <c r="O322" s="87"/>
      <c r="P322" s="219">
        <f>O322*H322</f>
        <v>0</v>
      </c>
      <c r="Q322" s="219">
        <v>6.9999999999999994E-05</v>
      </c>
      <c r="R322" s="219">
        <f>Q322*H322</f>
        <v>0.00097999999999999997</v>
      </c>
      <c r="S322" s="219">
        <v>0</v>
      </c>
      <c r="T322" s="220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1" t="s">
        <v>102</v>
      </c>
      <c r="AT322" s="221" t="s">
        <v>278</v>
      </c>
      <c r="AU322" s="221" t="s">
        <v>84</v>
      </c>
      <c r="AY322" s="20" t="s">
        <v>277</v>
      </c>
      <c r="BE322" s="222">
        <f>IF(N322="základní",J322,0)</f>
        <v>0</v>
      </c>
      <c r="BF322" s="222">
        <f>IF(N322="snížená",J322,0)</f>
        <v>0</v>
      </c>
      <c r="BG322" s="222">
        <f>IF(N322="zákl. přenesená",J322,0)</f>
        <v>0</v>
      </c>
      <c r="BH322" s="222">
        <f>IF(N322="sníž. přenesená",J322,0)</f>
        <v>0</v>
      </c>
      <c r="BI322" s="222">
        <f>IF(N322="nulová",J322,0)</f>
        <v>0</v>
      </c>
      <c r="BJ322" s="20" t="s">
        <v>82</v>
      </c>
      <c r="BK322" s="222">
        <f>ROUND(I322*H322,2)</f>
        <v>0</v>
      </c>
      <c r="BL322" s="20" t="s">
        <v>102</v>
      </c>
      <c r="BM322" s="221" t="s">
        <v>4101</v>
      </c>
    </row>
    <row r="323" s="2" customFormat="1">
      <c r="A323" s="41"/>
      <c r="B323" s="42"/>
      <c r="C323" s="43"/>
      <c r="D323" s="223" t="s">
        <v>283</v>
      </c>
      <c r="E323" s="43"/>
      <c r="F323" s="224" t="s">
        <v>4102</v>
      </c>
      <c r="G323" s="43"/>
      <c r="H323" s="43"/>
      <c r="I323" s="225"/>
      <c r="J323" s="43"/>
      <c r="K323" s="43"/>
      <c r="L323" s="47"/>
      <c r="M323" s="226"/>
      <c r="N323" s="227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283</v>
      </c>
      <c r="AU323" s="20" t="s">
        <v>84</v>
      </c>
    </row>
    <row r="324" s="2" customFormat="1">
      <c r="A324" s="41"/>
      <c r="B324" s="42"/>
      <c r="C324" s="43"/>
      <c r="D324" s="252" t="s">
        <v>2357</v>
      </c>
      <c r="E324" s="43"/>
      <c r="F324" s="253" t="s">
        <v>4103</v>
      </c>
      <c r="G324" s="43"/>
      <c r="H324" s="43"/>
      <c r="I324" s="225"/>
      <c r="J324" s="43"/>
      <c r="K324" s="43"/>
      <c r="L324" s="47"/>
      <c r="M324" s="226"/>
      <c r="N324" s="227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2357</v>
      </c>
      <c r="AU324" s="20" t="s">
        <v>84</v>
      </c>
    </row>
    <row r="325" s="2" customFormat="1" ht="16.5" customHeight="1">
      <c r="A325" s="41"/>
      <c r="B325" s="42"/>
      <c r="C325" s="210" t="s">
        <v>592</v>
      </c>
      <c r="D325" s="210" t="s">
        <v>278</v>
      </c>
      <c r="E325" s="211" t="s">
        <v>3718</v>
      </c>
      <c r="F325" s="212" t="s">
        <v>3719</v>
      </c>
      <c r="G325" s="213" t="s">
        <v>1131</v>
      </c>
      <c r="H325" s="214">
        <v>0.36299999999999999</v>
      </c>
      <c r="I325" s="215"/>
      <c r="J325" s="216">
        <f>ROUND(I325*H325,2)</f>
        <v>0</v>
      </c>
      <c r="K325" s="212" t="s">
        <v>2354</v>
      </c>
      <c r="L325" s="47"/>
      <c r="M325" s="217" t="s">
        <v>19</v>
      </c>
      <c r="N325" s="218" t="s">
        <v>46</v>
      </c>
      <c r="O325" s="87"/>
      <c r="P325" s="219">
        <f>O325*H325</f>
        <v>0</v>
      </c>
      <c r="Q325" s="219">
        <v>0</v>
      </c>
      <c r="R325" s="219">
        <f>Q325*H325</f>
        <v>0</v>
      </c>
      <c r="S325" s="219">
        <v>2.2000000000000002</v>
      </c>
      <c r="T325" s="220">
        <f>S325*H325</f>
        <v>0.79860000000000009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1" t="s">
        <v>102</v>
      </c>
      <c r="AT325" s="221" t="s">
        <v>278</v>
      </c>
      <c r="AU325" s="221" t="s">
        <v>84</v>
      </c>
      <c r="AY325" s="20" t="s">
        <v>277</v>
      </c>
      <c r="BE325" s="222">
        <f>IF(N325="základní",J325,0)</f>
        <v>0</v>
      </c>
      <c r="BF325" s="222">
        <f>IF(N325="snížená",J325,0)</f>
        <v>0</v>
      </c>
      <c r="BG325" s="222">
        <f>IF(N325="zákl. přenesená",J325,0)</f>
        <v>0</v>
      </c>
      <c r="BH325" s="222">
        <f>IF(N325="sníž. přenesená",J325,0)</f>
        <v>0</v>
      </c>
      <c r="BI325" s="222">
        <f>IF(N325="nulová",J325,0)</f>
        <v>0</v>
      </c>
      <c r="BJ325" s="20" t="s">
        <v>82</v>
      </c>
      <c r="BK325" s="222">
        <f>ROUND(I325*H325,2)</f>
        <v>0</v>
      </c>
      <c r="BL325" s="20" t="s">
        <v>102</v>
      </c>
      <c r="BM325" s="221" t="s">
        <v>4104</v>
      </c>
    </row>
    <row r="326" s="2" customFormat="1">
      <c r="A326" s="41"/>
      <c r="B326" s="42"/>
      <c r="C326" s="43"/>
      <c r="D326" s="223" t="s">
        <v>283</v>
      </c>
      <c r="E326" s="43"/>
      <c r="F326" s="224" t="s">
        <v>3719</v>
      </c>
      <c r="G326" s="43"/>
      <c r="H326" s="43"/>
      <c r="I326" s="225"/>
      <c r="J326" s="43"/>
      <c r="K326" s="43"/>
      <c r="L326" s="47"/>
      <c r="M326" s="226"/>
      <c r="N326" s="227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283</v>
      </c>
      <c r="AU326" s="20" t="s">
        <v>84</v>
      </c>
    </row>
    <row r="327" s="2" customFormat="1">
      <c r="A327" s="41"/>
      <c r="B327" s="42"/>
      <c r="C327" s="43"/>
      <c r="D327" s="252" t="s">
        <v>2357</v>
      </c>
      <c r="E327" s="43"/>
      <c r="F327" s="253" t="s">
        <v>3721</v>
      </c>
      <c r="G327" s="43"/>
      <c r="H327" s="43"/>
      <c r="I327" s="225"/>
      <c r="J327" s="43"/>
      <c r="K327" s="43"/>
      <c r="L327" s="47"/>
      <c r="M327" s="226"/>
      <c r="N327" s="227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2357</v>
      </c>
      <c r="AU327" s="20" t="s">
        <v>84</v>
      </c>
    </row>
    <row r="328" s="12" customFormat="1">
      <c r="A328" s="12"/>
      <c r="B328" s="228"/>
      <c r="C328" s="229"/>
      <c r="D328" s="223" t="s">
        <v>285</v>
      </c>
      <c r="E328" s="230" t="s">
        <v>19</v>
      </c>
      <c r="F328" s="231" t="s">
        <v>4105</v>
      </c>
      <c r="G328" s="229"/>
      <c r="H328" s="232">
        <v>0.36299999999999999</v>
      </c>
      <c r="I328" s="233"/>
      <c r="J328" s="229"/>
      <c r="K328" s="229"/>
      <c r="L328" s="234"/>
      <c r="M328" s="235"/>
      <c r="N328" s="236"/>
      <c r="O328" s="236"/>
      <c r="P328" s="236"/>
      <c r="Q328" s="236"/>
      <c r="R328" s="236"/>
      <c r="S328" s="236"/>
      <c r="T328" s="237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T328" s="238" t="s">
        <v>285</v>
      </c>
      <c r="AU328" s="238" t="s">
        <v>84</v>
      </c>
      <c r="AV328" s="12" t="s">
        <v>84</v>
      </c>
      <c r="AW328" s="12" t="s">
        <v>37</v>
      </c>
      <c r="AX328" s="12" t="s">
        <v>82</v>
      </c>
      <c r="AY328" s="238" t="s">
        <v>277</v>
      </c>
    </row>
    <row r="329" s="2" customFormat="1" ht="16.5" customHeight="1">
      <c r="A329" s="41"/>
      <c r="B329" s="42"/>
      <c r="C329" s="210" t="s">
        <v>599</v>
      </c>
      <c r="D329" s="210" t="s">
        <v>278</v>
      </c>
      <c r="E329" s="211" t="s">
        <v>3723</v>
      </c>
      <c r="F329" s="212" t="s">
        <v>3724</v>
      </c>
      <c r="G329" s="213" t="s">
        <v>1131</v>
      </c>
      <c r="H329" s="214">
        <v>1.0560000000000001</v>
      </c>
      <c r="I329" s="215"/>
      <c r="J329" s="216">
        <f>ROUND(I329*H329,2)</f>
        <v>0</v>
      </c>
      <c r="K329" s="212" t="s">
        <v>2354</v>
      </c>
      <c r="L329" s="47"/>
      <c r="M329" s="217" t="s">
        <v>19</v>
      </c>
      <c r="N329" s="218" t="s">
        <v>46</v>
      </c>
      <c r="O329" s="87"/>
      <c r="P329" s="219">
        <f>O329*H329</f>
        <v>0</v>
      </c>
      <c r="Q329" s="219">
        <v>0</v>
      </c>
      <c r="R329" s="219">
        <f>Q329*H329</f>
        <v>0</v>
      </c>
      <c r="S329" s="219">
        <v>2.27</v>
      </c>
      <c r="T329" s="220">
        <f>S329*H329</f>
        <v>2.3971200000000001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1" t="s">
        <v>102</v>
      </c>
      <c r="AT329" s="221" t="s">
        <v>278</v>
      </c>
      <c r="AU329" s="221" t="s">
        <v>84</v>
      </c>
      <c r="AY329" s="20" t="s">
        <v>277</v>
      </c>
      <c r="BE329" s="222">
        <f>IF(N329="základní",J329,0)</f>
        <v>0</v>
      </c>
      <c r="BF329" s="222">
        <f>IF(N329="snížená",J329,0)</f>
        <v>0</v>
      </c>
      <c r="BG329" s="222">
        <f>IF(N329="zákl. přenesená",J329,0)</f>
        <v>0</v>
      </c>
      <c r="BH329" s="222">
        <f>IF(N329="sníž. přenesená",J329,0)</f>
        <v>0</v>
      </c>
      <c r="BI329" s="222">
        <f>IF(N329="nulová",J329,0)</f>
        <v>0</v>
      </c>
      <c r="BJ329" s="20" t="s">
        <v>82</v>
      </c>
      <c r="BK329" s="222">
        <f>ROUND(I329*H329,2)</f>
        <v>0</v>
      </c>
      <c r="BL329" s="20" t="s">
        <v>102</v>
      </c>
      <c r="BM329" s="221" t="s">
        <v>4106</v>
      </c>
    </row>
    <row r="330" s="2" customFormat="1">
      <c r="A330" s="41"/>
      <c r="B330" s="42"/>
      <c r="C330" s="43"/>
      <c r="D330" s="223" t="s">
        <v>283</v>
      </c>
      <c r="E330" s="43"/>
      <c r="F330" s="224" t="s">
        <v>3726</v>
      </c>
      <c r="G330" s="43"/>
      <c r="H330" s="43"/>
      <c r="I330" s="225"/>
      <c r="J330" s="43"/>
      <c r="K330" s="43"/>
      <c r="L330" s="47"/>
      <c r="M330" s="226"/>
      <c r="N330" s="227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283</v>
      </c>
      <c r="AU330" s="20" t="s">
        <v>84</v>
      </c>
    </row>
    <row r="331" s="2" customFormat="1">
      <c r="A331" s="41"/>
      <c r="B331" s="42"/>
      <c r="C331" s="43"/>
      <c r="D331" s="252" t="s">
        <v>2357</v>
      </c>
      <c r="E331" s="43"/>
      <c r="F331" s="253" t="s">
        <v>3727</v>
      </c>
      <c r="G331" s="43"/>
      <c r="H331" s="43"/>
      <c r="I331" s="225"/>
      <c r="J331" s="43"/>
      <c r="K331" s="43"/>
      <c r="L331" s="47"/>
      <c r="M331" s="226"/>
      <c r="N331" s="227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2357</v>
      </c>
      <c r="AU331" s="20" t="s">
        <v>84</v>
      </c>
    </row>
    <row r="332" s="12" customFormat="1">
      <c r="A332" s="12"/>
      <c r="B332" s="228"/>
      <c r="C332" s="229"/>
      <c r="D332" s="223" t="s">
        <v>285</v>
      </c>
      <c r="E332" s="230" t="s">
        <v>19</v>
      </c>
      <c r="F332" s="231" t="s">
        <v>4107</v>
      </c>
      <c r="G332" s="229"/>
      <c r="H332" s="232">
        <v>1.0560000000000001</v>
      </c>
      <c r="I332" s="233"/>
      <c r="J332" s="229"/>
      <c r="K332" s="229"/>
      <c r="L332" s="234"/>
      <c r="M332" s="235"/>
      <c r="N332" s="236"/>
      <c r="O332" s="236"/>
      <c r="P332" s="236"/>
      <c r="Q332" s="236"/>
      <c r="R332" s="236"/>
      <c r="S332" s="236"/>
      <c r="T332" s="237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T332" s="238" t="s">
        <v>285</v>
      </c>
      <c r="AU332" s="238" t="s">
        <v>84</v>
      </c>
      <c r="AV332" s="12" t="s">
        <v>84</v>
      </c>
      <c r="AW332" s="12" t="s">
        <v>37</v>
      </c>
      <c r="AX332" s="12" t="s">
        <v>82</v>
      </c>
      <c r="AY332" s="238" t="s">
        <v>277</v>
      </c>
    </row>
    <row r="333" s="11" customFormat="1" ht="22.8" customHeight="1">
      <c r="A333" s="11"/>
      <c r="B333" s="196"/>
      <c r="C333" s="197"/>
      <c r="D333" s="198" t="s">
        <v>74</v>
      </c>
      <c r="E333" s="249" t="s">
        <v>3745</v>
      </c>
      <c r="F333" s="249" t="s">
        <v>3746</v>
      </c>
      <c r="G333" s="197"/>
      <c r="H333" s="197"/>
      <c r="I333" s="200"/>
      <c r="J333" s="250">
        <f>BK333</f>
        <v>0</v>
      </c>
      <c r="K333" s="197"/>
      <c r="L333" s="202"/>
      <c r="M333" s="203"/>
      <c r="N333" s="204"/>
      <c r="O333" s="204"/>
      <c r="P333" s="205">
        <f>SUM(P334:P347)</f>
        <v>0</v>
      </c>
      <c r="Q333" s="204"/>
      <c r="R333" s="205">
        <f>SUM(R334:R347)</f>
        <v>0</v>
      </c>
      <c r="S333" s="204"/>
      <c r="T333" s="206">
        <f>SUM(T334:T347)</f>
        <v>0</v>
      </c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R333" s="207" t="s">
        <v>82</v>
      </c>
      <c r="AT333" s="208" t="s">
        <v>74</v>
      </c>
      <c r="AU333" s="208" t="s">
        <v>82</v>
      </c>
      <c r="AY333" s="207" t="s">
        <v>277</v>
      </c>
      <c r="BK333" s="209">
        <f>SUM(BK334:BK347)</f>
        <v>0</v>
      </c>
    </row>
    <row r="334" s="2" customFormat="1" ht="16.5" customHeight="1">
      <c r="A334" s="41"/>
      <c r="B334" s="42"/>
      <c r="C334" s="210" t="s">
        <v>606</v>
      </c>
      <c r="D334" s="210" t="s">
        <v>278</v>
      </c>
      <c r="E334" s="211" t="s">
        <v>3757</v>
      </c>
      <c r="F334" s="212" t="s">
        <v>3758</v>
      </c>
      <c r="G334" s="213" t="s">
        <v>940</v>
      </c>
      <c r="H334" s="214">
        <v>3.1960000000000002</v>
      </c>
      <c r="I334" s="215"/>
      <c r="J334" s="216">
        <f>ROUND(I334*H334,2)</f>
        <v>0</v>
      </c>
      <c r="K334" s="212" t="s">
        <v>2354</v>
      </c>
      <c r="L334" s="47"/>
      <c r="M334" s="217" t="s">
        <v>19</v>
      </c>
      <c r="N334" s="218" t="s">
        <v>46</v>
      </c>
      <c r="O334" s="87"/>
      <c r="P334" s="219">
        <f>O334*H334</f>
        <v>0</v>
      </c>
      <c r="Q334" s="219">
        <v>0</v>
      </c>
      <c r="R334" s="219">
        <f>Q334*H334</f>
        <v>0</v>
      </c>
      <c r="S334" s="219">
        <v>0</v>
      </c>
      <c r="T334" s="220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1" t="s">
        <v>102</v>
      </c>
      <c r="AT334" s="221" t="s">
        <v>278</v>
      </c>
      <c r="AU334" s="221" t="s">
        <v>84</v>
      </c>
      <c r="AY334" s="20" t="s">
        <v>277</v>
      </c>
      <c r="BE334" s="222">
        <f>IF(N334="základní",J334,0)</f>
        <v>0</v>
      </c>
      <c r="BF334" s="222">
        <f>IF(N334="snížená",J334,0)</f>
        <v>0</v>
      </c>
      <c r="BG334" s="222">
        <f>IF(N334="zákl. přenesená",J334,0)</f>
        <v>0</v>
      </c>
      <c r="BH334" s="222">
        <f>IF(N334="sníž. přenesená",J334,0)</f>
        <v>0</v>
      </c>
      <c r="BI334" s="222">
        <f>IF(N334="nulová",J334,0)</f>
        <v>0</v>
      </c>
      <c r="BJ334" s="20" t="s">
        <v>82</v>
      </c>
      <c r="BK334" s="222">
        <f>ROUND(I334*H334,2)</f>
        <v>0</v>
      </c>
      <c r="BL334" s="20" t="s">
        <v>102</v>
      </c>
      <c r="BM334" s="221" t="s">
        <v>4108</v>
      </c>
    </row>
    <row r="335" s="2" customFormat="1">
      <c r="A335" s="41"/>
      <c r="B335" s="42"/>
      <c r="C335" s="43"/>
      <c r="D335" s="223" t="s">
        <v>283</v>
      </c>
      <c r="E335" s="43"/>
      <c r="F335" s="224" t="s">
        <v>3760</v>
      </c>
      <c r="G335" s="43"/>
      <c r="H335" s="43"/>
      <c r="I335" s="225"/>
      <c r="J335" s="43"/>
      <c r="K335" s="43"/>
      <c r="L335" s="47"/>
      <c r="M335" s="226"/>
      <c r="N335" s="227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283</v>
      </c>
      <c r="AU335" s="20" t="s">
        <v>84</v>
      </c>
    </row>
    <row r="336" s="2" customFormat="1">
      <c r="A336" s="41"/>
      <c r="B336" s="42"/>
      <c r="C336" s="43"/>
      <c r="D336" s="252" t="s">
        <v>2357</v>
      </c>
      <c r="E336" s="43"/>
      <c r="F336" s="253" t="s">
        <v>3761</v>
      </c>
      <c r="G336" s="43"/>
      <c r="H336" s="43"/>
      <c r="I336" s="225"/>
      <c r="J336" s="43"/>
      <c r="K336" s="43"/>
      <c r="L336" s="47"/>
      <c r="M336" s="226"/>
      <c r="N336" s="227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2357</v>
      </c>
      <c r="AU336" s="20" t="s">
        <v>84</v>
      </c>
    </row>
    <row r="337" s="14" customFormat="1">
      <c r="A337" s="14"/>
      <c r="B337" s="254"/>
      <c r="C337" s="255"/>
      <c r="D337" s="223" t="s">
        <v>285</v>
      </c>
      <c r="E337" s="256" t="s">
        <v>19</v>
      </c>
      <c r="F337" s="257" t="s">
        <v>3762</v>
      </c>
      <c r="G337" s="255"/>
      <c r="H337" s="256" t="s">
        <v>19</v>
      </c>
      <c r="I337" s="258"/>
      <c r="J337" s="255"/>
      <c r="K337" s="255"/>
      <c r="L337" s="259"/>
      <c r="M337" s="260"/>
      <c r="N337" s="261"/>
      <c r="O337" s="261"/>
      <c r="P337" s="261"/>
      <c r="Q337" s="261"/>
      <c r="R337" s="261"/>
      <c r="S337" s="261"/>
      <c r="T337" s="262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63" t="s">
        <v>285</v>
      </c>
      <c r="AU337" s="263" t="s">
        <v>84</v>
      </c>
      <c r="AV337" s="14" t="s">
        <v>82</v>
      </c>
      <c r="AW337" s="14" t="s">
        <v>37</v>
      </c>
      <c r="AX337" s="14" t="s">
        <v>75</v>
      </c>
      <c r="AY337" s="263" t="s">
        <v>277</v>
      </c>
    </row>
    <row r="338" s="12" customFormat="1">
      <c r="A338" s="12"/>
      <c r="B338" s="228"/>
      <c r="C338" s="229"/>
      <c r="D338" s="223" t="s">
        <v>285</v>
      </c>
      <c r="E338" s="230" t="s">
        <v>19</v>
      </c>
      <c r="F338" s="231" t="s">
        <v>4109</v>
      </c>
      <c r="G338" s="229"/>
      <c r="H338" s="232">
        <v>3.1960000000000002</v>
      </c>
      <c r="I338" s="233"/>
      <c r="J338" s="229"/>
      <c r="K338" s="229"/>
      <c r="L338" s="234"/>
      <c r="M338" s="235"/>
      <c r="N338" s="236"/>
      <c r="O338" s="236"/>
      <c r="P338" s="236"/>
      <c r="Q338" s="236"/>
      <c r="R338" s="236"/>
      <c r="S338" s="236"/>
      <c r="T338" s="237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T338" s="238" t="s">
        <v>285</v>
      </c>
      <c r="AU338" s="238" t="s">
        <v>84</v>
      </c>
      <c r="AV338" s="12" t="s">
        <v>84</v>
      </c>
      <c r="AW338" s="12" t="s">
        <v>37</v>
      </c>
      <c r="AX338" s="12" t="s">
        <v>82</v>
      </c>
      <c r="AY338" s="238" t="s">
        <v>277</v>
      </c>
    </row>
    <row r="339" s="2" customFormat="1" ht="16.5" customHeight="1">
      <c r="A339" s="41"/>
      <c r="B339" s="42"/>
      <c r="C339" s="210" t="s">
        <v>611</v>
      </c>
      <c r="D339" s="210" t="s">
        <v>278</v>
      </c>
      <c r="E339" s="211" t="s">
        <v>3765</v>
      </c>
      <c r="F339" s="212" t="s">
        <v>3766</v>
      </c>
      <c r="G339" s="213" t="s">
        <v>940</v>
      </c>
      <c r="H339" s="214">
        <v>19.175999999999998</v>
      </c>
      <c r="I339" s="215"/>
      <c r="J339" s="216">
        <f>ROUND(I339*H339,2)</f>
        <v>0</v>
      </c>
      <c r="K339" s="212" t="s">
        <v>2354</v>
      </c>
      <c r="L339" s="47"/>
      <c r="M339" s="217" t="s">
        <v>19</v>
      </c>
      <c r="N339" s="218" t="s">
        <v>46</v>
      </c>
      <c r="O339" s="87"/>
      <c r="P339" s="219">
        <f>O339*H339</f>
        <v>0</v>
      </c>
      <c r="Q339" s="219">
        <v>0</v>
      </c>
      <c r="R339" s="219">
        <f>Q339*H339</f>
        <v>0</v>
      </c>
      <c r="S339" s="219">
        <v>0</v>
      </c>
      <c r="T339" s="220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1" t="s">
        <v>102</v>
      </c>
      <c r="AT339" s="221" t="s">
        <v>278</v>
      </c>
      <c r="AU339" s="221" t="s">
        <v>84</v>
      </c>
      <c r="AY339" s="20" t="s">
        <v>277</v>
      </c>
      <c r="BE339" s="222">
        <f>IF(N339="základní",J339,0)</f>
        <v>0</v>
      </c>
      <c r="BF339" s="222">
        <f>IF(N339="snížená",J339,0)</f>
        <v>0</v>
      </c>
      <c r="BG339" s="222">
        <f>IF(N339="zákl. přenesená",J339,0)</f>
        <v>0</v>
      </c>
      <c r="BH339" s="222">
        <f>IF(N339="sníž. přenesená",J339,0)</f>
        <v>0</v>
      </c>
      <c r="BI339" s="222">
        <f>IF(N339="nulová",J339,0)</f>
        <v>0</v>
      </c>
      <c r="BJ339" s="20" t="s">
        <v>82</v>
      </c>
      <c r="BK339" s="222">
        <f>ROUND(I339*H339,2)</f>
        <v>0</v>
      </c>
      <c r="BL339" s="20" t="s">
        <v>102</v>
      </c>
      <c r="BM339" s="221" t="s">
        <v>4110</v>
      </c>
    </row>
    <row r="340" s="2" customFormat="1">
      <c r="A340" s="41"/>
      <c r="B340" s="42"/>
      <c r="C340" s="43"/>
      <c r="D340" s="223" t="s">
        <v>283</v>
      </c>
      <c r="E340" s="43"/>
      <c r="F340" s="224" t="s">
        <v>3768</v>
      </c>
      <c r="G340" s="43"/>
      <c r="H340" s="43"/>
      <c r="I340" s="225"/>
      <c r="J340" s="43"/>
      <c r="K340" s="43"/>
      <c r="L340" s="47"/>
      <c r="M340" s="226"/>
      <c r="N340" s="227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283</v>
      </c>
      <c r="AU340" s="20" t="s">
        <v>84</v>
      </c>
    </row>
    <row r="341" s="2" customFormat="1">
      <c r="A341" s="41"/>
      <c r="B341" s="42"/>
      <c r="C341" s="43"/>
      <c r="D341" s="252" t="s">
        <v>2357</v>
      </c>
      <c r="E341" s="43"/>
      <c r="F341" s="253" t="s">
        <v>3769</v>
      </c>
      <c r="G341" s="43"/>
      <c r="H341" s="43"/>
      <c r="I341" s="225"/>
      <c r="J341" s="43"/>
      <c r="K341" s="43"/>
      <c r="L341" s="47"/>
      <c r="M341" s="226"/>
      <c r="N341" s="227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2357</v>
      </c>
      <c r="AU341" s="20" t="s">
        <v>84</v>
      </c>
    </row>
    <row r="342" s="12" customFormat="1">
      <c r="A342" s="12"/>
      <c r="B342" s="228"/>
      <c r="C342" s="229"/>
      <c r="D342" s="223" t="s">
        <v>285</v>
      </c>
      <c r="E342" s="230" t="s">
        <v>19</v>
      </c>
      <c r="F342" s="231" t="s">
        <v>4111</v>
      </c>
      <c r="G342" s="229"/>
      <c r="H342" s="232">
        <v>19.175999999999998</v>
      </c>
      <c r="I342" s="233"/>
      <c r="J342" s="229"/>
      <c r="K342" s="229"/>
      <c r="L342" s="234"/>
      <c r="M342" s="235"/>
      <c r="N342" s="236"/>
      <c r="O342" s="236"/>
      <c r="P342" s="236"/>
      <c r="Q342" s="236"/>
      <c r="R342" s="236"/>
      <c r="S342" s="236"/>
      <c r="T342" s="237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T342" s="238" t="s">
        <v>285</v>
      </c>
      <c r="AU342" s="238" t="s">
        <v>84</v>
      </c>
      <c r="AV342" s="12" t="s">
        <v>84</v>
      </c>
      <c r="AW342" s="12" t="s">
        <v>37</v>
      </c>
      <c r="AX342" s="12" t="s">
        <v>75</v>
      </c>
      <c r="AY342" s="238" t="s">
        <v>277</v>
      </c>
    </row>
    <row r="343" s="16" customFormat="1">
      <c r="A343" s="16"/>
      <c r="B343" s="291"/>
      <c r="C343" s="292"/>
      <c r="D343" s="223" t="s">
        <v>285</v>
      </c>
      <c r="E343" s="293" t="s">
        <v>19</v>
      </c>
      <c r="F343" s="294" t="s">
        <v>3297</v>
      </c>
      <c r="G343" s="292"/>
      <c r="H343" s="295">
        <v>19.175999999999998</v>
      </c>
      <c r="I343" s="296"/>
      <c r="J343" s="292"/>
      <c r="K343" s="292"/>
      <c r="L343" s="297"/>
      <c r="M343" s="298"/>
      <c r="N343" s="299"/>
      <c r="O343" s="299"/>
      <c r="P343" s="299"/>
      <c r="Q343" s="299"/>
      <c r="R343" s="299"/>
      <c r="S343" s="299"/>
      <c r="T343" s="300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T343" s="301" t="s">
        <v>285</v>
      </c>
      <c r="AU343" s="301" t="s">
        <v>84</v>
      </c>
      <c r="AV343" s="16" t="s">
        <v>98</v>
      </c>
      <c r="AW343" s="16" t="s">
        <v>37</v>
      </c>
      <c r="AX343" s="16" t="s">
        <v>82</v>
      </c>
      <c r="AY343" s="301" t="s">
        <v>277</v>
      </c>
    </row>
    <row r="344" s="2" customFormat="1" ht="21.75" customHeight="1">
      <c r="A344" s="41"/>
      <c r="B344" s="42"/>
      <c r="C344" s="210" t="s">
        <v>618</v>
      </c>
      <c r="D344" s="210" t="s">
        <v>278</v>
      </c>
      <c r="E344" s="211" t="s">
        <v>3784</v>
      </c>
      <c r="F344" s="212" t="s">
        <v>3785</v>
      </c>
      <c r="G344" s="213" t="s">
        <v>940</v>
      </c>
      <c r="H344" s="214">
        <v>3.1960000000000002</v>
      </c>
      <c r="I344" s="215"/>
      <c r="J344" s="216">
        <f>ROUND(I344*H344,2)</f>
        <v>0</v>
      </c>
      <c r="K344" s="212" t="s">
        <v>2354</v>
      </c>
      <c r="L344" s="47"/>
      <c r="M344" s="217" t="s">
        <v>19</v>
      </c>
      <c r="N344" s="218" t="s">
        <v>46</v>
      </c>
      <c r="O344" s="87"/>
      <c r="P344" s="219">
        <f>O344*H344</f>
        <v>0</v>
      </c>
      <c r="Q344" s="219">
        <v>0</v>
      </c>
      <c r="R344" s="219">
        <f>Q344*H344</f>
        <v>0</v>
      </c>
      <c r="S344" s="219">
        <v>0</v>
      </c>
      <c r="T344" s="220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1" t="s">
        <v>102</v>
      </c>
      <c r="AT344" s="221" t="s">
        <v>278</v>
      </c>
      <c r="AU344" s="221" t="s">
        <v>84</v>
      </c>
      <c r="AY344" s="20" t="s">
        <v>277</v>
      </c>
      <c r="BE344" s="222">
        <f>IF(N344="základní",J344,0)</f>
        <v>0</v>
      </c>
      <c r="BF344" s="222">
        <f>IF(N344="snížená",J344,0)</f>
        <v>0</v>
      </c>
      <c r="BG344" s="222">
        <f>IF(N344="zákl. přenesená",J344,0)</f>
        <v>0</v>
      </c>
      <c r="BH344" s="222">
        <f>IF(N344="sníž. přenesená",J344,0)</f>
        <v>0</v>
      </c>
      <c r="BI344" s="222">
        <f>IF(N344="nulová",J344,0)</f>
        <v>0</v>
      </c>
      <c r="BJ344" s="20" t="s">
        <v>82</v>
      </c>
      <c r="BK344" s="222">
        <f>ROUND(I344*H344,2)</f>
        <v>0</v>
      </c>
      <c r="BL344" s="20" t="s">
        <v>102</v>
      </c>
      <c r="BM344" s="221" t="s">
        <v>4112</v>
      </c>
    </row>
    <row r="345" s="2" customFormat="1">
      <c r="A345" s="41"/>
      <c r="B345" s="42"/>
      <c r="C345" s="43"/>
      <c r="D345" s="223" t="s">
        <v>283</v>
      </c>
      <c r="E345" s="43"/>
      <c r="F345" s="224" t="s">
        <v>3787</v>
      </c>
      <c r="G345" s="43"/>
      <c r="H345" s="43"/>
      <c r="I345" s="225"/>
      <c r="J345" s="43"/>
      <c r="K345" s="43"/>
      <c r="L345" s="47"/>
      <c r="M345" s="226"/>
      <c r="N345" s="227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283</v>
      </c>
      <c r="AU345" s="20" t="s">
        <v>84</v>
      </c>
    </row>
    <row r="346" s="2" customFormat="1">
      <c r="A346" s="41"/>
      <c r="B346" s="42"/>
      <c r="C346" s="43"/>
      <c r="D346" s="252" t="s">
        <v>2357</v>
      </c>
      <c r="E346" s="43"/>
      <c r="F346" s="253" t="s">
        <v>3788</v>
      </c>
      <c r="G346" s="43"/>
      <c r="H346" s="43"/>
      <c r="I346" s="225"/>
      <c r="J346" s="43"/>
      <c r="K346" s="43"/>
      <c r="L346" s="47"/>
      <c r="M346" s="226"/>
      <c r="N346" s="227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2357</v>
      </c>
      <c r="AU346" s="20" t="s">
        <v>84</v>
      </c>
    </row>
    <row r="347" s="12" customFormat="1">
      <c r="A347" s="12"/>
      <c r="B347" s="228"/>
      <c r="C347" s="229"/>
      <c r="D347" s="223" t="s">
        <v>285</v>
      </c>
      <c r="E347" s="230" t="s">
        <v>19</v>
      </c>
      <c r="F347" s="231" t="s">
        <v>4109</v>
      </c>
      <c r="G347" s="229"/>
      <c r="H347" s="232">
        <v>3.1960000000000002</v>
      </c>
      <c r="I347" s="233"/>
      <c r="J347" s="229"/>
      <c r="K347" s="229"/>
      <c r="L347" s="234"/>
      <c r="M347" s="235"/>
      <c r="N347" s="236"/>
      <c r="O347" s="236"/>
      <c r="P347" s="236"/>
      <c r="Q347" s="236"/>
      <c r="R347" s="236"/>
      <c r="S347" s="236"/>
      <c r="T347" s="237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T347" s="238" t="s">
        <v>285</v>
      </c>
      <c r="AU347" s="238" t="s">
        <v>84</v>
      </c>
      <c r="AV347" s="12" t="s">
        <v>84</v>
      </c>
      <c r="AW347" s="12" t="s">
        <v>37</v>
      </c>
      <c r="AX347" s="12" t="s">
        <v>82</v>
      </c>
      <c r="AY347" s="238" t="s">
        <v>277</v>
      </c>
    </row>
    <row r="348" s="11" customFormat="1" ht="22.8" customHeight="1">
      <c r="A348" s="11"/>
      <c r="B348" s="196"/>
      <c r="C348" s="197"/>
      <c r="D348" s="198" t="s">
        <v>74</v>
      </c>
      <c r="E348" s="249" t="s">
        <v>2465</v>
      </c>
      <c r="F348" s="249" t="s">
        <v>2466</v>
      </c>
      <c r="G348" s="197"/>
      <c r="H348" s="197"/>
      <c r="I348" s="200"/>
      <c r="J348" s="250">
        <f>BK348</f>
        <v>0</v>
      </c>
      <c r="K348" s="197"/>
      <c r="L348" s="202"/>
      <c r="M348" s="203"/>
      <c r="N348" s="204"/>
      <c r="O348" s="204"/>
      <c r="P348" s="205">
        <f>SUM(P349:P351)</f>
        <v>0</v>
      </c>
      <c r="Q348" s="204"/>
      <c r="R348" s="205">
        <f>SUM(R349:R351)</f>
        <v>0</v>
      </c>
      <c r="S348" s="204"/>
      <c r="T348" s="206">
        <f>SUM(T349:T351)</f>
        <v>0</v>
      </c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R348" s="207" t="s">
        <v>82</v>
      </c>
      <c r="AT348" s="208" t="s">
        <v>74</v>
      </c>
      <c r="AU348" s="208" t="s">
        <v>82</v>
      </c>
      <c r="AY348" s="207" t="s">
        <v>277</v>
      </c>
      <c r="BK348" s="209">
        <f>SUM(BK349:BK351)</f>
        <v>0</v>
      </c>
    </row>
    <row r="349" s="2" customFormat="1" ht="16.5" customHeight="1">
      <c r="A349" s="41"/>
      <c r="B349" s="42"/>
      <c r="C349" s="210" t="s">
        <v>626</v>
      </c>
      <c r="D349" s="210" t="s">
        <v>278</v>
      </c>
      <c r="E349" s="211" t="s">
        <v>3790</v>
      </c>
      <c r="F349" s="212" t="s">
        <v>3791</v>
      </c>
      <c r="G349" s="213" t="s">
        <v>940</v>
      </c>
      <c r="H349" s="214">
        <v>49.902000000000001</v>
      </c>
      <c r="I349" s="215"/>
      <c r="J349" s="216">
        <f>ROUND(I349*H349,2)</f>
        <v>0</v>
      </c>
      <c r="K349" s="212" t="s">
        <v>2354</v>
      </c>
      <c r="L349" s="47"/>
      <c r="M349" s="217" t="s">
        <v>19</v>
      </c>
      <c r="N349" s="218" t="s">
        <v>46</v>
      </c>
      <c r="O349" s="87"/>
      <c r="P349" s="219">
        <f>O349*H349</f>
        <v>0</v>
      </c>
      <c r="Q349" s="219">
        <v>0</v>
      </c>
      <c r="R349" s="219">
        <f>Q349*H349</f>
        <v>0</v>
      </c>
      <c r="S349" s="219">
        <v>0</v>
      </c>
      <c r="T349" s="220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1" t="s">
        <v>102</v>
      </c>
      <c r="AT349" s="221" t="s">
        <v>278</v>
      </c>
      <c r="AU349" s="221" t="s">
        <v>84</v>
      </c>
      <c r="AY349" s="20" t="s">
        <v>277</v>
      </c>
      <c r="BE349" s="222">
        <f>IF(N349="základní",J349,0)</f>
        <v>0</v>
      </c>
      <c r="BF349" s="222">
        <f>IF(N349="snížená",J349,0)</f>
        <v>0</v>
      </c>
      <c r="BG349" s="222">
        <f>IF(N349="zákl. přenesená",J349,0)</f>
        <v>0</v>
      </c>
      <c r="BH349" s="222">
        <f>IF(N349="sníž. přenesená",J349,0)</f>
        <v>0</v>
      </c>
      <c r="BI349" s="222">
        <f>IF(N349="nulová",J349,0)</f>
        <v>0</v>
      </c>
      <c r="BJ349" s="20" t="s">
        <v>82</v>
      </c>
      <c r="BK349" s="222">
        <f>ROUND(I349*H349,2)</f>
        <v>0</v>
      </c>
      <c r="BL349" s="20" t="s">
        <v>102</v>
      </c>
      <c r="BM349" s="221" t="s">
        <v>4113</v>
      </c>
    </row>
    <row r="350" s="2" customFormat="1">
      <c r="A350" s="41"/>
      <c r="B350" s="42"/>
      <c r="C350" s="43"/>
      <c r="D350" s="223" t="s">
        <v>283</v>
      </c>
      <c r="E350" s="43"/>
      <c r="F350" s="224" t="s">
        <v>3793</v>
      </c>
      <c r="G350" s="43"/>
      <c r="H350" s="43"/>
      <c r="I350" s="225"/>
      <c r="J350" s="43"/>
      <c r="K350" s="43"/>
      <c r="L350" s="47"/>
      <c r="M350" s="226"/>
      <c r="N350" s="227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283</v>
      </c>
      <c r="AU350" s="20" t="s">
        <v>84</v>
      </c>
    </row>
    <row r="351" s="2" customFormat="1">
      <c r="A351" s="41"/>
      <c r="B351" s="42"/>
      <c r="C351" s="43"/>
      <c r="D351" s="252" t="s">
        <v>2357</v>
      </c>
      <c r="E351" s="43"/>
      <c r="F351" s="253" t="s">
        <v>3794</v>
      </c>
      <c r="G351" s="43"/>
      <c r="H351" s="43"/>
      <c r="I351" s="225"/>
      <c r="J351" s="43"/>
      <c r="K351" s="43"/>
      <c r="L351" s="47"/>
      <c r="M351" s="226"/>
      <c r="N351" s="227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2357</v>
      </c>
      <c r="AU351" s="20" t="s">
        <v>84</v>
      </c>
    </row>
    <row r="352" s="11" customFormat="1" ht="25.92" customHeight="1">
      <c r="A352" s="11"/>
      <c r="B352" s="196"/>
      <c r="C352" s="197"/>
      <c r="D352" s="198" t="s">
        <v>74</v>
      </c>
      <c r="E352" s="199" t="s">
        <v>2470</v>
      </c>
      <c r="F352" s="199" t="s">
        <v>2471</v>
      </c>
      <c r="G352" s="197"/>
      <c r="H352" s="197"/>
      <c r="I352" s="200"/>
      <c r="J352" s="201">
        <f>BK352</f>
        <v>0</v>
      </c>
      <c r="K352" s="197"/>
      <c r="L352" s="202"/>
      <c r="M352" s="203"/>
      <c r="N352" s="204"/>
      <c r="O352" s="204"/>
      <c r="P352" s="205">
        <f>P353+P364</f>
        <v>0</v>
      </c>
      <c r="Q352" s="204"/>
      <c r="R352" s="205">
        <f>R353+R364</f>
        <v>0.086913000000000004</v>
      </c>
      <c r="S352" s="204"/>
      <c r="T352" s="206">
        <f>T353+T364</f>
        <v>0</v>
      </c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R352" s="207" t="s">
        <v>84</v>
      </c>
      <c r="AT352" s="208" t="s">
        <v>74</v>
      </c>
      <c r="AU352" s="208" t="s">
        <v>75</v>
      </c>
      <c r="AY352" s="207" t="s">
        <v>277</v>
      </c>
      <c r="BK352" s="209">
        <f>BK353+BK364</f>
        <v>0</v>
      </c>
    </row>
    <row r="353" s="11" customFormat="1" ht="22.8" customHeight="1">
      <c r="A353" s="11"/>
      <c r="B353" s="196"/>
      <c r="C353" s="197"/>
      <c r="D353" s="198" t="s">
        <v>74</v>
      </c>
      <c r="E353" s="249" t="s">
        <v>3795</v>
      </c>
      <c r="F353" s="249" t="s">
        <v>3796</v>
      </c>
      <c r="G353" s="197"/>
      <c r="H353" s="197"/>
      <c r="I353" s="200"/>
      <c r="J353" s="250">
        <f>BK353</f>
        <v>0</v>
      </c>
      <c r="K353" s="197"/>
      <c r="L353" s="202"/>
      <c r="M353" s="203"/>
      <c r="N353" s="204"/>
      <c r="O353" s="204"/>
      <c r="P353" s="205">
        <f>SUM(P354:P363)</f>
        <v>0</v>
      </c>
      <c r="Q353" s="204"/>
      <c r="R353" s="205">
        <f>SUM(R354:R363)</f>
        <v>0.0050000000000000001</v>
      </c>
      <c r="S353" s="204"/>
      <c r="T353" s="206">
        <f>SUM(T354:T363)</f>
        <v>0</v>
      </c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R353" s="207" t="s">
        <v>84</v>
      </c>
      <c r="AT353" s="208" t="s">
        <v>74</v>
      </c>
      <c r="AU353" s="208" t="s">
        <v>82</v>
      </c>
      <c r="AY353" s="207" t="s">
        <v>277</v>
      </c>
      <c r="BK353" s="209">
        <f>SUM(BK354:BK363)</f>
        <v>0</v>
      </c>
    </row>
    <row r="354" s="2" customFormat="1" ht="16.5" customHeight="1">
      <c r="A354" s="41"/>
      <c r="B354" s="42"/>
      <c r="C354" s="210" t="s">
        <v>633</v>
      </c>
      <c r="D354" s="210" t="s">
        <v>278</v>
      </c>
      <c r="E354" s="211" t="s">
        <v>3797</v>
      </c>
      <c r="F354" s="212" t="s">
        <v>3798</v>
      </c>
      <c r="G354" s="213" t="s">
        <v>1041</v>
      </c>
      <c r="H354" s="214">
        <v>14.380000000000001</v>
      </c>
      <c r="I354" s="215"/>
      <c r="J354" s="216">
        <f>ROUND(I354*H354,2)</f>
        <v>0</v>
      </c>
      <c r="K354" s="212" t="s">
        <v>2354</v>
      </c>
      <c r="L354" s="47"/>
      <c r="M354" s="217" t="s">
        <v>19</v>
      </c>
      <c r="N354" s="218" t="s">
        <v>46</v>
      </c>
      <c r="O354" s="87"/>
      <c r="P354" s="219">
        <f>O354*H354</f>
        <v>0</v>
      </c>
      <c r="Q354" s="219">
        <v>0</v>
      </c>
      <c r="R354" s="219">
        <f>Q354*H354</f>
        <v>0</v>
      </c>
      <c r="S354" s="219">
        <v>0</v>
      </c>
      <c r="T354" s="220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1" t="s">
        <v>231</v>
      </c>
      <c r="AT354" s="221" t="s">
        <v>278</v>
      </c>
      <c r="AU354" s="221" t="s">
        <v>84</v>
      </c>
      <c r="AY354" s="20" t="s">
        <v>277</v>
      </c>
      <c r="BE354" s="222">
        <f>IF(N354="základní",J354,0)</f>
        <v>0</v>
      </c>
      <c r="BF354" s="222">
        <f>IF(N354="snížená",J354,0)</f>
        <v>0</v>
      </c>
      <c r="BG354" s="222">
        <f>IF(N354="zákl. přenesená",J354,0)</f>
        <v>0</v>
      </c>
      <c r="BH354" s="222">
        <f>IF(N354="sníž. přenesená",J354,0)</f>
        <v>0</v>
      </c>
      <c r="BI354" s="222">
        <f>IF(N354="nulová",J354,0)</f>
        <v>0</v>
      </c>
      <c r="BJ354" s="20" t="s">
        <v>82</v>
      </c>
      <c r="BK354" s="222">
        <f>ROUND(I354*H354,2)</f>
        <v>0</v>
      </c>
      <c r="BL354" s="20" t="s">
        <v>231</v>
      </c>
      <c r="BM354" s="221" t="s">
        <v>4114</v>
      </c>
    </row>
    <row r="355" s="2" customFormat="1">
      <c r="A355" s="41"/>
      <c r="B355" s="42"/>
      <c r="C355" s="43"/>
      <c r="D355" s="223" t="s">
        <v>283</v>
      </c>
      <c r="E355" s="43"/>
      <c r="F355" s="224" t="s">
        <v>3800</v>
      </c>
      <c r="G355" s="43"/>
      <c r="H355" s="43"/>
      <c r="I355" s="225"/>
      <c r="J355" s="43"/>
      <c r="K355" s="43"/>
      <c r="L355" s="47"/>
      <c r="M355" s="226"/>
      <c r="N355" s="227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283</v>
      </c>
      <c r="AU355" s="20" t="s">
        <v>84</v>
      </c>
    </row>
    <row r="356" s="2" customFormat="1">
      <c r="A356" s="41"/>
      <c r="B356" s="42"/>
      <c r="C356" s="43"/>
      <c r="D356" s="252" t="s">
        <v>2357</v>
      </c>
      <c r="E356" s="43"/>
      <c r="F356" s="253" t="s">
        <v>3801</v>
      </c>
      <c r="G356" s="43"/>
      <c r="H356" s="43"/>
      <c r="I356" s="225"/>
      <c r="J356" s="43"/>
      <c r="K356" s="43"/>
      <c r="L356" s="47"/>
      <c r="M356" s="226"/>
      <c r="N356" s="227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2357</v>
      </c>
      <c r="AU356" s="20" t="s">
        <v>84</v>
      </c>
    </row>
    <row r="357" s="12" customFormat="1">
      <c r="A357" s="12"/>
      <c r="B357" s="228"/>
      <c r="C357" s="229"/>
      <c r="D357" s="223" t="s">
        <v>285</v>
      </c>
      <c r="E357" s="230" t="s">
        <v>19</v>
      </c>
      <c r="F357" s="231" t="s">
        <v>4115</v>
      </c>
      <c r="G357" s="229"/>
      <c r="H357" s="232">
        <v>14.380000000000001</v>
      </c>
      <c r="I357" s="233"/>
      <c r="J357" s="229"/>
      <c r="K357" s="229"/>
      <c r="L357" s="234"/>
      <c r="M357" s="235"/>
      <c r="N357" s="236"/>
      <c r="O357" s="236"/>
      <c r="P357" s="236"/>
      <c r="Q357" s="236"/>
      <c r="R357" s="236"/>
      <c r="S357" s="236"/>
      <c r="T357" s="237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T357" s="238" t="s">
        <v>285</v>
      </c>
      <c r="AU357" s="238" t="s">
        <v>84</v>
      </c>
      <c r="AV357" s="12" t="s">
        <v>84</v>
      </c>
      <c r="AW357" s="12" t="s">
        <v>37</v>
      </c>
      <c r="AX357" s="12" t="s">
        <v>82</v>
      </c>
      <c r="AY357" s="238" t="s">
        <v>277</v>
      </c>
    </row>
    <row r="358" s="2" customFormat="1" ht="16.5" customHeight="1">
      <c r="A358" s="41"/>
      <c r="B358" s="42"/>
      <c r="C358" s="275" t="s">
        <v>639</v>
      </c>
      <c r="D358" s="275" t="s">
        <v>349</v>
      </c>
      <c r="E358" s="276" t="s">
        <v>3803</v>
      </c>
      <c r="F358" s="277" t="s">
        <v>3804</v>
      </c>
      <c r="G358" s="278" t="s">
        <v>940</v>
      </c>
      <c r="H358" s="279">
        <v>0.0050000000000000001</v>
      </c>
      <c r="I358" s="280"/>
      <c r="J358" s="281">
        <f>ROUND(I358*H358,2)</f>
        <v>0</v>
      </c>
      <c r="K358" s="277" t="s">
        <v>2354</v>
      </c>
      <c r="L358" s="282"/>
      <c r="M358" s="283" t="s">
        <v>19</v>
      </c>
      <c r="N358" s="284" t="s">
        <v>46</v>
      </c>
      <c r="O358" s="87"/>
      <c r="P358" s="219">
        <f>O358*H358</f>
        <v>0</v>
      </c>
      <c r="Q358" s="219">
        <v>1</v>
      </c>
      <c r="R358" s="219">
        <f>Q358*H358</f>
        <v>0.0050000000000000001</v>
      </c>
      <c r="S358" s="219">
        <v>0</v>
      </c>
      <c r="T358" s="220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1" t="s">
        <v>507</v>
      </c>
      <c r="AT358" s="221" t="s">
        <v>349</v>
      </c>
      <c r="AU358" s="221" t="s">
        <v>84</v>
      </c>
      <c r="AY358" s="20" t="s">
        <v>277</v>
      </c>
      <c r="BE358" s="222">
        <f>IF(N358="základní",J358,0)</f>
        <v>0</v>
      </c>
      <c r="BF358" s="222">
        <f>IF(N358="snížená",J358,0)</f>
        <v>0</v>
      </c>
      <c r="BG358" s="222">
        <f>IF(N358="zákl. přenesená",J358,0)</f>
        <v>0</v>
      </c>
      <c r="BH358" s="222">
        <f>IF(N358="sníž. přenesená",J358,0)</f>
        <v>0</v>
      </c>
      <c r="BI358" s="222">
        <f>IF(N358="nulová",J358,0)</f>
        <v>0</v>
      </c>
      <c r="BJ358" s="20" t="s">
        <v>82</v>
      </c>
      <c r="BK358" s="222">
        <f>ROUND(I358*H358,2)</f>
        <v>0</v>
      </c>
      <c r="BL358" s="20" t="s">
        <v>231</v>
      </c>
      <c r="BM358" s="221" t="s">
        <v>4116</v>
      </c>
    </row>
    <row r="359" s="2" customFormat="1">
      <c r="A359" s="41"/>
      <c r="B359" s="42"/>
      <c r="C359" s="43"/>
      <c r="D359" s="223" t="s">
        <v>283</v>
      </c>
      <c r="E359" s="43"/>
      <c r="F359" s="224" t="s">
        <v>3804</v>
      </c>
      <c r="G359" s="43"/>
      <c r="H359" s="43"/>
      <c r="I359" s="225"/>
      <c r="J359" s="43"/>
      <c r="K359" s="43"/>
      <c r="L359" s="47"/>
      <c r="M359" s="226"/>
      <c r="N359" s="227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283</v>
      </c>
      <c r="AU359" s="20" t="s">
        <v>84</v>
      </c>
    </row>
    <row r="360" s="12" customFormat="1">
      <c r="A360" s="12"/>
      <c r="B360" s="228"/>
      <c r="C360" s="229"/>
      <c r="D360" s="223" t="s">
        <v>285</v>
      </c>
      <c r="E360" s="229"/>
      <c r="F360" s="231" t="s">
        <v>4117</v>
      </c>
      <c r="G360" s="229"/>
      <c r="H360" s="232">
        <v>0.0050000000000000001</v>
      </c>
      <c r="I360" s="233"/>
      <c r="J360" s="229"/>
      <c r="K360" s="229"/>
      <c r="L360" s="234"/>
      <c r="M360" s="235"/>
      <c r="N360" s="236"/>
      <c r="O360" s="236"/>
      <c r="P360" s="236"/>
      <c r="Q360" s="236"/>
      <c r="R360" s="236"/>
      <c r="S360" s="236"/>
      <c r="T360" s="237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T360" s="238" t="s">
        <v>285</v>
      </c>
      <c r="AU360" s="238" t="s">
        <v>84</v>
      </c>
      <c r="AV360" s="12" t="s">
        <v>84</v>
      </c>
      <c r="AW360" s="12" t="s">
        <v>4</v>
      </c>
      <c r="AX360" s="12" t="s">
        <v>82</v>
      </c>
      <c r="AY360" s="238" t="s">
        <v>277</v>
      </c>
    </row>
    <row r="361" s="2" customFormat="1" ht="16.5" customHeight="1">
      <c r="A361" s="41"/>
      <c r="B361" s="42"/>
      <c r="C361" s="210" t="s">
        <v>648</v>
      </c>
      <c r="D361" s="210" t="s">
        <v>278</v>
      </c>
      <c r="E361" s="211" t="s">
        <v>3807</v>
      </c>
      <c r="F361" s="212" t="s">
        <v>3808</v>
      </c>
      <c r="G361" s="213" t="s">
        <v>940</v>
      </c>
      <c r="H361" s="214">
        <v>0.0050000000000000001</v>
      </c>
      <c r="I361" s="215"/>
      <c r="J361" s="216">
        <f>ROUND(I361*H361,2)</f>
        <v>0</v>
      </c>
      <c r="K361" s="212" t="s">
        <v>2354</v>
      </c>
      <c r="L361" s="47"/>
      <c r="M361" s="217" t="s">
        <v>19</v>
      </c>
      <c r="N361" s="218" t="s">
        <v>46</v>
      </c>
      <c r="O361" s="87"/>
      <c r="P361" s="219">
        <f>O361*H361</f>
        <v>0</v>
      </c>
      <c r="Q361" s="219">
        <v>0</v>
      </c>
      <c r="R361" s="219">
        <f>Q361*H361</f>
        <v>0</v>
      </c>
      <c r="S361" s="219">
        <v>0</v>
      </c>
      <c r="T361" s="220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1" t="s">
        <v>231</v>
      </c>
      <c r="AT361" s="221" t="s">
        <v>278</v>
      </c>
      <c r="AU361" s="221" t="s">
        <v>84</v>
      </c>
      <c r="AY361" s="20" t="s">
        <v>277</v>
      </c>
      <c r="BE361" s="222">
        <f>IF(N361="základní",J361,0)</f>
        <v>0</v>
      </c>
      <c r="BF361" s="222">
        <f>IF(N361="snížená",J361,0)</f>
        <v>0</v>
      </c>
      <c r="BG361" s="222">
        <f>IF(N361="zákl. přenesená",J361,0)</f>
        <v>0</v>
      </c>
      <c r="BH361" s="222">
        <f>IF(N361="sníž. přenesená",J361,0)</f>
        <v>0</v>
      </c>
      <c r="BI361" s="222">
        <f>IF(N361="nulová",J361,0)</f>
        <v>0</v>
      </c>
      <c r="BJ361" s="20" t="s">
        <v>82</v>
      </c>
      <c r="BK361" s="222">
        <f>ROUND(I361*H361,2)</f>
        <v>0</v>
      </c>
      <c r="BL361" s="20" t="s">
        <v>231</v>
      </c>
      <c r="BM361" s="221" t="s">
        <v>4118</v>
      </c>
    </row>
    <row r="362" s="2" customFormat="1">
      <c r="A362" s="41"/>
      <c r="B362" s="42"/>
      <c r="C362" s="43"/>
      <c r="D362" s="223" t="s">
        <v>283</v>
      </c>
      <c r="E362" s="43"/>
      <c r="F362" s="224" t="s">
        <v>3810</v>
      </c>
      <c r="G362" s="43"/>
      <c r="H362" s="43"/>
      <c r="I362" s="225"/>
      <c r="J362" s="43"/>
      <c r="K362" s="43"/>
      <c r="L362" s="47"/>
      <c r="M362" s="226"/>
      <c r="N362" s="227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283</v>
      </c>
      <c r="AU362" s="20" t="s">
        <v>84</v>
      </c>
    </row>
    <row r="363" s="2" customFormat="1">
      <c r="A363" s="41"/>
      <c r="B363" s="42"/>
      <c r="C363" s="43"/>
      <c r="D363" s="252" t="s">
        <v>2357</v>
      </c>
      <c r="E363" s="43"/>
      <c r="F363" s="253" t="s">
        <v>3811</v>
      </c>
      <c r="G363" s="43"/>
      <c r="H363" s="43"/>
      <c r="I363" s="225"/>
      <c r="J363" s="43"/>
      <c r="K363" s="43"/>
      <c r="L363" s="47"/>
      <c r="M363" s="226"/>
      <c r="N363" s="227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2357</v>
      </c>
      <c r="AU363" s="20" t="s">
        <v>84</v>
      </c>
    </row>
    <row r="364" s="11" customFormat="1" ht="22.8" customHeight="1">
      <c r="A364" s="11"/>
      <c r="B364" s="196"/>
      <c r="C364" s="197"/>
      <c r="D364" s="198" t="s">
        <v>74</v>
      </c>
      <c r="E364" s="249" t="s">
        <v>3812</v>
      </c>
      <c r="F364" s="249" t="s">
        <v>3813</v>
      </c>
      <c r="G364" s="197"/>
      <c r="H364" s="197"/>
      <c r="I364" s="200"/>
      <c r="J364" s="250">
        <f>BK364</f>
        <v>0</v>
      </c>
      <c r="K364" s="197"/>
      <c r="L364" s="202"/>
      <c r="M364" s="203"/>
      <c r="N364" s="204"/>
      <c r="O364" s="204"/>
      <c r="P364" s="205">
        <f>SUM(P365:P378)</f>
        <v>0</v>
      </c>
      <c r="Q364" s="204"/>
      <c r="R364" s="205">
        <f>SUM(R365:R378)</f>
        <v>0.081913</v>
      </c>
      <c r="S364" s="204"/>
      <c r="T364" s="206">
        <f>SUM(T365:T378)</f>
        <v>0</v>
      </c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R364" s="207" t="s">
        <v>84</v>
      </c>
      <c r="AT364" s="208" t="s">
        <v>74</v>
      </c>
      <c r="AU364" s="208" t="s">
        <v>82</v>
      </c>
      <c r="AY364" s="207" t="s">
        <v>277</v>
      </c>
      <c r="BK364" s="209">
        <f>SUM(BK365:BK378)</f>
        <v>0</v>
      </c>
    </row>
    <row r="365" s="2" customFormat="1" ht="16.5" customHeight="1">
      <c r="A365" s="41"/>
      <c r="B365" s="42"/>
      <c r="C365" s="210" t="s">
        <v>655</v>
      </c>
      <c r="D365" s="210" t="s">
        <v>278</v>
      </c>
      <c r="E365" s="211" t="s">
        <v>4119</v>
      </c>
      <c r="F365" s="212" t="s">
        <v>4120</v>
      </c>
      <c r="G365" s="213" t="s">
        <v>1263</v>
      </c>
      <c r="H365" s="214">
        <v>78.260000000000005</v>
      </c>
      <c r="I365" s="215"/>
      <c r="J365" s="216">
        <f>ROUND(I365*H365,2)</f>
        <v>0</v>
      </c>
      <c r="K365" s="212" t="s">
        <v>2354</v>
      </c>
      <c r="L365" s="47"/>
      <c r="M365" s="217" t="s">
        <v>19</v>
      </c>
      <c r="N365" s="218" t="s">
        <v>46</v>
      </c>
      <c r="O365" s="87"/>
      <c r="P365" s="219">
        <f>O365*H365</f>
        <v>0</v>
      </c>
      <c r="Q365" s="219">
        <v>5.0000000000000002E-05</v>
      </c>
      <c r="R365" s="219">
        <f>Q365*H365</f>
        <v>0.0039130000000000007</v>
      </c>
      <c r="S365" s="219">
        <v>0</v>
      </c>
      <c r="T365" s="220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1" t="s">
        <v>231</v>
      </c>
      <c r="AT365" s="221" t="s">
        <v>278</v>
      </c>
      <c r="AU365" s="221" t="s">
        <v>84</v>
      </c>
      <c r="AY365" s="20" t="s">
        <v>277</v>
      </c>
      <c r="BE365" s="222">
        <f>IF(N365="základní",J365,0)</f>
        <v>0</v>
      </c>
      <c r="BF365" s="222">
        <f>IF(N365="snížená",J365,0)</f>
        <v>0</v>
      </c>
      <c r="BG365" s="222">
        <f>IF(N365="zákl. přenesená",J365,0)</f>
        <v>0</v>
      </c>
      <c r="BH365" s="222">
        <f>IF(N365="sníž. přenesená",J365,0)</f>
        <v>0</v>
      </c>
      <c r="BI365" s="222">
        <f>IF(N365="nulová",J365,0)</f>
        <v>0</v>
      </c>
      <c r="BJ365" s="20" t="s">
        <v>82</v>
      </c>
      <c r="BK365" s="222">
        <f>ROUND(I365*H365,2)</f>
        <v>0</v>
      </c>
      <c r="BL365" s="20" t="s">
        <v>231</v>
      </c>
      <c r="BM365" s="221" t="s">
        <v>4121</v>
      </c>
    </row>
    <row r="366" s="2" customFormat="1">
      <c r="A366" s="41"/>
      <c r="B366" s="42"/>
      <c r="C366" s="43"/>
      <c r="D366" s="223" t="s">
        <v>283</v>
      </c>
      <c r="E366" s="43"/>
      <c r="F366" s="224" t="s">
        <v>4122</v>
      </c>
      <c r="G366" s="43"/>
      <c r="H366" s="43"/>
      <c r="I366" s="225"/>
      <c r="J366" s="43"/>
      <c r="K366" s="43"/>
      <c r="L366" s="47"/>
      <c r="M366" s="226"/>
      <c r="N366" s="227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283</v>
      </c>
      <c r="AU366" s="20" t="s">
        <v>84</v>
      </c>
    </row>
    <row r="367" s="2" customFormat="1">
      <c r="A367" s="41"/>
      <c r="B367" s="42"/>
      <c r="C367" s="43"/>
      <c r="D367" s="252" t="s">
        <v>2357</v>
      </c>
      <c r="E367" s="43"/>
      <c r="F367" s="253" t="s">
        <v>4123</v>
      </c>
      <c r="G367" s="43"/>
      <c r="H367" s="43"/>
      <c r="I367" s="225"/>
      <c r="J367" s="43"/>
      <c r="K367" s="43"/>
      <c r="L367" s="47"/>
      <c r="M367" s="226"/>
      <c r="N367" s="227"/>
      <c r="O367" s="87"/>
      <c r="P367" s="87"/>
      <c r="Q367" s="87"/>
      <c r="R367" s="87"/>
      <c r="S367" s="87"/>
      <c r="T367" s="88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T367" s="20" t="s">
        <v>2357</v>
      </c>
      <c r="AU367" s="20" t="s">
        <v>84</v>
      </c>
    </row>
    <row r="368" s="2" customFormat="1" ht="16.5" customHeight="1">
      <c r="A368" s="41"/>
      <c r="B368" s="42"/>
      <c r="C368" s="275" t="s">
        <v>662</v>
      </c>
      <c r="D368" s="275" t="s">
        <v>349</v>
      </c>
      <c r="E368" s="276" t="s">
        <v>4124</v>
      </c>
      <c r="F368" s="277" t="s">
        <v>4125</v>
      </c>
      <c r="G368" s="278" t="s">
        <v>940</v>
      </c>
      <c r="H368" s="279">
        <v>0.035999999999999997</v>
      </c>
      <c r="I368" s="280"/>
      <c r="J368" s="281">
        <f>ROUND(I368*H368,2)</f>
        <v>0</v>
      </c>
      <c r="K368" s="277" t="s">
        <v>2354</v>
      </c>
      <c r="L368" s="282"/>
      <c r="M368" s="283" t="s">
        <v>19</v>
      </c>
      <c r="N368" s="284" t="s">
        <v>46</v>
      </c>
      <c r="O368" s="87"/>
      <c r="P368" s="219">
        <f>O368*H368</f>
        <v>0</v>
      </c>
      <c r="Q368" s="219">
        <v>1</v>
      </c>
      <c r="R368" s="219">
        <f>Q368*H368</f>
        <v>0.035999999999999997</v>
      </c>
      <c r="S368" s="219">
        <v>0</v>
      </c>
      <c r="T368" s="220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1" t="s">
        <v>507</v>
      </c>
      <c r="AT368" s="221" t="s">
        <v>349</v>
      </c>
      <c r="AU368" s="221" t="s">
        <v>84</v>
      </c>
      <c r="AY368" s="20" t="s">
        <v>277</v>
      </c>
      <c r="BE368" s="222">
        <f>IF(N368="základní",J368,0)</f>
        <v>0</v>
      </c>
      <c r="BF368" s="222">
        <f>IF(N368="snížená",J368,0)</f>
        <v>0</v>
      </c>
      <c r="BG368" s="222">
        <f>IF(N368="zákl. přenesená",J368,0)</f>
        <v>0</v>
      </c>
      <c r="BH368" s="222">
        <f>IF(N368="sníž. přenesená",J368,0)</f>
        <v>0</v>
      </c>
      <c r="BI368" s="222">
        <f>IF(N368="nulová",J368,0)</f>
        <v>0</v>
      </c>
      <c r="BJ368" s="20" t="s">
        <v>82</v>
      </c>
      <c r="BK368" s="222">
        <f>ROUND(I368*H368,2)</f>
        <v>0</v>
      </c>
      <c r="BL368" s="20" t="s">
        <v>231</v>
      </c>
      <c r="BM368" s="221" t="s">
        <v>4126</v>
      </c>
    </row>
    <row r="369" s="2" customFormat="1">
      <c r="A369" s="41"/>
      <c r="B369" s="42"/>
      <c r="C369" s="43"/>
      <c r="D369" s="223" t="s">
        <v>283</v>
      </c>
      <c r="E369" s="43"/>
      <c r="F369" s="224" t="s">
        <v>4125</v>
      </c>
      <c r="G369" s="43"/>
      <c r="H369" s="43"/>
      <c r="I369" s="225"/>
      <c r="J369" s="43"/>
      <c r="K369" s="43"/>
      <c r="L369" s="47"/>
      <c r="M369" s="226"/>
      <c r="N369" s="227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283</v>
      </c>
      <c r="AU369" s="20" t="s">
        <v>84</v>
      </c>
    </row>
    <row r="370" s="12" customFormat="1">
      <c r="A370" s="12"/>
      <c r="B370" s="228"/>
      <c r="C370" s="229"/>
      <c r="D370" s="223" t="s">
        <v>285</v>
      </c>
      <c r="E370" s="230" t="s">
        <v>19</v>
      </c>
      <c r="F370" s="231" t="s">
        <v>4127</v>
      </c>
      <c r="G370" s="229"/>
      <c r="H370" s="232">
        <v>36.270000000000003</v>
      </c>
      <c r="I370" s="233"/>
      <c r="J370" s="229"/>
      <c r="K370" s="229"/>
      <c r="L370" s="234"/>
      <c r="M370" s="235"/>
      <c r="N370" s="236"/>
      <c r="O370" s="236"/>
      <c r="P370" s="236"/>
      <c r="Q370" s="236"/>
      <c r="R370" s="236"/>
      <c r="S370" s="236"/>
      <c r="T370" s="237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T370" s="238" t="s">
        <v>285</v>
      </c>
      <c r="AU370" s="238" t="s">
        <v>84</v>
      </c>
      <c r="AV370" s="12" t="s">
        <v>84</v>
      </c>
      <c r="AW370" s="12" t="s">
        <v>37</v>
      </c>
      <c r="AX370" s="12" t="s">
        <v>75</v>
      </c>
      <c r="AY370" s="238" t="s">
        <v>277</v>
      </c>
    </row>
    <row r="371" s="12" customFormat="1">
      <c r="A371" s="12"/>
      <c r="B371" s="228"/>
      <c r="C371" s="229"/>
      <c r="D371" s="223" t="s">
        <v>285</v>
      </c>
      <c r="E371" s="230" t="s">
        <v>19</v>
      </c>
      <c r="F371" s="231" t="s">
        <v>4128</v>
      </c>
      <c r="G371" s="229"/>
      <c r="H371" s="232">
        <v>0.035999999999999997</v>
      </c>
      <c r="I371" s="233"/>
      <c r="J371" s="229"/>
      <c r="K371" s="229"/>
      <c r="L371" s="234"/>
      <c r="M371" s="235"/>
      <c r="N371" s="236"/>
      <c r="O371" s="236"/>
      <c r="P371" s="236"/>
      <c r="Q371" s="236"/>
      <c r="R371" s="236"/>
      <c r="S371" s="236"/>
      <c r="T371" s="237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T371" s="238" t="s">
        <v>285</v>
      </c>
      <c r="AU371" s="238" t="s">
        <v>84</v>
      </c>
      <c r="AV371" s="12" t="s">
        <v>84</v>
      </c>
      <c r="AW371" s="12" t="s">
        <v>37</v>
      </c>
      <c r="AX371" s="12" t="s">
        <v>82</v>
      </c>
      <c r="AY371" s="238" t="s">
        <v>277</v>
      </c>
    </row>
    <row r="372" s="2" customFormat="1" ht="16.5" customHeight="1">
      <c r="A372" s="41"/>
      <c r="B372" s="42"/>
      <c r="C372" s="275" t="s">
        <v>672</v>
      </c>
      <c r="D372" s="275" t="s">
        <v>349</v>
      </c>
      <c r="E372" s="276" t="s">
        <v>4129</v>
      </c>
      <c r="F372" s="277" t="s">
        <v>4130</v>
      </c>
      <c r="G372" s="278" t="s">
        <v>940</v>
      </c>
      <c r="H372" s="279">
        <v>0.042000000000000003</v>
      </c>
      <c r="I372" s="280"/>
      <c r="J372" s="281">
        <f>ROUND(I372*H372,2)</f>
        <v>0</v>
      </c>
      <c r="K372" s="277" t="s">
        <v>2354</v>
      </c>
      <c r="L372" s="282"/>
      <c r="M372" s="283" t="s">
        <v>19</v>
      </c>
      <c r="N372" s="284" t="s">
        <v>46</v>
      </c>
      <c r="O372" s="87"/>
      <c r="P372" s="219">
        <f>O372*H372</f>
        <v>0</v>
      </c>
      <c r="Q372" s="219">
        <v>1</v>
      </c>
      <c r="R372" s="219">
        <f>Q372*H372</f>
        <v>0.042000000000000003</v>
      </c>
      <c r="S372" s="219">
        <v>0</v>
      </c>
      <c r="T372" s="220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1" t="s">
        <v>507</v>
      </c>
      <c r="AT372" s="221" t="s">
        <v>349</v>
      </c>
      <c r="AU372" s="221" t="s">
        <v>84</v>
      </c>
      <c r="AY372" s="20" t="s">
        <v>277</v>
      </c>
      <c r="BE372" s="222">
        <f>IF(N372="základní",J372,0)</f>
        <v>0</v>
      </c>
      <c r="BF372" s="222">
        <f>IF(N372="snížená",J372,0)</f>
        <v>0</v>
      </c>
      <c r="BG372" s="222">
        <f>IF(N372="zákl. přenesená",J372,0)</f>
        <v>0</v>
      </c>
      <c r="BH372" s="222">
        <f>IF(N372="sníž. přenesená",J372,0)</f>
        <v>0</v>
      </c>
      <c r="BI372" s="222">
        <f>IF(N372="nulová",J372,0)</f>
        <v>0</v>
      </c>
      <c r="BJ372" s="20" t="s">
        <v>82</v>
      </c>
      <c r="BK372" s="222">
        <f>ROUND(I372*H372,2)</f>
        <v>0</v>
      </c>
      <c r="BL372" s="20" t="s">
        <v>231</v>
      </c>
      <c r="BM372" s="221" t="s">
        <v>4131</v>
      </c>
    </row>
    <row r="373" s="2" customFormat="1">
      <c r="A373" s="41"/>
      <c r="B373" s="42"/>
      <c r="C373" s="43"/>
      <c r="D373" s="223" t="s">
        <v>283</v>
      </c>
      <c r="E373" s="43"/>
      <c r="F373" s="224" t="s">
        <v>4130</v>
      </c>
      <c r="G373" s="43"/>
      <c r="H373" s="43"/>
      <c r="I373" s="225"/>
      <c r="J373" s="43"/>
      <c r="K373" s="43"/>
      <c r="L373" s="47"/>
      <c r="M373" s="226"/>
      <c r="N373" s="227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283</v>
      </c>
      <c r="AU373" s="20" t="s">
        <v>84</v>
      </c>
    </row>
    <row r="374" s="12" customFormat="1">
      <c r="A374" s="12"/>
      <c r="B374" s="228"/>
      <c r="C374" s="229"/>
      <c r="D374" s="223" t="s">
        <v>285</v>
      </c>
      <c r="E374" s="230" t="s">
        <v>19</v>
      </c>
      <c r="F374" s="231" t="s">
        <v>4132</v>
      </c>
      <c r="G374" s="229"/>
      <c r="H374" s="232">
        <v>41.993000000000002</v>
      </c>
      <c r="I374" s="233"/>
      <c r="J374" s="229"/>
      <c r="K374" s="229"/>
      <c r="L374" s="234"/>
      <c r="M374" s="235"/>
      <c r="N374" s="236"/>
      <c r="O374" s="236"/>
      <c r="P374" s="236"/>
      <c r="Q374" s="236"/>
      <c r="R374" s="236"/>
      <c r="S374" s="236"/>
      <c r="T374" s="237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T374" s="238" t="s">
        <v>285</v>
      </c>
      <c r="AU374" s="238" t="s">
        <v>84</v>
      </c>
      <c r="AV374" s="12" t="s">
        <v>84</v>
      </c>
      <c r="AW374" s="12" t="s">
        <v>37</v>
      </c>
      <c r="AX374" s="12" t="s">
        <v>75</v>
      </c>
      <c r="AY374" s="238" t="s">
        <v>277</v>
      </c>
    </row>
    <row r="375" s="12" customFormat="1">
      <c r="A375" s="12"/>
      <c r="B375" s="228"/>
      <c r="C375" s="229"/>
      <c r="D375" s="223" t="s">
        <v>285</v>
      </c>
      <c r="E375" s="230" t="s">
        <v>19</v>
      </c>
      <c r="F375" s="231" t="s">
        <v>4133</v>
      </c>
      <c r="G375" s="229"/>
      <c r="H375" s="232">
        <v>0.042000000000000003</v>
      </c>
      <c r="I375" s="233"/>
      <c r="J375" s="229"/>
      <c r="K375" s="229"/>
      <c r="L375" s="234"/>
      <c r="M375" s="235"/>
      <c r="N375" s="236"/>
      <c r="O375" s="236"/>
      <c r="P375" s="236"/>
      <c r="Q375" s="236"/>
      <c r="R375" s="236"/>
      <c r="S375" s="236"/>
      <c r="T375" s="237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T375" s="238" t="s">
        <v>285</v>
      </c>
      <c r="AU375" s="238" t="s">
        <v>84</v>
      </c>
      <c r="AV375" s="12" t="s">
        <v>84</v>
      </c>
      <c r="AW375" s="12" t="s">
        <v>37</v>
      </c>
      <c r="AX375" s="12" t="s">
        <v>82</v>
      </c>
      <c r="AY375" s="238" t="s">
        <v>277</v>
      </c>
    </row>
    <row r="376" s="2" customFormat="1" ht="16.5" customHeight="1">
      <c r="A376" s="41"/>
      <c r="B376" s="42"/>
      <c r="C376" s="210" t="s">
        <v>679</v>
      </c>
      <c r="D376" s="210" t="s">
        <v>278</v>
      </c>
      <c r="E376" s="211" t="s">
        <v>3847</v>
      </c>
      <c r="F376" s="212" t="s">
        <v>3848</v>
      </c>
      <c r="G376" s="213" t="s">
        <v>940</v>
      </c>
      <c r="H376" s="214">
        <v>0.082000000000000003</v>
      </c>
      <c r="I376" s="215"/>
      <c r="J376" s="216">
        <f>ROUND(I376*H376,2)</f>
        <v>0</v>
      </c>
      <c r="K376" s="212" t="s">
        <v>2354</v>
      </c>
      <c r="L376" s="47"/>
      <c r="M376" s="217" t="s">
        <v>19</v>
      </c>
      <c r="N376" s="218" t="s">
        <v>46</v>
      </c>
      <c r="O376" s="87"/>
      <c r="P376" s="219">
        <f>O376*H376</f>
        <v>0</v>
      </c>
      <c r="Q376" s="219">
        <v>0</v>
      </c>
      <c r="R376" s="219">
        <f>Q376*H376</f>
        <v>0</v>
      </c>
      <c r="S376" s="219">
        <v>0</v>
      </c>
      <c r="T376" s="220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1" t="s">
        <v>231</v>
      </c>
      <c r="AT376" s="221" t="s">
        <v>278</v>
      </c>
      <c r="AU376" s="221" t="s">
        <v>84</v>
      </c>
      <c r="AY376" s="20" t="s">
        <v>277</v>
      </c>
      <c r="BE376" s="222">
        <f>IF(N376="základní",J376,0)</f>
        <v>0</v>
      </c>
      <c r="BF376" s="222">
        <f>IF(N376="snížená",J376,0)</f>
        <v>0</v>
      </c>
      <c r="BG376" s="222">
        <f>IF(N376="zákl. přenesená",J376,0)</f>
        <v>0</v>
      </c>
      <c r="BH376" s="222">
        <f>IF(N376="sníž. přenesená",J376,0)</f>
        <v>0</v>
      </c>
      <c r="BI376" s="222">
        <f>IF(N376="nulová",J376,0)</f>
        <v>0</v>
      </c>
      <c r="BJ376" s="20" t="s">
        <v>82</v>
      </c>
      <c r="BK376" s="222">
        <f>ROUND(I376*H376,2)</f>
        <v>0</v>
      </c>
      <c r="BL376" s="20" t="s">
        <v>231</v>
      </c>
      <c r="BM376" s="221" t="s">
        <v>4134</v>
      </c>
    </row>
    <row r="377" s="2" customFormat="1">
      <c r="A377" s="41"/>
      <c r="B377" s="42"/>
      <c r="C377" s="43"/>
      <c r="D377" s="223" t="s">
        <v>283</v>
      </c>
      <c r="E377" s="43"/>
      <c r="F377" s="224" t="s">
        <v>3850</v>
      </c>
      <c r="G377" s="43"/>
      <c r="H377" s="43"/>
      <c r="I377" s="225"/>
      <c r="J377" s="43"/>
      <c r="K377" s="43"/>
      <c r="L377" s="47"/>
      <c r="M377" s="226"/>
      <c r="N377" s="227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283</v>
      </c>
      <c r="AU377" s="20" t="s">
        <v>84</v>
      </c>
    </row>
    <row r="378" s="2" customFormat="1">
      <c r="A378" s="41"/>
      <c r="B378" s="42"/>
      <c r="C378" s="43"/>
      <c r="D378" s="252" t="s">
        <v>2357</v>
      </c>
      <c r="E378" s="43"/>
      <c r="F378" s="253" t="s">
        <v>3851</v>
      </c>
      <c r="G378" s="43"/>
      <c r="H378" s="43"/>
      <c r="I378" s="225"/>
      <c r="J378" s="43"/>
      <c r="K378" s="43"/>
      <c r="L378" s="47"/>
      <c r="M378" s="239"/>
      <c r="N378" s="240"/>
      <c r="O378" s="241"/>
      <c r="P378" s="241"/>
      <c r="Q378" s="241"/>
      <c r="R378" s="241"/>
      <c r="S378" s="241"/>
      <c r="T378" s="242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2357</v>
      </c>
      <c r="AU378" s="20" t="s">
        <v>84</v>
      </c>
    </row>
    <row r="379" s="2" customFormat="1" ht="6.96" customHeight="1">
      <c r="A379" s="41"/>
      <c r="B379" s="62"/>
      <c r="C379" s="63"/>
      <c r="D379" s="63"/>
      <c r="E379" s="63"/>
      <c r="F379" s="63"/>
      <c r="G379" s="63"/>
      <c r="H379" s="63"/>
      <c r="I379" s="63"/>
      <c r="J379" s="63"/>
      <c r="K379" s="63"/>
      <c r="L379" s="47"/>
      <c r="M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</row>
  </sheetData>
  <sheetProtection sheet="1" autoFilter="0" formatColumns="0" formatRows="0" objects="1" scenarios="1" spinCount="100000" saltValue="Z7geIpH4SoEzKtlzqsBBJUhM4TW9p6Q1+61SG66G2co+x3cquF3/uVOLQYR5iFq0P7VzsuJHu5cZWarSi/Bimw==" hashValue="FClYKFAXWl3kZvVnmulAeljJfIQDXN3G/HcDzIrhkHdHv5KdoZlRoqy+3MmI/s1N6fOoPtSafk6a/j5gDT+ofw==" algorithmName="SHA-512" password="CC35"/>
  <autoFilter ref="C96:K37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2" r:id="rId1" display="https://podminky.urs.cz/item/CS_URS_2025_02/121111201"/>
    <hyperlink ref="F106" r:id="rId2" display="https://podminky.urs.cz/item/CS_URS_2025_02/124253100"/>
    <hyperlink ref="F116" r:id="rId3" display="https://podminky.urs.cz/item/CS_URS_2025_02/131251201"/>
    <hyperlink ref="F125" r:id="rId4" display="https://podminky.urs.cz/item/CS_URS_2025_02/131351201"/>
    <hyperlink ref="F134" r:id="rId5" display="https://podminky.urs.cz/item/CS_URS_2025_02/131451201"/>
    <hyperlink ref="F143" r:id="rId6" display="https://podminky.urs.cz/item/CS_URS_2025_02/132212131"/>
    <hyperlink ref="F151" r:id="rId7" display="https://podminky.urs.cz/item/CS_URS_2025_02/132312131"/>
    <hyperlink ref="F159" r:id="rId8" display="https://podminky.urs.cz/item/CS_URS_2025_02/132354202"/>
    <hyperlink ref="F163" r:id="rId9" display="https://podminky.urs.cz/item/CS_URS_2025_02/151101102"/>
    <hyperlink ref="F169" r:id="rId10" display="https://podminky.urs.cz/item/CS_URS_2025_02/151101112"/>
    <hyperlink ref="F172" r:id="rId11" display="https://podminky.urs.cz/item/CS_URS_2025_02/162351104"/>
    <hyperlink ref="F180" r:id="rId12" display="https://podminky.urs.cz/item/CS_URS_2025_02/162351124"/>
    <hyperlink ref="F185" r:id="rId13" display="https://podminky.urs.cz/item/CS_URS_2025_02/162401302"/>
    <hyperlink ref="F189" r:id="rId14" display="https://podminky.urs.cz/item/CS_URS_2025_02/162401309"/>
    <hyperlink ref="F193" r:id="rId15" display="https://podminky.urs.cz/item/CS_URS_2025_02/167151111"/>
    <hyperlink ref="F205" r:id="rId16" display="https://podminky.urs.cz/item/CS_URS_2025_02/171251201"/>
    <hyperlink ref="F209" r:id="rId17" display="https://podminky.urs.cz/item/CS_URS_2025_02/174151101"/>
    <hyperlink ref="F231" r:id="rId18" display="https://podminky.urs.cz/item/CS_URS_2025_02/175151101"/>
    <hyperlink ref="F245" r:id="rId19" display="https://podminky.urs.cz/item/CS_URS_2025_02/274313811"/>
    <hyperlink ref="F251" r:id="rId20" display="https://podminky.urs.cz/item/CS_URS_2025_02/274322511"/>
    <hyperlink ref="F255" r:id="rId21" display="https://podminky.urs.cz/item/CS_URS_2025_02/274351121"/>
    <hyperlink ref="F259" r:id="rId22" display="https://podminky.urs.cz/item/CS_URS_2025_02/274351122"/>
    <hyperlink ref="F263" r:id="rId23" display="https://podminky.urs.cz/item/CS_URS_2025_02/321213345"/>
    <hyperlink ref="F271" r:id="rId24" display="https://podminky.urs.cz/item/CS_URS_2025_02/321321115"/>
    <hyperlink ref="F275" r:id="rId25" display="https://podminky.urs.cz/item/CS_URS_2025_02/321351010"/>
    <hyperlink ref="F279" r:id="rId26" display="https://podminky.urs.cz/item/CS_URS_2025_02/321352010"/>
    <hyperlink ref="F282" r:id="rId27" display="https://podminky.urs.cz/item/CS_URS_2025_02/321368211"/>
    <hyperlink ref="F286" r:id="rId28" display="https://podminky.urs.cz/item/CS_URS_2025_02/359901111"/>
    <hyperlink ref="F291" r:id="rId29" display="https://podminky.urs.cz/item/CS_URS_2025_02/451317112"/>
    <hyperlink ref="F295" r:id="rId30" display="https://podminky.urs.cz/item/CS_URS_2025_02/451573111"/>
    <hyperlink ref="F300" r:id="rId31" display="https://podminky.urs.cz/item/CS_URS_2025_02/465511513"/>
    <hyperlink ref="F308" r:id="rId32" display="https://podminky.urs.cz/item/CS_URS_2025_02/871423121"/>
    <hyperlink ref="F318" r:id="rId33" display="https://podminky.urs.cz/item/CS_URS_2025_02/953961212"/>
    <hyperlink ref="F324" r:id="rId34" display="https://podminky.urs.cz/item/CS_URS_2025_02/953965115"/>
    <hyperlink ref="F327" r:id="rId35" display="https://podminky.urs.cz/item/CS_URS_2025_02/961043111"/>
    <hyperlink ref="F331" r:id="rId36" display="https://podminky.urs.cz/item/CS_URS_2025_02/962023491"/>
    <hyperlink ref="F336" r:id="rId37" display="https://podminky.urs.cz/item/CS_URS_2025_02/997013501"/>
    <hyperlink ref="F341" r:id="rId38" display="https://podminky.urs.cz/item/CS_URS_2025_02/997013509"/>
    <hyperlink ref="F346" r:id="rId39" display="https://podminky.urs.cz/item/CS_URS_2025_02/997221615"/>
    <hyperlink ref="F351" r:id="rId40" display="https://podminky.urs.cz/item/CS_URS_2025_02/998332011"/>
    <hyperlink ref="F356" r:id="rId41" display="https://podminky.urs.cz/item/CS_URS_2025_02/711112001"/>
    <hyperlink ref="F363" r:id="rId42" display="https://podminky.urs.cz/item/CS_URS_2025_02/998711101"/>
    <hyperlink ref="F367" r:id="rId43" display="https://podminky.urs.cz/item/CS_URS_2025_02/767995115"/>
    <hyperlink ref="F378" r:id="rId44" display="https://podminky.urs.cz/item/CS_URS_2025_02/998767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5"/>
</worksheet>
</file>

<file path=xl/worksheets/sheet4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236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243</v>
      </c>
      <c r="L8" s="23"/>
    </row>
    <row r="9" s="2" customFormat="1" ht="16.5" customHeight="1">
      <c r="A9" s="41"/>
      <c r="B9" s="47"/>
      <c r="C9" s="41"/>
      <c r="D9" s="41"/>
      <c r="E9" s="148" t="s">
        <v>2931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245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4135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2811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2812</v>
      </c>
      <c r="F23" s="41"/>
      <c r="G23" s="41"/>
      <c r="H23" s="41"/>
      <c r="I23" s="147" t="s">
        <v>29</v>
      </c>
      <c r="J23" s="136" t="s">
        <v>19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2811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2812</v>
      </c>
      <c r="F26" s="41"/>
      <c r="G26" s="41"/>
      <c r="H26" s="41"/>
      <c r="I26" s="147" t="s">
        <v>29</v>
      </c>
      <c r="J26" s="136" t="s">
        <v>19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ROUND(J87,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ROUND((SUM(BE87:BE99)),  2)</f>
        <v>0</v>
      </c>
      <c r="G35" s="41"/>
      <c r="H35" s="41"/>
      <c r="I35" s="162">
        <v>0.20999999999999999</v>
      </c>
      <c r="J35" s="161">
        <f>ROUND(((SUM(BE87:BE99))*I35),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ROUND((SUM(BF87:BF99)),  2)</f>
        <v>0</v>
      </c>
      <c r="G36" s="41"/>
      <c r="H36" s="41"/>
      <c r="I36" s="162">
        <v>0.14999999999999999</v>
      </c>
      <c r="J36" s="161">
        <f>ROUND(((SUM(BF87:BF99))*I36),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ROUND((SUM(BG87:BG99)),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ROUND((SUM(BH87:BH99)),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ROUND((SUM(BI87:BI99)),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250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243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2931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245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17 - SO 402 - Odstranění veřejného osvětlení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Martin Müller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Martin Müller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251</v>
      </c>
      <c r="D61" s="176"/>
      <c r="E61" s="176"/>
      <c r="F61" s="176"/>
      <c r="G61" s="176"/>
      <c r="H61" s="176"/>
      <c r="I61" s="176"/>
      <c r="J61" s="177" t="s">
        <v>252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J87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253</v>
      </c>
    </row>
    <row r="64" s="9" customFormat="1" ht="24.96" customHeight="1">
      <c r="A64" s="9"/>
      <c r="B64" s="179"/>
      <c r="C64" s="180"/>
      <c r="D64" s="181" t="s">
        <v>2348</v>
      </c>
      <c r="E64" s="182"/>
      <c r="F64" s="182"/>
      <c r="G64" s="182"/>
      <c r="H64" s="182"/>
      <c r="I64" s="182"/>
      <c r="J64" s="183">
        <f>J88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3" customFormat="1" ht="19.92" customHeight="1">
      <c r="A65" s="13"/>
      <c r="B65" s="244"/>
      <c r="C65" s="128"/>
      <c r="D65" s="245" t="s">
        <v>2813</v>
      </c>
      <c r="E65" s="246"/>
      <c r="F65" s="246"/>
      <c r="G65" s="246"/>
      <c r="H65" s="246"/>
      <c r="I65" s="246"/>
      <c r="J65" s="247">
        <f>J89</f>
        <v>0</v>
      </c>
      <c r="K65" s="128"/>
      <c r="L65" s="248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65"/>
      <c r="J71" s="65"/>
      <c r="K71" s="65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263</v>
      </c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</v>
      </c>
      <c r="D74" s="43"/>
      <c r="E74" s="43"/>
      <c r="F74" s="43"/>
      <c r="G74" s="43"/>
      <c r="H74" s="43"/>
      <c r="I74" s="43"/>
      <c r="J74" s="43"/>
      <c r="K74" s="4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174" t="str">
        <f>E7</f>
        <v>Úprava okolí přehrady Harcov II.</v>
      </c>
      <c r="F75" s="35"/>
      <c r="G75" s="35"/>
      <c r="H75" s="35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1" customFormat="1" ht="12" customHeight="1">
      <c r="B76" s="24"/>
      <c r="C76" s="35" t="s">
        <v>243</v>
      </c>
      <c r="D76" s="25"/>
      <c r="E76" s="25"/>
      <c r="F76" s="25"/>
      <c r="G76" s="25"/>
      <c r="H76" s="25"/>
      <c r="I76" s="25"/>
      <c r="J76" s="25"/>
      <c r="K76" s="25"/>
      <c r="L76" s="23"/>
    </row>
    <row r="77" s="2" customFormat="1" ht="16.5" customHeight="1">
      <c r="A77" s="41"/>
      <c r="B77" s="42"/>
      <c r="C77" s="43"/>
      <c r="D77" s="43"/>
      <c r="E77" s="174" t="s">
        <v>2931</v>
      </c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245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E11</f>
        <v>17 - SO 402 - Odstranění veřejného osvětlení</v>
      </c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21</v>
      </c>
      <c r="D81" s="43"/>
      <c r="E81" s="43"/>
      <c r="F81" s="30" t="str">
        <f>F14</f>
        <v>Liberec</v>
      </c>
      <c r="G81" s="43"/>
      <c r="H81" s="43"/>
      <c r="I81" s="35" t="s">
        <v>23</v>
      </c>
      <c r="J81" s="75" t="str">
        <f>IF(J14="","",J14)</f>
        <v>10. 12. 2025</v>
      </c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25</v>
      </c>
      <c r="D83" s="43"/>
      <c r="E83" s="43"/>
      <c r="F83" s="30" t="str">
        <f>E17</f>
        <v>Statutární město Liberec</v>
      </c>
      <c r="G83" s="43"/>
      <c r="H83" s="43"/>
      <c r="I83" s="35" t="s">
        <v>33</v>
      </c>
      <c r="J83" s="39" t="str">
        <f>E23</f>
        <v>Martin Müller</v>
      </c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31</v>
      </c>
      <c r="D84" s="43"/>
      <c r="E84" s="43"/>
      <c r="F84" s="30" t="str">
        <f>IF(E20="","",E20)</f>
        <v>Vyplň údaj</v>
      </c>
      <c r="G84" s="43"/>
      <c r="H84" s="43"/>
      <c r="I84" s="35" t="s">
        <v>38</v>
      </c>
      <c r="J84" s="39" t="str">
        <f>E26</f>
        <v>Martin Müller</v>
      </c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0" customFormat="1" ht="29.28" customHeight="1">
      <c r="A86" s="185"/>
      <c r="B86" s="186"/>
      <c r="C86" s="187" t="s">
        <v>264</v>
      </c>
      <c r="D86" s="188" t="s">
        <v>60</v>
      </c>
      <c r="E86" s="188" t="s">
        <v>56</v>
      </c>
      <c r="F86" s="188" t="s">
        <v>57</v>
      </c>
      <c r="G86" s="188" t="s">
        <v>265</v>
      </c>
      <c r="H86" s="188" t="s">
        <v>266</v>
      </c>
      <c r="I86" s="188" t="s">
        <v>267</v>
      </c>
      <c r="J86" s="188" t="s">
        <v>252</v>
      </c>
      <c r="K86" s="189" t="s">
        <v>268</v>
      </c>
      <c r="L86" s="190"/>
      <c r="M86" s="95" t="s">
        <v>19</v>
      </c>
      <c r="N86" s="96" t="s">
        <v>45</v>
      </c>
      <c r="O86" s="96" t="s">
        <v>269</v>
      </c>
      <c r="P86" s="96" t="s">
        <v>270</v>
      </c>
      <c r="Q86" s="96" t="s">
        <v>271</v>
      </c>
      <c r="R86" s="96" t="s">
        <v>272</v>
      </c>
      <c r="S86" s="96" t="s">
        <v>273</v>
      </c>
      <c r="T86" s="97" t="s">
        <v>274</v>
      </c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</row>
    <row r="87" s="2" customFormat="1" ht="22.8" customHeight="1">
      <c r="A87" s="41"/>
      <c r="B87" s="42"/>
      <c r="C87" s="102" t="s">
        <v>275</v>
      </c>
      <c r="D87" s="43"/>
      <c r="E87" s="43"/>
      <c r="F87" s="43"/>
      <c r="G87" s="43"/>
      <c r="H87" s="43"/>
      <c r="I87" s="43"/>
      <c r="J87" s="191">
        <f>BK87</f>
        <v>0</v>
      </c>
      <c r="K87" s="43"/>
      <c r="L87" s="47"/>
      <c r="M87" s="98"/>
      <c r="N87" s="192"/>
      <c r="O87" s="99"/>
      <c r="P87" s="193">
        <f>P88</f>
        <v>0</v>
      </c>
      <c r="Q87" s="99"/>
      <c r="R87" s="193">
        <f>R88</f>
        <v>0</v>
      </c>
      <c r="S87" s="99"/>
      <c r="T87" s="194">
        <f>T88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74</v>
      </c>
      <c r="AU87" s="20" t="s">
        <v>253</v>
      </c>
      <c r="BK87" s="195">
        <f>BK88</f>
        <v>0</v>
      </c>
    </row>
    <row r="88" s="11" customFormat="1" ht="25.92" customHeight="1">
      <c r="A88" s="11"/>
      <c r="B88" s="196"/>
      <c r="C88" s="197"/>
      <c r="D88" s="198" t="s">
        <v>74</v>
      </c>
      <c r="E88" s="199" t="s">
        <v>2470</v>
      </c>
      <c r="F88" s="199" t="s">
        <v>2471</v>
      </c>
      <c r="G88" s="197"/>
      <c r="H88" s="197"/>
      <c r="I88" s="200"/>
      <c r="J88" s="201">
        <f>BK88</f>
        <v>0</v>
      </c>
      <c r="K88" s="197"/>
      <c r="L88" s="202"/>
      <c r="M88" s="203"/>
      <c r="N88" s="204"/>
      <c r="O88" s="204"/>
      <c r="P88" s="205">
        <f>P89</f>
        <v>0</v>
      </c>
      <c r="Q88" s="204"/>
      <c r="R88" s="205">
        <f>R89</f>
        <v>0</v>
      </c>
      <c r="S88" s="204"/>
      <c r="T88" s="206">
        <f>T89</f>
        <v>0</v>
      </c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R88" s="207" t="s">
        <v>84</v>
      </c>
      <c r="AT88" s="208" t="s">
        <v>74</v>
      </c>
      <c r="AU88" s="208" t="s">
        <v>75</v>
      </c>
      <c r="AY88" s="207" t="s">
        <v>277</v>
      </c>
      <c r="BK88" s="209">
        <f>BK89</f>
        <v>0</v>
      </c>
    </row>
    <row r="89" s="11" customFormat="1" ht="22.8" customHeight="1">
      <c r="A89" s="11"/>
      <c r="B89" s="196"/>
      <c r="C89" s="197"/>
      <c r="D89" s="198" t="s">
        <v>74</v>
      </c>
      <c r="E89" s="249" t="s">
        <v>2814</v>
      </c>
      <c r="F89" s="249" t="s">
        <v>2815</v>
      </c>
      <c r="G89" s="197"/>
      <c r="H89" s="197"/>
      <c r="I89" s="200"/>
      <c r="J89" s="250">
        <f>BK89</f>
        <v>0</v>
      </c>
      <c r="K89" s="197"/>
      <c r="L89" s="202"/>
      <c r="M89" s="203"/>
      <c r="N89" s="204"/>
      <c r="O89" s="204"/>
      <c r="P89" s="205">
        <f>SUM(P90:P99)</f>
        <v>0</v>
      </c>
      <c r="Q89" s="204"/>
      <c r="R89" s="205">
        <f>SUM(R90:R99)</f>
        <v>0</v>
      </c>
      <c r="S89" s="204"/>
      <c r="T89" s="206">
        <f>SUM(T90:T99)</f>
        <v>0</v>
      </c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R89" s="207" t="s">
        <v>84</v>
      </c>
      <c r="AT89" s="208" t="s">
        <v>74</v>
      </c>
      <c r="AU89" s="208" t="s">
        <v>82</v>
      </c>
      <c r="AY89" s="207" t="s">
        <v>277</v>
      </c>
      <c r="BK89" s="209">
        <f>SUM(BK90:BK99)</f>
        <v>0</v>
      </c>
    </row>
    <row r="90" s="2" customFormat="1" ht="16.5" customHeight="1">
      <c r="A90" s="41"/>
      <c r="B90" s="42"/>
      <c r="C90" s="210" t="s">
        <v>82</v>
      </c>
      <c r="D90" s="210" t="s">
        <v>278</v>
      </c>
      <c r="E90" s="211" t="s">
        <v>2816</v>
      </c>
      <c r="F90" s="212" t="s">
        <v>4136</v>
      </c>
      <c r="G90" s="213" t="s">
        <v>1051</v>
      </c>
      <c r="H90" s="214">
        <v>9</v>
      </c>
      <c r="I90" s="215"/>
      <c r="J90" s="216">
        <f>ROUND(I90*H90,2)</f>
        <v>0</v>
      </c>
      <c r="K90" s="212" t="s">
        <v>19</v>
      </c>
      <c r="L90" s="47"/>
      <c r="M90" s="217" t="s">
        <v>19</v>
      </c>
      <c r="N90" s="218" t="s">
        <v>46</v>
      </c>
      <c r="O90" s="87"/>
      <c r="P90" s="219">
        <f>O90*H90</f>
        <v>0</v>
      </c>
      <c r="Q90" s="219">
        <v>0</v>
      </c>
      <c r="R90" s="219">
        <f>Q90*H90</f>
        <v>0</v>
      </c>
      <c r="S90" s="219">
        <v>0</v>
      </c>
      <c r="T90" s="220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1" t="s">
        <v>102</v>
      </c>
      <c r="AT90" s="221" t="s">
        <v>278</v>
      </c>
      <c r="AU90" s="221" t="s">
        <v>84</v>
      </c>
      <c r="AY90" s="20" t="s">
        <v>277</v>
      </c>
      <c r="BE90" s="222">
        <f>IF(N90="základní",J90,0)</f>
        <v>0</v>
      </c>
      <c r="BF90" s="222">
        <f>IF(N90="snížená",J90,0)</f>
        <v>0</v>
      </c>
      <c r="BG90" s="222">
        <f>IF(N90="zákl. přenesená",J90,0)</f>
        <v>0</v>
      </c>
      <c r="BH90" s="222">
        <f>IF(N90="sníž. přenesená",J90,0)</f>
        <v>0</v>
      </c>
      <c r="BI90" s="222">
        <f>IF(N90="nulová",J90,0)</f>
        <v>0</v>
      </c>
      <c r="BJ90" s="20" t="s">
        <v>82</v>
      </c>
      <c r="BK90" s="222">
        <f>ROUND(I90*H90,2)</f>
        <v>0</v>
      </c>
      <c r="BL90" s="20" t="s">
        <v>102</v>
      </c>
      <c r="BM90" s="221" t="s">
        <v>4137</v>
      </c>
    </row>
    <row r="91" s="2" customFormat="1">
      <c r="A91" s="41"/>
      <c r="B91" s="42"/>
      <c r="C91" s="43"/>
      <c r="D91" s="223" t="s">
        <v>283</v>
      </c>
      <c r="E91" s="43"/>
      <c r="F91" s="224" t="s">
        <v>4136</v>
      </c>
      <c r="G91" s="43"/>
      <c r="H91" s="43"/>
      <c r="I91" s="225"/>
      <c r="J91" s="43"/>
      <c r="K91" s="43"/>
      <c r="L91" s="47"/>
      <c r="M91" s="226"/>
      <c r="N91" s="227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283</v>
      </c>
      <c r="AU91" s="20" t="s">
        <v>84</v>
      </c>
    </row>
    <row r="92" s="2" customFormat="1" ht="16.5" customHeight="1">
      <c r="A92" s="41"/>
      <c r="B92" s="42"/>
      <c r="C92" s="210" t="s">
        <v>84</v>
      </c>
      <c r="D92" s="210" t="s">
        <v>278</v>
      </c>
      <c r="E92" s="211" t="s">
        <v>2819</v>
      </c>
      <c r="F92" s="212" t="s">
        <v>4138</v>
      </c>
      <c r="G92" s="213" t="s">
        <v>1113</v>
      </c>
      <c r="H92" s="214">
        <v>300</v>
      </c>
      <c r="I92" s="215"/>
      <c r="J92" s="216">
        <f>ROUND(I92*H92,2)</f>
        <v>0</v>
      </c>
      <c r="K92" s="212" t="s">
        <v>19</v>
      </c>
      <c r="L92" s="47"/>
      <c r="M92" s="217" t="s">
        <v>19</v>
      </c>
      <c r="N92" s="218" t="s">
        <v>46</v>
      </c>
      <c r="O92" s="87"/>
      <c r="P92" s="219">
        <f>O92*H92</f>
        <v>0</v>
      </c>
      <c r="Q92" s="219">
        <v>0</v>
      </c>
      <c r="R92" s="219">
        <f>Q92*H92</f>
        <v>0</v>
      </c>
      <c r="S92" s="219">
        <v>0</v>
      </c>
      <c r="T92" s="220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1" t="s">
        <v>102</v>
      </c>
      <c r="AT92" s="221" t="s">
        <v>278</v>
      </c>
      <c r="AU92" s="221" t="s">
        <v>84</v>
      </c>
      <c r="AY92" s="20" t="s">
        <v>277</v>
      </c>
      <c r="BE92" s="222">
        <f>IF(N92="základní",J92,0)</f>
        <v>0</v>
      </c>
      <c r="BF92" s="222">
        <f>IF(N92="snížená",J92,0)</f>
        <v>0</v>
      </c>
      <c r="BG92" s="222">
        <f>IF(N92="zákl. přenesená",J92,0)</f>
        <v>0</v>
      </c>
      <c r="BH92" s="222">
        <f>IF(N92="sníž. přenesená",J92,0)</f>
        <v>0</v>
      </c>
      <c r="BI92" s="222">
        <f>IF(N92="nulová",J92,0)</f>
        <v>0</v>
      </c>
      <c r="BJ92" s="20" t="s">
        <v>82</v>
      </c>
      <c r="BK92" s="222">
        <f>ROUND(I92*H92,2)</f>
        <v>0</v>
      </c>
      <c r="BL92" s="20" t="s">
        <v>102</v>
      </c>
      <c r="BM92" s="221" t="s">
        <v>4139</v>
      </c>
    </row>
    <row r="93" s="2" customFormat="1">
      <c r="A93" s="41"/>
      <c r="B93" s="42"/>
      <c r="C93" s="43"/>
      <c r="D93" s="223" t="s">
        <v>283</v>
      </c>
      <c r="E93" s="43"/>
      <c r="F93" s="224" t="s">
        <v>4138</v>
      </c>
      <c r="G93" s="43"/>
      <c r="H93" s="43"/>
      <c r="I93" s="225"/>
      <c r="J93" s="43"/>
      <c r="K93" s="43"/>
      <c r="L93" s="47"/>
      <c r="M93" s="226"/>
      <c r="N93" s="227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283</v>
      </c>
      <c r="AU93" s="20" t="s">
        <v>84</v>
      </c>
    </row>
    <row r="94" s="2" customFormat="1" ht="16.5" customHeight="1">
      <c r="A94" s="41"/>
      <c r="B94" s="42"/>
      <c r="C94" s="210" t="s">
        <v>98</v>
      </c>
      <c r="D94" s="210" t="s">
        <v>278</v>
      </c>
      <c r="E94" s="211" t="s">
        <v>2822</v>
      </c>
      <c r="F94" s="212" t="s">
        <v>2917</v>
      </c>
      <c r="G94" s="213" t="s">
        <v>1051</v>
      </c>
      <c r="H94" s="214">
        <v>1</v>
      </c>
      <c r="I94" s="215"/>
      <c r="J94" s="216">
        <f>ROUND(I94*H94,2)</f>
        <v>0</v>
      </c>
      <c r="K94" s="212" t="s">
        <v>19</v>
      </c>
      <c r="L94" s="47"/>
      <c r="M94" s="217" t="s">
        <v>19</v>
      </c>
      <c r="N94" s="218" t="s">
        <v>46</v>
      </c>
      <c r="O94" s="87"/>
      <c r="P94" s="219">
        <f>O94*H94</f>
        <v>0</v>
      </c>
      <c r="Q94" s="219">
        <v>0</v>
      </c>
      <c r="R94" s="219">
        <f>Q94*H94</f>
        <v>0</v>
      </c>
      <c r="S94" s="219">
        <v>0</v>
      </c>
      <c r="T94" s="220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1" t="s">
        <v>102</v>
      </c>
      <c r="AT94" s="221" t="s">
        <v>278</v>
      </c>
      <c r="AU94" s="221" t="s">
        <v>84</v>
      </c>
      <c r="AY94" s="20" t="s">
        <v>277</v>
      </c>
      <c r="BE94" s="222">
        <f>IF(N94="základní",J94,0)</f>
        <v>0</v>
      </c>
      <c r="BF94" s="222">
        <f>IF(N94="snížená",J94,0)</f>
        <v>0</v>
      </c>
      <c r="BG94" s="222">
        <f>IF(N94="zákl. přenesená",J94,0)</f>
        <v>0</v>
      </c>
      <c r="BH94" s="222">
        <f>IF(N94="sníž. přenesená",J94,0)</f>
        <v>0</v>
      </c>
      <c r="BI94" s="222">
        <f>IF(N94="nulová",J94,0)</f>
        <v>0</v>
      </c>
      <c r="BJ94" s="20" t="s">
        <v>82</v>
      </c>
      <c r="BK94" s="222">
        <f>ROUND(I94*H94,2)</f>
        <v>0</v>
      </c>
      <c r="BL94" s="20" t="s">
        <v>102</v>
      </c>
      <c r="BM94" s="221" t="s">
        <v>4140</v>
      </c>
    </row>
    <row r="95" s="2" customFormat="1">
      <c r="A95" s="41"/>
      <c r="B95" s="42"/>
      <c r="C95" s="43"/>
      <c r="D95" s="223" t="s">
        <v>283</v>
      </c>
      <c r="E95" s="43"/>
      <c r="F95" s="224" t="s">
        <v>2917</v>
      </c>
      <c r="G95" s="43"/>
      <c r="H95" s="43"/>
      <c r="I95" s="225"/>
      <c r="J95" s="43"/>
      <c r="K95" s="43"/>
      <c r="L95" s="47"/>
      <c r="M95" s="226"/>
      <c r="N95" s="227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283</v>
      </c>
      <c r="AU95" s="20" t="s">
        <v>84</v>
      </c>
    </row>
    <row r="96" s="2" customFormat="1" ht="16.5" customHeight="1">
      <c r="A96" s="41"/>
      <c r="B96" s="42"/>
      <c r="C96" s="210" t="s">
        <v>102</v>
      </c>
      <c r="D96" s="210" t="s">
        <v>278</v>
      </c>
      <c r="E96" s="211" t="s">
        <v>2825</v>
      </c>
      <c r="F96" s="212" t="s">
        <v>2920</v>
      </c>
      <c r="G96" s="213" t="s">
        <v>1119</v>
      </c>
      <c r="H96" s="214">
        <v>9</v>
      </c>
      <c r="I96" s="215"/>
      <c r="J96" s="216">
        <f>ROUND(I96*H96,2)</f>
        <v>0</v>
      </c>
      <c r="K96" s="212" t="s">
        <v>19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0</v>
      </c>
      <c r="R96" s="219">
        <f>Q96*H96</f>
        <v>0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102</v>
      </c>
      <c r="AT96" s="221" t="s">
        <v>278</v>
      </c>
      <c r="AU96" s="221" t="s">
        <v>84</v>
      </c>
      <c r="AY96" s="20" t="s">
        <v>277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102</v>
      </c>
      <c r="BM96" s="221" t="s">
        <v>4141</v>
      </c>
    </row>
    <row r="97" s="2" customFormat="1">
      <c r="A97" s="41"/>
      <c r="B97" s="42"/>
      <c r="C97" s="43"/>
      <c r="D97" s="223" t="s">
        <v>283</v>
      </c>
      <c r="E97" s="43"/>
      <c r="F97" s="224" t="s">
        <v>2920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283</v>
      </c>
      <c r="AU97" s="20" t="s">
        <v>84</v>
      </c>
    </row>
    <row r="98" s="2" customFormat="1" ht="16.5" customHeight="1">
      <c r="A98" s="41"/>
      <c r="B98" s="42"/>
      <c r="C98" s="210" t="s">
        <v>306</v>
      </c>
      <c r="D98" s="210" t="s">
        <v>278</v>
      </c>
      <c r="E98" s="211" t="s">
        <v>2828</v>
      </c>
      <c r="F98" s="212" t="s">
        <v>2926</v>
      </c>
      <c r="G98" s="213" t="s">
        <v>1051</v>
      </c>
      <c r="H98" s="214">
        <v>1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278</v>
      </c>
      <c r="AU98" s="221" t="s">
        <v>84</v>
      </c>
      <c r="AY98" s="20" t="s">
        <v>277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4142</v>
      </c>
    </row>
    <row r="99" s="2" customFormat="1">
      <c r="A99" s="41"/>
      <c r="B99" s="42"/>
      <c r="C99" s="43"/>
      <c r="D99" s="223" t="s">
        <v>283</v>
      </c>
      <c r="E99" s="43"/>
      <c r="F99" s="224" t="s">
        <v>2926</v>
      </c>
      <c r="G99" s="43"/>
      <c r="H99" s="43"/>
      <c r="I99" s="225"/>
      <c r="J99" s="43"/>
      <c r="K99" s="43"/>
      <c r="L99" s="47"/>
      <c r="M99" s="239"/>
      <c r="N99" s="240"/>
      <c r="O99" s="241"/>
      <c r="P99" s="241"/>
      <c r="Q99" s="241"/>
      <c r="R99" s="241"/>
      <c r="S99" s="241"/>
      <c r="T99" s="242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283</v>
      </c>
      <c r="AU99" s="20" t="s">
        <v>84</v>
      </c>
    </row>
    <row r="100" s="2" customFormat="1" ht="6.96" customHeight="1">
      <c r="A100" s="41"/>
      <c r="B100" s="62"/>
      <c r="C100" s="63"/>
      <c r="D100" s="63"/>
      <c r="E100" s="63"/>
      <c r="F100" s="63"/>
      <c r="G100" s="63"/>
      <c r="H100" s="63"/>
      <c r="I100" s="63"/>
      <c r="J100" s="63"/>
      <c r="K100" s="63"/>
      <c r="L100" s="47"/>
      <c r="M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</sheetData>
  <sheetProtection sheet="1" autoFilter="0" formatColumns="0" formatRows="0" objects="1" scenarios="1" spinCount="100000" saltValue="MCrwm5QhB5CyaZtsLjVfI9iHSMx5Lwui09ZajbsL42hRFeyFdDVkb8bjKU8XKAuTiPeCODCOSIw2ImnRKrxsMw==" hashValue="v/kUeNodmgIEotBZwWZuSMwBcWrWDefT7RhDTmhB7VjQ7onqvzKX+EhqOgoABIz1bH3v17CkK91/8C2V5QRrRg==" algorithmName="SHA-512" password="CC35"/>
  <autoFilter ref="C86:K9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4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239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243</v>
      </c>
      <c r="L8" s="23"/>
    </row>
    <row r="9" s="2" customFormat="1" ht="16.5" customHeight="1">
      <c r="A9" s="41"/>
      <c r="B9" s="47"/>
      <c r="C9" s="41"/>
      <c r="D9" s="41"/>
      <c r="E9" s="148" t="s">
        <v>2931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245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4143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34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35</v>
      </c>
      <c r="F23" s="41"/>
      <c r="G23" s="41"/>
      <c r="H23" s="41"/>
      <c r="I23" s="147" t="s">
        <v>29</v>
      </c>
      <c r="J23" s="136" t="s">
        <v>36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34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4144</v>
      </c>
      <c r="F26" s="41"/>
      <c r="G26" s="41"/>
      <c r="H26" s="41"/>
      <c r="I26" s="147" t="s">
        <v>29</v>
      </c>
      <c r="J26" s="136" t="s">
        <v>36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ROUND(J93,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ROUND((SUM(BE93:BE168)),  2)</f>
        <v>0</v>
      </c>
      <c r="G35" s="41"/>
      <c r="H35" s="41"/>
      <c r="I35" s="162">
        <v>0.20999999999999999</v>
      </c>
      <c r="J35" s="161">
        <f>ROUND(((SUM(BE93:BE168))*I35),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ROUND((SUM(BF93:BF168)),  2)</f>
        <v>0</v>
      </c>
      <c r="G36" s="41"/>
      <c r="H36" s="41"/>
      <c r="I36" s="162">
        <v>0.14999999999999999</v>
      </c>
      <c r="J36" s="161">
        <f>ROUND(((SUM(BF93:BF168))*I36),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ROUND((SUM(BG93:BG168)),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ROUND((SUM(BH93:BH168)),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ROUND((SUM(BI93:BI168)),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250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243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2931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245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18 - VRN - Vedlejší rozpočtové náklady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SNOWPLAN, spol. s r.o.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40.0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SNOWPLAN, spol. s r.o. - Pavel Nezbeda Javůrek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251</v>
      </c>
      <c r="D61" s="176"/>
      <c r="E61" s="176"/>
      <c r="F61" s="176"/>
      <c r="G61" s="176"/>
      <c r="H61" s="176"/>
      <c r="I61" s="176"/>
      <c r="J61" s="177" t="s">
        <v>252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253</v>
      </c>
    </row>
    <row r="64" s="9" customFormat="1" ht="24.96" customHeight="1">
      <c r="A64" s="9"/>
      <c r="B64" s="179"/>
      <c r="C64" s="180"/>
      <c r="D64" s="181" t="s">
        <v>238</v>
      </c>
      <c r="E64" s="182"/>
      <c r="F64" s="182"/>
      <c r="G64" s="182"/>
      <c r="H64" s="182"/>
      <c r="I64" s="182"/>
      <c r="J64" s="183">
        <f>J94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3" customFormat="1" ht="19.92" customHeight="1">
      <c r="A65" s="13"/>
      <c r="B65" s="244"/>
      <c r="C65" s="128"/>
      <c r="D65" s="245" t="s">
        <v>4145</v>
      </c>
      <c r="E65" s="246"/>
      <c r="F65" s="246"/>
      <c r="G65" s="246"/>
      <c r="H65" s="246"/>
      <c r="I65" s="246"/>
      <c r="J65" s="247">
        <f>J95</f>
        <v>0</v>
      </c>
      <c r="K65" s="128"/>
      <c r="L65" s="248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="13" customFormat="1" ht="19.92" customHeight="1">
      <c r="A66" s="13"/>
      <c r="B66" s="244"/>
      <c r="C66" s="128"/>
      <c r="D66" s="245" t="s">
        <v>4146</v>
      </c>
      <c r="E66" s="246"/>
      <c r="F66" s="246"/>
      <c r="G66" s="246"/>
      <c r="H66" s="246"/>
      <c r="I66" s="246"/>
      <c r="J66" s="247">
        <f>J102</f>
        <v>0</v>
      </c>
      <c r="K66" s="128"/>
      <c r="L66" s="248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</row>
    <row r="67" s="13" customFormat="1" ht="19.92" customHeight="1">
      <c r="A67" s="13"/>
      <c r="B67" s="244"/>
      <c r="C67" s="128"/>
      <c r="D67" s="245" t="s">
        <v>4147</v>
      </c>
      <c r="E67" s="246"/>
      <c r="F67" s="246"/>
      <c r="G67" s="246"/>
      <c r="H67" s="246"/>
      <c r="I67" s="246"/>
      <c r="J67" s="247">
        <f>J127</f>
        <v>0</v>
      </c>
      <c r="K67" s="128"/>
      <c r="L67" s="248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</row>
    <row r="68" s="13" customFormat="1" ht="19.92" customHeight="1">
      <c r="A68" s="13"/>
      <c r="B68" s="244"/>
      <c r="C68" s="128"/>
      <c r="D68" s="245" t="s">
        <v>4148</v>
      </c>
      <c r="E68" s="246"/>
      <c r="F68" s="246"/>
      <c r="G68" s="246"/>
      <c r="H68" s="246"/>
      <c r="I68" s="246"/>
      <c r="J68" s="247">
        <f>J134</f>
        <v>0</v>
      </c>
      <c r="K68" s="128"/>
      <c r="L68" s="248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="13" customFormat="1" ht="19.92" customHeight="1">
      <c r="A69" s="13"/>
      <c r="B69" s="244"/>
      <c r="C69" s="128"/>
      <c r="D69" s="245" t="s">
        <v>4149</v>
      </c>
      <c r="E69" s="246"/>
      <c r="F69" s="246"/>
      <c r="G69" s="246"/>
      <c r="H69" s="246"/>
      <c r="I69" s="246"/>
      <c r="J69" s="247">
        <f>J152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4150</v>
      </c>
      <c r="E70" s="246"/>
      <c r="F70" s="246"/>
      <c r="G70" s="246"/>
      <c r="H70" s="246"/>
      <c r="I70" s="246"/>
      <c r="J70" s="247">
        <f>J156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4151</v>
      </c>
      <c r="E71" s="246"/>
      <c r="F71" s="246"/>
      <c r="G71" s="246"/>
      <c r="H71" s="246"/>
      <c r="I71" s="246"/>
      <c r="J71" s="247">
        <f>J162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263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243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4" t="s">
        <v>2931</v>
      </c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245</v>
      </c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18 - VRN - Vedlejší rozpočtové náklady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Liberec</v>
      </c>
      <c r="G87" s="43"/>
      <c r="H87" s="43"/>
      <c r="I87" s="35" t="s">
        <v>23</v>
      </c>
      <c r="J87" s="75" t="str">
        <f>IF(J14="","",J14)</f>
        <v>10. 12. 2025</v>
      </c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25</v>
      </c>
      <c r="D89" s="43"/>
      <c r="E89" s="43"/>
      <c r="F89" s="30" t="str">
        <f>E17</f>
        <v>Statutární město Liberec</v>
      </c>
      <c r="G89" s="43"/>
      <c r="H89" s="43"/>
      <c r="I89" s="35" t="s">
        <v>33</v>
      </c>
      <c r="J89" s="39" t="str">
        <f>E23</f>
        <v>SNOWPLAN, spol. s r.o.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40.05" customHeight="1">
      <c r="A90" s="41"/>
      <c r="B90" s="42"/>
      <c r="C90" s="35" t="s">
        <v>31</v>
      </c>
      <c r="D90" s="43"/>
      <c r="E90" s="43"/>
      <c r="F90" s="30" t="str">
        <f>IF(E20="","",E20)</f>
        <v>Vyplň údaj</v>
      </c>
      <c r="G90" s="43"/>
      <c r="H90" s="43"/>
      <c r="I90" s="35" t="s">
        <v>38</v>
      </c>
      <c r="J90" s="39" t="str">
        <f>E26</f>
        <v>SNOWPLAN, spol. s r.o. - Pavel Nezbeda Javůrek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0" customFormat="1" ht="29.28" customHeight="1">
      <c r="A92" s="185"/>
      <c r="B92" s="186"/>
      <c r="C92" s="187" t="s">
        <v>264</v>
      </c>
      <c r="D92" s="188" t="s">
        <v>60</v>
      </c>
      <c r="E92" s="188" t="s">
        <v>56</v>
      </c>
      <c r="F92" s="188" t="s">
        <v>57</v>
      </c>
      <c r="G92" s="188" t="s">
        <v>265</v>
      </c>
      <c r="H92" s="188" t="s">
        <v>266</v>
      </c>
      <c r="I92" s="188" t="s">
        <v>267</v>
      </c>
      <c r="J92" s="188" t="s">
        <v>252</v>
      </c>
      <c r="K92" s="189" t="s">
        <v>268</v>
      </c>
      <c r="L92" s="190"/>
      <c r="M92" s="95" t="s">
        <v>19</v>
      </c>
      <c r="N92" s="96" t="s">
        <v>45</v>
      </c>
      <c r="O92" s="96" t="s">
        <v>269</v>
      </c>
      <c r="P92" s="96" t="s">
        <v>270</v>
      </c>
      <c r="Q92" s="96" t="s">
        <v>271</v>
      </c>
      <c r="R92" s="96" t="s">
        <v>272</v>
      </c>
      <c r="S92" s="96" t="s">
        <v>273</v>
      </c>
      <c r="T92" s="97" t="s">
        <v>274</v>
      </c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</row>
    <row r="93" s="2" customFormat="1" ht="22.8" customHeight="1">
      <c r="A93" s="41"/>
      <c r="B93" s="42"/>
      <c r="C93" s="102" t="s">
        <v>275</v>
      </c>
      <c r="D93" s="43"/>
      <c r="E93" s="43"/>
      <c r="F93" s="43"/>
      <c r="G93" s="43"/>
      <c r="H93" s="43"/>
      <c r="I93" s="43"/>
      <c r="J93" s="191">
        <f>BK93</f>
        <v>0</v>
      </c>
      <c r="K93" s="43"/>
      <c r="L93" s="47"/>
      <c r="M93" s="98"/>
      <c r="N93" s="192"/>
      <c r="O93" s="99"/>
      <c r="P93" s="193">
        <f>P94</f>
        <v>0</v>
      </c>
      <c r="Q93" s="99"/>
      <c r="R93" s="193">
        <f>R94</f>
        <v>0</v>
      </c>
      <c r="S93" s="99"/>
      <c r="T93" s="194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74</v>
      </c>
      <c r="AU93" s="20" t="s">
        <v>253</v>
      </c>
      <c r="BK93" s="195">
        <f>BK94</f>
        <v>0</v>
      </c>
    </row>
    <row r="94" s="11" customFormat="1" ht="25.92" customHeight="1">
      <c r="A94" s="11"/>
      <c r="B94" s="196"/>
      <c r="C94" s="197"/>
      <c r="D94" s="198" t="s">
        <v>74</v>
      </c>
      <c r="E94" s="199" t="s">
        <v>4152</v>
      </c>
      <c r="F94" s="199" t="s">
        <v>4153</v>
      </c>
      <c r="G94" s="197"/>
      <c r="H94" s="197"/>
      <c r="I94" s="200"/>
      <c r="J94" s="201">
        <f>BK94</f>
        <v>0</v>
      </c>
      <c r="K94" s="197"/>
      <c r="L94" s="202"/>
      <c r="M94" s="203"/>
      <c r="N94" s="204"/>
      <c r="O94" s="204"/>
      <c r="P94" s="205">
        <f>P95+P102+P127+P134+P152+P156+P162</f>
        <v>0</v>
      </c>
      <c r="Q94" s="204"/>
      <c r="R94" s="205">
        <f>R95+R102+R127+R134+R152+R156+R162</f>
        <v>0</v>
      </c>
      <c r="S94" s="204"/>
      <c r="T94" s="206">
        <f>T95+T102+T127+T134+T152+T156+T162</f>
        <v>0</v>
      </c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R94" s="207" t="s">
        <v>306</v>
      </c>
      <c r="AT94" s="208" t="s">
        <v>74</v>
      </c>
      <c r="AU94" s="208" t="s">
        <v>75</v>
      </c>
      <c r="AY94" s="207" t="s">
        <v>277</v>
      </c>
      <c r="BK94" s="209">
        <f>BK95+BK102+BK127+BK134+BK152+BK156+BK162</f>
        <v>0</v>
      </c>
    </row>
    <row r="95" s="11" customFormat="1" ht="22.8" customHeight="1">
      <c r="A95" s="11"/>
      <c r="B95" s="196"/>
      <c r="C95" s="197"/>
      <c r="D95" s="198" t="s">
        <v>74</v>
      </c>
      <c r="E95" s="249" t="s">
        <v>75</v>
      </c>
      <c r="F95" s="249" t="s">
        <v>276</v>
      </c>
      <c r="G95" s="197"/>
      <c r="H95" s="197"/>
      <c r="I95" s="200"/>
      <c r="J95" s="250">
        <f>BK95</f>
        <v>0</v>
      </c>
      <c r="K95" s="197"/>
      <c r="L95" s="202"/>
      <c r="M95" s="203"/>
      <c r="N95" s="204"/>
      <c r="O95" s="204"/>
      <c r="P95" s="205">
        <f>SUM(P96:P101)</f>
        <v>0</v>
      </c>
      <c r="Q95" s="204"/>
      <c r="R95" s="205">
        <f>SUM(R96:R101)</f>
        <v>0</v>
      </c>
      <c r="S95" s="204"/>
      <c r="T95" s="206">
        <f>SUM(T96:T101)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306</v>
      </c>
      <c r="AT95" s="208" t="s">
        <v>74</v>
      </c>
      <c r="AU95" s="208" t="s">
        <v>82</v>
      </c>
      <c r="AY95" s="207" t="s">
        <v>277</v>
      </c>
      <c r="BK95" s="209">
        <f>SUM(BK96:BK101)</f>
        <v>0</v>
      </c>
    </row>
    <row r="96" s="2" customFormat="1" ht="16.5" customHeight="1">
      <c r="A96" s="41"/>
      <c r="B96" s="42"/>
      <c r="C96" s="210" t="s">
        <v>82</v>
      </c>
      <c r="D96" s="210" t="s">
        <v>278</v>
      </c>
      <c r="E96" s="211" t="s">
        <v>4154</v>
      </c>
      <c r="F96" s="212" t="s">
        <v>4155</v>
      </c>
      <c r="G96" s="213" t="s">
        <v>4156</v>
      </c>
      <c r="H96" s="214">
        <v>1</v>
      </c>
      <c r="I96" s="215"/>
      <c r="J96" s="216">
        <f>ROUND(I96*H96,2)</f>
        <v>0</v>
      </c>
      <c r="K96" s="212" t="s">
        <v>19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0</v>
      </c>
      <c r="R96" s="219">
        <f>Q96*H96</f>
        <v>0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4157</v>
      </c>
      <c r="AT96" s="221" t="s">
        <v>278</v>
      </c>
      <c r="AU96" s="221" t="s">
        <v>84</v>
      </c>
      <c r="AY96" s="20" t="s">
        <v>277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4157</v>
      </c>
      <c r="BM96" s="221" t="s">
        <v>4158</v>
      </c>
    </row>
    <row r="97" s="2" customFormat="1">
      <c r="A97" s="41"/>
      <c r="B97" s="42"/>
      <c r="C97" s="43"/>
      <c r="D97" s="223" t="s">
        <v>283</v>
      </c>
      <c r="E97" s="43"/>
      <c r="F97" s="224" t="s">
        <v>4155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283</v>
      </c>
      <c r="AU97" s="20" t="s">
        <v>84</v>
      </c>
    </row>
    <row r="98" s="2" customFormat="1" ht="16.5" customHeight="1">
      <c r="A98" s="41"/>
      <c r="B98" s="42"/>
      <c r="C98" s="210" t="s">
        <v>84</v>
      </c>
      <c r="D98" s="210" t="s">
        <v>278</v>
      </c>
      <c r="E98" s="211" t="s">
        <v>4159</v>
      </c>
      <c r="F98" s="212" t="s">
        <v>4160</v>
      </c>
      <c r="G98" s="213" t="s">
        <v>956</v>
      </c>
      <c r="H98" s="214">
        <v>1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4157</v>
      </c>
      <c r="AT98" s="221" t="s">
        <v>278</v>
      </c>
      <c r="AU98" s="221" t="s">
        <v>84</v>
      </c>
      <c r="AY98" s="20" t="s">
        <v>277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4157</v>
      </c>
      <c r="BM98" s="221" t="s">
        <v>4161</v>
      </c>
    </row>
    <row r="99" s="2" customFormat="1">
      <c r="A99" s="41"/>
      <c r="B99" s="42"/>
      <c r="C99" s="43"/>
      <c r="D99" s="223" t="s">
        <v>283</v>
      </c>
      <c r="E99" s="43"/>
      <c r="F99" s="224" t="s">
        <v>4162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283</v>
      </c>
      <c r="AU99" s="20" t="s">
        <v>84</v>
      </c>
    </row>
    <row r="100" s="2" customFormat="1" ht="16.5" customHeight="1">
      <c r="A100" s="41"/>
      <c r="B100" s="42"/>
      <c r="C100" s="210" t="s">
        <v>98</v>
      </c>
      <c r="D100" s="210" t="s">
        <v>278</v>
      </c>
      <c r="E100" s="211" t="s">
        <v>4163</v>
      </c>
      <c r="F100" s="212" t="s">
        <v>4164</v>
      </c>
      <c r="G100" s="213" t="s">
        <v>19</v>
      </c>
      <c r="H100" s="214">
        <v>1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4157</v>
      </c>
      <c r="AT100" s="221" t="s">
        <v>278</v>
      </c>
      <c r="AU100" s="221" t="s">
        <v>84</v>
      </c>
      <c r="AY100" s="20" t="s">
        <v>277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4157</v>
      </c>
      <c r="BM100" s="221" t="s">
        <v>4165</v>
      </c>
    </row>
    <row r="101" s="2" customFormat="1">
      <c r="A101" s="41"/>
      <c r="B101" s="42"/>
      <c r="C101" s="43"/>
      <c r="D101" s="223" t="s">
        <v>283</v>
      </c>
      <c r="E101" s="43"/>
      <c r="F101" s="224" t="s">
        <v>4164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283</v>
      </c>
      <c r="AU101" s="20" t="s">
        <v>84</v>
      </c>
    </row>
    <row r="102" s="11" customFormat="1" ht="22.8" customHeight="1">
      <c r="A102" s="11"/>
      <c r="B102" s="196"/>
      <c r="C102" s="197"/>
      <c r="D102" s="198" t="s">
        <v>74</v>
      </c>
      <c r="E102" s="249" t="s">
        <v>4166</v>
      </c>
      <c r="F102" s="249" t="s">
        <v>4167</v>
      </c>
      <c r="G102" s="197"/>
      <c r="H102" s="197"/>
      <c r="I102" s="200"/>
      <c r="J102" s="250">
        <f>BK102</f>
        <v>0</v>
      </c>
      <c r="K102" s="197"/>
      <c r="L102" s="202"/>
      <c r="M102" s="203"/>
      <c r="N102" s="204"/>
      <c r="O102" s="204"/>
      <c r="P102" s="205">
        <f>SUM(P103:P126)</f>
        <v>0</v>
      </c>
      <c r="Q102" s="204"/>
      <c r="R102" s="205">
        <f>SUM(R103:R126)</f>
        <v>0</v>
      </c>
      <c r="S102" s="204"/>
      <c r="T102" s="206">
        <f>SUM(T103:T126)</f>
        <v>0</v>
      </c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R102" s="207" t="s">
        <v>306</v>
      </c>
      <c r="AT102" s="208" t="s">
        <v>74</v>
      </c>
      <c r="AU102" s="208" t="s">
        <v>82</v>
      </c>
      <c r="AY102" s="207" t="s">
        <v>277</v>
      </c>
      <c r="BK102" s="209">
        <f>SUM(BK103:BK126)</f>
        <v>0</v>
      </c>
    </row>
    <row r="103" s="2" customFormat="1" ht="16.5" customHeight="1">
      <c r="A103" s="41"/>
      <c r="B103" s="42"/>
      <c r="C103" s="210" t="s">
        <v>102</v>
      </c>
      <c r="D103" s="210" t="s">
        <v>278</v>
      </c>
      <c r="E103" s="211" t="s">
        <v>4168</v>
      </c>
      <c r="F103" s="212" t="s">
        <v>4169</v>
      </c>
      <c r="G103" s="213" t="s">
        <v>4156</v>
      </c>
      <c r="H103" s="214">
        <v>1</v>
      </c>
      <c r="I103" s="215"/>
      <c r="J103" s="216">
        <f>ROUND(I103*H103,2)</f>
        <v>0</v>
      </c>
      <c r="K103" s="212" t="s">
        <v>2354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4157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4157</v>
      </c>
      <c r="BM103" s="221" t="s">
        <v>4170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4169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>
      <c r="A105" s="41"/>
      <c r="B105" s="42"/>
      <c r="C105" s="43"/>
      <c r="D105" s="252" t="s">
        <v>2357</v>
      </c>
      <c r="E105" s="43"/>
      <c r="F105" s="253" t="s">
        <v>4171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2357</v>
      </c>
      <c r="AU105" s="20" t="s">
        <v>84</v>
      </c>
    </row>
    <row r="106" s="2" customFormat="1" ht="16.5" customHeight="1">
      <c r="A106" s="41"/>
      <c r="B106" s="42"/>
      <c r="C106" s="210" t="s">
        <v>306</v>
      </c>
      <c r="D106" s="210" t="s">
        <v>278</v>
      </c>
      <c r="E106" s="211" t="s">
        <v>4172</v>
      </c>
      <c r="F106" s="212" t="s">
        <v>4173</v>
      </c>
      <c r="G106" s="213" t="s">
        <v>4156</v>
      </c>
      <c r="H106" s="214">
        <v>1</v>
      </c>
      <c r="I106" s="215"/>
      <c r="J106" s="216">
        <f>ROUND(I106*H106,2)</f>
        <v>0</v>
      </c>
      <c r="K106" s="212" t="s">
        <v>2354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4157</v>
      </c>
      <c r="AT106" s="221" t="s">
        <v>278</v>
      </c>
      <c r="AU106" s="221" t="s">
        <v>84</v>
      </c>
      <c r="AY106" s="20" t="s">
        <v>277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4157</v>
      </c>
      <c r="BM106" s="221" t="s">
        <v>4174</v>
      </c>
    </row>
    <row r="107" s="2" customFormat="1">
      <c r="A107" s="41"/>
      <c r="B107" s="42"/>
      <c r="C107" s="43"/>
      <c r="D107" s="223" t="s">
        <v>283</v>
      </c>
      <c r="E107" s="43"/>
      <c r="F107" s="224" t="s">
        <v>4173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283</v>
      </c>
      <c r="AU107" s="20" t="s">
        <v>84</v>
      </c>
    </row>
    <row r="108" s="2" customFormat="1">
      <c r="A108" s="41"/>
      <c r="B108" s="42"/>
      <c r="C108" s="43"/>
      <c r="D108" s="252" t="s">
        <v>2357</v>
      </c>
      <c r="E108" s="43"/>
      <c r="F108" s="253" t="s">
        <v>4175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2357</v>
      </c>
      <c r="AU108" s="20" t="s">
        <v>84</v>
      </c>
    </row>
    <row r="109" s="2" customFormat="1" ht="16.5" customHeight="1">
      <c r="A109" s="41"/>
      <c r="B109" s="42"/>
      <c r="C109" s="210" t="s">
        <v>312</v>
      </c>
      <c r="D109" s="210" t="s">
        <v>278</v>
      </c>
      <c r="E109" s="211" t="s">
        <v>4176</v>
      </c>
      <c r="F109" s="212" t="s">
        <v>4177</v>
      </c>
      <c r="G109" s="213" t="s">
        <v>4156</v>
      </c>
      <c r="H109" s="214">
        <v>1</v>
      </c>
      <c r="I109" s="215"/>
      <c r="J109" s="216">
        <f>ROUND(I109*H109,2)</f>
        <v>0</v>
      </c>
      <c r="K109" s="212" t="s">
        <v>2354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4157</v>
      </c>
      <c r="AT109" s="221" t="s">
        <v>278</v>
      </c>
      <c r="AU109" s="221" t="s">
        <v>84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4157</v>
      </c>
      <c r="BM109" s="221" t="s">
        <v>4178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4177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84</v>
      </c>
    </row>
    <row r="111" s="2" customFormat="1">
      <c r="A111" s="41"/>
      <c r="B111" s="42"/>
      <c r="C111" s="43"/>
      <c r="D111" s="252" t="s">
        <v>2357</v>
      </c>
      <c r="E111" s="43"/>
      <c r="F111" s="253" t="s">
        <v>4179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2357</v>
      </c>
      <c r="AU111" s="20" t="s">
        <v>84</v>
      </c>
    </row>
    <row r="112" s="2" customFormat="1" ht="16.5" customHeight="1">
      <c r="A112" s="41"/>
      <c r="B112" s="42"/>
      <c r="C112" s="210" t="s">
        <v>318</v>
      </c>
      <c r="D112" s="210" t="s">
        <v>278</v>
      </c>
      <c r="E112" s="211" t="s">
        <v>4180</v>
      </c>
      <c r="F112" s="212" t="s">
        <v>4181</v>
      </c>
      <c r="G112" s="213" t="s">
        <v>4156</v>
      </c>
      <c r="H112" s="214">
        <v>1</v>
      </c>
      <c r="I112" s="215"/>
      <c r="J112" s="216">
        <f>ROUND(I112*H112,2)</f>
        <v>0</v>
      </c>
      <c r="K112" s="212" t="s">
        <v>2354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4157</v>
      </c>
      <c r="AT112" s="221" t="s">
        <v>278</v>
      </c>
      <c r="AU112" s="221" t="s">
        <v>84</v>
      </c>
      <c r="AY112" s="20" t="s">
        <v>277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4157</v>
      </c>
      <c r="BM112" s="221" t="s">
        <v>4182</v>
      </c>
    </row>
    <row r="113" s="2" customFormat="1">
      <c r="A113" s="41"/>
      <c r="B113" s="42"/>
      <c r="C113" s="43"/>
      <c r="D113" s="223" t="s">
        <v>283</v>
      </c>
      <c r="E113" s="43"/>
      <c r="F113" s="224" t="s">
        <v>4181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283</v>
      </c>
      <c r="AU113" s="20" t="s">
        <v>84</v>
      </c>
    </row>
    <row r="114" s="2" customFormat="1">
      <c r="A114" s="41"/>
      <c r="B114" s="42"/>
      <c r="C114" s="43"/>
      <c r="D114" s="252" t="s">
        <v>2357</v>
      </c>
      <c r="E114" s="43"/>
      <c r="F114" s="253" t="s">
        <v>4183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2357</v>
      </c>
      <c r="AU114" s="20" t="s">
        <v>84</v>
      </c>
    </row>
    <row r="115" s="2" customFormat="1" ht="16.5" customHeight="1">
      <c r="A115" s="41"/>
      <c r="B115" s="42"/>
      <c r="C115" s="210" t="s">
        <v>329</v>
      </c>
      <c r="D115" s="210" t="s">
        <v>278</v>
      </c>
      <c r="E115" s="211" t="s">
        <v>4184</v>
      </c>
      <c r="F115" s="212" t="s">
        <v>4185</v>
      </c>
      <c r="G115" s="213" t="s">
        <v>4156</v>
      </c>
      <c r="H115" s="214">
        <v>1</v>
      </c>
      <c r="I115" s="215"/>
      <c r="J115" s="216">
        <f>ROUND(I115*H115,2)</f>
        <v>0</v>
      </c>
      <c r="K115" s="212" t="s">
        <v>2354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4157</v>
      </c>
      <c r="AT115" s="221" t="s">
        <v>278</v>
      </c>
      <c r="AU115" s="221" t="s">
        <v>84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4157</v>
      </c>
      <c r="BM115" s="221" t="s">
        <v>4186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4185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84</v>
      </c>
    </row>
    <row r="117" s="2" customFormat="1">
      <c r="A117" s="41"/>
      <c r="B117" s="42"/>
      <c r="C117" s="43"/>
      <c r="D117" s="252" t="s">
        <v>2357</v>
      </c>
      <c r="E117" s="43"/>
      <c r="F117" s="253" t="s">
        <v>4187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2357</v>
      </c>
      <c r="AU117" s="20" t="s">
        <v>84</v>
      </c>
    </row>
    <row r="118" s="2" customFormat="1" ht="16.5" customHeight="1">
      <c r="A118" s="41"/>
      <c r="B118" s="42"/>
      <c r="C118" s="210" t="s">
        <v>337</v>
      </c>
      <c r="D118" s="210" t="s">
        <v>278</v>
      </c>
      <c r="E118" s="211" t="s">
        <v>4188</v>
      </c>
      <c r="F118" s="212" t="s">
        <v>4189</v>
      </c>
      <c r="G118" s="213" t="s">
        <v>4156</v>
      </c>
      <c r="H118" s="214">
        <v>1</v>
      </c>
      <c r="I118" s="215"/>
      <c r="J118" s="216">
        <f>ROUND(I118*H118,2)</f>
        <v>0</v>
      </c>
      <c r="K118" s="212" t="s">
        <v>2354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4157</v>
      </c>
      <c r="AT118" s="221" t="s">
        <v>278</v>
      </c>
      <c r="AU118" s="221" t="s">
        <v>84</v>
      </c>
      <c r="AY118" s="20" t="s">
        <v>277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4157</v>
      </c>
      <c r="BM118" s="221" t="s">
        <v>4190</v>
      </c>
    </row>
    <row r="119" s="2" customFormat="1">
      <c r="A119" s="41"/>
      <c r="B119" s="42"/>
      <c r="C119" s="43"/>
      <c r="D119" s="223" t="s">
        <v>283</v>
      </c>
      <c r="E119" s="43"/>
      <c r="F119" s="224" t="s">
        <v>4189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283</v>
      </c>
      <c r="AU119" s="20" t="s">
        <v>84</v>
      </c>
    </row>
    <row r="120" s="2" customFormat="1">
      <c r="A120" s="41"/>
      <c r="B120" s="42"/>
      <c r="C120" s="43"/>
      <c r="D120" s="252" t="s">
        <v>2357</v>
      </c>
      <c r="E120" s="43"/>
      <c r="F120" s="253" t="s">
        <v>4191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2357</v>
      </c>
      <c r="AU120" s="20" t="s">
        <v>84</v>
      </c>
    </row>
    <row r="121" s="2" customFormat="1" ht="16.5" customHeight="1">
      <c r="A121" s="41"/>
      <c r="B121" s="42"/>
      <c r="C121" s="210" t="s">
        <v>214</v>
      </c>
      <c r="D121" s="210" t="s">
        <v>278</v>
      </c>
      <c r="E121" s="211" t="s">
        <v>4192</v>
      </c>
      <c r="F121" s="212" t="s">
        <v>4193</v>
      </c>
      <c r="G121" s="213" t="s">
        <v>4156</v>
      </c>
      <c r="H121" s="214">
        <v>1</v>
      </c>
      <c r="I121" s="215"/>
      <c r="J121" s="216">
        <f>ROUND(I121*H121,2)</f>
        <v>0</v>
      </c>
      <c r="K121" s="212" t="s">
        <v>2354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4157</v>
      </c>
      <c r="AT121" s="221" t="s">
        <v>278</v>
      </c>
      <c r="AU121" s="221" t="s">
        <v>84</v>
      </c>
      <c r="AY121" s="20" t="s">
        <v>277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4157</v>
      </c>
      <c r="BM121" s="221" t="s">
        <v>4194</v>
      </c>
    </row>
    <row r="122" s="2" customFormat="1">
      <c r="A122" s="41"/>
      <c r="B122" s="42"/>
      <c r="C122" s="43"/>
      <c r="D122" s="223" t="s">
        <v>283</v>
      </c>
      <c r="E122" s="43"/>
      <c r="F122" s="224" t="s">
        <v>4193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283</v>
      </c>
      <c r="AU122" s="20" t="s">
        <v>84</v>
      </c>
    </row>
    <row r="123" s="2" customFormat="1">
      <c r="A123" s="41"/>
      <c r="B123" s="42"/>
      <c r="C123" s="43"/>
      <c r="D123" s="252" t="s">
        <v>2357</v>
      </c>
      <c r="E123" s="43"/>
      <c r="F123" s="253" t="s">
        <v>4195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2357</v>
      </c>
      <c r="AU123" s="20" t="s">
        <v>84</v>
      </c>
    </row>
    <row r="124" s="2" customFormat="1" ht="16.5" customHeight="1">
      <c r="A124" s="41"/>
      <c r="B124" s="42"/>
      <c r="C124" s="210" t="s">
        <v>217</v>
      </c>
      <c r="D124" s="210" t="s">
        <v>278</v>
      </c>
      <c r="E124" s="211" t="s">
        <v>4196</v>
      </c>
      <c r="F124" s="212" t="s">
        <v>4197</v>
      </c>
      <c r="G124" s="213" t="s">
        <v>4156</v>
      </c>
      <c r="H124" s="214">
        <v>1</v>
      </c>
      <c r="I124" s="215"/>
      <c r="J124" s="216">
        <f>ROUND(I124*H124,2)</f>
        <v>0</v>
      </c>
      <c r="K124" s="212" t="s">
        <v>2354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4157</v>
      </c>
      <c r="AT124" s="221" t="s">
        <v>278</v>
      </c>
      <c r="AU124" s="221" t="s">
        <v>84</v>
      </c>
      <c r="AY124" s="20" t="s">
        <v>277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4157</v>
      </c>
      <c r="BM124" s="221" t="s">
        <v>4198</v>
      </c>
    </row>
    <row r="125" s="2" customFormat="1">
      <c r="A125" s="41"/>
      <c r="B125" s="42"/>
      <c r="C125" s="43"/>
      <c r="D125" s="223" t="s">
        <v>283</v>
      </c>
      <c r="E125" s="43"/>
      <c r="F125" s="224" t="s">
        <v>4197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283</v>
      </c>
      <c r="AU125" s="20" t="s">
        <v>84</v>
      </c>
    </row>
    <row r="126" s="2" customFormat="1">
      <c r="A126" s="41"/>
      <c r="B126" s="42"/>
      <c r="C126" s="43"/>
      <c r="D126" s="252" t="s">
        <v>2357</v>
      </c>
      <c r="E126" s="43"/>
      <c r="F126" s="253" t="s">
        <v>4199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2357</v>
      </c>
      <c r="AU126" s="20" t="s">
        <v>84</v>
      </c>
    </row>
    <row r="127" s="11" customFormat="1" ht="22.8" customHeight="1">
      <c r="A127" s="11"/>
      <c r="B127" s="196"/>
      <c r="C127" s="197"/>
      <c r="D127" s="198" t="s">
        <v>74</v>
      </c>
      <c r="E127" s="249" t="s">
        <v>4200</v>
      </c>
      <c r="F127" s="249" t="s">
        <v>4201</v>
      </c>
      <c r="G127" s="197"/>
      <c r="H127" s="197"/>
      <c r="I127" s="200"/>
      <c r="J127" s="250">
        <f>BK127</f>
        <v>0</v>
      </c>
      <c r="K127" s="197"/>
      <c r="L127" s="202"/>
      <c r="M127" s="203"/>
      <c r="N127" s="204"/>
      <c r="O127" s="204"/>
      <c r="P127" s="205">
        <f>SUM(P128:P133)</f>
        <v>0</v>
      </c>
      <c r="Q127" s="204"/>
      <c r="R127" s="205">
        <f>SUM(R128:R133)</f>
        <v>0</v>
      </c>
      <c r="S127" s="204"/>
      <c r="T127" s="206">
        <f>SUM(T128:T133)</f>
        <v>0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R127" s="207" t="s">
        <v>306</v>
      </c>
      <c r="AT127" s="208" t="s">
        <v>74</v>
      </c>
      <c r="AU127" s="208" t="s">
        <v>82</v>
      </c>
      <c r="AY127" s="207" t="s">
        <v>277</v>
      </c>
      <c r="BK127" s="209">
        <f>SUM(BK128:BK133)</f>
        <v>0</v>
      </c>
    </row>
    <row r="128" s="2" customFormat="1" ht="16.5" customHeight="1">
      <c r="A128" s="41"/>
      <c r="B128" s="42"/>
      <c r="C128" s="210" t="s">
        <v>220</v>
      </c>
      <c r="D128" s="210" t="s">
        <v>278</v>
      </c>
      <c r="E128" s="211" t="s">
        <v>4202</v>
      </c>
      <c r="F128" s="212" t="s">
        <v>4203</v>
      </c>
      <c r="G128" s="213" t="s">
        <v>4156</v>
      </c>
      <c r="H128" s="214">
        <v>1</v>
      </c>
      <c r="I128" s="215"/>
      <c r="J128" s="216">
        <f>ROUND(I128*H128,2)</f>
        <v>0</v>
      </c>
      <c r="K128" s="212" t="s">
        <v>2354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4157</v>
      </c>
      <c r="AT128" s="221" t="s">
        <v>278</v>
      </c>
      <c r="AU128" s="221" t="s">
        <v>84</v>
      </c>
      <c r="AY128" s="20" t="s">
        <v>277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4157</v>
      </c>
      <c r="BM128" s="221" t="s">
        <v>4204</v>
      </c>
    </row>
    <row r="129" s="2" customFormat="1">
      <c r="A129" s="41"/>
      <c r="B129" s="42"/>
      <c r="C129" s="43"/>
      <c r="D129" s="223" t="s">
        <v>283</v>
      </c>
      <c r="E129" s="43"/>
      <c r="F129" s="224" t="s">
        <v>4203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283</v>
      </c>
      <c r="AU129" s="20" t="s">
        <v>84</v>
      </c>
    </row>
    <row r="130" s="2" customFormat="1">
      <c r="A130" s="41"/>
      <c r="B130" s="42"/>
      <c r="C130" s="43"/>
      <c r="D130" s="252" t="s">
        <v>2357</v>
      </c>
      <c r="E130" s="43"/>
      <c r="F130" s="253" t="s">
        <v>4205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2357</v>
      </c>
      <c r="AU130" s="20" t="s">
        <v>84</v>
      </c>
    </row>
    <row r="131" s="2" customFormat="1" ht="16.5" customHeight="1">
      <c r="A131" s="41"/>
      <c r="B131" s="42"/>
      <c r="C131" s="210" t="s">
        <v>223</v>
      </c>
      <c r="D131" s="210" t="s">
        <v>278</v>
      </c>
      <c r="E131" s="211" t="s">
        <v>4206</v>
      </c>
      <c r="F131" s="212" t="s">
        <v>4207</v>
      </c>
      <c r="G131" s="213" t="s">
        <v>4156</v>
      </c>
      <c r="H131" s="214">
        <v>1</v>
      </c>
      <c r="I131" s="215"/>
      <c r="J131" s="216">
        <f>ROUND(I131*H131,2)</f>
        <v>0</v>
      </c>
      <c r="K131" s="212" t="s">
        <v>2354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4157</v>
      </c>
      <c r="AT131" s="221" t="s">
        <v>278</v>
      </c>
      <c r="AU131" s="221" t="s">
        <v>84</v>
      </c>
      <c r="AY131" s="20" t="s">
        <v>277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4157</v>
      </c>
      <c r="BM131" s="221" t="s">
        <v>4208</v>
      </c>
    </row>
    <row r="132" s="2" customFormat="1">
      <c r="A132" s="41"/>
      <c r="B132" s="42"/>
      <c r="C132" s="43"/>
      <c r="D132" s="223" t="s">
        <v>283</v>
      </c>
      <c r="E132" s="43"/>
      <c r="F132" s="224" t="s">
        <v>4207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283</v>
      </c>
      <c r="AU132" s="20" t="s">
        <v>84</v>
      </c>
    </row>
    <row r="133" s="2" customFormat="1">
      <c r="A133" s="41"/>
      <c r="B133" s="42"/>
      <c r="C133" s="43"/>
      <c r="D133" s="252" t="s">
        <v>2357</v>
      </c>
      <c r="E133" s="43"/>
      <c r="F133" s="253" t="s">
        <v>4209</v>
      </c>
      <c r="G133" s="43"/>
      <c r="H133" s="43"/>
      <c r="I133" s="225"/>
      <c r="J133" s="43"/>
      <c r="K133" s="43"/>
      <c r="L133" s="47"/>
      <c r="M133" s="226"/>
      <c r="N133" s="22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2357</v>
      </c>
      <c r="AU133" s="20" t="s">
        <v>84</v>
      </c>
    </row>
    <row r="134" s="11" customFormat="1" ht="22.8" customHeight="1">
      <c r="A134" s="11"/>
      <c r="B134" s="196"/>
      <c r="C134" s="197"/>
      <c r="D134" s="198" t="s">
        <v>74</v>
      </c>
      <c r="E134" s="249" t="s">
        <v>4210</v>
      </c>
      <c r="F134" s="249" t="s">
        <v>4211</v>
      </c>
      <c r="G134" s="197"/>
      <c r="H134" s="197"/>
      <c r="I134" s="200"/>
      <c r="J134" s="250">
        <f>BK134</f>
        <v>0</v>
      </c>
      <c r="K134" s="197"/>
      <c r="L134" s="202"/>
      <c r="M134" s="203"/>
      <c r="N134" s="204"/>
      <c r="O134" s="204"/>
      <c r="P134" s="205">
        <f>SUM(P135:P151)</f>
        <v>0</v>
      </c>
      <c r="Q134" s="204"/>
      <c r="R134" s="205">
        <f>SUM(R135:R151)</f>
        <v>0</v>
      </c>
      <c r="S134" s="204"/>
      <c r="T134" s="206">
        <f>SUM(T135:T151)</f>
        <v>0</v>
      </c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R134" s="207" t="s">
        <v>306</v>
      </c>
      <c r="AT134" s="208" t="s">
        <v>74</v>
      </c>
      <c r="AU134" s="208" t="s">
        <v>82</v>
      </c>
      <c r="AY134" s="207" t="s">
        <v>277</v>
      </c>
      <c r="BK134" s="209">
        <f>SUM(BK135:BK151)</f>
        <v>0</v>
      </c>
    </row>
    <row r="135" s="2" customFormat="1" ht="16.5" customHeight="1">
      <c r="A135" s="41"/>
      <c r="B135" s="42"/>
      <c r="C135" s="210" t="s">
        <v>226</v>
      </c>
      <c r="D135" s="210" t="s">
        <v>278</v>
      </c>
      <c r="E135" s="211" t="s">
        <v>4212</v>
      </c>
      <c r="F135" s="212" t="s">
        <v>4213</v>
      </c>
      <c r="G135" s="213" t="s">
        <v>4156</v>
      </c>
      <c r="H135" s="214">
        <v>1</v>
      </c>
      <c r="I135" s="215"/>
      <c r="J135" s="216">
        <f>ROUND(I135*H135,2)</f>
        <v>0</v>
      </c>
      <c r="K135" s="212" t="s">
        <v>2354</v>
      </c>
      <c r="L135" s="47"/>
      <c r="M135" s="217" t="s">
        <v>19</v>
      </c>
      <c r="N135" s="218" t="s">
        <v>46</v>
      </c>
      <c r="O135" s="87"/>
      <c r="P135" s="219">
        <f>O135*H135</f>
        <v>0</v>
      </c>
      <c r="Q135" s="219">
        <v>0</v>
      </c>
      <c r="R135" s="219">
        <f>Q135*H135</f>
        <v>0</v>
      </c>
      <c r="S135" s="219">
        <v>0</v>
      </c>
      <c r="T135" s="22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1" t="s">
        <v>4157</v>
      </c>
      <c r="AT135" s="221" t="s">
        <v>278</v>
      </c>
      <c r="AU135" s="221" t="s">
        <v>84</v>
      </c>
      <c r="AY135" s="20" t="s">
        <v>277</v>
      </c>
      <c r="BE135" s="222">
        <f>IF(N135="základní",J135,0)</f>
        <v>0</v>
      </c>
      <c r="BF135" s="222">
        <f>IF(N135="snížená",J135,0)</f>
        <v>0</v>
      </c>
      <c r="BG135" s="222">
        <f>IF(N135="zákl. přenesená",J135,0)</f>
        <v>0</v>
      </c>
      <c r="BH135" s="222">
        <f>IF(N135="sníž. přenesená",J135,0)</f>
        <v>0</v>
      </c>
      <c r="BI135" s="222">
        <f>IF(N135="nulová",J135,0)</f>
        <v>0</v>
      </c>
      <c r="BJ135" s="20" t="s">
        <v>82</v>
      </c>
      <c r="BK135" s="222">
        <f>ROUND(I135*H135,2)</f>
        <v>0</v>
      </c>
      <c r="BL135" s="20" t="s">
        <v>4157</v>
      </c>
      <c r="BM135" s="221" t="s">
        <v>4214</v>
      </c>
    </row>
    <row r="136" s="2" customFormat="1">
      <c r="A136" s="41"/>
      <c r="B136" s="42"/>
      <c r="C136" s="43"/>
      <c r="D136" s="223" t="s">
        <v>283</v>
      </c>
      <c r="E136" s="43"/>
      <c r="F136" s="224" t="s">
        <v>4215</v>
      </c>
      <c r="G136" s="43"/>
      <c r="H136" s="43"/>
      <c r="I136" s="225"/>
      <c r="J136" s="43"/>
      <c r="K136" s="43"/>
      <c r="L136" s="47"/>
      <c r="M136" s="226"/>
      <c r="N136" s="22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283</v>
      </c>
      <c r="AU136" s="20" t="s">
        <v>84</v>
      </c>
    </row>
    <row r="137" s="2" customFormat="1">
      <c r="A137" s="41"/>
      <c r="B137" s="42"/>
      <c r="C137" s="43"/>
      <c r="D137" s="252" t="s">
        <v>2357</v>
      </c>
      <c r="E137" s="43"/>
      <c r="F137" s="253" t="s">
        <v>4216</v>
      </c>
      <c r="G137" s="43"/>
      <c r="H137" s="43"/>
      <c r="I137" s="225"/>
      <c r="J137" s="43"/>
      <c r="K137" s="43"/>
      <c r="L137" s="47"/>
      <c r="M137" s="226"/>
      <c r="N137" s="22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2357</v>
      </c>
      <c r="AU137" s="20" t="s">
        <v>84</v>
      </c>
    </row>
    <row r="138" s="2" customFormat="1" ht="16.5" customHeight="1">
      <c r="A138" s="41"/>
      <c r="B138" s="42"/>
      <c r="C138" s="210" t="s">
        <v>8</v>
      </c>
      <c r="D138" s="210" t="s">
        <v>278</v>
      </c>
      <c r="E138" s="211" t="s">
        <v>4217</v>
      </c>
      <c r="F138" s="212" t="s">
        <v>4218</v>
      </c>
      <c r="G138" s="213" t="s">
        <v>4156</v>
      </c>
      <c r="H138" s="214">
        <v>1</v>
      </c>
      <c r="I138" s="215"/>
      <c r="J138" s="216">
        <f>ROUND(I138*H138,2)</f>
        <v>0</v>
      </c>
      <c r="K138" s="212" t="s">
        <v>2354</v>
      </c>
      <c r="L138" s="47"/>
      <c r="M138" s="217" t="s">
        <v>19</v>
      </c>
      <c r="N138" s="218" t="s">
        <v>46</v>
      </c>
      <c r="O138" s="87"/>
      <c r="P138" s="219">
        <f>O138*H138</f>
        <v>0</v>
      </c>
      <c r="Q138" s="219">
        <v>0</v>
      </c>
      <c r="R138" s="219">
        <f>Q138*H138</f>
        <v>0</v>
      </c>
      <c r="S138" s="219">
        <v>0</v>
      </c>
      <c r="T138" s="22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1" t="s">
        <v>4157</v>
      </c>
      <c r="AT138" s="221" t="s">
        <v>278</v>
      </c>
      <c r="AU138" s="221" t="s">
        <v>84</v>
      </c>
      <c r="AY138" s="20" t="s">
        <v>277</v>
      </c>
      <c r="BE138" s="222">
        <f>IF(N138="základní",J138,0)</f>
        <v>0</v>
      </c>
      <c r="BF138" s="222">
        <f>IF(N138="snížená",J138,0)</f>
        <v>0</v>
      </c>
      <c r="BG138" s="222">
        <f>IF(N138="zákl. přenesená",J138,0)</f>
        <v>0</v>
      </c>
      <c r="BH138" s="222">
        <f>IF(N138="sníž. přenesená",J138,0)</f>
        <v>0</v>
      </c>
      <c r="BI138" s="222">
        <f>IF(N138="nulová",J138,0)</f>
        <v>0</v>
      </c>
      <c r="BJ138" s="20" t="s">
        <v>82</v>
      </c>
      <c r="BK138" s="222">
        <f>ROUND(I138*H138,2)</f>
        <v>0</v>
      </c>
      <c r="BL138" s="20" t="s">
        <v>4157</v>
      </c>
      <c r="BM138" s="221" t="s">
        <v>4219</v>
      </c>
    </row>
    <row r="139" s="2" customFormat="1">
      <c r="A139" s="41"/>
      <c r="B139" s="42"/>
      <c r="C139" s="43"/>
      <c r="D139" s="223" t="s">
        <v>283</v>
      </c>
      <c r="E139" s="43"/>
      <c r="F139" s="224" t="s">
        <v>4218</v>
      </c>
      <c r="G139" s="43"/>
      <c r="H139" s="43"/>
      <c r="I139" s="225"/>
      <c r="J139" s="43"/>
      <c r="K139" s="43"/>
      <c r="L139" s="47"/>
      <c r="M139" s="226"/>
      <c r="N139" s="22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283</v>
      </c>
      <c r="AU139" s="20" t="s">
        <v>84</v>
      </c>
    </row>
    <row r="140" s="2" customFormat="1">
      <c r="A140" s="41"/>
      <c r="B140" s="42"/>
      <c r="C140" s="43"/>
      <c r="D140" s="252" t="s">
        <v>2357</v>
      </c>
      <c r="E140" s="43"/>
      <c r="F140" s="253" t="s">
        <v>4220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2357</v>
      </c>
      <c r="AU140" s="20" t="s">
        <v>84</v>
      </c>
    </row>
    <row r="141" s="2" customFormat="1" ht="16.5" customHeight="1">
      <c r="A141" s="41"/>
      <c r="B141" s="42"/>
      <c r="C141" s="210" t="s">
        <v>231</v>
      </c>
      <c r="D141" s="210" t="s">
        <v>278</v>
      </c>
      <c r="E141" s="211" t="s">
        <v>4221</v>
      </c>
      <c r="F141" s="212" t="s">
        <v>4222</v>
      </c>
      <c r="G141" s="213" t="s">
        <v>4156</v>
      </c>
      <c r="H141" s="214">
        <v>30</v>
      </c>
      <c r="I141" s="215"/>
      <c r="J141" s="216">
        <f>ROUND(I141*H141,2)</f>
        <v>0</v>
      </c>
      <c r="K141" s="212" t="s">
        <v>2354</v>
      </c>
      <c r="L141" s="47"/>
      <c r="M141" s="217" t="s">
        <v>19</v>
      </c>
      <c r="N141" s="218" t="s">
        <v>46</v>
      </c>
      <c r="O141" s="87"/>
      <c r="P141" s="219">
        <f>O141*H141</f>
        <v>0</v>
      </c>
      <c r="Q141" s="219">
        <v>0</v>
      </c>
      <c r="R141" s="219">
        <f>Q141*H141</f>
        <v>0</v>
      </c>
      <c r="S141" s="219">
        <v>0</v>
      </c>
      <c r="T141" s="22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1" t="s">
        <v>4157</v>
      </c>
      <c r="AT141" s="221" t="s">
        <v>278</v>
      </c>
      <c r="AU141" s="221" t="s">
        <v>84</v>
      </c>
      <c r="AY141" s="20" t="s">
        <v>277</v>
      </c>
      <c r="BE141" s="222">
        <f>IF(N141="základní",J141,0)</f>
        <v>0</v>
      </c>
      <c r="BF141" s="222">
        <f>IF(N141="snížená",J141,0)</f>
        <v>0</v>
      </c>
      <c r="BG141" s="222">
        <f>IF(N141="zákl. přenesená",J141,0)</f>
        <v>0</v>
      </c>
      <c r="BH141" s="222">
        <f>IF(N141="sníž. přenesená",J141,0)</f>
        <v>0</v>
      </c>
      <c r="BI141" s="222">
        <f>IF(N141="nulová",J141,0)</f>
        <v>0</v>
      </c>
      <c r="BJ141" s="20" t="s">
        <v>82</v>
      </c>
      <c r="BK141" s="222">
        <f>ROUND(I141*H141,2)</f>
        <v>0</v>
      </c>
      <c r="BL141" s="20" t="s">
        <v>4157</v>
      </c>
      <c r="BM141" s="221" t="s">
        <v>4223</v>
      </c>
    </row>
    <row r="142" s="2" customFormat="1">
      <c r="A142" s="41"/>
      <c r="B142" s="42"/>
      <c r="C142" s="43"/>
      <c r="D142" s="223" t="s">
        <v>283</v>
      </c>
      <c r="E142" s="43"/>
      <c r="F142" s="224" t="s">
        <v>4222</v>
      </c>
      <c r="G142" s="43"/>
      <c r="H142" s="43"/>
      <c r="I142" s="225"/>
      <c r="J142" s="43"/>
      <c r="K142" s="43"/>
      <c r="L142" s="47"/>
      <c r="M142" s="226"/>
      <c r="N142" s="22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283</v>
      </c>
      <c r="AU142" s="20" t="s">
        <v>84</v>
      </c>
    </row>
    <row r="143" s="2" customFormat="1">
      <c r="A143" s="41"/>
      <c r="B143" s="42"/>
      <c r="C143" s="43"/>
      <c r="D143" s="252" t="s">
        <v>2357</v>
      </c>
      <c r="E143" s="43"/>
      <c r="F143" s="253" t="s">
        <v>4224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2357</v>
      </c>
      <c r="AU143" s="20" t="s">
        <v>84</v>
      </c>
    </row>
    <row r="144" s="2" customFormat="1">
      <c r="A144" s="41"/>
      <c r="B144" s="42"/>
      <c r="C144" s="43"/>
      <c r="D144" s="223" t="s">
        <v>1002</v>
      </c>
      <c r="E144" s="43"/>
      <c r="F144" s="251" t="s">
        <v>4225</v>
      </c>
      <c r="G144" s="43"/>
      <c r="H144" s="43"/>
      <c r="I144" s="225"/>
      <c r="J144" s="43"/>
      <c r="K144" s="43"/>
      <c r="L144" s="47"/>
      <c r="M144" s="226"/>
      <c r="N144" s="22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1002</v>
      </c>
      <c r="AU144" s="20" t="s">
        <v>84</v>
      </c>
    </row>
    <row r="145" s="2" customFormat="1" ht="16.5" customHeight="1">
      <c r="A145" s="41"/>
      <c r="B145" s="42"/>
      <c r="C145" s="210" t="s">
        <v>234</v>
      </c>
      <c r="D145" s="210" t="s">
        <v>278</v>
      </c>
      <c r="E145" s="211" t="s">
        <v>4226</v>
      </c>
      <c r="F145" s="212" t="s">
        <v>4227</v>
      </c>
      <c r="G145" s="213" t="s">
        <v>4156</v>
      </c>
      <c r="H145" s="214">
        <v>1</v>
      </c>
      <c r="I145" s="215"/>
      <c r="J145" s="216">
        <f>ROUND(I145*H145,2)</f>
        <v>0</v>
      </c>
      <c r="K145" s="212" t="s">
        <v>2354</v>
      </c>
      <c r="L145" s="47"/>
      <c r="M145" s="217" t="s">
        <v>19</v>
      </c>
      <c r="N145" s="218" t="s">
        <v>46</v>
      </c>
      <c r="O145" s="87"/>
      <c r="P145" s="219">
        <f>O145*H145</f>
        <v>0</v>
      </c>
      <c r="Q145" s="219">
        <v>0</v>
      </c>
      <c r="R145" s="219">
        <f>Q145*H145</f>
        <v>0</v>
      </c>
      <c r="S145" s="219">
        <v>0</v>
      </c>
      <c r="T145" s="220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1" t="s">
        <v>4157</v>
      </c>
      <c r="AT145" s="221" t="s">
        <v>278</v>
      </c>
      <c r="AU145" s="221" t="s">
        <v>84</v>
      </c>
      <c r="AY145" s="20" t="s">
        <v>277</v>
      </c>
      <c r="BE145" s="222">
        <f>IF(N145="základní",J145,0)</f>
        <v>0</v>
      </c>
      <c r="BF145" s="222">
        <f>IF(N145="snížená",J145,0)</f>
        <v>0</v>
      </c>
      <c r="BG145" s="222">
        <f>IF(N145="zákl. přenesená",J145,0)</f>
        <v>0</v>
      </c>
      <c r="BH145" s="222">
        <f>IF(N145="sníž. přenesená",J145,0)</f>
        <v>0</v>
      </c>
      <c r="BI145" s="222">
        <f>IF(N145="nulová",J145,0)</f>
        <v>0</v>
      </c>
      <c r="BJ145" s="20" t="s">
        <v>82</v>
      </c>
      <c r="BK145" s="222">
        <f>ROUND(I145*H145,2)</f>
        <v>0</v>
      </c>
      <c r="BL145" s="20" t="s">
        <v>4157</v>
      </c>
      <c r="BM145" s="221" t="s">
        <v>4228</v>
      </c>
    </row>
    <row r="146" s="2" customFormat="1">
      <c r="A146" s="41"/>
      <c r="B146" s="42"/>
      <c r="C146" s="43"/>
      <c r="D146" s="223" t="s">
        <v>283</v>
      </c>
      <c r="E146" s="43"/>
      <c r="F146" s="224" t="s">
        <v>4227</v>
      </c>
      <c r="G146" s="43"/>
      <c r="H146" s="43"/>
      <c r="I146" s="225"/>
      <c r="J146" s="43"/>
      <c r="K146" s="43"/>
      <c r="L146" s="47"/>
      <c r="M146" s="226"/>
      <c r="N146" s="22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283</v>
      </c>
      <c r="AU146" s="20" t="s">
        <v>84</v>
      </c>
    </row>
    <row r="147" s="2" customFormat="1">
      <c r="A147" s="41"/>
      <c r="B147" s="42"/>
      <c r="C147" s="43"/>
      <c r="D147" s="252" t="s">
        <v>2357</v>
      </c>
      <c r="E147" s="43"/>
      <c r="F147" s="253" t="s">
        <v>4229</v>
      </c>
      <c r="G147" s="43"/>
      <c r="H147" s="43"/>
      <c r="I147" s="225"/>
      <c r="J147" s="43"/>
      <c r="K147" s="43"/>
      <c r="L147" s="47"/>
      <c r="M147" s="226"/>
      <c r="N147" s="22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2357</v>
      </c>
      <c r="AU147" s="20" t="s">
        <v>84</v>
      </c>
    </row>
    <row r="148" s="2" customFormat="1" ht="16.5" customHeight="1">
      <c r="A148" s="41"/>
      <c r="B148" s="42"/>
      <c r="C148" s="210" t="s">
        <v>237</v>
      </c>
      <c r="D148" s="210" t="s">
        <v>278</v>
      </c>
      <c r="E148" s="211" t="s">
        <v>4230</v>
      </c>
      <c r="F148" s="212" t="s">
        <v>4231</v>
      </c>
      <c r="G148" s="213" t="s">
        <v>4156</v>
      </c>
      <c r="H148" s="214">
        <v>1</v>
      </c>
      <c r="I148" s="215"/>
      <c r="J148" s="216">
        <f>ROUND(I148*H148,2)</f>
        <v>0</v>
      </c>
      <c r="K148" s="212" t="s">
        <v>2354</v>
      </c>
      <c r="L148" s="47"/>
      <c r="M148" s="217" t="s">
        <v>19</v>
      </c>
      <c r="N148" s="218" t="s">
        <v>46</v>
      </c>
      <c r="O148" s="87"/>
      <c r="P148" s="219">
        <f>O148*H148</f>
        <v>0</v>
      </c>
      <c r="Q148" s="219">
        <v>0</v>
      </c>
      <c r="R148" s="219">
        <f>Q148*H148</f>
        <v>0</v>
      </c>
      <c r="S148" s="219">
        <v>0</v>
      </c>
      <c r="T148" s="22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1" t="s">
        <v>4157</v>
      </c>
      <c r="AT148" s="221" t="s">
        <v>278</v>
      </c>
      <c r="AU148" s="221" t="s">
        <v>84</v>
      </c>
      <c r="AY148" s="20" t="s">
        <v>277</v>
      </c>
      <c r="BE148" s="222">
        <f>IF(N148="základní",J148,0)</f>
        <v>0</v>
      </c>
      <c r="BF148" s="222">
        <f>IF(N148="snížená",J148,0)</f>
        <v>0</v>
      </c>
      <c r="BG148" s="222">
        <f>IF(N148="zákl. přenesená",J148,0)</f>
        <v>0</v>
      </c>
      <c r="BH148" s="222">
        <f>IF(N148="sníž. přenesená",J148,0)</f>
        <v>0</v>
      </c>
      <c r="BI148" s="222">
        <f>IF(N148="nulová",J148,0)</f>
        <v>0</v>
      </c>
      <c r="BJ148" s="20" t="s">
        <v>82</v>
      </c>
      <c r="BK148" s="222">
        <f>ROUND(I148*H148,2)</f>
        <v>0</v>
      </c>
      <c r="BL148" s="20" t="s">
        <v>4157</v>
      </c>
      <c r="BM148" s="221" t="s">
        <v>4232</v>
      </c>
    </row>
    <row r="149" s="2" customFormat="1">
      <c r="A149" s="41"/>
      <c r="B149" s="42"/>
      <c r="C149" s="43"/>
      <c r="D149" s="223" t="s">
        <v>283</v>
      </c>
      <c r="E149" s="43"/>
      <c r="F149" s="224" t="s">
        <v>4233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283</v>
      </c>
      <c r="AU149" s="20" t="s">
        <v>84</v>
      </c>
    </row>
    <row r="150" s="2" customFormat="1">
      <c r="A150" s="41"/>
      <c r="B150" s="42"/>
      <c r="C150" s="43"/>
      <c r="D150" s="252" t="s">
        <v>2357</v>
      </c>
      <c r="E150" s="43"/>
      <c r="F150" s="253" t="s">
        <v>4234</v>
      </c>
      <c r="G150" s="43"/>
      <c r="H150" s="43"/>
      <c r="I150" s="225"/>
      <c r="J150" s="43"/>
      <c r="K150" s="43"/>
      <c r="L150" s="47"/>
      <c r="M150" s="226"/>
      <c r="N150" s="22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2357</v>
      </c>
      <c r="AU150" s="20" t="s">
        <v>84</v>
      </c>
    </row>
    <row r="151" s="2" customFormat="1">
      <c r="A151" s="41"/>
      <c r="B151" s="42"/>
      <c r="C151" s="43"/>
      <c r="D151" s="223" t="s">
        <v>1002</v>
      </c>
      <c r="E151" s="43"/>
      <c r="F151" s="251" t="s">
        <v>4235</v>
      </c>
      <c r="G151" s="43"/>
      <c r="H151" s="43"/>
      <c r="I151" s="225"/>
      <c r="J151" s="43"/>
      <c r="K151" s="43"/>
      <c r="L151" s="47"/>
      <c r="M151" s="226"/>
      <c r="N151" s="22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1002</v>
      </c>
      <c r="AU151" s="20" t="s">
        <v>84</v>
      </c>
    </row>
    <row r="152" s="11" customFormat="1" ht="22.8" customHeight="1">
      <c r="A152" s="11"/>
      <c r="B152" s="196"/>
      <c r="C152" s="197"/>
      <c r="D152" s="198" t="s">
        <v>74</v>
      </c>
      <c r="E152" s="249" t="s">
        <v>4236</v>
      </c>
      <c r="F152" s="249" t="s">
        <v>4237</v>
      </c>
      <c r="G152" s="197"/>
      <c r="H152" s="197"/>
      <c r="I152" s="200"/>
      <c r="J152" s="250">
        <f>BK152</f>
        <v>0</v>
      </c>
      <c r="K152" s="197"/>
      <c r="L152" s="202"/>
      <c r="M152" s="203"/>
      <c r="N152" s="204"/>
      <c r="O152" s="204"/>
      <c r="P152" s="205">
        <f>SUM(P153:P155)</f>
        <v>0</v>
      </c>
      <c r="Q152" s="204"/>
      <c r="R152" s="205">
        <f>SUM(R153:R155)</f>
        <v>0</v>
      </c>
      <c r="S152" s="204"/>
      <c r="T152" s="206">
        <f>SUM(T153:T155)</f>
        <v>0</v>
      </c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R152" s="207" t="s">
        <v>306</v>
      </c>
      <c r="AT152" s="208" t="s">
        <v>74</v>
      </c>
      <c r="AU152" s="208" t="s">
        <v>82</v>
      </c>
      <c r="AY152" s="207" t="s">
        <v>277</v>
      </c>
      <c r="BK152" s="209">
        <f>SUM(BK153:BK155)</f>
        <v>0</v>
      </c>
    </row>
    <row r="153" s="2" customFormat="1" ht="16.5" customHeight="1">
      <c r="A153" s="41"/>
      <c r="B153" s="42"/>
      <c r="C153" s="210" t="s">
        <v>418</v>
      </c>
      <c r="D153" s="210" t="s">
        <v>278</v>
      </c>
      <c r="E153" s="211" t="s">
        <v>4238</v>
      </c>
      <c r="F153" s="212" t="s">
        <v>4239</v>
      </c>
      <c r="G153" s="213" t="s">
        <v>4156</v>
      </c>
      <c r="H153" s="214">
        <v>1</v>
      </c>
      <c r="I153" s="215"/>
      <c r="J153" s="216">
        <f>ROUND(I153*H153,2)</f>
        <v>0</v>
      </c>
      <c r="K153" s="212" t="s">
        <v>2354</v>
      </c>
      <c r="L153" s="47"/>
      <c r="M153" s="217" t="s">
        <v>19</v>
      </c>
      <c r="N153" s="218" t="s">
        <v>46</v>
      </c>
      <c r="O153" s="87"/>
      <c r="P153" s="219">
        <f>O153*H153</f>
        <v>0</v>
      </c>
      <c r="Q153" s="219">
        <v>0</v>
      </c>
      <c r="R153" s="219">
        <f>Q153*H153</f>
        <v>0</v>
      </c>
      <c r="S153" s="219">
        <v>0</v>
      </c>
      <c r="T153" s="22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1" t="s">
        <v>4157</v>
      </c>
      <c r="AT153" s="221" t="s">
        <v>278</v>
      </c>
      <c r="AU153" s="221" t="s">
        <v>84</v>
      </c>
      <c r="AY153" s="20" t="s">
        <v>277</v>
      </c>
      <c r="BE153" s="222">
        <f>IF(N153="základní",J153,0)</f>
        <v>0</v>
      </c>
      <c r="BF153" s="222">
        <f>IF(N153="snížená",J153,0)</f>
        <v>0</v>
      </c>
      <c r="BG153" s="222">
        <f>IF(N153="zákl. přenesená",J153,0)</f>
        <v>0</v>
      </c>
      <c r="BH153" s="222">
        <f>IF(N153="sníž. přenesená",J153,0)</f>
        <v>0</v>
      </c>
      <c r="BI153" s="222">
        <f>IF(N153="nulová",J153,0)</f>
        <v>0</v>
      </c>
      <c r="BJ153" s="20" t="s">
        <v>82</v>
      </c>
      <c r="BK153" s="222">
        <f>ROUND(I153*H153,2)</f>
        <v>0</v>
      </c>
      <c r="BL153" s="20" t="s">
        <v>4157</v>
      </c>
      <c r="BM153" s="221" t="s">
        <v>4240</v>
      </c>
    </row>
    <row r="154" s="2" customFormat="1">
      <c r="A154" s="41"/>
      <c r="B154" s="42"/>
      <c r="C154" s="43"/>
      <c r="D154" s="223" t="s">
        <v>283</v>
      </c>
      <c r="E154" s="43"/>
      <c r="F154" s="224" t="s">
        <v>4239</v>
      </c>
      <c r="G154" s="43"/>
      <c r="H154" s="43"/>
      <c r="I154" s="225"/>
      <c r="J154" s="43"/>
      <c r="K154" s="43"/>
      <c r="L154" s="47"/>
      <c r="M154" s="226"/>
      <c r="N154" s="22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283</v>
      </c>
      <c r="AU154" s="20" t="s">
        <v>84</v>
      </c>
    </row>
    <row r="155" s="2" customFormat="1">
      <c r="A155" s="41"/>
      <c r="B155" s="42"/>
      <c r="C155" s="43"/>
      <c r="D155" s="252" t="s">
        <v>2357</v>
      </c>
      <c r="E155" s="43"/>
      <c r="F155" s="253" t="s">
        <v>4241</v>
      </c>
      <c r="G155" s="43"/>
      <c r="H155" s="43"/>
      <c r="I155" s="225"/>
      <c r="J155" s="43"/>
      <c r="K155" s="43"/>
      <c r="L155" s="47"/>
      <c r="M155" s="226"/>
      <c r="N155" s="22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2357</v>
      </c>
      <c r="AU155" s="20" t="s">
        <v>84</v>
      </c>
    </row>
    <row r="156" s="11" customFormat="1" ht="22.8" customHeight="1">
      <c r="A156" s="11"/>
      <c r="B156" s="196"/>
      <c r="C156" s="197"/>
      <c r="D156" s="198" t="s">
        <v>74</v>
      </c>
      <c r="E156" s="249" t="s">
        <v>4242</v>
      </c>
      <c r="F156" s="249" t="s">
        <v>4243</v>
      </c>
      <c r="G156" s="197"/>
      <c r="H156" s="197"/>
      <c r="I156" s="200"/>
      <c r="J156" s="250">
        <f>BK156</f>
        <v>0</v>
      </c>
      <c r="K156" s="197"/>
      <c r="L156" s="202"/>
      <c r="M156" s="203"/>
      <c r="N156" s="204"/>
      <c r="O156" s="204"/>
      <c r="P156" s="205">
        <f>SUM(P157:P161)</f>
        <v>0</v>
      </c>
      <c r="Q156" s="204"/>
      <c r="R156" s="205">
        <f>SUM(R157:R161)</f>
        <v>0</v>
      </c>
      <c r="S156" s="204"/>
      <c r="T156" s="206">
        <f>SUM(T157:T161)</f>
        <v>0</v>
      </c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R156" s="207" t="s">
        <v>306</v>
      </c>
      <c r="AT156" s="208" t="s">
        <v>74</v>
      </c>
      <c r="AU156" s="208" t="s">
        <v>82</v>
      </c>
      <c r="AY156" s="207" t="s">
        <v>277</v>
      </c>
      <c r="BK156" s="209">
        <f>SUM(BK157:BK161)</f>
        <v>0</v>
      </c>
    </row>
    <row r="157" s="2" customFormat="1" ht="16.5" customHeight="1">
      <c r="A157" s="41"/>
      <c r="B157" s="42"/>
      <c r="C157" s="210" t="s">
        <v>429</v>
      </c>
      <c r="D157" s="210" t="s">
        <v>278</v>
      </c>
      <c r="E157" s="211" t="s">
        <v>4244</v>
      </c>
      <c r="F157" s="212" t="s">
        <v>4245</v>
      </c>
      <c r="G157" s="213" t="s">
        <v>4156</v>
      </c>
      <c r="H157" s="214">
        <v>1</v>
      </c>
      <c r="I157" s="215"/>
      <c r="J157" s="216">
        <f>ROUND(I157*H157,2)</f>
        <v>0</v>
      </c>
      <c r="K157" s="212" t="s">
        <v>19</v>
      </c>
      <c r="L157" s="47"/>
      <c r="M157" s="217" t="s">
        <v>19</v>
      </c>
      <c r="N157" s="218" t="s">
        <v>46</v>
      </c>
      <c r="O157" s="87"/>
      <c r="P157" s="219">
        <f>O157*H157</f>
        <v>0</v>
      </c>
      <c r="Q157" s="219">
        <v>0</v>
      </c>
      <c r="R157" s="219">
        <f>Q157*H157</f>
        <v>0</v>
      </c>
      <c r="S157" s="219">
        <v>0</v>
      </c>
      <c r="T157" s="22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1" t="s">
        <v>4157</v>
      </c>
      <c r="AT157" s="221" t="s">
        <v>278</v>
      </c>
      <c r="AU157" s="221" t="s">
        <v>84</v>
      </c>
      <c r="AY157" s="20" t="s">
        <v>277</v>
      </c>
      <c r="BE157" s="222">
        <f>IF(N157="základní",J157,0)</f>
        <v>0</v>
      </c>
      <c r="BF157" s="222">
        <f>IF(N157="snížená",J157,0)</f>
        <v>0</v>
      </c>
      <c r="BG157" s="222">
        <f>IF(N157="zákl. přenesená",J157,0)</f>
        <v>0</v>
      </c>
      <c r="BH157" s="222">
        <f>IF(N157="sníž. přenesená",J157,0)</f>
        <v>0</v>
      </c>
      <c r="BI157" s="222">
        <f>IF(N157="nulová",J157,0)</f>
        <v>0</v>
      </c>
      <c r="BJ157" s="20" t="s">
        <v>82</v>
      </c>
      <c r="BK157" s="222">
        <f>ROUND(I157*H157,2)</f>
        <v>0</v>
      </c>
      <c r="BL157" s="20" t="s">
        <v>4157</v>
      </c>
      <c r="BM157" s="221" t="s">
        <v>4246</v>
      </c>
    </row>
    <row r="158" s="2" customFormat="1">
      <c r="A158" s="41"/>
      <c r="B158" s="42"/>
      <c r="C158" s="43"/>
      <c r="D158" s="223" t="s">
        <v>283</v>
      </c>
      <c r="E158" s="43"/>
      <c r="F158" s="224" t="s">
        <v>4245</v>
      </c>
      <c r="G158" s="43"/>
      <c r="H158" s="43"/>
      <c r="I158" s="225"/>
      <c r="J158" s="43"/>
      <c r="K158" s="43"/>
      <c r="L158" s="47"/>
      <c r="M158" s="226"/>
      <c r="N158" s="22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283</v>
      </c>
      <c r="AU158" s="20" t="s">
        <v>84</v>
      </c>
    </row>
    <row r="159" s="2" customFormat="1" ht="16.5" customHeight="1">
      <c r="A159" s="41"/>
      <c r="B159" s="42"/>
      <c r="C159" s="210" t="s">
        <v>7</v>
      </c>
      <c r="D159" s="210" t="s">
        <v>278</v>
      </c>
      <c r="E159" s="211" t="s">
        <v>4247</v>
      </c>
      <c r="F159" s="212" t="s">
        <v>4248</v>
      </c>
      <c r="G159" s="213" t="s">
        <v>4156</v>
      </c>
      <c r="H159" s="214">
        <v>1</v>
      </c>
      <c r="I159" s="215"/>
      <c r="J159" s="216">
        <f>ROUND(I159*H159,2)</f>
        <v>0</v>
      </c>
      <c r="K159" s="212" t="s">
        <v>2354</v>
      </c>
      <c r="L159" s="47"/>
      <c r="M159" s="217" t="s">
        <v>19</v>
      </c>
      <c r="N159" s="218" t="s">
        <v>46</v>
      </c>
      <c r="O159" s="87"/>
      <c r="P159" s="219">
        <f>O159*H159</f>
        <v>0</v>
      </c>
      <c r="Q159" s="219">
        <v>0</v>
      </c>
      <c r="R159" s="219">
        <f>Q159*H159</f>
        <v>0</v>
      </c>
      <c r="S159" s="219">
        <v>0</v>
      </c>
      <c r="T159" s="220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1" t="s">
        <v>4157</v>
      </c>
      <c r="AT159" s="221" t="s">
        <v>278</v>
      </c>
      <c r="AU159" s="221" t="s">
        <v>84</v>
      </c>
      <c r="AY159" s="20" t="s">
        <v>277</v>
      </c>
      <c r="BE159" s="222">
        <f>IF(N159="základní",J159,0)</f>
        <v>0</v>
      </c>
      <c r="BF159" s="222">
        <f>IF(N159="snížená",J159,0)</f>
        <v>0</v>
      </c>
      <c r="BG159" s="222">
        <f>IF(N159="zákl. přenesená",J159,0)</f>
        <v>0</v>
      </c>
      <c r="BH159" s="222">
        <f>IF(N159="sníž. přenesená",J159,0)</f>
        <v>0</v>
      </c>
      <c r="BI159" s="222">
        <f>IF(N159="nulová",J159,0)</f>
        <v>0</v>
      </c>
      <c r="BJ159" s="20" t="s">
        <v>82</v>
      </c>
      <c r="BK159" s="222">
        <f>ROUND(I159*H159,2)</f>
        <v>0</v>
      </c>
      <c r="BL159" s="20" t="s">
        <v>4157</v>
      </c>
      <c r="BM159" s="221" t="s">
        <v>4249</v>
      </c>
    </row>
    <row r="160" s="2" customFormat="1">
      <c r="A160" s="41"/>
      <c r="B160" s="42"/>
      <c r="C160" s="43"/>
      <c r="D160" s="223" t="s">
        <v>283</v>
      </c>
      <c r="E160" s="43"/>
      <c r="F160" s="224" t="s">
        <v>4248</v>
      </c>
      <c r="G160" s="43"/>
      <c r="H160" s="43"/>
      <c r="I160" s="225"/>
      <c r="J160" s="43"/>
      <c r="K160" s="43"/>
      <c r="L160" s="47"/>
      <c r="M160" s="226"/>
      <c r="N160" s="22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283</v>
      </c>
      <c r="AU160" s="20" t="s">
        <v>84</v>
      </c>
    </row>
    <row r="161" s="2" customFormat="1">
      <c r="A161" s="41"/>
      <c r="B161" s="42"/>
      <c r="C161" s="43"/>
      <c r="D161" s="252" t="s">
        <v>2357</v>
      </c>
      <c r="E161" s="43"/>
      <c r="F161" s="253" t="s">
        <v>4250</v>
      </c>
      <c r="G161" s="43"/>
      <c r="H161" s="43"/>
      <c r="I161" s="225"/>
      <c r="J161" s="43"/>
      <c r="K161" s="43"/>
      <c r="L161" s="47"/>
      <c r="M161" s="226"/>
      <c r="N161" s="22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2357</v>
      </c>
      <c r="AU161" s="20" t="s">
        <v>84</v>
      </c>
    </row>
    <row r="162" s="11" customFormat="1" ht="22.8" customHeight="1">
      <c r="A162" s="11"/>
      <c r="B162" s="196"/>
      <c r="C162" s="197"/>
      <c r="D162" s="198" t="s">
        <v>74</v>
      </c>
      <c r="E162" s="249" t="s">
        <v>4251</v>
      </c>
      <c r="F162" s="249" t="s">
        <v>4252</v>
      </c>
      <c r="G162" s="197"/>
      <c r="H162" s="197"/>
      <c r="I162" s="200"/>
      <c r="J162" s="250">
        <f>BK162</f>
        <v>0</v>
      </c>
      <c r="K162" s="197"/>
      <c r="L162" s="202"/>
      <c r="M162" s="203"/>
      <c r="N162" s="204"/>
      <c r="O162" s="204"/>
      <c r="P162" s="205">
        <f>SUM(P163:P168)</f>
        <v>0</v>
      </c>
      <c r="Q162" s="204"/>
      <c r="R162" s="205">
        <f>SUM(R163:R168)</f>
        <v>0</v>
      </c>
      <c r="S162" s="204"/>
      <c r="T162" s="206">
        <f>SUM(T163:T168)</f>
        <v>0</v>
      </c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R162" s="207" t="s">
        <v>306</v>
      </c>
      <c r="AT162" s="208" t="s">
        <v>74</v>
      </c>
      <c r="AU162" s="208" t="s">
        <v>82</v>
      </c>
      <c r="AY162" s="207" t="s">
        <v>277</v>
      </c>
      <c r="BK162" s="209">
        <f>SUM(BK163:BK168)</f>
        <v>0</v>
      </c>
    </row>
    <row r="163" s="2" customFormat="1" ht="16.5" customHeight="1">
      <c r="A163" s="41"/>
      <c r="B163" s="42"/>
      <c r="C163" s="210" t="s">
        <v>446</v>
      </c>
      <c r="D163" s="210" t="s">
        <v>278</v>
      </c>
      <c r="E163" s="211" t="s">
        <v>4253</v>
      </c>
      <c r="F163" s="212" t="s">
        <v>4254</v>
      </c>
      <c r="G163" s="213" t="s">
        <v>4156</v>
      </c>
      <c r="H163" s="214">
        <v>1</v>
      </c>
      <c r="I163" s="215"/>
      <c r="J163" s="216">
        <f>ROUND(I163*H163,2)</f>
        <v>0</v>
      </c>
      <c r="K163" s="212" t="s">
        <v>2354</v>
      </c>
      <c r="L163" s="47"/>
      <c r="M163" s="217" t="s">
        <v>19</v>
      </c>
      <c r="N163" s="218" t="s">
        <v>46</v>
      </c>
      <c r="O163" s="87"/>
      <c r="P163" s="219">
        <f>O163*H163</f>
        <v>0</v>
      </c>
      <c r="Q163" s="219">
        <v>0</v>
      </c>
      <c r="R163" s="219">
        <f>Q163*H163</f>
        <v>0</v>
      </c>
      <c r="S163" s="219">
        <v>0</v>
      </c>
      <c r="T163" s="22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1" t="s">
        <v>4157</v>
      </c>
      <c r="AT163" s="221" t="s">
        <v>278</v>
      </c>
      <c r="AU163" s="221" t="s">
        <v>84</v>
      </c>
      <c r="AY163" s="20" t="s">
        <v>277</v>
      </c>
      <c r="BE163" s="222">
        <f>IF(N163="základní",J163,0)</f>
        <v>0</v>
      </c>
      <c r="BF163" s="222">
        <f>IF(N163="snížená",J163,0)</f>
        <v>0</v>
      </c>
      <c r="BG163" s="222">
        <f>IF(N163="zákl. přenesená",J163,0)</f>
        <v>0</v>
      </c>
      <c r="BH163" s="222">
        <f>IF(N163="sníž. přenesená",J163,0)</f>
        <v>0</v>
      </c>
      <c r="BI163" s="222">
        <f>IF(N163="nulová",J163,0)</f>
        <v>0</v>
      </c>
      <c r="BJ163" s="20" t="s">
        <v>82</v>
      </c>
      <c r="BK163" s="222">
        <f>ROUND(I163*H163,2)</f>
        <v>0</v>
      </c>
      <c r="BL163" s="20" t="s">
        <v>4157</v>
      </c>
      <c r="BM163" s="221" t="s">
        <v>4255</v>
      </c>
    </row>
    <row r="164" s="2" customFormat="1">
      <c r="A164" s="41"/>
      <c r="B164" s="42"/>
      <c r="C164" s="43"/>
      <c r="D164" s="223" t="s">
        <v>283</v>
      </c>
      <c r="E164" s="43"/>
      <c r="F164" s="224" t="s">
        <v>4254</v>
      </c>
      <c r="G164" s="43"/>
      <c r="H164" s="43"/>
      <c r="I164" s="225"/>
      <c r="J164" s="43"/>
      <c r="K164" s="43"/>
      <c r="L164" s="47"/>
      <c r="M164" s="226"/>
      <c r="N164" s="22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283</v>
      </c>
      <c r="AU164" s="20" t="s">
        <v>84</v>
      </c>
    </row>
    <row r="165" s="2" customFormat="1">
      <c r="A165" s="41"/>
      <c r="B165" s="42"/>
      <c r="C165" s="43"/>
      <c r="D165" s="252" t="s">
        <v>2357</v>
      </c>
      <c r="E165" s="43"/>
      <c r="F165" s="253" t="s">
        <v>4256</v>
      </c>
      <c r="G165" s="43"/>
      <c r="H165" s="43"/>
      <c r="I165" s="225"/>
      <c r="J165" s="43"/>
      <c r="K165" s="43"/>
      <c r="L165" s="47"/>
      <c r="M165" s="226"/>
      <c r="N165" s="22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2357</v>
      </c>
      <c r="AU165" s="20" t="s">
        <v>84</v>
      </c>
    </row>
    <row r="166" s="2" customFormat="1" ht="16.5" customHeight="1">
      <c r="A166" s="41"/>
      <c r="B166" s="42"/>
      <c r="C166" s="210" t="s">
        <v>452</v>
      </c>
      <c r="D166" s="210" t="s">
        <v>278</v>
      </c>
      <c r="E166" s="211" t="s">
        <v>4257</v>
      </c>
      <c r="F166" s="212" t="s">
        <v>4258</v>
      </c>
      <c r="G166" s="213" t="s">
        <v>4156</v>
      </c>
      <c r="H166" s="214">
        <v>1</v>
      </c>
      <c r="I166" s="215"/>
      <c r="J166" s="216">
        <f>ROUND(I166*H166,2)</f>
        <v>0</v>
      </c>
      <c r="K166" s="212" t="s">
        <v>2354</v>
      </c>
      <c r="L166" s="47"/>
      <c r="M166" s="217" t="s">
        <v>19</v>
      </c>
      <c r="N166" s="218" t="s">
        <v>46</v>
      </c>
      <c r="O166" s="87"/>
      <c r="P166" s="219">
        <f>O166*H166</f>
        <v>0</v>
      </c>
      <c r="Q166" s="219">
        <v>0</v>
      </c>
      <c r="R166" s="219">
        <f>Q166*H166</f>
        <v>0</v>
      </c>
      <c r="S166" s="219">
        <v>0</v>
      </c>
      <c r="T166" s="220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1" t="s">
        <v>4157</v>
      </c>
      <c r="AT166" s="221" t="s">
        <v>278</v>
      </c>
      <c r="AU166" s="221" t="s">
        <v>84</v>
      </c>
      <c r="AY166" s="20" t="s">
        <v>277</v>
      </c>
      <c r="BE166" s="222">
        <f>IF(N166="základní",J166,0)</f>
        <v>0</v>
      </c>
      <c r="BF166" s="222">
        <f>IF(N166="snížená",J166,0)</f>
        <v>0</v>
      </c>
      <c r="BG166" s="222">
        <f>IF(N166="zákl. přenesená",J166,0)</f>
        <v>0</v>
      </c>
      <c r="BH166" s="222">
        <f>IF(N166="sníž. přenesená",J166,0)</f>
        <v>0</v>
      </c>
      <c r="BI166" s="222">
        <f>IF(N166="nulová",J166,0)</f>
        <v>0</v>
      </c>
      <c r="BJ166" s="20" t="s">
        <v>82</v>
      </c>
      <c r="BK166" s="222">
        <f>ROUND(I166*H166,2)</f>
        <v>0</v>
      </c>
      <c r="BL166" s="20" t="s">
        <v>4157</v>
      </c>
      <c r="BM166" s="221" t="s">
        <v>4259</v>
      </c>
    </row>
    <row r="167" s="2" customFormat="1">
      <c r="A167" s="41"/>
      <c r="B167" s="42"/>
      <c r="C167" s="43"/>
      <c r="D167" s="223" t="s">
        <v>283</v>
      </c>
      <c r="E167" s="43"/>
      <c r="F167" s="224" t="s">
        <v>4258</v>
      </c>
      <c r="G167" s="43"/>
      <c r="H167" s="43"/>
      <c r="I167" s="225"/>
      <c r="J167" s="43"/>
      <c r="K167" s="43"/>
      <c r="L167" s="47"/>
      <c r="M167" s="226"/>
      <c r="N167" s="22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283</v>
      </c>
      <c r="AU167" s="20" t="s">
        <v>84</v>
      </c>
    </row>
    <row r="168" s="2" customFormat="1">
      <c r="A168" s="41"/>
      <c r="B168" s="42"/>
      <c r="C168" s="43"/>
      <c r="D168" s="252" t="s">
        <v>2357</v>
      </c>
      <c r="E168" s="43"/>
      <c r="F168" s="253" t="s">
        <v>4260</v>
      </c>
      <c r="G168" s="43"/>
      <c r="H168" s="43"/>
      <c r="I168" s="225"/>
      <c r="J168" s="43"/>
      <c r="K168" s="43"/>
      <c r="L168" s="47"/>
      <c r="M168" s="239"/>
      <c r="N168" s="240"/>
      <c r="O168" s="241"/>
      <c r="P168" s="241"/>
      <c r="Q168" s="241"/>
      <c r="R168" s="241"/>
      <c r="S168" s="241"/>
      <c r="T168" s="242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2357</v>
      </c>
      <c r="AU168" s="20" t="s">
        <v>84</v>
      </c>
    </row>
    <row r="169" s="2" customFormat="1" ht="6.96" customHeight="1">
      <c r="A169" s="41"/>
      <c r="B169" s="62"/>
      <c r="C169" s="63"/>
      <c r="D169" s="63"/>
      <c r="E169" s="63"/>
      <c r="F169" s="63"/>
      <c r="G169" s="63"/>
      <c r="H169" s="63"/>
      <c r="I169" s="63"/>
      <c r="J169" s="63"/>
      <c r="K169" s="63"/>
      <c r="L169" s="47"/>
      <c r="M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</row>
  </sheetData>
  <sheetProtection sheet="1" autoFilter="0" formatColumns="0" formatRows="0" objects="1" scenarios="1" spinCount="100000" saltValue="EcIedbBDbOotxRfCbgoEIxFfk/BlGP1qpDQWectC/jUEm6rdDsW1p1++Hnp+VFz9HaleYBJ/HISappI8czxzwQ==" hashValue="tPyN4FWZwgQePcuc/pD+xB731+wb6+Eth2zxUxJfbeaxBbOV29Jv+X+tMyvPm5SSr5HIR8CnN52USgfjBTzA9w==" algorithmName="SHA-512" password="CC35"/>
  <autoFilter ref="C92:K16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105" r:id="rId1" display="https://podminky.urs.cz/item/CS_URS_2025_02/011303000"/>
    <hyperlink ref="F108" r:id="rId2" display="https://podminky.urs.cz/item/CS_URS_2025_02/012103000"/>
    <hyperlink ref="F111" r:id="rId3" display="https://podminky.urs.cz/item/CS_URS_2025_02/012203000"/>
    <hyperlink ref="F114" r:id="rId4" display="https://podminky.urs.cz/item/CS_URS_2025_02/012303000"/>
    <hyperlink ref="F117" r:id="rId5" display="https://podminky.urs.cz/item/CS_URS_2025_02/013244000"/>
    <hyperlink ref="F120" r:id="rId6" display="https://podminky.urs.cz/item/CS_URS_2025_02/013254000"/>
    <hyperlink ref="F123" r:id="rId7" display="https://podminky.urs.cz/item/CS_URS_2025_02/013274000"/>
    <hyperlink ref="F126" r:id="rId8" display="https://podminky.urs.cz/item/CS_URS_2025_02/013284000"/>
    <hyperlink ref="F130" r:id="rId9" display="https://podminky.urs.cz/item/CS_URS_2025_02/030001000"/>
    <hyperlink ref="F133" r:id="rId10" display="https://podminky.urs.cz/item/CS_URS_2025_02/035103001"/>
    <hyperlink ref="F137" r:id="rId11" display="https://podminky.urs.cz/item/CS_URS_2025_02/041002000"/>
    <hyperlink ref="F140" r:id="rId12" display="https://podminky.urs.cz/item/CS_URS_2025_02/042503000"/>
    <hyperlink ref="F143" r:id="rId13" display="https://podminky.urs.cz/item/CS_URS_2025_02/043134000"/>
    <hyperlink ref="F147" r:id="rId14" display="https://podminky.urs.cz/item/CS_URS_2025_02/045002000"/>
    <hyperlink ref="F150" r:id="rId15" display="https://podminky.urs.cz/item/CS_URS_2025_02/049002000"/>
    <hyperlink ref="F155" r:id="rId16" display="https://podminky.urs.cz/item/CS_URS_2025_02/062002000"/>
    <hyperlink ref="F161" r:id="rId17" display="https://podminky.urs.cz/item/CS_URS_2025_02/073002000"/>
    <hyperlink ref="F165" r:id="rId18" display="https://podminky.urs.cz/item/CS_URS_2025_02/090001000"/>
    <hyperlink ref="F168" r:id="rId19" display="https://podminky.urs.cz/item/CS_URS_2025_02/094104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0"/>
</worksheet>
</file>

<file path=xl/worksheets/sheet4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130.832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3"/>
      <c r="C3" s="144"/>
      <c r="D3" s="144"/>
      <c r="E3" s="144"/>
      <c r="F3" s="144"/>
      <c r="G3" s="144"/>
      <c r="H3" s="23"/>
    </row>
    <row r="4" s="1" customFormat="1" ht="24.96" customHeight="1">
      <c r="B4" s="23"/>
      <c r="C4" s="145" t="s">
        <v>4261</v>
      </c>
      <c r="H4" s="23"/>
    </row>
    <row r="5" s="1" customFormat="1" ht="12" customHeight="1">
      <c r="B5" s="23"/>
      <c r="C5" s="302" t="s">
        <v>13</v>
      </c>
      <c r="D5" s="154" t="s">
        <v>14</v>
      </c>
      <c r="E5" s="1"/>
      <c r="F5" s="1"/>
      <c r="H5" s="23"/>
    </row>
    <row r="6" s="1" customFormat="1" ht="36.96" customHeight="1">
      <c r="B6" s="23"/>
      <c r="C6" s="303" t="s">
        <v>16</v>
      </c>
      <c r="D6" s="304" t="s">
        <v>17</v>
      </c>
      <c r="E6" s="1"/>
      <c r="F6" s="1"/>
      <c r="H6" s="23"/>
    </row>
    <row r="7" s="1" customFormat="1" ht="16.5" customHeight="1">
      <c r="B7" s="23"/>
      <c r="C7" s="147" t="s">
        <v>23</v>
      </c>
      <c r="D7" s="151" t="str">
        <f>'Rekapitulace stavby'!AN8</f>
        <v>10. 12. 2025</v>
      </c>
      <c r="H7" s="23"/>
    </row>
    <row r="8" s="2" customFormat="1" ht="10.8" customHeight="1">
      <c r="A8" s="41"/>
      <c r="B8" s="47"/>
      <c r="C8" s="41"/>
      <c r="D8" s="41"/>
      <c r="E8" s="41"/>
      <c r="F8" s="41"/>
      <c r="G8" s="41"/>
      <c r="H8" s="47"/>
    </row>
    <row r="9" s="10" customFormat="1" ht="29.28" customHeight="1">
      <c r="A9" s="185"/>
      <c r="B9" s="305"/>
      <c r="C9" s="306" t="s">
        <v>56</v>
      </c>
      <c r="D9" s="307" t="s">
        <v>57</v>
      </c>
      <c r="E9" s="307" t="s">
        <v>265</v>
      </c>
      <c r="F9" s="308" t="s">
        <v>4262</v>
      </c>
      <c r="G9" s="185"/>
      <c r="H9" s="305"/>
    </row>
    <row r="10" s="2" customFormat="1" ht="26.4" customHeight="1">
      <c r="A10" s="41"/>
      <c r="B10" s="47"/>
      <c r="C10" s="309" t="s">
        <v>4263</v>
      </c>
      <c r="D10" s="309" t="s">
        <v>87</v>
      </c>
      <c r="E10" s="41"/>
      <c r="F10" s="41"/>
      <c r="G10" s="41"/>
      <c r="H10" s="47"/>
    </row>
    <row r="11" s="2" customFormat="1" ht="16.8" customHeight="1">
      <c r="A11" s="41"/>
      <c r="B11" s="47"/>
      <c r="C11" s="310" t="s">
        <v>299</v>
      </c>
      <c r="D11" s="311" t="s">
        <v>299</v>
      </c>
      <c r="E11" s="312" t="s">
        <v>19</v>
      </c>
      <c r="F11" s="313">
        <v>9.4079999999999995</v>
      </c>
      <c r="G11" s="41"/>
      <c r="H11" s="47"/>
    </row>
    <row r="12" s="2" customFormat="1" ht="16.8" customHeight="1">
      <c r="A12" s="41"/>
      <c r="B12" s="47"/>
      <c r="C12" s="314" t="s">
        <v>299</v>
      </c>
      <c r="D12" s="314" t="s">
        <v>300</v>
      </c>
      <c r="E12" s="20" t="s">
        <v>19</v>
      </c>
      <c r="F12" s="315">
        <v>9.4079999999999995</v>
      </c>
      <c r="G12" s="41"/>
      <c r="H12" s="47"/>
    </row>
    <row r="13" s="2" customFormat="1" ht="16.8" customHeight="1">
      <c r="A13" s="41"/>
      <c r="B13" s="47"/>
      <c r="C13" s="310" t="s">
        <v>356</v>
      </c>
      <c r="D13" s="311" t="s">
        <v>356</v>
      </c>
      <c r="E13" s="312" t="s">
        <v>19</v>
      </c>
      <c r="F13" s="313">
        <v>3</v>
      </c>
      <c r="G13" s="41"/>
      <c r="H13" s="47"/>
    </row>
    <row r="14" s="2" customFormat="1" ht="16.8" customHeight="1">
      <c r="A14" s="41"/>
      <c r="B14" s="47"/>
      <c r="C14" s="314" t="s">
        <v>356</v>
      </c>
      <c r="D14" s="314" t="s">
        <v>343</v>
      </c>
      <c r="E14" s="20" t="s">
        <v>19</v>
      </c>
      <c r="F14" s="315">
        <v>3</v>
      </c>
      <c r="G14" s="41"/>
      <c r="H14" s="47"/>
    </row>
    <row r="15" s="2" customFormat="1" ht="16.8" customHeight="1">
      <c r="A15" s="41"/>
      <c r="B15" s="47"/>
      <c r="C15" s="310" t="s">
        <v>360</v>
      </c>
      <c r="D15" s="311" t="s">
        <v>360</v>
      </c>
      <c r="E15" s="312" t="s">
        <v>19</v>
      </c>
      <c r="F15" s="313">
        <v>158</v>
      </c>
      <c r="G15" s="41"/>
      <c r="H15" s="47"/>
    </row>
    <row r="16" s="2" customFormat="1" ht="16.8" customHeight="1">
      <c r="A16" s="41"/>
      <c r="B16" s="47"/>
      <c r="C16" s="314" t="s">
        <v>360</v>
      </c>
      <c r="D16" s="314" t="s">
        <v>361</v>
      </c>
      <c r="E16" s="20" t="s">
        <v>19</v>
      </c>
      <c r="F16" s="315">
        <v>158</v>
      </c>
      <c r="G16" s="41"/>
      <c r="H16" s="47"/>
    </row>
    <row r="17" s="2" customFormat="1" ht="16.8" customHeight="1">
      <c r="A17" s="41"/>
      <c r="B17" s="47"/>
      <c r="C17" s="310" t="s">
        <v>365</v>
      </c>
      <c r="D17" s="311" t="s">
        <v>365</v>
      </c>
      <c r="E17" s="312" t="s">
        <v>19</v>
      </c>
      <c r="F17" s="313">
        <v>38.700000000000003</v>
      </c>
      <c r="G17" s="41"/>
      <c r="H17" s="47"/>
    </row>
    <row r="18" s="2" customFormat="1" ht="16.8" customHeight="1">
      <c r="A18" s="41"/>
      <c r="B18" s="47"/>
      <c r="C18" s="314" t="s">
        <v>365</v>
      </c>
      <c r="D18" s="314" t="s">
        <v>366</v>
      </c>
      <c r="E18" s="20" t="s">
        <v>19</v>
      </c>
      <c r="F18" s="315">
        <v>38.700000000000003</v>
      </c>
      <c r="G18" s="41"/>
      <c r="H18" s="47"/>
    </row>
    <row r="19" s="2" customFormat="1" ht="16.8" customHeight="1">
      <c r="A19" s="41"/>
      <c r="B19" s="47"/>
      <c r="C19" s="310" t="s">
        <v>374</v>
      </c>
      <c r="D19" s="311" t="s">
        <v>374</v>
      </c>
      <c r="E19" s="312" t="s">
        <v>19</v>
      </c>
      <c r="F19" s="313">
        <v>553.60000000000002</v>
      </c>
      <c r="G19" s="41"/>
      <c r="H19" s="47"/>
    </row>
    <row r="20" s="2" customFormat="1" ht="16.8" customHeight="1">
      <c r="A20" s="41"/>
      <c r="B20" s="47"/>
      <c r="C20" s="314" t="s">
        <v>374</v>
      </c>
      <c r="D20" s="314" t="s">
        <v>375</v>
      </c>
      <c r="E20" s="20" t="s">
        <v>19</v>
      </c>
      <c r="F20" s="315">
        <v>553.60000000000002</v>
      </c>
      <c r="G20" s="41"/>
      <c r="H20" s="47"/>
    </row>
    <row r="21" s="2" customFormat="1" ht="16.8" customHeight="1">
      <c r="A21" s="41"/>
      <c r="B21" s="47"/>
      <c r="C21" s="310" t="s">
        <v>396</v>
      </c>
      <c r="D21" s="311" t="s">
        <v>396</v>
      </c>
      <c r="E21" s="312" t="s">
        <v>19</v>
      </c>
      <c r="F21" s="313">
        <v>167</v>
      </c>
      <c r="G21" s="41"/>
      <c r="H21" s="47"/>
    </row>
    <row r="22" s="2" customFormat="1" ht="16.8" customHeight="1">
      <c r="A22" s="41"/>
      <c r="B22" s="47"/>
      <c r="C22" s="314" t="s">
        <v>396</v>
      </c>
      <c r="D22" s="314" t="s">
        <v>397</v>
      </c>
      <c r="E22" s="20" t="s">
        <v>19</v>
      </c>
      <c r="F22" s="315">
        <v>167</v>
      </c>
      <c r="G22" s="41"/>
      <c r="H22" s="47"/>
    </row>
    <row r="23" s="2" customFormat="1" ht="16.8" customHeight="1">
      <c r="A23" s="41"/>
      <c r="B23" s="47"/>
      <c r="C23" s="310" t="s">
        <v>386</v>
      </c>
      <c r="D23" s="311" t="s">
        <v>386</v>
      </c>
      <c r="E23" s="312" t="s">
        <v>19</v>
      </c>
      <c r="F23" s="313">
        <v>540</v>
      </c>
      <c r="G23" s="41"/>
      <c r="H23" s="47"/>
    </row>
    <row r="24" s="2" customFormat="1" ht="16.8" customHeight="1">
      <c r="A24" s="41"/>
      <c r="B24" s="47"/>
      <c r="C24" s="314" t="s">
        <v>386</v>
      </c>
      <c r="D24" s="314" t="s">
        <v>387</v>
      </c>
      <c r="E24" s="20" t="s">
        <v>19</v>
      </c>
      <c r="F24" s="315">
        <v>540</v>
      </c>
      <c r="G24" s="41"/>
      <c r="H24" s="47"/>
    </row>
    <row r="25" s="2" customFormat="1" ht="16.8" customHeight="1">
      <c r="A25" s="41"/>
      <c r="B25" s="47"/>
      <c r="C25" s="310" t="s">
        <v>402</v>
      </c>
      <c r="D25" s="311" t="s">
        <v>402</v>
      </c>
      <c r="E25" s="312" t="s">
        <v>19</v>
      </c>
      <c r="F25" s="313">
        <v>2.3999999999999999</v>
      </c>
      <c r="G25" s="41"/>
      <c r="H25" s="47"/>
    </row>
    <row r="26" s="2" customFormat="1" ht="16.8" customHeight="1">
      <c r="A26" s="41"/>
      <c r="B26" s="47"/>
      <c r="C26" s="314" t="s">
        <v>402</v>
      </c>
      <c r="D26" s="314" t="s">
        <v>403</v>
      </c>
      <c r="E26" s="20" t="s">
        <v>19</v>
      </c>
      <c r="F26" s="315">
        <v>2.3999999999999999</v>
      </c>
      <c r="G26" s="41"/>
      <c r="H26" s="47"/>
    </row>
    <row r="27" s="2" customFormat="1" ht="16.8" customHeight="1">
      <c r="A27" s="41"/>
      <c r="B27" s="47"/>
      <c r="C27" s="310" t="s">
        <v>410</v>
      </c>
      <c r="D27" s="311" t="s">
        <v>410</v>
      </c>
      <c r="E27" s="312" t="s">
        <v>19</v>
      </c>
      <c r="F27" s="313">
        <v>35.343000000000004</v>
      </c>
      <c r="G27" s="41"/>
      <c r="H27" s="47"/>
    </row>
    <row r="28" s="2" customFormat="1" ht="16.8" customHeight="1">
      <c r="A28" s="41"/>
      <c r="B28" s="47"/>
      <c r="C28" s="314" t="s">
        <v>410</v>
      </c>
      <c r="D28" s="314" t="s">
        <v>411</v>
      </c>
      <c r="E28" s="20" t="s">
        <v>19</v>
      </c>
      <c r="F28" s="315">
        <v>35.343000000000004</v>
      </c>
      <c r="G28" s="41"/>
      <c r="H28" s="47"/>
    </row>
    <row r="29" s="2" customFormat="1" ht="16.8" customHeight="1">
      <c r="A29" s="41"/>
      <c r="B29" s="47"/>
      <c r="C29" s="310" t="s">
        <v>423</v>
      </c>
      <c r="D29" s="311" t="s">
        <v>423</v>
      </c>
      <c r="E29" s="312" t="s">
        <v>19</v>
      </c>
      <c r="F29" s="313">
        <v>227.16</v>
      </c>
      <c r="G29" s="41"/>
      <c r="H29" s="47"/>
    </row>
    <row r="30" s="2" customFormat="1" ht="16.8" customHeight="1">
      <c r="A30" s="41"/>
      <c r="B30" s="47"/>
      <c r="C30" s="314" t="s">
        <v>423</v>
      </c>
      <c r="D30" s="314" t="s">
        <v>424</v>
      </c>
      <c r="E30" s="20" t="s">
        <v>19</v>
      </c>
      <c r="F30" s="315">
        <v>227.16</v>
      </c>
      <c r="G30" s="41"/>
      <c r="H30" s="47"/>
    </row>
    <row r="31" s="2" customFormat="1" ht="16.8" customHeight="1">
      <c r="A31" s="41"/>
      <c r="B31" s="47"/>
      <c r="C31" s="310" t="s">
        <v>304</v>
      </c>
      <c r="D31" s="311" t="s">
        <v>304</v>
      </c>
      <c r="E31" s="312" t="s">
        <v>19</v>
      </c>
      <c r="F31" s="313">
        <v>1.8</v>
      </c>
      <c r="G31" s="41"/>
      <c r="H31" s="47"/>
    </row>
    <row r="32" s="2" customFormat="1" ht="16.8" customHeight="1">
      <c r="A32" s="41"/>
      <c r="B32" s="47"/>
      <c r="C32" s="314" t="s">
        <v>304</v>
      </c>
      <c r="D32" s="314" t="s">
        <v>305</v>
      </c>
      <c r="E32" s="20" t="s">
        <v>19</v>
      </c>
      <c r="F32" s="315">
        <v>1.8</v>
      </c>
      <c r="G32" s="41"/>
      <c r="H32" s="47"/>
    </row>
    <row r="33" s="2" customFormat="1" ht="16.8" customHeight="1">
      <c r="A33" s="41"/>
      <c r="B33" s="47"/>
      <c r="C33" s="310" t="s">
        <v>450</v>
      </c>
      <c r="D33" s="311" t="s">
        <v>450</v>
      </c>
      <c r="E33" s="312" t="s">
        <v>19</v>
      </c>
      <c r="F33" s="313">
        <v>158</v>
      </c>
      <c r="G33" s="41"/>
      <c r="H33" s="47"/>
    </row>
    <row r="34" s="2" customFormat="1" ht="16.8" customHeight="1">
      <c r="A34" s="41"/>
      <c r="B34" s="47"/>
      <c r="C34" s="314" t="s">
        <v>450</v>
      </c>
      <c r="D34" s="314" t="s">
        <v>451</v>
      </c>
      <c r="E34" s="20" t="s">
        <v>19</v>
      </c>
      <c r="F34" s="315">
        <v>158</v>
      </c>
      <c r="G34" s="41"/>
      <c r="H34" s="47"/>
    </row>
    <row r="35" s="2" customFormat="1" ht="16.8" customHeight="1">
      <c r="A35" s="41"/>
      <c r="B35" s="47"/>
      <c r="C35" s="310" t="s">
        <v>439</v>
      </c>
      <c r="D35" s="311" t="s">
        <v>439</v>
      </c>
      <c r="E35" s="312" t="s">
        <v>19</v>
      </c>
      <c r="F35" s="313">
        <v>1217.5999999999999</v>
      </c>
      <c r="G35" s="41"/>
      <c r="H35" s="47"/>
    </row>
    <row r="36" s="2" customFormat="1" ht="16.8" customHeight="1">
      <c r="A36" s="41"/>
      <c r="B36" s="47"/>
      <c r="C36" s="314" t="s">
        <v>439</v>
      </c>
      <c r="D36" s="314" t="s">
        <v>440</v>
      </c>
      <c r="E36" s="20" t="s">
        <v>19</v>
      </c>
      <c r="F36" s="315">
        <v>1217.5999999999999</v>
      </c>
      <c r="G36" s="41"/>
      <c r="H36" s="47"/>
    </row>
    <row r="37" s="2" customFormat="1" ht="16.8" customHeight="1">
      <c r="A37" s="41"/>
      <c r="B37" s="47"/>
      <c r="C37" s="310" t="s">
        <v>460</v>
      </c>
      <c r="D37" s="311" t="s">
        <v>460</v>
      </c>
      <c r="E37" s="312" t="s">
        <v>19</v>
      </c>
      <c r="F37" s="313">
        <v>96</v>
      </c>
      <c r="G37" s="41"/>
      <c r="H37" s="47"/>
    </row>
    <row r="38" s="2" customFormat="1" ht="16.8" customHeight="1">
      <c r="A38" s="41"/>
      <c r="B38" s="47"/>
      <c r="C38" s="314" t="s">
        <v>460</v>
      </c>
      <c r="D38" s="314" t="s">
        <v>461</v>
      </c>
      <c r="E38" s="20" t="s">
        <v>19</v>
      </c>
      <c r="F38" s="315">
        <v>96</v>
      </c>
      <c r="G38" s="41"/>
      <c r="H38" s="47"/>
    </row>
    <row r="39" s="2" customFormat="1" ht="16.8" customHeight="1">
      <c r="A39" s="41"/>
      <c r="B39" s="47"/>
      <c r="C39" s="310" t="s">
        <v>470</v>
      </c>
      <c r="D39" s="311" t="s">
        <v>470</v>
      </c>
      <c r="E39" s="312" t="s">
        <v>19</v>
      </c>
      <c r="F39" s="313">
        <v>21.431999999999999</v>
      </c>
      <c r="G39" s="41"/>
      <c r="H39" s="47"/>
    </row>
    <row r="40" s="2" customFormat="1" ht="16.8" customHeight="1">
      <c r="A40" s="41"/>
      <c r="B40" s="47"/>
      <c r="C40" s="314" t="s">
        <v>470</v>
      </c>
      <c r="D40" s="314" t="s">
        <v>471</v>
      </c>
      <c r="E40" s="20" t="s">
        <v>19</v>
      </c>
      <c r="F40" s="315">
        <v>21.431999999999999</v>
      </c>
      <c r="G40" s="41"/>
      <c r="H40" s="47"/>
    </row>
    <row r="41" s="2" customFormat="1" ht="16.8" customHeight="1">
      <c r="A41" s="41"/>
      <c r="B41" s="47"/>
      <c r="C41" s="310" t="s">
        <v>477</v>
      </c>
      <c r="D41" s="311" t="s">
        <v>477</v>
      </c>
      <c r="E41" s="312" t="s">
        <v>19</v>
      </c>
      <c r="F41" s="313">
        <v>57.152000000000001</v>
      </c>
      <c r="G41" s="41"/>
      <c r="H41" s="47"/>
    </row>
    <row r="42" s="2" customFormat="1" ht="16.8" customHeight="1">
      <c r="A42" s="41"/>
      <c r="B42" s="47"/>
      <c r="C42" s="314" t="s">
        <v>477</v>
      </c>
      <c r="D42" s="314" t="s">
        <v>478</v>
      </c>
      <c r="E42" s="20" t="s">
        <v>19</v>
      </c>
      <c r="F42" s="315">
        <v>57.152000000000001</v>
      </c>
      <c r="G42" s="41"/>
      <c r="H42" s="47"/>
    </row>
    <row r="43" s="2" customFormat="1" ht="16.8" customHeight="1">
      <c r="A43" s="41"/>
      <c r="B43" s="47"/>
      <c r="C43" s="310" t="s">
        <v>492</v>
      </c>
      <c r="D43" s="311" t="s">
        <v>492</v>
      </c>
      <c r="E43" s="312" t="s">
        <v>19</v>
      </c>
      <c r="F43" s="313">
        <v>1670</v>
      </c>
      <c r="G43" s="41"/>
      <c r="H43" s="47"/>
    </row>
    <row r="44" s="2" customFormat="1" ht="16.8" customHeight="1">
      <c r="A44" s="41"/>
      <c r="B44" s="47"/>
      <c r="C44" s="314" t="s">
        <v>492</v>
      </c>
      <c r="D44" s="314" t="s">
        <v>493</v>
      </c>
      <c r="E44" s="20" t="s">
        <v>19</v>
      </c>
      <c r="F44" s="315">
        <v>1670</v>
      </c>
      <c r="G44" s="41"/>
      <c r="H44" s="47"/>
    </row>
    <row r="45" s="2" customFormat="1" ht="16.8" customHeight="1">
      <c r="A45" s="41"/>
      <c r="B45" s="47"/>
      <c r="C45" s="310" t="s">
        <v>294</v>
      </c>
      <c r="D45" s="311" t="s">
        <v>294</v>
      </c>
      <c r="E45" s="312" t="s">
        <v>19</v>
      </c>
      <c r="F45" s="313">
        <v>7.5</v>
      </c>
      <c r="G45" s="41"/>
      <c r="H45" s="47"/>
    </row>
    <row r="46" s="2" customFormat="1" ht="16.8" customHeight="1">
      <c r="A46" s="41"/>
      <c r="B46" s="47"/>
      <c r="C46" s="314" t="s">
        <v>294</v>
      </c>
      <c r="D46" s="314" t="s">
        <v>295</v>
      </c>
      <c r="E46" s="20" t="s">
        <v>19</v>
      </c>
      <c r="F46" s="315">
        <v>7.5</v>
      </c>
      <c r="G46" s="41"/>
      <c r="H46" s="47"/>
    </row>
    <row r="47" s="2" customFormat="1" ht="16.8" customHeight="1">
      <c r="A47" s="41"/>
      <c r="B47" s="47"/>
      <c r="C47" s="310" t="s">
        <v>503</v>
      </c>
      <c r="D47" s="311" t="s">
        <v>503</v>
      </c>
      <c r="E47" s="312" t="s">
        <v>19</v>
      </c>
      <c r="F47" s="313">
        <v>38.700000000000003</v>
      </c>
      <c r="G47" s="41"/>
      <c r="H47" s="47"/>
    </row>
    <row r="48" s="2" customFormat="1" ht="16.8" customHeight="1">
      <c r="A48" s="41"/>
      <c r="B48" s="47"/>
      <c r="C48" s="314" t="s">
        <v>503</v>
      </c>
      <c r="D48" s="314" t="s">
        <v>366</v>
      </c>
      <c r="E48" s="20" t="s">
        <v>19</v>
      </c>
      <c r="F48" s="315">
        <v>38.700000000000003</v>
      </c>
      <c r="G48" s="41"/>
      <c r="H48" s="47"/>
    </row>
    <row r="49" s="2" customFormat="1" ht="16.8" customHeight="1">
      <c r="A49" s="41"/>
      <c r="B49" s="47"/>
      <c r="C49" s="310" t="s">
        <v>511</v>
      </c>
      <c r="D49" s="311" t="s">
        <v>511</v>
      </c>
      <c r="E49" s="312" t="s">
        <v>19</v>
      </c>
      <c r="F49" s="313">
        <v>553.60000000000002</v>
      </c>
      <c r="G49" s="41"/>
      <c r="H49" s="47"/>
    </row>
    <row r="50" s="2" customFormat="1" ht="16.8" customHeight="1">
      <c r="A50" s="41"/>
      <c r="B50" s="47"/>
      <c r="C50" s="314" t="s">
        <v>511</v>
      </c>
      <c r="D50" s="314" t="s">
        <v>375</v>
      </c>
      <c r="E50" s="20" t="s">
        <v>19</v>
      </c>
      <c r="F50" s="315">
        <v>553.60000000000002</v>
      </c>
      <c r="G50" s="41"/>
      <c r="H50" s="47"/>
    </row>
    <row r="51" s="2" customFormat="1" ht="16.8" customHeight="1">
      <c r="A51" s="41"/>
      <c r="B51" s="47"/>
      <c r="C51" s="310" t="s">
        <v>522</v>
      </c>
      <c r="D51" s="311" t="s">
        <v>522</v>
      </c>
      <c r="E51" s="312" t="s">
        <v>19</v>
      </c>
      <c r="F51" s="313">
        <v>35.343000000000004</v>
      </c>
      <c r="G51" s="41"/>
      <c r="H51" s="47"/>
    </row>
    <row r="52" s="2" customFormat="1" ht="16.8" customHeight="1">
      <c r="A52" s="41"/>
      <c r="B52" s="47"/>
      <c r="C52" s="314" t="s">
        <v>522</v>
      </c>
      <c r="D52" s="314" t="s">
        <v>411</v>
      </c>
      <c r="E52" s="20" t="s">
        <v>19</v>
      </c>
      <c r="F52" s="315">
        <v>35.343000000000004</v>
      </c>
      <c r="G52" s="41"/>
      <c r="H52" s="47"/>
    </row>
    <row r="53" s="2" customFormat="1" ht="16.8" customHeight="1">
      <c r="A53" s="41"/>
      <c r="B53" s="47"/>
      <c r="C53" s="310" t="s">
        <v>531</v>
      </c>
      <c r="D53" s="311" t="s">
        <v>531</v>
      </c>
      <c r="E53" s="312" t="s">
        <v>19</v>
      </c>
      <c r="F53" s="313">
        <v>227.16</v>
      </c>
      <c r="G53" s="41"/>
      <c r="H53" s="47"/>
    </row>
    <row r="54" s="2" customFormat="1" ht="16.8" customHeight="1">
      <c r="A54" s="41"/>
      <c r="B54" s="47"/>
      <c r="C54" s="314" t="s">
        <v>531</v>
      </c>
      <c r="D54" s="314" t="s">
        <v>424</v>
      </c>
      <c r="E54" s="20" t="s">
        <v>19</v>
      </c>
      <c r="F54" s="315">
        <v>227.16</v>
      </c>
      <c r="G54" s="41"/>
      <c r="H54" s="47"/>
    </row>
    <row r="55" s="2" customFormat="1" ht="16.8" customHeight="1">
      <c r="A55" s="41"/>
      <c r="B55" s="47"/>
      <c r="C55" s="310" t="s">
        <v>540</v>
      </c>
      <c r="D55" s="311" t="s">
        <v>540</v>
      </c>
      <c r="E55" s="312" t="s">
        <v>19</v>
      </c>
      <c r="F55" s="313">
        <v>35.343000000000004</v>
      </c>
      <c r="G55" s="41"/>
      <c r="H55" s="47"/>
    </row>
    <row r="56" s="2" customFormat="1" ht="16.8" customHeight="1">
      <c r="A56" s="41"/>
      <c r="B56" s="47"/>
      <c r="C56" s="314" t="s">
        <v>540</v>
      </c>
      <c r="D56" s="314" t="s">
        <v>411</v>
      </c>
      <c r="E56" s="20" t="s">
        <v>19</v>
      </c>
      <c r="F56" s="315">
        <v>35.343000000000004</v>
      </c>
      <c r="G56" s="41"/>
      <c r="H56" s="47"/>
    </row>
    <row r="57" s="2" customFormat="1" ht="16.8" customHeight="1">
      <c r="A57" s="41"/>
      <c r="B57" s="47"/>
      <c r="C57" s="310" t="s">
        <v>549</v>
      </c>
      <c r="D57" s="311" t="s">
        <v>549</v>
      </c>
      <c r="E57" s="312" t="s">
        <v>19</v>
      </c>
      <c r="F57" s="313">
        <v>0.13</v>
      </c>
      <c r="G57" s="41"/>
      <c r="H57" s="47"/>
    </row>
    <row r="58" s="2" customFormat="1" ht="16.8" customHeight="1">
      <c r="A58" s="41"/>
      <c r="B58" s="47"/>
      <c r="C58" s="314" t="s">
        <v>549</v>
      </c>
      <c r="D58" s="314" t="s">
        <v>550</v>
      </c>
      <c r="E58" s="20" t="s">
        <v>19</v>
      </c>
      <c r="F58" s="315">
        <v>0.13</v>
      </c>
      <c r="G58" s="41"/>
      <c r="H58" s="47"/>
    </row>
    <row r="59" s="2" customFormat="1" ht="16.8" customHeight="1">
      <c r="A59" s="41"/>
      <c r="B59" s="47"/>
      <c r="C59" s="310" t="s">
        <v>556</v>
      </c>
      <c r="D59" s="311" t="s">
        <v>556</v>
      </c>
      <c r="E59" s="312" t="s">
        <v>19</v>
      </c>
      <c r="F59" s="313">
        <v>821.5</v>
      </c>
      <c r="G59" s="41"/>
      <c r="H59" s="47"/>
    </row>
    <row r="60" s="2" customFormat="1" ht="16.8" customHeight="1">
      <c r="A60" s="41"/>
      <c r="B60" s="47"/>
      <c r="C60" s="314" t="s">
        <v>556</v>
      </c>
      <c r="D60" s="314" t="s">
        <v>557</v>
      </c>
      <c r="E60" s="20" t="s">
        <v>19</v>
      </c>
      <c r="F60" s="315">
        <v>821.5</v>
      </c>
      <c r="G60" s="41"/>
      <c r="H60" s="47"/>
    </row>
    <row r="61" s="2" customFormat="1" ht="16.8" customHeight="1">
      <c r="A61" s="41"/>
      <c r="B61" s="47"/>
      <c r="C61" s="310" t="s">
        <v>562</v>
      </c>
      <c r="D61" s="311" t="s">
        <v>562</v>
      </c>
      <c r="E61" s="312" t="s">
        <v>19</v>
      </c>
      <c r="F61" s="313">
        <v>6</v>
      </c>
      <c r="G61" s="41"/>
      <c r="H61" s="47"/>
    </row>
    <row r="62" s="2" customFormat="1" ht="16.8" customHeight="1">
      <c r="A62" s="41"/>
      <c r="B62" s="47"/>
      <c r="C62" s="314" t="s">
        <v>562</v>
      </c>
      <c r="D62" s="314" t="s">
        <v>563</v>
      </c>
      <c r="E62" s="20" t="s">
        <v>19</v>
      </c>
      <c r="F62" s="315">
        <v>6</v>
      </c>
      <c r="G62" s="41"/>
      <c r="H62" s="47"/>
    </row>
    <row r="63" s="2" customFormat="1" ht="16.8" customHeight="1">
      <c r="A63" s="41"/>
      <c r="B63" s="47"/>
      <c r="C63" s="310" t="s">
        <v>573</v>
      </c>
      <c r="D63" s="311" t="s">
        <v>573</v>
      </c>
      <c r="E63" s="312" t="s">
        <v>19</v>
      </c>
      <c r="F63" s="313">
        <v>6</v>
      </c>
      <c r="G63" s="41"/>
      <c r="H63" s="47"/>
    </row>
    <row r="64" s="2" customFormat="1" ht="16.8" customHeight="1">
      <c r="A64" s="41"/>
      <c r="B64" s="47"/>
      <c r="C64" s="314" t="s">
        <v>573</v>
      </c>
      <c r="D64" s="314" t="s">
        <v>574</v>
      </c>
      <c r="E64" s="20" t="s">
        <v>19</v>
      </c>
      <c r="F64" s="315">
        <v>6</v>
      </c>
      <c r="G64" s="41"/>
      <c r="H64" s="47"/>
    </row>
    <row r="65" s="2" customFormat="1" ht="16.8" customHeight="1">
      <c r="A65" s="41"/>
      <c r="B65" s="47"/>
      <c r="C65" s="310" t="s">
        <v>286</v>
      </c>
      <c r="D65" s="311" t="s">
        <v>286</v>
      </c>
      <c r="E65" s="312" t="s">
        <v>19</v>
      </c>
      <c r="F65" s="313">
        <v>9</v>
      </c>
      <c r="G65" s="41"/>
      <c r="H65" s="47"/>
    </row>
    <row r="66" s="2" customFormat="1" ht="16.8" customHeight="1">
      <c r="A66" s="41"/>
      <c r="B66" s="47"/>
      <c r="C66" s="314" t="s">
        <v>286</v>
      </c>
      <c r="D66" s="314" t="s">
        <v>287</v>
      </c>
      <c r="E66" s="20" t="s">
        <v>19</v>
      </c>
      <c r="F66" s="315">
        <v>9</v>
      </c>
      <c r="G66" s="41"/>
      <c r="H66" s="47"/>
    </row>
    <row r="67" s="2" customFormat="1" ht="16.8" customHeight="1">
      <c r="A67" s="41"/>
      <c r="B67" s="47"/>
      <c r="C67" s="310" t="s">
        <v>584</v>
      </c>
      <c r="D67" s="311" t="s">
        <v>584</v>
      </c>
      <c r="E67" s="312" t="s">
        <v>19</v>
      </c>
      <c r="F67" s="313">
        <v>2.3999999999999999</v>
      </c>
      <c r="G67" s="41"/>
      <c r="H67" s="47"/>
    </row>
    <row r="68" s="2" customFormat="1" ht="16.8" customHeight="1">
      <c r="A68" s="41"/>
      <c r="B68" s="47"/>
      <c r="C68" s="314" t="s">
        <v>584</v>
      </c>
      <c r="D68" s="314" t="s">
        <v>585</v>
      </c>
      <c r="E68" s="20" t="s">
        <v>19</v>
      </c>
      <c r="F68" s="315">
        <v>2.3999999999999999</v>
      </c>
      <c r="G68" s="41"/>
      <c r="H68" s="47"/>
    </row>
    <row r="69" s="2" customFormat="1" ht="16.8" customHeight="1">
      <c r="A69" s="41"/>
      <c r="B69" s="47"/>
      <c r="C69" s="310" t="s">
        <v>590</v>
      </c>
      <c r="D69" s="311" t="s">
        <v>590</v>
      </c>
      <c r="E69" s="312" t="s">
        <v>19</v>
      </c>
      <c r="F69" s="313">
        <v>8.8000000000000007</v>
      </c>
      <c r="G69" s="41"/>
      <c r="H69" s="47"/>
    </row>
    <row r="70" s="2" customFormat="1" ht="16.8" customHeight="1">
      <c r="A70" s="41"/>
      <c r="B70" s="47"/>
      <c r="C70" s="314" t="s">
        <v>590</v>
      </c>
      <c r="D70" s="314" t="s">
        <v>591</v>
      </c>
      <c r="E70" s="20" t="s">
        <v>19</v>
      </c>
      <c r="F70" s="315">
        <v>8.8000000000000007</v>
      </c>
      <c r="G70" s="41"/>
      <c r="H70" s="47"/>
    </row>
    <row r="71" s="2" customFormat="1" ht="16.8" customHeight="1">
      <c r="A71" s="41"/>
      <c r="B71" s="47"/>
      <c r="C71" s="310" t="s">
        <v>597</v>
      </c>
      <c r="D71" s="311" t="s">
        <v>597</v>
      </c>
      <c r="E71" s="312" t="s">
        <v>19</v>
      </c>
      <c r="F71" s="313">
        <v>0.50600000000000001</v>
      </c>
      <c r="G71" s="41"/>
      <c r="H71" s="47"/>
    </row>
    <row r="72" s="2" customFormat="1" ht="16.8" customHeight="1">
      <c r="A72" s="41"/>
      <c r="B72" s="47"/>
      <c r="C72" s="314" t="s">
        <v>597</v>
      </c>
      <c r="D72" s="314" t="s">
        <v>598</v>
      </c>
      <c r="E72" s="20" t="s">
        <v>19</v>
      </c>
      <c r="F72" s="315">
        <v>0.50600000000000001</v>
      </c>
      <c r="G72" s="41"/>
      <c r="H72" s="47"/>
    </row>
    <row r="73" s="2" customFormat="1" ht="16.8" customHeight="1">
      <c r="A73" s="41"/>
      <c r="B73" s="47"/>
      <c r="C73" s="310" t="s">
        <v>604</v>
      </c>
      <c r="D73" s="311" t="s">
        <v>604</v>
      </c>
      <c r="E73" s="312" t="s">
        <v>19</v>
      </c>
      <c r="F73" s="313">
        <v>5.5</v>
      </c>
      <c r="G73" s="41"/>
      <c r="H73" s="47"/>
    </row>
    <row r="74" s="2" customFormat="1" ht="16.8" customHeight="1">
      <c r="A74" s="41"/>
      <c r="B74" s="47"/>
      <c r="C74" s="314" t="s">
        <v>604</v>
      </c>
      <c r="D74" s="314" t="s">
        <v>605</v>
      </c>
      <c r="E74" s="20" t="s">
        <v>19</v>
      </c>
      <c r="F74" s="315">
        <v>5.5</v>
      </c>
      <c r="G74" s="41"/>
      <c r="H74" s="47"/>
    </row>
    <row r="75" s="2" customFormat="1" ht="16.8" customHeight="1">
      <c r="A75" s="41"/>
      <c r="B75" s="47"/>
      <c r="C75" s="310" t="s">
        <v>610</v>
      </c>
      <c r="D75" s="311" t="s">
        <v>610</v>
      </c>
      <c r="E75" s="312" t="s">
        <v>19</v>
      </c>
      <c r="F75" s="313">
        <v>21.431999999999999</v>
      </c>
      <c r="G75" s="41"/>
      <c r="H75" s="47"/>
    </row>
    <row r="76" s="2" customFormat="1" ht="16.8" customHeight="1">
      <c r="A76" s="41"/>
      <c r="B76" s="47"/>
      <c r="C76" s="314" t="s">
        <v>610</v>
      </c>
      <c r="D76" s="314" t="s">
        <v>471</v>
      </c>
      <c r="E76" s="20" t="s">
        <v>19</v>
      </c>
      <c r="F76" s="315">
        <v>21.431999999999999</v>
      </c>
      <c r="G76" s="41"/>
      <c r="H76" s="47"/>
    </row>
    <row r="77" s="2" customFormat="1" ht="16.8" customHeight="1">
      <c r="A77" s="41"/>
      <c r="B77" s="47"/>
      <c r="C77" s="310" t="s">
        <v>616</v>
      </c>
      <c r="D77" s="311" t="s">
        <v>616</v>
      </c>
      <c r="E77" s="312" t="s">
        <v>19</v>
      </c>
      <c r="F77" s="313">
        <v>37.5</v>
      </c>
      <c r="G77" s="41"/>
      <c r="H77" s="47"/>
    </row>
    <row r="78" s="2" customFormat="1" ht="16.8" customHeight="1">
      <c r="A78" s="41"/>
      <c r="B78" s="47"/>
      <c r="C78" s="314" t="s">
        <v>616</v>
      </c>
      <c r="D78" s="314" t="s">
        <v>617</v>
      </c>
      <c r="E78" s="20" t="s">
        <v>19</v>
      </c>
      <c r="F78" s="315">
        <v>37.5</v>
      </c>
      <c r="G78" s="41"/>
      <c r="H78" s="47"/>
    </row>
    <row r="79" s="2" customFormat="1" ht="16.8" customHeight="1">
      <c r="A79" s="41"/>
      <c r="B79" s="47"/>
      <c r="C79" s="310" t="s">
        <v>623</v>
      </c>
      <c r="D79" s="311" t="s">
        <v>623</v>
      </c>
      <c r="E79" s="312" t="s">
        <v>19</v>
      </c>
      <c r="F79" s="313">
        <v>7.2000000000000002</v>
      </c>
      <c r="G79" s="41"/>
      <c r="H79" s="47"/>
    </row>
    <row r="80" s="2" customFormat="1" ht="16.8" customHeight="1">
      <c r="A80" s="41"/>
      <c r="B80" s="47"/>
      <c r="C80" s="314" t="s">
        <v>623</v>
      </c>
      <c r="D80" s="314" t="s">
        <v>624</v>
      </c>
      <c r="E80" s="20" t="s">
        <v>19</v>
      </c>
      <c r="F80" s="315">
        <v>7.2000000000000002</v>
      </c>
      <c r="G80" s="41"/>
      <c r="H80" s="47"/>
    </row>
    <row r="81" s="2" customFormat="1" ht="16.8" customHeight="1">
      <c r="A81" s="41"/>
      <c r="B81" s="47"/>
      <c r="C81" s="310" t="s">
        <v>631</v>
      </c>
      <c r="D81" s="311" t="s">
        <v>631</v>
      </c>
      <c r="E81" s="312" t="s">
        <v>19</v>
      </c>
      <c r="F81" s="313">
        <v>419</v>
      </c>
      <c r="G81" s="41"/>
      <c r="H81" s="47"/>
    </row>
    <row r="82" s="2" customFormat="1" ht="16.8" customHeight="1">
      <c r="A82" s="41"/>
      <c r="B82" s="47"/>
      <c r="C82" s="314" t="s">
        <v>631</v>
      </c>
      <c r="D82" s="314" t="s">
        <v>632</v>
      </c>
      <c r="E82" s="20" t="s">
        <v>19</v>
      </c>
      <c r="F82" s="315">
        <v>419</v>
      </c>
      <c r="G82" s="41"/>
      <c r="H82" s="47"/>
    </row>
    <row r="83" s="2" customFormat="1" ht="16.8" customHeight="1">
      <c r="A83" s="41"/>
      <c r="B83" s="47"/>
      <c r="C83" s="310" t="s">
        <v>643</v>
      </c>
      <c r="D83" s="311" t="s">
        <v>643</v>
      </c>
      <c r="E83" s="312" t="s">
        <v>19</v>
      </c>
      <c r="F83" s="313">
        <v>46.649999999999999</v>
      </c>
      <c r="G83" s="41"/>
      <c r="H83" s="47"/>
    </row>
    <row r="84" s="2" customFormat="1" ht="16.8" customHeight="1">
      <c r="A84" s="41"/>
      <c r="B84" s="47"/>
      <c r="C84" s="314" t="s">
        <v>643</v>
      </c>
      <c r="D84" s="314" t="s">
        <v>644</v>
      </c>
      <c r="E84" s="20" t="s">
        <v>19</v>
      </c>
      <c r="F84" s="315">
        <v>46.649999999999999</v>
      </c>
      <c r="G84" s="41"/>
      <c r="H84" s="47"/>
    </row>
    <row r="85" s="2" customFormat="1" ht="16.8" customHeight="1">
      <c r="A85" s="41"/>
      <c r="B85" s="47"/>
      <c r="C85" s="310" t="s">
        <v>637</v>
      </c>
      <c r="D85" s="311" t="s">
        <v>637</v>
      </c>
      <c r="E85" s="312" t="s">
        <v>19</v>
      </c>
      <c r="F85" s="313">
        <v>838</v>
      </c>
      <c r="G85" s="41"/>
      <c r="H85" s="47"/>
    </row>
    <row r="86" s="2" customFormat="1" ht="16.8" customHeight="1">
      <c r="A86" s="41"/>
      <c r="B86" s="47"/>
      <c r="C86" s="314" t="s">
        <v>637</v>
      </c>
      <c r="D86" s="314" t="s">
        <v>638</v>
      </c>
      <c r="E86" s="20" t="s">
        <v>19</v>
      </c>
      <c r="F86" s="315">
        <v>838</v>
      </c>
      <c r="G86" s="41"/>
      <c r="H86" s="47"/>
    </row>
    <row r="87" s="2" customFormat="1" ht="16.8" customHeight="1">
      <c r="A87" s="41"/>
      <c r="B87" s="47"/>
      <c r="C87" s="310" t="s">
        <v>653</v>
      </c>
      <c r="D87" s="311" t="s">
        <v>653</v>
      </c>
      <c r="E87" s="312" t="s">
        <v>19</v>
      </c>
      <c r="F87" s="313">
        <v>242</v>
      </c>
      <c r="G87" s="41"/>
      <c r="H87" s="47"/>
    </row>
    <row r="88" s="2" customFormat="1" ht="16.8" customHeight="1">
      <c r="A88" s="41"/>
      <c r="B88" s="47"/>
      <c r="C88" s="314" t="s">
        <v>653</v>
      </c>
      <c r="D88" s="314" t="s">
        <v>654</v>
      </c>
      <c r="E88" s="20" t="s">
        <v>19</v>
      </c>
      <c r="F88" s="315">
        <v>242</v>
      </c>
      <c r="G88" s="41"/>
      <c r="H88" s="47"/>
    </row>
    <row r="89" s="2" customFormat="1" ht="16.8" customHeight="1">
      <c r="A89" s="41"/>
      <c r="B89" s="47"/>
      <c r="C89" s="310" t="s">
        <v>660</v>
      </c>
      <c r="D89" s="311" t="s">
        <v>660</v>
      </c>
      <c r="E89" s="312" t="s">
        <v>19</v>
      </c>
      <c r="F89" s="313">
        <v>65</v>
      </c>
      <c r="G89" s="41"/>
      <c r="H89" s="47"/>
    </row>
    <row r="90" s="2" customFormat="1" ht="16.8" customHeight="1">
      <c r="A90" s="41"/>
      <c r="B90" s="47"/>
      <c r="C90" s="314" t="s">
        <v>660</v>
      </c>
      <c r="D90" s="314" t="s">
        <v>661</v>
      </c>
      <c r="E90" s="20" t="s">
        <v>19</v>
      </c>
      <c r="F90" s="315">
        <v>65</v>
      </c>
      <c r="G90" s="41"/>
      <c r="H90" s="47"/>
    </row>
    <row r="91" s="2" customFormat="1" ht="16.8" customHeight="1">
      <c r="A91" s="41"/>
      <c r="B91" s="47"/>
      <c r="C91" s="310" t="s">
        <v>667</v>
      </c>
      <c r="D91" s="311" t="s">
        <v>667</v>
      </c>
      <c r="E91" s="312" t="s">
        <v>19</v>
      </c>
      <c r="F91" s="313">
        <v>4190</v>
      </c>
      <c r="G91" s="41"/>
      <c r="H91" s="47"/>
    </row>
    <row r="92" s="2" customFormat="1" ht="16.8" customHeight="1">
      <c r="A92" s="41"/>
      <c r="B92" s="47"/>
      <c r="C92" s="314" t="s">
        <v>667</v>
      </c>
      <c r="D92" s="314" t="s">
        <v>668</v>
      </c>
      <c r="E92" s="20" t="s">
        <v>19</v>
      </c>
      <c r="F92" s="315">
        <v>4190</v>
      </c>
      <c r="G92" s="41"/>
      <c r="H92" s="47"/>
    </row>
    <row r="93" s="2" customFormat="1" ht="16.8" customHeight="1">
      <c r="A93" s="41"/>
      <c r="B93" s="47"/>
      <c r="C93" s="310" t="s">
        <v>677</v>
      </c>
      <c r="D93" s="311" t="s">
        <v>677</v>
      </c>
      <c r="E93" s="312" t="s">
        <v>19</v>
      </c>
      <c r="F93" s="313">
        <v>4</v>
      </c>
      <c r="G93" s="41"/>
      <c r="H93" s="47"/>
    </row>
    <row r="94" s="2" customFormat="1" ht="16.8" customHeight="1">
      <c r="A94" s="41"/>
      <c r="B94" s="47"/>
      <c r="C94" s="314" t="s">
        <v>677</v>
      </c>
      <c r="D94" s="314" t="s">
        <v>678</v>
      </c>
      <c r="E94" s="20" t="s">
        <v>19</v>
      </c>
      <c r="F94" s="315">
        <v>4</v>
      </c>
      <c r="G94" s="41"/>
      <c r="H94" s="47"/>
    </row>
    <row r="95" s="2" customFormat="1" ht="16.8" customHeight="1">
      <c r="A95" s="41"/>
      <c r="B95" s="47"/>
      <c r="C95" s="310" t="s">
        <v>684</v>
      </c>
      <c r="D95" s="311" t="s">
        <v>684</v>
      </c>
      <c r="E95" s="312" t="s">
        <v>19</v>
      </c>
      <c r="F95" s="313">
        <v>50</v>
      </c>
      <c r="G95" s="41"/>
      <c r="H95" s="47"/>
    </row>
    <row r="96" s="2" customFormat="1" ht="16.8" customHeight="1">
      <c r="A96" s="41"/>
      <c r="B96" s="47"/>
      <c r="C96" s="314" t="s">
        <v>684</v>
      </c>
      <c r="D96" s="314" t="s">
        <v>685</v>
      </c>
      <c r="E96" s="20" t="s">
        <v>19</v>
      </c>
      <c r="F96" s="315">
        <v>50</v>
      </c>
      <c r="G96" s="41"/>
      <c r="H96" s="47"/>
    </row>
    <row r="97" s="2" customFormat="1" ht="16.8" customHeight="1">
      <c r="A97" s="41"/>
      <c r="B97" s="47"/>
      <c r="C97" s="310" t="s">
        <v>692</v>
      </c>
      <c r="D97" s="311" t="s">
        <v>692</v>
      </c>
      <c r="E97" s="312" t="s">
        <v>19</v>
      </c>
      <c r="F97" s="313">
        <v>320</v>
      </c>
      <c r="G97" s="41"/>
      <c r="H97" s="47"/>
    </row>
    <row r="98" s="2" customFormat="1" ht="16.8" customHeight="1">
      <c r="A98" s="41"/>
      <c r="B98" s="47"/>
      <c r="C98" s="314" t="s">
        <v>692</v>
      </c>
      <c r="D98" s="314" t="s">
        <v>693</v>
      </c>
      <c r="E98" s="20" t="s">
        <v>19</v>
      </c>
      <c r="F98" s="315">
        <v>320</v>
      </c>
      <c r="G98" s="41"/>
      <c r="H98" s="47"/>
    </row>
    <row r="99" s="2" customFormat="1" ht="16.8" customHeight="1">
      <c r="A99" s="41"/>
      <c r="B99" s="47"/>
      <c r="C99" s="310" t="s">
        <v>700</v>
      </c>
      <c r="D99" s="311" t="s">
        <v>700</v>
      </c>
      <c r="E99" s="312" t="s">
        <v>19</v>
      </c>
      <c r="F99" s="313">
        <v>102.5</v>
      </c>
      <c r="G99" s="41"/>
      <c r="H99" s="47"/>
    </row>
    <row r="100" s="2" customFormat="1" ht="16.8" customHeight="1">
      <c r="A100" s="41"/>
      <c r="B100" s="47"/>
      <c r="C100" s="314" t="s">
        <v>700</v>
      </c>
      <c r="D100" s="314" t="s">
        <v>701</v>
      </c>
      <c r="E100" s="20" t="s">
        <v>19</v>
      </c>
      <c r="F100" s="315">
        <v>102.5</v>
      </c>
      <c r="G100" s="41"/>
      <c r="H100" s="47"/>
    </row>
    <row r="101" s="2" customFormat="1" ht="16.8" customHeight="1">
      <c r="A101" s="41"/>
      <c r="B101" s="47"/>
      <c r="C101" s="310" t="s">
        <v>706</v>
      </c>
      <c r="D101" s="311" t="s">
        <v>706</v>
      </c>
      <c r="E101" s="312" t="s">
        <v>19</v>
      </c>
      <c r="F101" s="313">
        <v>97.299999999999997</v>
      </c>
      <c r="G101" s="41"/>
      <c r="H101" s="47"/>
    </row>
    <row r="102" s="2" customFormat="1" ht="16.8" customHeight="1">
      <c r="A102" s="41"/>
      <c r="B102" s="47"/>
      <c r="C102" s="314" t="s">
        <v>706</v>
      </c>
      <c r="D102" s="314" t="s">
        <v>707</v>
      </c>
      <c r="E102" s="20" t="s">
        <v>19</v>
      </c>
      <c r="F102" s="315">
        <v>97.299999999999997</v>
      </c>
      <c r="G102" s="41"/>
      <c r="H102" s="47"/>
    </row>
    <row r="103" s="2" customFormat="1" ht="16.8" customHeight="1">
      <c r="A103" s="41"/>
      <c r="B103" s="47"/>
      <c r="C103" s="310" t="s">
        <v>713</v>
      </c>
      <c r="D103" s="311" t="s">
        <v>713</v>
      </c>
      <c r="E103" s="312" t="s">
        <v>19</v>
      </c>
      <c r="F103" s="313">
        <v>94.900000000000006</v>
      </c>
      <c r="G103" s="41"/>
      <c r="H103" s="47"/>
    </row>
    <row r="104" s="2" customFormat="1" ht="16.8" customHeight="1">
      <c r="A104" s="41"/>
      <c r="B104" s="47"/>
      <c r="C104" s="314" t="s">
        <v>713</v>
      </c>
      <c r="D104" s="314" t="s">
        <v>714</v>
      </c>
      <c r="E104" s="20" t="s">
        <v>19</v>
      </c>
      <c r="F104" s="315">
        <v>94.900000000000006</v>
      </c>
      <c r="G104" s="41"/>
      <c r="H104" s="47"/>
    </row>
    <row r="105" s="2" customFormat="1" ht="16.8" customHeight="1">
      <c r="A105" s="41"/>
      <c r="B105" s="47"/>
      <c r="C105" s="310" t="s">
        <v>720</v>
      </c>
      <c r="D105" s="311" t="s">
        <v>720</v>
      </c>
      <c r="E105" s="312" t="s">
        <v>19</v>
      </c>
      <c r="F105" s="313">
        <v>24</v>
      </c>
      <c r="G105" s="41"/>
      <c r="H105" s="47"/>
    </row>
    <row r="106" s="2" customFormat="1" ht="16.8" customHeight="1">
      <c r="A106" s="41"/>
      <c r="B106" s="47"/>
      <c r="C106" s="314" t="s">
        <v>720</v>
      </c>
      <c r="D106" s="314" t="s">
        <v>721</v>
      </c>
      <c r="E106" s="20" t="s">
        <v>19</v>
      </c>
      <c r="F106" s="315">
        <v>24</v>
      </c>
      <c r="G106" s="41"/>
      <c r="H106" s="47"/>
    </row>
    <row r="107" s="2" customFormat="1" ht="16.8" customHeight="1">
      <c r="A107" s="41"/>
      <c r="B107" s="47"/>
      <c r="C107" s="310" t="s">
        <v>752</v>
      </c>
      <c r="D107" s="311" t="s">
        <v>752</v>
      </c>
      <c r="E107" s="312" t="s">
        <v>19</v>
      </c>
      <c r="F107" s="313">
        <v>93</v>
      </c>
      <c r="G107" s="41"/>
      <c r="H107" s="47"/>
    </row>
    <row r="108" s="2" customFormat="1" ht="16.8" customHeight="1">
      <c r="A108" s="41"/>
      <c r="B108" s="47"/>
      <c r="C108" s="314" t="s">
        <v>752</v>
      </c>
      <c r="D108" s="314" t="s">
        <v>753</v>
      </c>
      <c r="E108" s="20" t="s">
        <v>19</v>
      </c>
      <c r="F108" s="315">
        <v>93</v>
      </c>
      <c r="G108" s="41"/>
      <c r="H108" s="47"/>
    </row>
    <row r="109" s="2" customFormat="1" ht="16.8" customHeight="1">
      <c r="A109" s="41"/>
      <c r="B109" s="47"/>
      <c r="C109" s="310" t="s">
        <v>762</v>
      </c>
      <c r="D109" s="311" t="s">
        <v>762</v>
      </c>
      <c r="E109" s="312" t="s">
        <v>19</v>
      </c>
      <c r="F109" s="313">
        <v>286</v>
      </c>
      <c r="G109" s="41"/>
      <c r="H109" s="47"/>
    </row>
    <row r="110" s="2" customFormat="1" ht="16.8" customHeight="1">
      <c r="A110" s="41"/>
      <c r="B110" s="47"/>
      <c r="C110" s="314" t="s">
        <v>762</v>
      </c>
      <c r="D110" s="314" t="s">
        <v>763</v>
      </c>
      <c r="E110" s="20" t="s">
        <v>19</v>
      </c>
      <c r="F110" s="315">
        <v>286</v>
      </c>
      <c r="G110" s="41"/>
      <c r="H110" s="47"/>
    </row>
    <row r="111" s="2" customFormat="1" ht="16.8" customHeight="1">
      <c r="A111" s="41"/>
      <c r="B111" s="47"/>
      <c r="C111" s="310" t="s">
        <v>771</v>
      </c>
      <c r="D111" s="311" t="s">
        <v>771</v>
      </c>
      <c r="E111" s="312" t="s">
        <v>19</v>
      </c>
      <c r="F111" s="313">
        <v>2</v>
      </c>
      <c r="G111" s="41"/>
      <c r="H111" s="47"/>
    </row>
    <row r="112" s="2" customFormat="1" ht="16.8" customHeight="1">
      <c r="A112" s="41"/>
      <c r="B112" s="47"/>
      <c r="C112" s="314" t="s">
        <v>771</v>
      </c>
      <c r="D112" s="314" t="s">
        <v>772</v>
      </c>
      <c r="E112" s="20" t="s">
        <v>19</v>
      </c>
      <c r="F112" s="315">
        <v>2</v>
      </c>
      <c r="G112" s="41"/>
      <c r="H112" s="47"/>
    </row>
    <row r="113" s="2" customFormat="1" ht="16.8" customHeight="1">
      <c r="A113" s="41"/>
      <c r="B113" s="47"/>
      <c r="C113" s="310" t="s">
        <v>323</v>
      </c>
      <c r="D113" s="311" t="s">
        <v>323</v>
      </c>
      <c r="E113" s="312" t="s">
        <v>19</v>
      </c>
      <c r="F113" s="313">
        <v>0.071999999999999995</v>
      </c>
      <c r="G113" s="41"/>
      <c r="H113" s="47"/>
    </row>
    <row r="114" s="2" customFormat="1" ht="16.8" customHeight="1">
      <c r="A114" s="41"/>
      <c r="B114" s="47"/>
      <c r="C114" s="314" t="s">
        <v>323</v>
      </c>
      <c r="D114" s="314" t="s">
        <v>324</v>
      </c>
      <c r="E114" s="20" t="s">
        <v>19</v>
      </c>
      <c r="F114" s="315">
        <v>0.071999999999999995</v>
      </c>
      <c r="G114" s="41"/>
      <c r="H114" s="47"/>
    </row>
    <row r="115" s="2" customFormat="1" ht="16.8" customHeight="1">
      <c r="A115" s="41"/>
      <c r="B115" s="47"/>
      <c r="C115" s="310" t="s">
        <v>335</v>
      </c>
      <c r="D115" s="311" t="s">
        <v>335</v>
      </c>
      <c r="E115" s="312" t="s">
        <v>19</v>
      </c>
      <c r="F115" s="313">
        <v>3.6000000000000001</v>
      </c>
      <c r="G115" s="41"/>
      <c r="H115" s="47"/>
    </row>
    <row r="116" s="2" customFormat="1" ht="16.8" customHeight="1">
      <c r="A116" s="41"/>
      <c r="B116" s="47"/>
      <c r="C116" s="314" t="s">
        <v>335</v>
      </c>
      <c r="D116" s="314" t="s">
        <v>336</v>
      </c>
      <c r="E116" s="20" t="s">
        <v>19</v>
      </c>
      <c r="F116" s="315">
        <v>3.6000000000000001</v>
      </c>
      <c r="G116" s="41"/>
      <c r="H116" s="47"/>
    </row>
    <row r="117" s="2" customFormat="1" ht="16.8" customHeight="1">
      <c r="A117" s="41"/>
      <c r="B117" s="47"/>
      <c r="C117" s="310" t="s">
        <v>342</v>
      </c>
      <c r="D117" s="311" t="s">
        <v>342</v>
      </c>
      <c r="E117" s="312" t="s">
        <v>19</v>
      </c>
      <c r="F117" s="313">
        <v>3</v>
      </c>
      <c r="G117" s="41"/>
      <c r="H117" s="47"/>
    </row>
    <row r="118" s="2" customFormat="1" ht="16.8" customHeight="1">
      <c r="A118" s="41"/>
      <c r="B118" s="47"/>
      <c r="C118" s="314" t="s">
        <v>342</v>
      </c>
      <c r="D118" s="314" t="s">
        <v>343</v>
      </c>
      <c r="E118" s="20" t="s">
        <v>19</v>
      </c>
      <c r="F118" s="315">
        <v>3</v>
      </c>
      <c r="G118" s="41"/>
      <c r="H118" s="47"/>
    </row>
    <row r="119" s="2" customFormat="1" ht="16.8" customHeight="1">
      <c r="A119" s="41"/>
      <c r="B119" s="47"/>
      <c r="C119" s="310" t="s">
        <v>367</v>
      </c>
      <c r="D119" s="311" t="s">
        <v>367</v>
      </c>
      <c r="E119" s="312" t="s">
        <v>19</v>
      </c>
      <c r="F119" s="313">
        <v>38.700000000000003</v>
      </c>
      <c r="G119" s="41"/>
      <c r="H119" s="47"/>
    </row>
    <row r="120" s="2" customFormat="1" ht="16.8" customHeight="1">
      <c r="A120" s="41"/>
      <c r="B120" s="47"/>
      <c r="C120" s="314" t="s">
        <v>367</v>
      </c>
      <c r="D120" s="314" t="s">
        <v>368</v>
      </c>
      <c r="E120" s="20" t="s">
        <v>19</v>
      </c>
      <c r="F120" s="315">
        <v>38.700000000000003</v>
      </c>
      <c r="G120" s="41"/>
      <c r="H120" s="47"/>
    </row>
    <row r="121" s="2" customFormat="1" ht="16.8" customHeight="1">
      <c r="A121" s="41"/>
      <c r="B121" s="47"/>
      <c r="C121" s="316" t="s">
        <v>4264</v>
      </c>
      <c r="D121" s="41"/>
      <c r="E121" s="41"/>
      <c r="F121" s="41"/>
      <c r="G121" s="41"/>
      <c r="H121" s="47"/>
    </row>
    <row r="122" s="2" customFormat="1" ht="16.8" customHeight="1">
      <c r="A122" s="41"/>
      <c r="B122" s="47"/>
      <c r="C122" s="314" t="s">
        <v>362</v>
      </c>
      <c r="D122" s="314" t="s">
        <v>363</v>
      </c>
      <c r="E122" s="20" t="s">
        <v>332</v>
      </c>
      <c r="F122" s="315">
        <v>19.350000000000001</v>
      </c>
      <c r="G122" s="41"/>
      <c r="H122" s="47"/>
    </row>
    <row r="123" s="2" customFormat="1" ht="16.8" customHeight="1">
      <c r="A123" s="41"/>
      <c r="B123" s="47"/>
      <c r="C123" s="310" t="s">
        <v>376</v>
      </c>
      <c r="D123" s="311" t="s">
        <v>376</v>
      </c>
      <c r="E123" s="312" t="s">
        <v>19</v>
      </c>
      <c r="F123" s="313">
        <v>102</v>
      </c>
      <c r="G123" s="41"/>
      <c r="H123" s="47"/>
    </row>
    <row r="124" s="2" customFormat="1" ht="16.8" customHeight="1">
      <c r="A124" s="41"/>
      <c r="B124" s="47"/>
      <c r="C124" s="314" t="s">
        <v>376</v>
      </c>
      <c r="D124" s="314" t="s">
        <v>377</v>
      </c>
      <c r="E124" s="20" t="s">
        <v>19</v>
      </c>
      <c r="F124" s="315">
        <v>102</v>
      </c>
      <c r="G124" s="41"/>
      <c r="H124" s="47"/>
    </row>
    <row r="125" s="2" customFormat="1" ht="16.8" customHeight="1">
      <c r="A125" s="41"/>
      <c r="B125" s="47"/>
      <c r="C125" s="310" t="s">
        <v>388</v>
      </c>
      <c r="D125" s="311" t="s">
        <v>388</v>
      </c>
      <c r="E125" s="312" t="s">
        <v>19</v>
      </c>
      <c r="F125" s="313">
        <v>20</v>
      </c>
      <c r="G125" s="41"/>
      <c r="H125" s="47"/>
    </row>
    <row r="126" s="2" customFormat="1" ht="16.8" customHeight="1">
      <c r="A126" s="41"/>
      <c r="B126" s="47"/>
      <c r="C126" s="314" t="s">
        <v>388</v>
      </c>
      <c r="D126" s="314" t="s">
        <v>389</v>
      </c>
      <c r="E126" s="20" t="s">
        <v>19</v>
      </c>
      <c r="F126" s="315">
        <v>20</v>
      </c>
      <c r="G126" s="41"/>
      <c r="H126" s="47"/>
    </row>
    <row r="127" s="2" customFormat="1" ht="16.8" customHeight="1">
      <c r="A127" s="41"/>
      <c r="B127" s="47"/>
      <c r="C127" s="310" t="s">
        <v>404</v>
      </c>
      <c r="D127" s="311" t="s">
        <v>404</v>
      </c>
      <c r="E127" s="312" t="s">
        <v>19</v>
      </c>
      <c r="F127" s="313">
        <v>1</v>
      </c>
      <c r="G127" s="41"/>
      <c r="H127" s="47"/>
    </row>
    <row r="128" s="2" customFormat="1" ht="16.8" customHeight="1">
      <c r="A128" s="41"/>
      <c r="B128" s="47"/>
      <c r="C128" s="314" t="s">
        <v>404</v>
      </c>
      <c r="D128" s="314" t="s">
        <v>405</v>
      </c>
      <c r="E128" s="20" t="s">
        <v>19</v>
      </c>
      <c r="F128" s="315">
        <v>1</v>
      </c>
      <c r="G128" s="41"/>
      <c r="H128" s="47"/>
    </row>
    <row r="129" s="2" customFormat="1" ht="16.8" customHeight="1">
      <c r="A129" s="41"/>
      <c r="B129" s="47"/>
      <c r="C129" s="310" t="s">
        <v>412</v>
      </c>
      <c r="D129" s="311" t="s">
        <v>412</v>
      </c>
      <c r="E129" s="312" t="s">
        <v>19</v>
      </c>
      <c r="F129" s="313">
        <v>1</v>
      </c>
      <c r="G129" s="41"/>
      <c r="H129" s="47"/>
    </row>
    <row r="130" s="2" customFormat="1" ht="16.8" customHeight="1">
      <c r="A130" s="41"/>
      <c r="B130" s="47"/>
      <c r="C130" s="314" t="s">
        <v>412</v>
      </c>
      <c r="D130" s="314" t="s">
        <v>413</v>
      </c>
      <c r="E130" s="20" t="s">
        <v>19</v>
      </c>
      <c r="F130" s="315">
        <v>1</v>
      </c>
      <c r="G130" s="41"/>
      <c r="H130" s="47"/>
    </row>
    <row r="131" s="2" customFormat="1" ht="16.8" customHeight="1">
      <c r="A131" s="41"/>
      <c r="B131" s="47"/>
      <c r="C131" s="310" t="s">
        <v>425</v>
      </c>
      <c r="D131" s="311" t="s">
        <v>425</v>
      </c>
      <c r="E131" s="312" t="s">
        <v>19</v>
      </c>
      <c r="F131" s="313">
        <v>227.16</v>
      </c>
      <c r="G131" s="41"/>
      <c r="H131" s="47"/>
    </row>
    <row r="132" s="2" customFormat="1" ht="16.8" customHeight="1">
      <c r="A132" s="41"/>
      <c r="B132" s="47"/>
      <c r="C132" s="314" t="s">
        <v>425</v>
      </c>
      <c r="D132" s="314" t="s">
        <v>426</v>
      </c>
      <c r="E132" s="20" t="s">
        <v>19</v>
      </c>
      <c r="F132" s="315">
        <v>227.16</v>
      </c>
      <c r="G132" s="41"/>
      <c r="H132" s="47"/>
    </row>
    <row r="133" s="2" customFormat="1" ht="16.8" customHeight="1">
      <c r="A133" s="41"/>
      <c r="B133" s="47"/>
      <c r="C133" s="316" t="s">
        <v>4264</v>
      </c>
      <c r="D133" s="41"/>
      <c r="E133" s="41"/>
      <c r="F133" s="41"/>
      <c r="G133" s="41"/>
      <c r="H133" s="47"/>
    </row>
    <row r="134" s="2" customFormat="1" ht="16.8" customHeight="1">
      <c r="A134" s="41"/>
      <c r="B134" s="47"/>
      <c r="C134" s="314" t="s">
        <v>419</v>
      </c>
      <c r="D134" s="314" t="s">
        <v>420</v>
      </c>
      <c r="E134" s="20" t="s">
        <v>332</v>
      </c>
      <c r="F134" s="315">
        <v>113.58</v>
      </c>
      <c r="G134" s="41"/>
      <c r="H134" s="47"/>
    </row>
    <row r="135" s="2" customFormat="1" ht="16.8" customHeight="1">
      <c r="A135" s="41"/>
      <c r="B135" s="47"/>
      <c r="C135" s="310" t="s">
        <v>443</v>
      </c>
      <c r="D135" s="311" t="s">
        <v>443</v>
      </c>
      <c r="E135" s="312" t="s">
        <v>19</v>
      </c>
      <c r="F135" s="313">
        <v>227.16</v>
      </c>
      <c r="G135" s="41"/>
      <c r="H135" s="47"/>
    </row>
    <row r="136" s="2" customFormat="1" ht="16.8" customHeight="1">
      <c r="A136" s="41"/>
      <c r="B136" s="47"/>
      <c r="C136" s="314" t="s">
        <v>443</v>
      </c>
      <c r="D136" s="314" t="s">
        <v>444</v>
      </c>
      <c r="E136" s="20" t="s">
        <v>19</v>
      </c>
      <c r="F136" s="315">
        <v>227.16</v>
      </c>
      <c r="G136" s="41"/>
      <c r="H136" s="47"/>
    </row>
    <row r="137" s="2" customFormat="1" ht="16.8" customHeight="1">
      <c r="A137" s="41"/>
      <c r="B137" s="47"/>
      <c r="C137" s="310" t="s">
        <v>462</v>
      </c>
      <c r="D137" s="311" t="s">
        <v>462</v>
      </c>
      <c r="E137" s="312" t="s">
        <v>19</v>
      </c>
      <c r="F137" s="313">
        <v>15.5</v>
      </c>
      <c r="G137" s="41"/>
      <c r="H137" s="47"/>
    </row>
    <row r="138" s="2" customFormat="1" ht="16.8" customHeight="1">
      <c r="A138" s="41"/>
      <c r="B138" s="47"/>
      <c r="C138" s="314" t="s">
        <v>462</v>
      </c>
      <c r="D138" s="314" t="s">
        <v>463</v>
      </c>
      <c r="E138" s="20" t="s">
        <v>19</v>
      </c>
      <c r="F138" s="315">
        <v>15.5</v>
      </c>
      <c r="G138" s="41"/>
      <c r="H138" s="47"/>
    </row>
    <row r="139" s="2" customFormat="1" ht="16.8" customHeight="1">
      <c r="A139" s="41"/>
      <c r="B139" s="47"/>
      <c r="C139" s="310" t="s">
        <v>504</v>
      </c>
      <c r="D139" s="311" t="s">
        <v>504</v>
      </c>
      <c r="E139" s="312" t="s">
        <v>19</v>
      </c>
      <c r="F139" s="313">
        <v>38.700000000000003</v>
      </c>
      <c r="G139" s="41"/>
      <c r="H139" s="47"/>
    </row>
    <row r="140" s="2" customFormat="1" ht="16.8" customHeight="1">
      <c r="A140" s="41"/>
      <c r="B140" s="47"/>
      <c r="C140" s="314" t="s">
        <v>504</v>
      </c>
      <c r="D140" s="314" t="s">
        <v>368</v>
      </c>
      <c r="E140" s="20" t="s">
        <v>19</v>
      </c>
      <c r="F140" s="315">
        <v>38.700000000000003</v>
      </c>
      <c r="G140" s="41"/>
      <c r="H140" s="47"/>
    </row>
    <row r="141" s="2" customFormat="1" ht="16.8" customHeight="1">
      <c r="A141" s="41"/>
      <c r="B141" s="47"/>
      <c r="C141" s="316" t="s">
        <v>4264</v>
      </c>
      <c r="D141" s="41"/>
      <c r="E141" s="41"/>
      <c r="F141" s="41"/>
      <c r="G141" s="41"/>
      <c r="H141" s="47"/>
    </row>
    <row r="142" s="2" customFormat="1" ht="16.8" customHeight="1">
      <c r="A142" s="41"/>
      <c r="B142" s="47"/>
      <c r="C142" s="314" t="s">
        <v>499</v>
      </c>
      <c r="D142" s="314" t="s">
        <v>500</v>
      </c>
      <c r="E142" s="20" t="s">
        <v>332</v>
      </c>
      <c r="F142" s="315">
        <v>19.350000000000001</v>
      </c>
      <c r="G142" s="41"/>
      <c r="H142" s="47"/>
    </row>
    <row r="143" s="2" customFormat="1" ht="16.8" customHeight="1">
      <c r="A143" s="41"/>
      <c r="B143" s="47"/>
      <c r="C143" s="310" t="s">
        <v>512</v>
      </c>
      <c r="D143" s="311" t="s">
        <v>512</v>
      </c>
      <c r="E143" s="312" t="s">
        <v>19</v>
      </c>
      <c r="F143" s="313">
        <v>102</v>
      </c>
      <c r="G143" s="41"/>
      <c r="H143" s="47"/>
    </row>
    <row r="144" s="2" customFormat="1" ht="16.8" customHeight="1">
      <c r="A144" s="41"/>
      <c r="B144" s="47"/>
      <c r="C144" s="314" t="s">
        <v>512</v>
      </c>
      <c r="D144" s="314" t="s">
        <v>377</v>
      </c>
      <c r="E144" s="20" t="s">
        <v>19</v>
      </c>
      <c r="F144" s="315">
        <v>102</v>
      </c>
      <c r="G144" s="41"/>
      <c r="H144" s="47"/>
    </row>
    <row r="145" s="2" customFormat="1" ht="16.8" customHeight="1">
      <c r="A145" s="41"/>
      <c r="B145" s="47"/>
      <c r="C145" s="310" t="s">
        <v>523</v>
      </c>
      <c r="D145" s="311" t="s">
        <v>523</v>
      </c>
      <c r="E145" s="312" t="s">
        <v>19</v>
      </c>
      <c r="F145" s="313">
        <v>1</v>
      </c>
      <c r="G145" s="41"/>
      <c r="H145" s="47"/>
    </row>
    <row r="146" s="2" customFormat="1" ht="16.8" customHeight="1">
      <c r="A146" s="41"/>
      <c r="B146" s="47"/>
      <c r="C146" s="314" t="s">
        <v>523</v>
      </c>
      <c r="D146" s="314" t="s">
        <v>413</v>
      </c>
      <c r="E146" s="20" t="s">
        <v>19</v>
      </c>
      <c r="F146" s="315">
        <v>1</v>
      </c>
      <c r="G146" s="41"/>
      <c r="H146" s="47"/>
    </row>
    <row r="147" s="2" customFormat="1" ht="16.8" customHeight="1">
      <c r="A147" s="41"/>
      <c r="B147" s="47"/>
      <c r="C147" s="310" t="s">
        <v>532</v>
      </c>
      <c r="D147" s="311" t="s">
        <v>532</v>
      </c>
      <c r="E147" s="312" t="s">
        <v>19</v>
      </c>
      <c r="F147" s="313">
        <v>227.16</v>
      </c>
      <c r="G147" s="41"/>
      <c r="H147" s="47"/>
    </row>
    <row r="148" s="2" customFormat="1" ht="16.8" customHeight="1">
      <c r="A148" s="41"/>
      <c r="B148" s="47"/>
      <c r="C148" s="314" t="s">
        <v>532</v>
      </c>
      <c r="D148" s="314" t="s">
        <v>426</v>
      </c>
      <c r="E148" s="20" t="s">
        <v>19</v>
      </c>
      <c r="F148" s="315">
        <v>227.16</v>
      </c>
      <c r="G148" s="41"/>
      <c r="H148" s="47"/>
    </row>
    <row r="149" s="2" customFormat="1" ht="16.8" customHeight="1">
      <c r="A149" s="41"/>
      <c r="B149" s="47"/>
      <c r="C149" s="316" t="s">
        <v>4264</v>
      </c>
      <c r="D149" s="41"/>
      <c r="E149" s="41"/>
      <c r="F149" s="41"/>
      <c r="G149" s="41"/>
      <c r="H149" s="47"/>
    </row>
    <row r="150" s="2" customFormat="1" ht="16.8" customHeight="1">
      <c r="A150" s="41"/>
      <c r="B150" s="47"/>
      <c r="C150" s="314" t="s">
        <v>528</v>
      </c>
      <c r="D150" s="314" t="s">
        <v>529</v>
      </c>
      <c r="E150" s="20" t="s">
        <v>332</v>
      </c>
      <c r="F150" s="315">
        <v>113.58</v>
      </c>
      <c r="G150" s="41"/>
      <c r="H150" s="47"/>
    </row>
    <row r="151" s="2" customFormat="1" ht="16.8" customHeight="1">
      <c r="A151" s="41"/>
      <c r="B151" s="47"/>
      <c r="C151" s="310" t="s">
        <v>541</v>
      </c>
      <c r="D151" s="311" t="s">
        <v>541</v>
      </c>
      <c r="E151" s="312" t="s">
        <v>19</v>
      </c>
      <c r="F151" s="313">
        <v>1</v>
      </c>
      <c r="G151" s="41"/>
      <c r="H151" s="47"/>
    </row>
    <row r="152" s="2" customFormat="1" ht="16.8" customHeight="1">
      <c r="A152" s="41"/>
      <c r="B152" s="47"/>
      <c r="C152" s="314" t="s">
        <v>541</v>
      </c>
      <c r="D152" s="314" t="s">
        <v>413</v>
      </c>
      <c r="E152" s="20" t="s">
        <v>19</v>
      </c>
      <c r="F152" s="315">
        <v>1</v>
      </c>
      <c r="G152" s="41"/>
      <c r="H152" s="47"/>
    </row>
    <row r="153" s="2" customFormat="1" ht="16.8" customHeight="1">
      <c r="A153" s="41"/>
      <c r="B153" s="47"/>
      <c r="C153" s="310" t="s">
        <v>564</v>
      </c>
      <c r="D153" s="311" t="s">
        <v>564</v>
      </c>
      <c r="E153" s="312" t="s">
        <v>19</v>
      </c>
      <c r="F153" s="313">
        <v>8.75</v>
      </c>
      <c r="G153" s="41"/>
      <c r="H153" s="47"/>
    </row>
    <row r="154" s="2" customFormat="1" ht="16.8" customHeight="1">
      <c r="A154" s="41"/>
      <c r="B154" s="47"/>
      <c r="C154" s="314" t="s">
        <v>564</v>
      </c>
      <c r="D154" s="314" t="s">
        <v>565</v>
      </c>
      <c r="E154" s="20" t="s">
        <v>19</v>
      </c>
      <c r="F154" s="315">
        <v>8.75</v>
      </c>
      <c r="G154" s="41"/>
      <c r="H154" s="47"/>
    </row>
    <row r="155" s="2" customFormat="1" ht="16.8" customHeight="1">
      <c r="A155" s="41"/>
      <c r="B155" s="47"/>
      <c r="C155" s="310" t="s">
        <v>575</v>
      </c>
      <c r="D155" s="311" t="s">
        <v>575</v>
      </c>
      <c r="E155" s="312" t="s">
        <v>19</v>
      </c>
      <c r="F155" s="313">
        <v>1.3260000000000001</v>
      </c>
      <c r="G155" s="41"/>
      <c r="H155" s="47"/>
    </row>
    <row r="156" s="2" customFormat="1" ht="16.8" customHeight="1">
      <c r="A156" s="41"/>
      <c r="B156" s="47"/>
      <c r="C156" s="314" t="s">
        <v>575</v>
      </c>
      <c r="D156" s="314" t="s">
        <v>576</v>
      </c>
      <c r="E156" s="20" t="s">
        <v>19</v>
      </c>
      <c r="F156" s="315">
        <v>1.3260000000000001</v>
      </c>
      <c r="G156" s="41"/>
      <c r="H156" s="47"/>
    </row>
    <row r="157" s="2" customFormat="1" ht="16.8" customHeight="1">
      <c r="A157" s="41"/>
      <c r="B157" s="47"/>
      <c r="C157" s="310" t="s">
        <v>288</v>
      </c>
      <c r="D157" s="311" t="s">
        <v>288</v>
      </c>
      <c r="E157" s="312" t="s">
        <v>19</v>
      </c>
      <c r="F157" s="313">
        <v>9.5</v>
      </c>
      <c r="G157" s="41"/>
      <c r="H157" s="47"/>
    </row>
    <row r="158" s="2" customFormat="1" ht="16.8" customHeight="1">
      <c r="A158" s="41"/>
      <c r="B158" s="47"/>
      <c r="C158" s="314" t="s">
        <v>288</v>
      </c>
      <c r="D158" s="314" t="s">
        <v>289</v>
      </c>
      <c r="E158" s="20" t="s">
        <v>19</v>
      </c>
      <c r="F158" s="315">
        <v>9.5</v>
      </c>
      <c r="G158" s="41"/>
      <c r="H158" s="47"/>
    </row>
    <row r="159" s="2" customFormat="1" ht="16.8" customHeight="1">
      <c r="A159" s="41"/>
      <c r="B159" s="47"/>
      <c r="C159" s="310" t="s">
        <v>645</v>
      </c>
      <c r="D159" s="311" t="s">
        <v>645</v>
      </c>
      <c r="E159" s="312" t="s">
        <v>19</v>
      </c>
      <c r="F159" s="313">
        <v>7.2000000000000002</v>
      </c>
      <c r="G159" s="41"/>
      <c r="H159" s="47"/>
    </row>
    <row r="160" s="2" customFormat="1" ht="16.8" customHeight="1">
      <c r="A160" s="41"/>
      <c r="B160" s="47"/>
      <c r="C160" s="314" t="s">
        <v>645</v>
      </c>
      <c r="D160" s="314" t="s">
        <v>646</v>
      </c>
      <c r="E160" s="20" t="s">
        <v>19</v>
      </c>
      <c r="F160" s="315">
        <v>7.2000000000000002</v>
      </c>
      <c r="G160" s="41"/>
      <c r="H160" s="47"/>
    </row>
    <row r="161" s="2" customFormat="1" ht="16.8" customHeight="1">
      <c r="A161" s="41"/>
      <c r="B161" s="47"/>
      <c r="C161" s="310" t="s">
        <v>669</v>
      </c>
      <c r="D161" s="311" t="s">
        <v>669</v>
      </c>
      <c r="E161" s="312" t="s">
        <v>19</v>
      </c>
      <c r="F161" s="313">
        <v>120</v>
      </c>
      <c r="G161" s="41"/>
      <c r="H161" s="47"/>
    </row>
    <row r="162" s="2" customFormat="1" ht="16.8" customHeight="1">
      <c r="A162" s="41"/>
      <c r="B162" s="47"/>
      <c r="C162" s="314" t="s">
        <v>669</v>
      </c>
      <c r="D162" s="314" t="s">
        <v>670</v>
      </c>
      <c r="E162" s="20" t="s">
        <v>19</v>
      </c>
      <c r="F162" s="315">
        <v>120</v>
      </c>
      <c r="G162" s="41"/>
      <c r="H162" s="47"/>
    </row>
    <row r="163" s="2" customFormat="1" ht="16.8" customHeight="1">
      <c r="A163" s="41"/>
      <c r="B163" s="47"/>
      <c r="C163" s="310" t="s">
        <v>754</v>
      </c>
      <c r="D163" s="311" t="s">
        <v>754</v>
      </c>
      <c r="E163" s="312" t="s">
        <v>19</v>
      </c>
      <c r="F163" s="313">
        <v>1510</v>
      </c>
      <c r="G163" s="41"/>
      <c r="H163" s="47"/>
    </row>
    <row r="164" s="2" customFormat="1" ht="16.8" customHeight="1">
      <c r="A164" s="41"/>
      <c r="B164" s="47"/>
      <c r="C164" s="314" t="s">
        <v>754</v>
      </c>
      <c r="D164" s="314" t="s">
        <v>755</v>
      </c>
      <c r="E164" s="20" t="s">
        <v>19</v>
      </c>
      <c r="F164" s="315">
        <v>1510</v>
      </c>
      <c r="G164" s="41"/>
      <c r="H164" s="47"/>
    </row>
    <row r="165" s="2" customFormat="1" ht="16.8" customHeight="1">
      <c r="A165" s="41"/>
      <c r="B165" s="47"/>
      <c r="C165" s="310" t="s">
        <v>764</v>
      </c>
      <c r="D165" s="311" t="s">
        <v>764</v>
      </c>
      <c r="E165" s="312" t="s">
        <v>19</v>
      </c>
      <c r="F165" s="313">
        <v>9</v>
      </c>
      <c r="G165" s="41"/>
      <c r="H165" s="47"/>
    </row>
    <row r="166" s="2" customFormat="1" ht="16.8" customHeight="1">
      <c r="A166" s="41"/>
      <c r="B166" s="47"/>
      <c r="C166" s="314" t="s">
        <v>764</v>
      </c>
      <c r="D166" s="314" t="s">
        <v>765</v>
      </c>
      <c r="E166" s="20" t="s">
        <v>19</v>
      </c>
      <c r="F166" s="315">
        <v>9</v>
      </c>
      <c r="G166" s="41"/>
      <c r="H166" s="47"/>
    </row>
    <row r="167" s="2" customFormat="1" ht="16.8" customHeight="1">
      <c r="A167" s="41"/>
      <c r="B167" s="47"/>
      <c r="C167" s="310" t="s">
        <v>773</v>
      </c>
      <c r="D167" s="311" t="s">
        <v>773</v>
      </c>
      <c r="E167" s="312" t="s">
        <v>19</v>
      </c>
      <c r="F167" s="313">
        <v>1.3600000000000001</v>
      </c>
      <c r="G167" s="41"/>
      <c r="H167" s="47"/>
    </row>
    <row r="168" s="2" customFormat="1" ht="16.8" customHeight="1">
      <c r="A168" s="41"/>
      <c r="B168" s="47"/>
      <c r="C168" s="314" t="s">
        <v>773</v>
      </c>
      <c r="D168" s="314" t="s">
        <v>774</v>
      </c>
      <c r="E168" s="20" t="s">
        <v>19</v>
      </c>
      <c r="F168" s="315">
        <v>1.3600000000000001</v>
      </c>
      <c r="G168" s="41"/>
      <c r="H168" s="47"/>
    </row>
    <row r="169" s="2" customFormat="1" ht="16.8" customHeight="1">
      <c r="A169" s="41"/>
      <c r="B169" s="47"/>
      <c r="C169" s="310" t="s">
        <v>325</v>
      </c>
      <c r="D169" s="311" t="s">
        <v>325</v>
      </c>
      <c r="E169" s="312" t="s">
        <v>19</v>
      </c>
      <c r="F169" s="313">
        <v>0.074999999999999997</v>
      </c>
      <c r="G169" s="41"/>
      <c r="H169" s="47"/>
    </row>
    <row r="170" s="2" customFormat="1" ht="16.8" customHeight="1">
      <c r="A170" s="41"/>
      <c r="B170" s="47"/>
      <c r="C170" s="314" t="s">
        <v>325</v>
      </c>
      <c r="D170" s="314" t="s">
        <v>326</v>
      </c>
      <c r="E170" s="20" t="s">
        <v>19</v>
      </c>
      <c r="F170" s="315">
        <v>0.074999999999999997</v>
      </c>
      <c r="G170" s="41"/>
      <c r="H170" s="47"/>
    </row>
    <row r="171" s="2" customFormat="1" ht="16.8" customHeight="1">
      <c r="A171" s="41"/>
      <c r="B171" s="47"/>
      <c r="C171" s="310" t="s">
        <v>344</v>
      </c>
      <c r="D171" s="311" t="s">
        <v>344</v>
      </c>
      <c r="E171" s="312" t="s">
        <v>19</v>
      </c>
      <c r="F171" s="313">
        <v>13.800000000000001</v>
      </c>
      <c r="G171" s="41"/>
      <c r="H171" s="47"/>
    </row>
    <row r="172" s="2" customFormat="1" ht="16.8" customHeight="1">
      <c r="A172" s="41"/>
      <c r="B172" s="47"/>
      <c r="C172" s="314" t="s">
        <v>344</v>
      </c>
      <c r="D172" s="314" t="s">
        <v>345</v>
      </c>
      <c r="E172" s="20" t="s">
        <v>19</v>
      </c>
      <c r="F172" s="315">
        <v>13.800000000000001</v>
      </c>
      <c r="G172" s="41"/>
      <c r="H172" s="47"/>
    </row>
    <row r="173" s="2" customFormat="1" ht="16.8" customHeight="1">
      <c r="A173" s="41"/>
      <c r="B173" s="47"/>
      <c r="C173" s="310" t="s">
        <v>369</v>
      </c>
      <c r="D173" s="311" t="s">
        <v>369</v>
      </c>
      <c r="E173" s="312" t="s">
        <v>19</v>
      </c>
      <c r="F173" s="313">
        <v>19.350000000000001</v>
      </c>
      <c r="G173" s="41"/>
      <c r="H173" s="47"/>
    </row>
    <row r="174" s="2" customFormat="1" ht="16.8" customHeight="1">
      <c r="A174" s="41"/>
      <c r="B174" s="47"/>
      <c r="C174" s="314" t="s">
        <v>369</v>
      </c>
      <c r="D174" s="314" t="s">
        <v>370</v>
      </c>
      <c r="E174" s="20" t="s">
        <v>19</v>
      </c>
      <c r="F174" s="315">
        <v>19.350000000000001</v>
      </c>
      <c r="G174" s="41"/>
      <c r="H174" s="47"/>
    </row>
    <row r="175" s="2" customFormat="1" ht="16.8" customHeight="1">
      <c r="A175" s="41"/>
      <c r="B175" s="47"/>
      <c r="C175" s="310" t="s">
        <v>378</v>
      </c>
      <c r="D175" s="311" t="s">
        <v>378</v>
      </c>
      <c r="E175" s="312" t="s">
        <v>19</v>
      </c>
      <c r="F175" s="313">
        <v>562</v>
      </c>
      <c r="G175" s="41"/>
      <c r="H175" s="47"/>
    </row>
    <row r="176" s="2" customFormat="1" ht="16.8" customHeight="1">
      <c r="A176" s="41"/>
      <c r="B176" s="47"/>
      <c r="C176" s="314" t="s">
        <v>378</v>
      </c>
      <c r="D176" s="314" t="s">
        <v>379</v>
      </c>
      <c r="E176" s="20" t="s">
        <v>19</v>
      </c>
      <c r="F176" s="315">
        <v>562</v>
      </c>
      <c r="G176" s="41"/>
      <c r="H176" s="47"/>
    </row>
    <row r="177" s="2" customFormat="1" ht="16.8" customHeight="1">
      <c r="A177" s="41"/>
      <c r="B177" s="47"/>
      <c r="C177" s="310" t="s">
        <v>390</v>
      </c>
      <c r="D177" s="311" t="s">
        <v>390</v>
      </c>
      <c r="E177" s="312" t="s">
        <v>19</v>
      </c>
      <c r="F177" s="313">
        <v>111.5</v>
      </c>
      <c r="G177" s="41"/>
      <c r="H177" s="47"/>
    </row>
    <row r="178" s="2" customFormat="1" ht="16.8" customHeight="1">
      <c r="A178" s="41"/>
      <c r="B178" s="47"/>
      <c r="C178" s="314" t="s">
        <v>390</v>
      </c>
      <c r="D178" s="314" t="s">
        <v>391</v>
      </c>
      <c r="E178" s="20" t="s">
        <v>19</v>
      </c>
      <c r="F178" s="315">
        <v>111.5</v>
      </c>
      <c r="G178" s="41"/>
      <c r="H178" s="47"/>
    </row>
    <row r="179" s="2" customFormat="1" ht="16.8" customHeight="1">
      <c r="A179" s="41"/>
      <c r="B179" s="47"/>
      <c r="C179" s="310" t="s">
        <v>414</v>
      </c>
      <c r="D179" s="311" t="s">
        <v>414</v>
      </c>
      <c r="E179" s="312" t="s">
        <v>19</v>
      </c>
      <c r="F179" s="313">
        <v>36.343000000000004</v>
      </c>
      <c r="G179" s="41"/>
      <c r="H179" s="47"/>
    </row>
    <row r="180" s="2" customFormat="1" ht="16.8" customHeight="1">
      <c r="A180" s="41"/>
      <c r="B180" s="47"/>
      <c r="C180" s="314" t="s">
        <v>414</v>
      </c>
      <c r="D180" s="314" t="s">
        <v>415</v>
      </c>
      <c r="E180" s="20" t="s">
        <v>19</v>
      </c>
      <c r="F180" s="315">
        <v>36.343000000000004</v>
      </c>
      <c r="G180" s="41"/>
      <c r="H180" s="47"/>
    </row>
    <row r="181" s="2" customFormat="1" ht="16.8" customHeight="1">
      <c r="A181" s="41"/>
      <c r="B181" s="47"/>
      <c r="C181" s="316" t="s">
        <v>4264</v>
      </c>
      <c r="D181" s="41"/>
      <c r="E181" s="41"/>
      <c r="F181" s="41"/>
      <c r="G181" s="41"/>
      <c r="H181" s="47"/>
    </row>
    <row r="182" s="2" customFormat="1" ht="16.8" customHeight="1">
      <c r="A182" s="41"/>
      <c r="B182" s="47"/>
      <c r="C182" s="314" t="s">
        <v>407</v>
      </c>
      <c r="D182" s="314" t="s">
        <v>408</v>
      </c>
      <c r="E182" s="20" t="s">
        <v>332</v>
      </c>
      <c r="F182" s="315">
        <v>18.172000000000001</v>
      </c>
      <c r="G182" s="41"/>
      <c r="H182" s="47"/>
    </row>
    <row r="183" s="2" customFormat="1" ht="16.8" customHeight="1">
      <c r="A183" s="41"/>
      <c r="B183" s="47"/>
      <c r="C183" s="310" t="s">
        <v>427</v>
      </c>
      <c r="D183" s="311" t="s">
        <v>427</v>
      </c>
      <c r="E183" s="312" t="s">
        <v>19</v>
      </c>
      <c r="F183" s="313">
        <v>113.58</v>
      </c>
      <c r="G183" s="41"/>
      <c r="H183" s="47"/>
    </row>
    <row r="184" s="2" customFormat="1" ht="16.8" customHeight="1">
      <c r="A184" s="41"/>
      <c r="B184" s="47"/>
      <c r="C184" s="314" t="s">
        <v>427</v>
      </c>
      <c r="D184" s="314" t="s">
        <v>428</v>
      </c>
      <c r="E184" s="20" t="s">
        <v>19</v>
      </c>
      <c r="F184" s="315">
        <v>113.58</v>
      </c>
      <c r="G184" s="41"/>
      <c r="H184" s="47"/>
    </row>
    <row r="185" s="2" customFormat="1" ht="16.8" customHeight="1">
      <c r="A185" s="41"/>
      <c r="B185" s="47"/>
      <c r="C185" s="310" t="s">
        <v>437</v>
      </c>
      <c r="D185" s="311" t="s">
        <v>437</v>
      </c>
      <c r="E185" s="312" t="s">
        <v>19</v>
      </c>
      <c r="F185" s="313">
        <v>38.700000000000003</v>
      </c>
      <c r="G185" s="41"/>
      <c r="H185" s="47"/>
    </row>
    <row r="186" s="2" customFormat="1" ht="16.8" customHeight="1">
      <c r="A186" s="41"/>
      <c r="B186" s="47"/>
      <c r="C186" s="314" t="s">
        <v>437</v>
      </c>
      <c r="D186" s="314" t="s">
        <v>438</v>
      </c>
      <c r="E186" s="20" t="s">
        <v>19</v>
      </c>
      <c r="F186" s="315">
        <v>38.700000000000003</v>
      </c>
      <c r="G186" s="41"/>
      <c r="H186" s="47"/>
    </row>
    <row r="187" s="2" customFormat="1" ht="16.8" customHeight="1">
      <c r="A187" s="41"/>
      <c r="B187" s="47"/>
      <c r="C187" s="310" t="s">
        <v>505</v>
      </c>
      <c r="D187" s="311" t="s">
        <v>505</v>
      </c>
      <c r="E187" s="312" t="s">
        <v>19</v>
      </c>
      <c r="F187" s="313">
        <v>19.350000000000001</v>
      </c>
      <c r="G187" s="41"/>
      <c r="H187" s="47"/>
    </row>
    <row r="188" s="2" customFormat="1" ht="16.8" customHeight="1">
      <c r="A188" s="41"/>
      <c r="B188" s="47"/>
      <c r="C188" s="314" t="s">
        <v>505</v>
      </c>
      <c r="D188" s="314" t="s">
        <v>506</v>
      </c>
      <c r="E188" s="20" t="s">
        <v>19</v>
      </c>
      <c r="F188" s="315">
        <v>19.350000000000001</v>
      </c>
      <c r="G188" s="41"/>
      <c r="H188" s="47"/>
    </row>
    <row r="189" s="2" customFormat="1" ht="16.8" customHeight="1">
      <c r="A189" s="41"/>
      <c r="B189" s="47"/>
      <c r="C189" s="310" t="s">
        <v>513</v>
      </c>
      <c r="D189" s="311" t="s">
        <v>513</v>
      </c>
      <c r="E189" s="312" t="s">
        <v>19</v>
      </c>
      <c r="F189" s="313">
        <v>562</v>
      </c>
      <c r="G189" s="41"/>
      <c r="H189" s="47"/>
    </row>
    <row r="190" s="2" customFormat="1" ht="16.8" customHeight="1">
      <c r="A190" s="41"/>
      <c r="B190" s="47"/>
      <c r="C190" s="314" t="s">
        <v>513</v>
      </c>
      <c r="D190" s="314" t="s">
        <v>379</v>
      </c>
      <c r="E190" s="20" t="s">
        <v>19</v>
      </c>
      <c r="F190" s="315">
        <v>562</v>
      </c>
      <c r="G190" s="41"/>
      <c r="H190" s="47"/>
    </row>
    <row r="191" s="2" customFormat="1" ht="16.8" customHeight="1">
      <c r="A191" s="41"/>
      <c r="B191" s="47"/>
      <c r="C191" s="310" t="s">
        <v>524</v>
      </c>
      <c r="D191" s="311" t="s">
        <v>524</v>
      </c>
      <c r="E191" s="312" t="s">
        <v>19</v>
      </c>
      <c r="F191" s="313">
        <v>36.343000000000004</v>
      </c>
      <c r="G191" s="41"/>
      <c r="H191" s="47"/>
    </row>
    <row r="192" s="2" customFormat="1" ht="16.8" customHeight="1">
      <c r="A192" s="41"/>
      <c r="B192" s="47"/>
      <c r="C192" s="314" t="s">
        <v>524</v>
      </c>
      <c r="D192" s="314" t="s">
        <v>415</v>
      </c>
      <c r="E192" s="20" t="s">
        <v>19</v>
      </c>
      <c r="F192" s="315">
        <v>36.343000000000004</v>
      </c>
      <c r="G192" s="41"/>
      <c r="H192" s="47"/>
    </row>
    <row r="193" s="2" customFormat="1" ht="16.8" customHeight="1">
      <c r="A193" s="41"/>
      <c r="B193" s="47"/>
      <c r="C193" s="316" t="s">
        <v>4264</v>
      </c>
      <c r="D193" s="41"/>
      <c r="E193" s="41"/>
      <c r="F193" s="41"/>
      <c r="G193" s="41"/>
      <c r="H193" s="47"/>
    </row>
    <row r="194" s="2" customFormat="1" ht="16.8" customHeight="1">
      <c r="A194" s="41"/>
      <c r="B194" s="47"/>
      <c r="C194" s="314" t="s">
        <v>519</v>
      </c>
      <c r="D194" s="314" t="s">
        <v>520</v>
      </c>
      <c r="E194" s="20" t="s">
        <v>332</v>
      </c>
      <c r="F194" s="315">
        <v>18.172000000000001</v>
      </c>
      <c r="G194" s="41"/>
      <c r="H194" s="47"/>
    </row>
    <row r="195" s="2" customFormat="1" ht="16.8" customHeight="1">
      <c r="A195" s="41"/>
      <c r="B195" s="47"/>
      <c r="C195" s="310" t="s">
        <v>533</v>
      </c>
      <c r="D195" s="311" t="s">
        <v>533</v>
      </c>
      <c r="E195" s="312" t="s">
        <v>19</v>
      </c>
      <c r="F195" s="313">
        <v>113.58</v>
      </c>
      <c r="G195" s="41"/>
      <c r="H195" s="47"/>
    </row>
    <row r="196" s="2" customFormat="1" ht="16.8" customHeight="1">
      <c r="A196" s="41"/>
      <c r="B196" s="47"/>
      <c r="C196" s="314" t="s">
        <v>533</v>
      </c>
      <c r="D196" s="314" t="s">
        <v>534</v>
      </c>
      <c r="E196" s="20" t="s">
        <v>19</v>
      </c>
      <c r="F196" s="315">
        <v>113.58</v>
      </c>
      <c r="G196" s="41"/>
      <c r="H196" s="47"/>
    </row>
    <row r="197" s="2" customFormat="1" ht="16.8" customHeight="1">
      <c r="A197" s="41"/>
      <c r="B197" s="47"/>
      <c r="C197" s="310" t="s">
        <v>577</v>
      </c>
      <c r="D197" s="311" t="s">
        <v>577</v>
      </c>
      <c r="E197" s="312" t="s">
        <v>19</v>
      </c>
      <c r="F197" s="313">
        <v>0.38300000000000001</v>
      </c>
      <c r="G197" s="41"/>
      <c r="H197" s="47"/>
    </row>
    <row r="198" s="2" customFormat="1" ht="16.8" customHeight="1">
      <c r="A198" s="41"/>
      <c r="B198" s="47"/>
      <c r="C198" s="314" t="s">
        <v>577</v>
      </c>
      <c r="D198" s="314" t="s">
        <v>578</v>
      </c>
      <c r="E198" s="20" t="s">
        <v>19</v>
      </c>
      <c r="F198" s="315">
        <v>0.38300000000000001</v>
      </c>
      <c r="G198" s="41"/>
      <c r="H198" s="47"/>
    </row>
    <row r="199" s="2" customFormat="1" ht="16.8" customHeight="1">
      <c r="A199" s="41"/>
      <c r="B199" s="47"/>
      <c r="C199" s="310" t="s">
        <v>240</v>
      </c>
      <c r="D199" s="311" t="s">
        <v>240</v>
      </c>
      <c r="E199" s="312" t="s">
        <v>19</v>
      </c>
      <c r="F199" s="313">
        <v>1217.5999999999999</v>
      </c>
      <c r="G199" s="41"/>
      <c r="H199" s="47"/>
    </row>
    <row r="200" s="2" customFormat="1" ht="16.8" customHeight="1">
      <c r="A200" s="41"/>
      <c r="B200" s="47"/>
      <c r="C200" s="314" t="s">
        <v>240</v>
      </c>
      <c r="D200" s="314" t="s">
        <v>380</v>
      </c>
      <c r="E200" s="20" t="s">
        <v>19</v>
      </c>
      <c r="F200" s="315">
        <v>1217.5999999999999</v>
      </c>
      <c r="G200" s="41"/>
      <c r="H200" s="47"/>
    </row>
    <row r="201" s="2" customFormat="1" ht="16.8" customHeight="1">
      <c r="A201" s="41"/>
      <c r="B201" s="47"/>
      <c r="C201" s="316" t="s">
        <v>4264</v>
      </c>
      <c r="D201" s="41"/>
      <c r="E201" s="41"/>
      <c r="F201" s="41"/>
      <c r="G201" s="41"/>
      <c r="H201" s="47"/>
    </row>
    <row r="202" s="2" customFormat="1" ht="16.8" customHeight="1">
      <c r="A202" s="41"/>
      <c r="B202" s="47"/>
      <c r="C202" s="314" t="s">
        <v>371</v>
      </c>
      <c r="D202" s="314" t="s">
        <v>372</v>
      </c>
      <c r="E202" s="20" t="s">
        <v>332</v>
      </c>
      <c r="F202" s="315">
        <v>608.79999999999995</v>
      </c>
      <c r="G202" s="41"/>
      <c r="H202" s="47"/>
    </row>
    <row r="203" s="2" customFormat="1" ht="16.8" customHeight="1">
      <c r="A203" s="41"/>
      <c r="B203" s="47"/>
      <c r="C203" s="310" t="s">
        <v>416</v>
      </c>
      <c r="D203" s="311" t="s">
        <v>416</v>
      </c>
      <c r="E203" s="312" t="s">
        <v>19</v>
      </c>
      <c r="F203" s="313">
        <v>18.172000000000001</v>
      </c>
      <c r="G203" s="41"/>
      <c r="H203" s="47"/>
    </row>
    <row r="204" s="2" customFormat="1" ht="16.8" customHeight="1">
      <c r="A204" s="41"/>
      <c r="B204" s="47"/>
      <c r="C204" s="314" t="s">
        <v>416</v>
      </c>
      <c r="D204" s="314" t="s">
        <v>417</v>
      </c>
      <c r="E204" s="20" t="s">
        <v>19</v>
      </c>
      <c r="F204" s="315">
        <v>18.172000000000001</v>
      </c>
      <c r="G204" s="41"/>
      <c r="H204" s="47"/>
    </row>
    <row r="205" s="2" customFormat="1" ht="16.8" customHeight="1">
      <c r="A205" s="41"/>
      <c r="B205" s="47"/>
      <c r="C205" s="310" t="s">
        <v>441</v>
      </c>
      <c r="D205" s="311" t="s">
        <v>441</v>
      </c>
      <c r="E205" s="312" t="s">
        <v>19</v>
      </c>
      <c r="F205" s="313">
        <v>36.344000000000001</v>
      </c>
      <c r="G205" s="41"/>
      <c r="H205" s="47"/>
    </row>
    <row r="206" s="2" customFormat="1" ht="16.8" customHeight="1">
      <c r="A206" s="41"/>
      <c r="B206" s="47"/>
      <c r="C206" s="314" t="s">
        <v>441</v>
      </c>
      <c r="D206" s="314" t="s">
        <v>442</v>
      </c>
      <c r="E206" s="20" t="s">
        <v>19</v>
      </c>
      <c r="F206" s="315">
        <v>36.344000000000001</v>
      </c>
      <c r="G206" s="41"/>
      <c r="H206" s="47"/>
    </row>
    <row r="207" s="2" customFormat="1" ht="16.8" customHeight="1">
      <c r="A207" s="41"/>
      <c r="B207" s="47"/>
      <c r="C207" s="310" t="s">
        <v>514</v>
      </c>
      <c r="D207" s="311" t="s">
        <v>514</v>
      </c>
      <c r="E207" s="312" t="s">
        <v>19</v>
      </c>
      <c r="F207" s="313">
        <v>1217.5999999999999</v>
      </c>
      <c r="G207" s="41"/>
      <c r="H207" s="47"/>
    </row>
    <row r="208" s="2" customFormat="1" ht="16.8" customHeight="1">
      <c r="A208" s="41"/>
      <c r="B208" s="47"/>
      <c r="C208" s="314" t="s">
        <v>514</v>
      </c>
      <c r="D208" s="314" t="s">
        <v>380</v>
      </c>
      <c r="E208" s="20" t="s">
        <v>19</v>
      </c>
      <c r="F208" s="315">
        <v>1217.5999999999999</v>
      </c>
      <c r="G208" s="41"/>
      <c r="H208" s="47"/>
    </row>
    <row r="209" s="2" customFormat="1" ht="16.8" customHeight="1">
      <c r="A209" s="41"/>
      <c r="B209" s="47"/>
      <c r="C209" s="316" t="s">
        <v>4264</v>
      </c>
      <c r="D209" s="41"/>
      <c r="E209" s="41"/>
      <c r="F209" s="41"/>
      <c r="G209" s="41"/>
      <c r="H209" s="47"/>
    </row>
    <row r="210" s="2" customFormat="1" ht="16.8" customHeight="1">
      <c r="A210" s="41"/>
      <c r="B210" s="47"/>
      <c r="C210" s="314" t="s">
        <v>508</v>
      </c>
      <c r="D210" s="314" t="s">
        <v>509</v>
      </c>
      <c r="E210" s="20" t="s">
        <v>332</v>
      </c>
      <c r="F210" s="315">
        <v>608.79999999999995</v>
      </c>
      <c r="G210" s="41"/>
      <c r="H210" s="47"/>
    </row>
    <row r="211" s="2" customFormat="1" ht="16.8" customHeight="1">
      <c r="A211" s="41"/>
      <c r="B211" s="47"/>
      <c r="C211" s="310" t="s">
        <v>525</v>
      </c>
      <c r="D211" s="311" t="s">
        <v>525</v>
      </c>
      <c r="E211" s="312" t="s">
        <v>19</v>
      </c>
      <c r="F211" s="313">
        <v>18.172000000000001</v>
      </c>
      <c r="G211" s="41"/>
      <c r="H211" s="47"/>
    </row>
    <row r="212" s="2" customFormat="1" ht="16.8" customHeight="1">
      <c r="A212" s="41"/>
      <c r="B212" s="47"/>
      <c r="C212" s="314" t="s">
        <v>525</v>
      </c>
      <c r="D212" s="314" t="s">
        <v>526</v>
      </c>
      <c r="E212" s="20" t="s">
        <v>19</v>
      </c>
      <c r="F212" s="315">
        <v>18.172000000000001</v>
      </c>
      <c r="G212" s="41"/>
      <c r="H212" s="47"/>
    </row>
    <row r="213" s="2" customFormat="1" ht="16.8" customHeight="1">
      <c r="A213" s="41"/>
      <c r="B213" s="47"/>
      <c r="C213" s="310" t="s">
        <v>381</v>
      </c>
      <c r="D213" s="311" t="s">
        <v>381</v>
      </c>
      <c r="E213" s="312" t="s">
        <v>19</v>
      </c>
      <c r="F213" s="313">
        <v>608.79999999999995</v>
      </c>
      <c r="G213" s="41"/>
      <c r="H213" s="47"/>
    </row>
    <row r="214" s="2" customFormat="1" ht="16.8" customHeight="1">
      <c r="A214" s="41"/>
      <c r="B214" s="47"/>
      <c r="C214" s="314" t="s">
        <v>381</v>
      </c>
      <c r="D214" s="314" t="s">
        <v>382</v>
      </c>
      <c r="E214" s="20" t="s">
        <v>19</v>
      </c>
      <c r="F214" s="315">
        <v>608.79999999999995</v>
      </c>
      <c r="G214" s="41"/>
      <c r="H214" s="47"/>
    </row>
    <row r="215" s="2" customFormat="1" ht="16.8" customHeight="1">
      <c r="A215" s="41"/>
      <c r="B215" s="47"/>
      <c r="C215" s="310" t="s">
        <v>515</v>
      </c>
      <c r="D215" s="311" t="s">
        <v>515</v>
      </c>
      <c r="E215" s="312" t="s">
        <v>19</v>
      </c>
      <c r="F215" s="313">
        <v>608.79999999999995</v>
      </c>
      <c r="G215" s="41"/>
      <c r="H215" s="47"/>
    </row>
    <row r="216" s="2" customFormat="1" ht="16.8" customHeight="1">
      <c r="A216" s="41"/>
      <c r="B216" s="47"/>
      <c r="C216" s="314" t="s">
        <v>515</v>
      </c>
      <c r="D216" s="314" t="s">
        <v>516</v>
      </c>
      <c r="E216" s="20" t="s">
        <v>19</v>
      </c>
      <c r="F216" s="315">
        <v>608.79999999999995</v>
      </c>
      <c r="G216" s="41"/>
      <c r="H216" s="47"/>
    </row>
    <row r="217" s="2" customFormat="1" ht="26.4" customHeight="1">
      <c r="A217" s="41"/>
      <c r="B217" s="47"/>
      <c r="C217" s="309" t="s">
        <v>4265</v>
      </c>
      <c r="D217" s="309" t="s">
        <v>91</v>
      </c>
      <c r="E217" s="41"/>
      <c r="F217" s="41"/>
      <c r="G217" s="41"/>
      <c r="H217" s="47"/>
    </row>
    <row r="218" s="2" customFormat="1" ht="16.8" customHeight="1">
      <c r="A218" s="41"/>
      <c r="B218" s="47"/>
      <c r="C218" s="310" t="s">
        <v>812</v>
      </c>
      <c r="D218" s="311" t="s">
        <v>812</v>
      </c>
      <c r="E218" s="312" t="s">
        <v>19</v>
      </c>
      <c r="F218" s="313">
        <v>62</v>
      </c>
      <c r="G218" s="41"/>
      <c r="H218" s="47"/>
    </row>
    <row r="219" s="2" customFormat="1" ht="16.8" customHeight="1">
      <c r="A219" s="41"/>
      <c r="B219" s="47"/>
      <c r="C219" s="314" t="s">
        <v>812</v>
      </c>
      <c r="D219" s="314" t="s">
        <v>813</v>
      </c>
      <c r="E219" s="20" t="s">
        <v>19</v>
      </c>
      <c r="F219" s="315">
        <v>62</v>
      </c>
      <c r="G219" s="41"/>
      <c r="H219" s="47"/>
    </row>
    <row r="220" s="2" customFormat="1" ht="16.8" customHeight="1">
      <c r="A220" s="41"/>
      <c r="B220" s="47"/>
      <c r="C220" s="310" t="s">
        <v>816</v>
      </c>
      <c r="D220" s="311" t="s">
        <v>816</v>
      </c>
      <c r="E220" s="312" t="s">
        <v>19</v>
      </c>
      <c r="F220" s="313">
        <v>20</v>
      </c>
      <c r="G220" s="41"/>
      <c r="H220" s="47"/>
    </row>
    <row r="221" s="2" customFormat="1" ht="16.8" customHeight="1">
      <c r="A221" s="41"/>
      <c r="B221" s="47"/>
      <c r="C221" s="314" t="s">
        <v>816</v>
      </c>
      <c r="D221" s="314" t="s">
        <v>817</v>
      </c>
      <c r="E221" s="20" t="s">
        <v>19</v>
      </c>
      <c r="F221" s="315">
        <v>20</v>
      </c>
      <c r="G221" s="41"/>
      <c r="H221" s="47"/>
    </row>
    <row r="222" s="2" customFormat="1" ht="16.8" customHeight="1">
      <c r="A222" s="41"/>
      <c r="B222" s="47"/>
      <c r="C222" s="310" t="s">
        <v>831</v>
      </c>
      <c r="D222" s="311" t="s">
        <v>831</v>
      </c>
      <c r="E222" s="312" t="s">
        <v>19</v>
      </c>
      <c r="F222" s="313">
        <v>11</v>
      </c>
      <c r="G222" s="41"/>
      <c r="H222" s="47"/>
    </row>
    <row r="223" s="2" customFormat="1" ht="16.8" customHeight="1">
      <c r="A223" s="41"/>
      <c r="B223" s="47"/>
      <c r="C223" s="314" t="s">
        <v>831</v>
      </c>
      <c r="D223" s="314" t="s">
        <v>832</v>
      </c>
      <c r="E223" s="20" t="s">
        <v>19</v>
      </c>
      <c r="F223" s="315">
        <v>11</v>
      </c>
      <c r="G223" s="41"/>
      <c r="H223" s="47"/>
    </row>
    <row r="224" s="2" customFormat="1" ht="16.8" customHeight="1">
      <c r="A224" s="41"/>
      <c r="B224" s="47"/>
      <c r="C224" s="310" t="s">
        <v>836</v>
      </c>
      <c r="D224" s="311" t="s">
        <v>836</v>
      </c>
      <c r="E224" s="312" t="s">
        <v>19</v>
      </c>
      <c r="F224" s="313">
        <v>620</v>
      </c>
      <c r="G224" s="41"/>
      <c r="H224" s="47"/>
    </row>
    <row r="225" s="2" customFormat="1" ht="16.8" customHeight="1">
      <c r="A225" s="41"/>
      <c r="B225" s="47"/>
      <c r="C225" s="314" t="s">
        <v>836</v>
      </c>
      <c r="D225" s="314" t="s">
        <v>837</v>
      </c>
      <c r="E225" s="20" t="s">
        <v>19</v>
      </c>
      <c r="F225" s="315">
        <v>620</v>
      </c>
      <c r="G225" s="41"/>
      <c r="H225" s="47"/>
    </row>
    <row r="226" s="2" customFormat="1" ht="16.8" customHeight="1">
      <c r="A226" s="41"/>
      <c r="B226" s="47"/>
      <c r="C226" s="310" t="s">
        <v>840</v>
      </c>
      <c r="D226" s="311" t="s">
        <v>840</v>
      </c>
      <c r="E226" s="312" t="s">
        <v>19</v>
      </c>
      <c r="F226" s="313">
        <v>20</v>
      </c>
      <c r="G226" s="41"/>
      <c r="H226" s="47"/>
    </row>
    <row r="227" s="2" customFormat="1" ht="16.8" customHeight="1">
      <c r="A227" s="41"/>
      <c r="B227" s="47"/>
      <c r="C227" s="314" t="s">
        <v>840</v>
      </c>
      <c r="D227" s="314" t="s">
        <v>841</v>
      </c>
      <c r="E227" s="20" t="s">
        <v>19</v>
      </c>
      <c r="F227" s="315">
        <v>20</v>
      </c>
      <c r="G227" s="41"/>
      <c r="H227" s="47"/>
    </row>
    <row r="228" s="2" customFormat="1" ht="16.8" customHeight="1">
      <c r="A228" s="41"/>
      <c r="B228" s="47"/>
      <c r="C228" s="310" t="s">
        <v>843</v>
      </c>
      <c r="D228" s="311" t="s">
        <v>843</v>
      </c>
      <c r="E228" s="312" t="s">
        <v>19</v>
      </c>
      <c r="F228" s="313">
        <v>60</v>
      </c>
      <c r="G228" s="41"/>
      <c r="H228" s="47"/>
    </row>
    <row r="229" s="2" customFormat="1" ht="16.8" customHeight="1">
      <c r="A229" s="41"/>
      <c r="B229" s="47"/>
      <c r="C229" s="314" t="s">
        <v>843</v>
      </c>
      <c r="D229" s="314" t="s">
        <v>844</v>
      </c>
      <c r="E229" s="20" t="s">
        <v>19</v>
      </c>
      <c r="F229" s="315">
        <v>60</v>
      </c>
      <c r="G229" s="41"/>
      <c r="H229" s="47"/>
    </row>
    <row r="230" s="2" customFormat="1" ht="16.8" customHeight="1">
      <c r="A230" s="41"/>
      <c r="B230" s="47"/>
      <c r="C230" s="310" t="s">
        <v>803</v>
      </c>
      <c r="D230" s="311" t="s">
        <v>803</v>
      </c>
      <c r="E230" s="312" t="s">
        <v>19</v>
      </c>
      <c r="F230" s="313">
        <v>2.75</v>
      </c>
      <c r="G230" s="41"/>
      <c r="H230" s="47"/>
    </row>
    <row r="231" s="2" customFormat="1" ht="16.8" customHeight="1">
      <c r="A231" s="41"/>
      <c r="B231" s="47"/>
      <c r="C231" s="314" t="s">
        <v>803</v>
      </c>
      <c r="D231" s="314" t="s">
        <v>804</v>
      </c>
      <c r="E231" s="20" t="s">
        <v>19</v>
      </c>
      <c r="F231" s="315">
        <v>2.75</v>
      </c>
      <c r="G231" s="41"/>
      <c r="H231" s="47"/>
    </row>
    <row r="232" s="2" customFormat="1" ht="16.8" customHeight="1">
      <c r="A232" s="41"/>
      <c r="B232" s="47"/>
      <c r="C232" s="310" t="s">
        <v>806</v>
      </c>
      <c r="D232" s="311" t="s">
        <v>806</v>
      </c>
      <c r="E232" s="312" t="s">
        <v>19</v>
      </c>
      <c r="F232" s="313">
        <v>55</v>
      </c>
      <c r="G232" s="41"/>
      <c r="H232" s="47"/>
    </row>
    <row r="233" s="2" customFormat="1" ht="16.8" customHeight="1">
      <c r="A233" s="41"/>
      <c r="B233" s="47"/>
      <c r="C233" s="314" t="s">
        <v>806</v>
      </c>
      <c r="D233" s="314" t="s">
        <v>807</v>
      </c>
      <c r="E233" s="20" t="s">
        <v>19</v>
      </c>
      <c r="F233" s="315">
        <v>55</v>
      </c>
      <c r="G233" s="41"/>
      <c r="H233" s="47"/>
    </row>
    <row r="234" s="2" customFormat="1" ht="16.8" customHeight="1">
      <c r="A234" s="41"/>
      <c r="B234" s="47"/>
      <c r="C234" s="310" t="s">
        <v>846</v>
      </c>
      <c r="D234" s="311" t="s">
        <v>846</v>
      </c>
      <c r="E234" s="312" t="s">
        <v>19</v>
      </c>
      <c r="F234" s="313">
        <v>2.7719999999999998</v>
      </c>
      <c r="G234" s="41"/>
      <c r="H234" s="47"/>
    </row>
    <row r="235" s="2" customFormat="1" ht="16.8" customHeight="1">
      <c r="A235" s="41"/>
      <c r="B235" s="47"/>
      <c r="C235" s="314" t="s">
        <v>846</v>
      </c>
      <c r="D235" s="314" t="s">
        <v>847</v>
      </c>
      <c r="E235" s="20" t="s">
        <v>19</v>
      </c>
      <c r="F235" s="315">
        <v>2.7719999999999998</v>
      </c>
      <c r="G235" s="41"/>
      <c r="H235" s="47"/>
    </row>
    <row r="236" s="2" customFormat="1" ht="16.8" customHeight="1">
      <c r="A236" s="41"/>
      <c r="B236" s="47"/>
      <c r="C236" s="310" t="s">
        <v>849</v>
      </c>
      <c r="D236" s="311" t="s">
        <v>849</v>
      </c>
      <c r="E236" s="312" t="s">
        <v>19</v>
      </c>
      <c r="F236" s="313">
        <v>2.7719999999999998</v>
      </c>
      <c r="G236" s="41"/>
      <c r="H236" s="47"/>
    </row>
    <row r="237" s="2" customFormat="1" ht="16.8" customHeight="1">
      <c r="A237" s="41"/>
      <c r="B237" s="47"/>
      <c r="C237" s="314" t="s">
        <v>849</v>
      </c>
      <c r="D237" s="314" t="s">
        <v>847</v>
      </c>
      <c r="E237" s="20" t="s">
        <v>19</v>
      </c>
      <c r="F237" s="315">
        <v>2.7719999999999998</v>
      </c>
      <c r="G237" s="41"/>
      <c r="H237" s="47"/>
    </row>
    <row r="238" s="2" customFormat="1" ht="16.8" customHeight="1">
      <c r="A238" s="41"/>
      <c r="B238" s="47"/>
      <c r="C238" s="310" t="s">
        <v>854</v>
      </c>
      <c r="D238" s="311" t="s">
        <v>854</v>
      </c>
      <c r="E238" s="312" t="s">
        <v>19</v>
      </c>
      <c r="F238" s="313">
        <v>0.36599999999999999</v>
      </c>
      <c r="G238" s="41"/>
      <c r="H238" s="47"/>
    </row>
    <row r="239" s="2" customFormat="1" ht="16.8" customHeight="1">
      <c r="A239" s="41"/>
      <c r="B239" s="47"/>
      <c r="C239" s="314" t="s">
        <v>854</v>
      </c>
      <c r="D239" s="314" t="s">
        <v>855</v>
      </c>
      <c r="E239" s="20" t="s">
        <v>19</v>
      </c>
      <c r="F239" s="315">
        <v>0.36599999999999999</v>
      </c>
      <c r="G239" s="41"/>
      <c r="H239" s="47"/>
    </row>
    <row r="240" s="2" customFormat="1" ht="16.8" customHeight="1">
      <c r="A240" s="41"/>
      <c r="B240" s="47"/>
      <c r="C240" s="310" t="s">
        <v>857</v>
      </c>
      <c r="D240" s="311" t="s">
        <v>857</v>
      </c>
      <c r="E240" s="312" t="s">
        <v>19</v>
      </c>
      <c r="F240" s="313">
        <v>34.399999999999999</v>
      </c>
      <c r="G240" s="41"/>
      <c r="H240" s="47"/>
    </row>
    <row r="241" s="2" customFormat="1" ht="16.8" customHeight="1">
      <c r="A241" s="41"/>
      <c r="B241" s="47"/>
      <c r="C241" s="314" t="s">
        <v>857</v>
      </c>
      <c r="D241" s="314" t="s">
        <v>858</v>
      </c>
      <c r="E241" s="20" t="s">
        <v>19</v>
      </c>
      <c r="F241" s="315">
        <v>34.399999999999999</v>
      </c>
      <c r="G241" s="41"/>
      <c r="H241" s="47"/>
    </row>
    <row r="242" s="2" customFormat="1" ht="16.8" customHeight="1">
      <c r="A242" s="41"/>
      <c r="B242" s="47"/>
      <c r="C242" s="310" t="s">
        <v>860</v>
      </c>
      <c r="D242" s="311" t="s">
        <v>860</v>
      </c>
      <c r="E242" s="312" t="s">
        <v>19</v>
      </c>
      <c r="F242" s="313">
        <v>3.698</v>
      </c>
      <c r="G242" s="41"/>
      <c r="H242" s="47"/>
    </row>
    <row r="243" s="2" customFormat="1" ht="16.8" customHeight="1">
      <c r="A243" s="41"/>
      <c r="B243" s="47"/>
      <c r="C243" s="314" t="s">
        <v>860</v>
      </c>
      <c r="D243" s="314" t="s">
        <v>861</v>
      </c>
      <c r="E243" s="20" t="s">
        <v>19</v>
      </c>
      <c r="F243" s="315">
        <v>3.698</v>
      </c>
      <c r="G243" s="41"/>
      <c r="H243" s="47"/>
    </row>
    <row r="244" s="2" customFormat="1" ht="16.8" customHeight="1">
      <c r="A244" s="41"/>
      <c r="B244" s="47"/>
      <c r="C244" s="310" t="s">
        <v>868</v>
      </c>
      <c r="D244" s="311" t="s">
        <v>868</v>
      </c>
      <c r="E244" s="312" t="s">
        <v>19</v>
      </c>
      <c r="F244" s="313">
        <v>9.6999999999999993</v>
      </c>
      <c r="G244" s="41"/>
      <c r="H244" s="47"/>
    </row>
    <row r="245" s="2" customFormat="1" ht="16.8" customHeight="1">
      <c r="A245" s="41"/>
      <c r="B245" s="47"/>
      <c r="C245" s="314" t="s">
        <v>868</v>
      </c>
      <c r="D245" s="314" t="s">
        <v>869</v>
      </c>
      <c r="E245" s="20" t="s">
        <v>19</v>
      </c>
      <c r="F245" s="315">
        <v>9.6999999999999993</v>
      </c>
      <c r="G245" s="41"/>
      <c r="H245" s="47"/>
    </row>
    <row r="246" s="2" customFormat="1" ht="16.8" customHeight="1">
      <c r="A246" s="41"/>
      <c r="B246" s="47"/>
      <c r="C246" s="310" t="s">
        <v>871</v>
      </c>
      <c r="D246" s="311" t="s">
        <v>871</v>
      </c>
      <c r="E246" s="312" t="s">
        <v>19</v>
      </c>
      <c r="F246" s="313">
        <v>0.34000000000000002</v>
      </c>
      <c r="G246" s="41"/>
      <c r="H246" s="47"/>
    </row>
    <row r="247" s="2" customFormat="1" ht="16.8" customHeight="1">
      <c r="A247" s="41"/>
      <c r="B247" s="47"/>
      <c r="C247" s="314" t="s">
        <v>871</v>
      </c>
      <c r="D247" s="314" t="s">
        <v>872</v>
      </c>
      <c r="E247" s="20" t="s">
        <v>19</v>
      </c>
      <c r="F247" s="315">
        <v>0.34000000000000002</v>
      </c>
      <c r="G247" s="41"/>
      <c r="H247" s="47"/>
    </row>
    <row r="248" s="2" customFormat="1" ht="16.8" customHeight="1">
      <c r="A248" s="41"/>
      <c r="B248" s="47"/>
      <c r="C248" s="310" t="s">
        <v>874</v>
      </c>
      <c r="D248" s="311" t="s">
        <v>874</v>
      </c>
      <c r="E248" s="312" t="s">
        <v>19</v>
      </c>
      <c r="F248" s="313">
        <v>2.8999999999999999</v>
      </c>
      <c r="G248" s="41"/>
      <c r="H248" s="47"/>
    </row>
    <row r="249" s="2" customFormat="1" ht="16.8" customHeight="1">
      <c r="A249" s="41"/>
      <c r="B249" s="47"/>
      <c r="C249" s="314" t="s">
        <v>874</v>
      </c>
      <c r="D249" s="314" t="s">
        <v>875</v>
      </c>
      <c r="E249" s="20" t="s">
        <v>19</v>
      </c>
      <c r="F249" s="315">
        <v>2.8999999999999999</v>
      </c>
      <c r="G249" s="41"/>
      <c r="H249" s="47"/>
    </row>
    <row r="250" s="2" customFormat="1" ht="16.8" customHeight="1">
      <c r="A250" s="41"/>
      <c r="B250" s="47"/>
      <c r="C250" s="310" t="s">
        <v>880</v>
      </c>
      <c r="D250" s="311" t="s">
        <v>880</v>
      </c>
      <c r="E250" s="312" t="s">
        <v>19</v>
      </c>
      <c r="F250" s="313">
        <v>40</v>
      </c>
      <c r="G250" s="41"/>
      <c r="H250" s="47"/>
    </row>
    <row r="251" s="2" customFormat="1" ht="16.8" customHeight="1">
      <c r="A251" s="41"/>
      <c r="B251" s="47"/>
      <c r="C251" s="314" t="s">
        <v>880</v>
      </c>
      <c r="D251" s="314" t="s">
        <v>881</v>
      </c>
      <c r="E251" s="20" t="s">
        <v>19</v>
      </c>
      <c r="F251" s="315">
        <v>40</v>
      </c>
      <c r="G251" s="41"/>
      <c r="H251" s="47"/>
    </row>
    <row r="252" s="2" customFormat="1" ht="16.8" customHeight="1">
      <c r="A252" s="41"/>
      <c r="B252" s="47"/>
      <c r="C252" s="310" t="s">
        <v>886</v>
      </c>
      <c r="D252" s="311" t="s">
        <v>886</v>
      </c>
      <c r="E252" s="312" t="s">
        <v>19</v>
      </c>
      <c r="F252" s="313">
        <v>20</v>
      </c>
      <c r="G252" s="41"/>
      <c r="H252" s="47"/>
    </row>
    <row r="253" s="2" customFormat="1" ht="16.8" customHeight="1">
      <c r="A253" s="41"/>
      <c r="B253" s="47"/>
      <c r="C253" s="314" t="s">
        <v>886</v>
      </c>
      <c r="D253" s="314" t="s">
        <v>887</v>
      </c>
      <c r="E253" s="20" t="s">
        <v>19</v>
      </c>
      <c r="F253" s="315">
        <v>20</v>
      </c>
      <c r="G253" s="41"/>
      <c r="H253" s="47"/>
    </row>
    <row r="254" s="2" customFormat="1" ht="16.8" customHeight="1">
      <c r="A254" s="41"/>
      <c r="B254" s="47"/>
      <c r="C254" s="310" t="s">
        <v>889</v>
      </c>
      <c r="D254" s="311" t="s">
        <v>889</v>
      </c>
      <c r="E254" s="312" t="s">
        <v>19</v>
      </c>
      <c r="F254" s="313">
        <v>21</v>
      </c>
      <c r="G254" s="41"/>
      <c r="H254" s="47"/>
    </row>
    <row r="255" s="2" customFormat="1" ht="16.8" customHeight="1">
      <c r="A255" s="41"/>
      <c r="B255" s="47"/>
      <c r="C255" s="314" t="s">
        <v>889</v>
      </c>
      <c r="D255" s="314" t="s">
        <v>890</v>
      </c>
      <c r="E255" s="20" t="s">
        <v>19</v>
      </c>
      <c r="F255" s="315">
        <v>21</v>
      </c>
      <c r="G255" s="41"/>
      <c r="H255" s="47"/>
    </row>
    <row r="256" s="2" customFormat="1" ht="16.8" customHeight="1">
      <c r="A256" s="41"/>
      <c r="B256" s="47"/>
      <c r="C256" s="310" t="s">
        <v>883</v>
      </c>
      <c r="D256" s="311" t="s">
        <v>883</v>
      </c>
      <c r="E256" s="312" t="s">
        <v>19</v>
      </c>
      <c r="F256" s="313">
        <v>12.75</v>
      </c>
      <c r="G256" s="41"/>
      <c r="H256" s="47"/>
    </row>
    <row r="257" s="2" customFormat="1" ht="16.8" customHeight="1">
      <c r="A257" s="41"/>
      <c r="B257" s="47"/>
      <c r="C257" s="314" t="s">
        <v>883</v>
      </c>
      <c r="D257" s="314" t="s">
        <v>884</v>
      </c>
      <c r="E257" s="20" t="s">
        <v>19</v>
      </c>
      <c r="F257" s="315">
        <v>12.75</v>
      </c>
      <c r="G257" s="41"/>
      <c r="H257" s="47"/>
    </row>
    <row r="258" s="2" customFormat="1" ht="16.8" customHeight="1">
      <c r="A258" s="41"/>
      <c r="B258" s="47"/>
      <c r="C258" s="310" t="s">
        <v>893</v>
      </c>
      <c r="D258" s="311" t="s">
        <v>893</v>
      </c>
      <c r="E258" s="312" t="s">
        <v>19</v>
      </c>
      <c r="F258" s="313">
        <v>140</v>
      </c>
      <c r="G258" s="41"/>
      <c r="H258" s="47"/>
    </row>
    <row r="259" s="2" customFormat="1" ht="16.8" customHeight="1">
      <c r="A259" s="41"/>
      <c r="B259" s="47"/>
      <c r="C259" s="314" t="s">
        <v>893</v>
      </c>
      <c r="D259" s="314" t="s">
        <v>894</v>
      </c>
      <c r="E259" s="20" t="s">
        <v>19</v>
      </c>
      <c r="F259" s="315">
        <v>140</v>
      </c>
      <c r="G259" s="41"/>
      <c r="H259" s="47"/>
    </row>
    <row r="260" s="2" customFormat="1" ht="16.8" customHeight="1">
      <c r="A260" s="41"/>
      <c r="B260" s="47"/>
      <c r="C260" s="310" t="s">
        <v>898</v>
      </c>
      <c r="D260" s="311" t="s">
        <v>898</v>
      </c>
      <c r="E260" s="312" t="s">
        <v>19</v>
      </c>
      <c r="F260" s="313">
        <v>6</v>
      </c>
      <c r="G260" s="41"/>
      <c r="H260" s="47"/>
    </row>
    <row r="261" s="2" customFormat="1" ht="16.8" customHeight="1">
      <c r="A261" s="41"/>
      <c r="B261" s="47"/>
      <c r="C261" s="314" t="s">
        <v>898</v>
      </c>
      <c r="D261" s="314" t="s">
        <v>899</v>
      </c>
      <c r="E261" s="20" t="s">
        <v>19</v>
      </c>
      <c r="F261" s="315">
        <v>6</v>
      </c>
      <c r="G261" s="41"/>
      <c r="H261" s="47"/>
    </row>
    <row r="262" s="2" customFormat="1" ht="16.8" customHeight="1">
      <c r="A262" s="41"/>
      <c r="B262" s="47"/>
      <c r="C262" s="310" t="s">
        <v>903</v>
      </c>
      <c r="D262" s="311" t="s">
        <v>903</v>
      </c>
      <c r="E262" s="312" t="s">
        <v>19</v>
      </c>
      <c r="F262" s="313">
        <v>210</v>
      </c>
      <c r="G262" s="41"/>
      <c r="H262" s="47"/>
    </row>
    <row r="263" s="2" customFormat="1" ht="16.8" customHeight="1">
      <c r="A263" s="41"/>
      <c r="B263" s="47"/>
      <c r="C263" s="314" t="s">
        <v>903</v>
      </c>
      <c r="D263" s="314" t="s">
        <v>904</v>
      </c>
      <c r="E263" s="20" t="s">
        <v>19</v>
      </c>
      <c r="F263" s="315">
        <v>210</v>
      </c>
      <c r="G263" s="41"/>
      <c r="H263" s="47"/>
    </row>
    <row r="264" s="2" customFormat="1" ht="16.8" customHeight="1">
      <c r="A264" s="41"/>
      <c r="B264" s="47"/>
      <c r="C264" s="310" t="s">
        <v>909</v>
      </c>
      <c r="D264" s="311" t="s">
        <v>909</v>
      </c>
      <c r="E264" s="312" t="s">
        <v>19</v>
      </c>
      <c r="F264" s="313">
        <v>5</v>
      </c>
      <c r="G264" s="41"/>
      <c r="H264" s="47"/>
    </row>
    <row r="265" s="2" customFormat="1" ht="16.8" customHeight="1">
      <c r="A265" s="41"/>
      <c r="B265" s="47"/>
      <c r="C265" s="314" t="s">
        <v>909</v>
      </c>
      <c r="D265" s="314" t="s">
        <v>910</v>
      </c>
      <c r="E265" s="20" t="s">
        <v>19</v>
      </c>
      <c r="F265" s="315">
        <v>5</v>
      </c>
      <c r="G265" s="41"/>
      <c r="H265" s="47"/>
    </row>
    <row r="266" s="2" customFormat="1" ht="16.8" customHeight="1">
      <c r="A266" s="41"/>
      <c r="B266" s="47"/>
      <c r="C266" s="310" t="s">
        <v>922</v>
      </c>
      <c r="D266" s="311" t="s">
        <v>922</v>
      </c>
      <c r="E266" s="312" t="s">
        <v>19</v>
      </c>
      <c r="F266" s="313">
        <v>10</v>
      </c>
      <c r="G266" s="41"/>
      <c r="H266" s="47"/>
    </row>
    <row r="267" s="2" customFormat="1" ht="16.8" customHeight="1">
      <c r="A267" s="41"/>
      <c r="B267" s="47"/>
      <c r="C267" s="314" t="s">
        <v>922</v>
      </c>
      <c r="D267" s="314" t="s">
        <v>923</v>
      </c>
      <c r="E267" s="20" t="s">
        <v>19</v>
      </c>
      <c r="F267" s="315">
        <v>10</v>
      </c>
      <c r="G267" s="41"/>
      <c r="H267" s="47"/>
    </row>
    <row r="268" s="2" customFormat="1" ht="16.8" customHeight="1">
      <c r="A268" s="41"/>
      <c r="B268" s="47"/>
      <c r="C268" s="310" t="s">
        <v>862</v>
      </c>
      <c r="D268" s="311" t="s">
        <v>862</v>
      </c>
      <c r="E268" s="312" t="s">
        <v>19</v>
      </c>
      <c r="F268" s="313">
        <v>1.224</v>
      </c>
      <c r="G268" s="41"/>
      <c r="H268" s="47"/>
    </row>
    <row r="269" s="2" customFormat="1" ht="16.8" customHeight="1">
      <c r="A269" s="41"/>
      <c r="B269" s="47"/>
      <c r="C269" s="314" t="s">
        <v>862</v>
      </c>
      <c r="D269" s="314" t="s">
        <v>863</v>
      </c>
      <c r="E269" s="20" t="s">
        <v>19</v>
      </c>
      <c r="F269" s="315">
        <v>1.224</v>
      </c>
      <c r="G269" s="41"/>
      <c r="H269" s="47"/>
    </row>
    <row r="270" s="2" customFormat="1" ht="16.8" customHeight="1">
      <c r="A270" s="41"/>
      <c r="B270" s="47"/>
      <c r="C270" s="310" t="s">
        <v>808</v>
      </c>
      <c r="D270" s="311" t="s">
        <v>808</v>
      </c>
      <c r="E270" s="312" t="s">
        <v>19</v>
      </c>
      <c r="F270" s="313">
        <v>11</v>
      </c>
      <c r="G270" s="41"/>
      <c r="H270" s="47"/>
    </row>
    <row r="271" s="2" customFormat="1" ht="16.8" customHeight="1">
      <c r="A271" s="41"/>
      <c r="B271" s="47"/>
      <c r="C271" s="314" t="s">
        <v>808</v>
      </c>
      <c r="D271" s="314" t="s">
        <v>809</v>
      </c>
      <c r="E271" s="20" t="s">
        <v>19</v>
      </c>
      <c r="F271" s="315">
        <v>11</v>
      </c>
      <c r="G271" s="41"/>
      <c r="H271" s="47"/>
    </row>
    <row r="272" s="2" customFormat="1" ht="16.8" customHeight="1">
      <c r="A272" s="41"/>
      <c r="B272" s="47"/>
      <c r="C272" s="310" t="s">
        <v>818</v>
      </c>
      <c r="D272" s="311" t="s">
        <v>818</v>
      </c>
      <c r="E272" s="312" t="s">
        <v>19</v>
      </c>
      <c r="F272" s="313">
        <v>60</v>
      </c>
      <c r="G272" s="41"/>
      <c r="H272" s="47"/>
    </row>
    <row r="273" s="2" customFormat="1" ht="16.8" customHeight="1">
      <c r="A273" s="41"/>
      <c r="B273" s="47"/>
      <c r="C273" s="314" t="s">
        <v>818</v>
      </c>
      <c r="D273" s="314" t="s">
        <v>819</v>
      </c>
      <c r="E273" s="20" t="s">
        <v>19</v>
      </c>
      <c r="F273" s="315">
        <v>60</v>
      </c>
      <c r="G273" s="41"/>
      <c r="H273" s="47"/>
    </row>
    <row r="274" s="2" customFormat="1" ht="16.8" customHeight="1">
      <c r="A274" s="41"/>
      <c r="B274" s="47"/>
      <c r="C274" s="310" t="s">
        <v>864</v>
      </c>
      <c r="D274" s="311" t="s">
        <v>864</v>
      </c>
      <c r="E274" s="312" t="s">
        <v>19</v>
      </c>
      <c r="F274" s="313">
        <v>0.51000000000000001</v>
      </c>
      <c r="G274" s="41"/>
      <c r="H274" s="47"/>
    </row>
    <row r="275" s="2" customFormat="1" ht="16.8" customHeight="1">
      <c r="A275" s="41"/>
      <c r="B275" s="47"/>
      <c r="C275" s="314" t="s">
        <v>864</v>
      </c>
      <c r="D275" s="314" t="s">
        <v>865</v>
      </c>
      <c r="E275" s="20" t="s">
        <v>19</v>
      </c>
      <c r="F275" s="315">
        <v>0.51000000000000001</v>
      </c>
      <c r="G275" s="41"/>
      <c r="H275" s="47"/>
    </row>
    <row r="276" s="2" customFormat="1" ht="16.8" customHeight="1">
      <c r="A276" s="41"/>
      <c r="B276" s="47"/>
      <c r="C276" s="310" t="s">
        <v>820</v>
      </c>
      <c r="D276" s="311" t="s">
        <v>820</v>
      </c>
      <c r="E276" s="312" t="s">
        <v>19</v>
      </c>
      <c r="F276" s="313">
        <v>2.7719999999999998</v>
      </c>
      <c r="G276" s="41"/>
      <c r="H276" s="47"/>
    </row>
    <row r="277" s="2" customFormat="1" ht="16.8" customHeight="1">
      <c r="A277" s="41"/>
      <c r="B277" s="47"/>
      <c r="C277" s="314" t="s">
        <v>820</v>
      </c>
      <c r="D277" s="314" t="s">
        <v>821</v>
      </c>
      <c r="E277" s="20" t="s">
        <v>19</v>
      </c>
      <c r="F277" s="315">
        <v>2.7719999999999998</v>
      </c>
      <c r="G277" s="41"/>
      <c r="H277" s="47"/>
    </row>
    <row r="278" s="2" customFormat="1" ht="16.8" customHeight="1">
      <c r="A278" s="41"/>
      <c r="B278" s="47"/>
      <c r="C278" s="310" t="s">
        <v>822</v>
      </c>
      <c r="D278" s="311" t="s">
        <v>822</v>
      </c>
      <c r="E278" s="312" t="s">
        <v>19</v>
      </c>
      <c r="F278" s="313">
        <v>2.75</v>
      </c>
      <c r="G278" s="41"/>
      <c r="H278" s="47"/>
    </row>
    <row r="279" s="2" customFormat="1" ht="16.8" customHeight="1">
      <c r="A279" s="41"/>
      <c r="B279" s="47"/>
      <c r="C279" s="314" t="s">
        <v>822</v>
      </c>
      <c r="D279" s="314" t="s">
        <v>823</v>
      </c>
      <c r="E279" s="20" t="s">
        <v>19</v>
      </c>
      <c r="F279" s="315">
        <v>2.75</v>
      </c>
      <c r="G279" s="41"/>
      <c r="H279" s="47"/>
    </row>
    <row r="280" s="2" customFormat="1" ht="26.4" customHeight="1">
      <c r="A280" s="41"/>
      <c r="B280" s="47"/>
      <c r="C280" s="309" t="s">
        <v>4266</v>
      </c>
      <c r="D280" s="309" t="s">
        <v>180</v>
      </c>
      <c r="E280" s="41"/>
      <c r="F280" s="41"/>
      <c r="G280" s="41"/>
      <c r="H280" s="47"/>
    </row>
    <row r="281" s="2" customFormat="1" ht="16.8" customHeight="1">
      <c r="A281" s="41"/>
      <c r="B281" s="47"/>
      <c r="C281" s="310" t="s">
        <v>2252</v>
      </c>
      <c r="D281" s="311" t="s">
        <v>2252</v>
      </c>
      <c r="E281" s="312" t="s">
        <v>19</v>
      </c>
      <c r="F281" s="313">
        <v>112.5</v>
      </c>
      <c r="G281" s="41"/>
      <c r="H281" s="47"/>
    </row>
    <row r="282" s="2" customFormat="1" ht="16.8" customHeight="1">
      <c r="A282" s="41"/>
      <c r="B282" s="47"/>
      <c r="C282" s="314" t="s">
        <v>2252</v>
      </c>
      <c r="D282" s="314" t="s">
        <v>2253</v>
      </c>
      <c r="E282" s="20" t="s">
        <v>19</v>
      </c>
      <c r="F282" s="315">
        <v>112.5</v>
      </c>
      <c r="G282" s="41"/>
      <c r="H282" s="47"/>
    </row>
    <row r="283" s="2" customFormat="1" ht="16.8" customHeight="1">
      <c r="A283" s="41"/>
      <c r="B283" s="47"/>
      <c r="C283" s="310" t="s">
        <v>2256</v>
      </c>
      <c r="D283" s="311" t="s">
        <v>2256</v>
      </c>
      <c r="E283" s="312" t="s">
        <v>19</v>
      </c>
      <c r="F283" s="313">
        <v>0.34999999999999998</v>
      </c>
      <c r="G283" s="41"/>
      <c r="H283" s="47"/>
    </row>
    <row r="284" s="2" customFormat="1" ht="16.8" customHeight="1">
      <c r="A284" s="41"/>
      <c r="B284" s="47"/>
      <c r="C284" s="314" t="s">
        <v>2256</v>
      </c>
      <c r="D284" s="314" t="s">
        <v>2257</v>
      </c>
      <c r="E284" s="20" t="s">
        <v>19</v>
      </c>
      <c r="F284" s="315">
        <v>0.34999999999999998</v>
      </c>
      <c r="G284" s="41"/>
      <c r="H284" s="47"/>
    </row>
    <row r="285" s="2" customFormat="1" ht="16.8" customHeight="1">
      <c r="A285" s="41"/>
      <c r="B285" s="47"/>
      <c r="C285" s="310" t="s">
        <v>2262</v>
      </c>
      <c r="D285" s="311" t="s">
        <v>2262</v>
      </c>
      <c r="E285" s="312" t="s">
        <v>19</v>
      </c>
      <c r="F285" s="313">
        <v>15</v>
      </c>
      <c r="G285" s="41"/>
      <c r="H285" s="47"/>
    </row>
    <row r="286" s="2" customFormat="1" ht="16.8" customHeight="1">
      <c r="A286" s="41"/>
      <c r="B286" s="47"/>
      <c r="C286" s="314" t="s">
        <v>2262</v>
      </c>
      <c r="D286" s="314" t="s">
        <v>2263</v>
      </c>
      <c r="E286" s="20" t="s">
        <v>19</v>
      </c>
      <c r="F286" s="315">
        <v>15</v>
      </c>
      <c r="G286" s="41"/>
      <c r="H286" s="47"/>
    </row>
    <row r="287" s="2" customFormat="1" ht="16.8" customHeight="1">
      <c r="A287" s="41"/>
      <c r="B287" s="47"/>
      <c r="C287" s="310" t="s">
        <v>2268</v>
      </c>
      <c r="D287" s="311" t="s">
        <v>2268</v>
      </c>
      <c r="E287" s="312" t="s">
        <v>19</v>
      </c>
      <c r="F287" s="313">
        <v>3.1499999999999999</v>
      </c>
      <c r="G287" s="41"/>
      <c r="H287" s="47"/>
    </row>
    <row r="288" s="2" customFormat="1" ht="16.8" customHeight="1">
      <c r="A288" s="41"/>
      <c r="B288" s="47"/>
      <c r="C288" s="314" t="s">
        <v>2268</v>
      </c>
      <c r="D288" s="314" t="s">
        <v>2269</v>
      </c>
      <c r="E288" s="20" t="s">
        <v>19</v>
      </c>
      <c r="F288" s="315">
        <v>3.1499999999999999</v>
      </c>
      <c r="G288" s="41"/>
      <c r="H288" s="47"/>
    </row>
    <row r="289" s="2" customFormat="1" ht="16.8" customHeight="1">
      <c r="A289" s="41"/>
      <c r="B289" s="47"/>
      <c r="C289" s="310" t="s">
        <v>2265</v>
      </c>
      <c r="D289" s="311" t="s">
        <v>2265</v>
      </c>
      <c r="E289" s="312" t="s">
        <v>19</v>
      </c>
      <c r="F289" s="313">
        <v>30</v>
      </c>
      <c r="G289" s="41"/>
      <c r="H289" s="47"/>
    </row>
    <row r="290" s="2" customFormat="1" ht="16.8" customHeight="1">
      <c r="A290" s="41"/>
      <c r="B290" s="47"/>
      <c r="C290" s="314" t="s">
        <v>2265</v>
      </c>
      <c r="D290" s="314" t="s">
        <v>2266</v>
      </c>
      <c r="E290" s="20" t="s">
        <v>19</v>
      </c>
      <c r="F290" s="315">
        <v>30</v>
      </c>
      <c r="G290" s="41"/>
      <c r="H290" s="47"/>
    </row>
    <row r="291" s="2" customFormat="1" ht="16.8" customHeight="1">
      <c r="A291" s="41"/>
      <c r="B291" s="47"/>
      <c r="C291" s="310" t="s">
        <v>2271</v>
      </c>
      <c r="D291" s="311" t="s">
        <v>2271</v>
      </c>
      <c r="E291" s="312" t="s">
        <v>19</v>
      </c>
      <c r="F291" s="313">
        <v>21</v>
      </c>
      <c r="G291" s="41"/>
      <c r="H291" s="47"/>
    </row>
    <row r="292" s="2" customFormat="1" ht="16.8" customHeight="1">
      <c r="A292" s="41"/>
      <c r="B292" s="47"/>
      <c r="C292" s="314" t="s">
        <v>2271</v>
      </c>
      <c r="D292" s="314" t="s">
        <v>2272</v>
      </c>
      <c r="E292" s="20" t="s">
        <v>19</v>
      </c>
      <c r="F292" s="315">
        <v>21</v>
      </c>
      <c r="G292" s="41"/>
      <c r="H292" s="47"/>
    </row>
    <row r="293" s="2" customFormat="1" ht="16.8" customHeight="1">
      <c r="A293" s="41"/>
      <c r="B293" s="47"/>
      <c r="C293" s="310" t="s">
        <v>2278</v>
      </c>
      <c r="D293" s="311" t="s">
        <v>2278</v>
      </c>
      <c r="E293" s="312" t="s">
        <v>19</v>
      </c>
      <c r="F293" s="313">
        <v>25</v>
      </c>
      <c r="G293" s="41"/>
      <c r="H293" s="47"/>
    </row>
    <row r="294" s="2" customFormat="1" ht="16.8" customHeight="1">
      <c r="A294" s="41"/>
      <c r="B294" s="47"/>
      <c r="C294" s="314" t="s">
        <v>2278</v>
      </c>
      <c r="D294" s="314" t="s">
        <v>2279</v>
      </c>
      <c r="E294" s="20" t="s">
        <v>19</v>
      </c>
      <c r="F294" s="315">
        <v>25</v>
      </c>
      <c r="G294" s="41"/>
      <c r="H294" s="47"/>
    </row>
    <row r="295" s="2" customFormat="1" ht="16.8" customHeight="1">
      <c r="A295" s="41"/>
      <c r="B295" s="47"/>
      <c r="C295" s="310" t="s">
        <v>2283</v>
      </c>
      <c r="D295" s="311" t="s">
        <v>2283</v>
      </c>
      <c r="E295" s="312" t="s">
        <v>19</v>
      </c>
      <c r="F295" s="313">
        <v>25</v>
      </c>
      <c r="G295" s="41"/>
      <c r="H295" s="47"/>
    </row>
    <row r="296" s="2" customFormat="1" ht="16.8" customHeight="1">
      <c r="A296" s="41"/>
      <c r="B296" s="47"/>
      <c r="C296" s="314" t="s">
        <v>2283</v>
      </c>
      <c r="D296" s="314" t="s">
        <v>2279</v>
      </c>
      <c r="E296" s="20" t="s">
        <v>19</v>
      </c>
      <c r="F296" s="315">
        <v>25</v>
      </c>
      <c r="G296" s="41"/>
      <c r="H296" s="47"/>
    </row>
    <row r="297" s="2" customFormat="1" ht="16.8" customHeight="1">
      <c r="A297" s="41"/>
      <c r="B297" s="47"/>
      <c r="C297" s="310" t="s">
        <v>2287</v>
      </c>
      <c r="D297" s="311" t="s">
        <v>2287</v>
      </c>
      <c r="E297" s="312" t="s">
        <v>19</v>
      </c>
      <c r="F297" s="313">
        <v>25</v>
      </c>
      <c r="G297" s="41"/>
      <c r="H297" s="47"/>
    </row>
    <row r="298" s="2" customFormat="1" ht="16.8" customHeight="1">
      <c r="A298" s="41"/>
      <c r="B298" s="47"/>
      <c r="C298" s="314" t="s">
        <v>2287</v>
      </c>
      <c r="D298" s="314" t="s">
        <v>2279</v>
      </c>
      <c r="E298" s="20" t="s">
        <v>19</v>
      </c>
      <c r="F298" s="315">
        <v>25</v>
      </c>
      <c r="G298" s="41"/>
      <c r="H298" s="47"/>
    </row>
    <row r="299" s="2" customFormat="1" ht="16.8" customHeight="1">
      <c r="A299" s="41"/>
      <c r="B299" s="47"/>
      <c r="C299" s="310" t="s">
        <v>2291</v>
      </c>
      <c r="D299" s="311" t="s">
        <v>2291</v>
      </c>
      <c r="E299" s="312" t="s">
        <v>19</v>
      </c>
      <c r="F299" s="313">
        <v>0.5</v>
      </c>
      <c r="G299" s="41"/>
      <c r="H299" s="47"/>
    </row>
    <row r="300" s="2" customFormat="1" ht="16.8" customHeight="1">
      <c r="A300" s="41"/>
      <c r="B300" s="47"/>
      <c r="C300" s="314" t="s">
        <v>2291</v>
      </c>
      <c r="D300" s="314" t="s">
        <v>2292</v>
      </c>
      <c r="E300" s="20" t="s">
        <v>19</v>
      </c>
      <c r="F300" s="315">
        <v>0.5</v>
      </c>
      <c r="G300" s="41"/>
      <c r="H300" s="47"/>
    </row>
    <row r="301" s="2" customFormat="1" ht="16.8" customHeight="1">
      <c r="A301" s="41"/>
      <c r="B301" s="47"/>
      <c r="C301" s="310" t="s">
        <v>2299</v>
      </c>
      <c r="D301" s="311" t="s">
        <v>2299</v>
      </c>
      <c r="E301" s="312" t="s">
        <v>19</v>
      </c>
      <c r="F301" s="313">
        <v>66</v>
      </c>
      <c r="G301" s="41"/>
      <c r="H301" s="47"/>
    </row>
    <row r="302" s="2" customFormat="1" ht="16.8" customHeight="1">
      <c r="A302" s="41"/>
      <c r="B302" s="47"/>
      <c r="C302" s="314" t="s">
        <v>2299</v>
      </c>
      <c r="D302" s="314" t="s">
        <v>2300</v>
      </c>
      <c r="E302" s="20" t="s">
        <v>19</v>
      </c>
      <c r="F302" s="315">
        <v>66</v>
      </c>
      <c r="G302" s="41"/>
      <c r="H302" s="47"/>
    </row>
    <row r="303" s="2" customFormat="1" ht="16.8" customHeight="1">
      <c r="A303" s="41"/>
      <c r="B303" s="47"/>
      <c r="C303" s="310" t="s">
        <v>2308</v>
      </c>
      <c r="D303" s="311" t="s">
        <v>2308</v>
      </c>
      <c r="E303" s="312" t="s">
        <v>19</v>
      </c>
      <c r="F303" s="313">
        <v>1</v>
      </c>
      <c r="G303" s="41"/>
      <c r="H303" s="47"/>
    </row>
    <row r="304" s="2" customFormat="1" ht="16.8" customHeight="1">
      <c r="A304" s="41"/>
      <c r="B304" s="47"/>
      <c r="C304" s="314" t="s">
        <v>2308</v>
      </c>
      <c r="D304" s="314" t="s">
        <v>2309</v>
      </c>
      <c r="E304" s="20" t="s">
        <v>19</v>
      </c>
      <c r="F304" s="315">
        <v>1</v>
      </c>
      <c r="G304" s="41"/>
      <c r="H304" s="47"/>
    </row>
    <row r="305" s="2" customFormat="1" ht="16.8" customHeight="1">
      <c r="A305" s="41"/>
      <c r="B305" s="47"/>
      <c r="C305" s="310" t="s">
        <v>2313</v>
      </c>
      <c r="D305" s="311" t="s">
        <v>2313</v>
      </c>
      <c r="E305" s="312" t="s">
        <v>19</v>
      </c>
      <c r="F305" s="313">
        <v>3.5</v>
      </c>
      <c r="G305" s="41"/>
      <c r="H305" s="47"/>
    </row>
    <row r="306" s="2" customFormat="1" ht="16.8" customHeight="1">
      <c r="A306" s="41"/>
      <c r="B306" s="47"/>
      <c r="C306" s="314" t="s">
        <v>2313</v>
      </c>
      <c r="D306" s="314" t="s">
        <v>2314</v>
      </c>
      <c r="E306" s="20" t="s">
        <v>19</v>
      </c>
      <c r="F306" s="315">
        <v>3.5</v>
      </c>
      <c r="G306" s="41"/>
      <c r="H306" s="47"/>
    </row>
    <row r="307" s="2" customFormat="1" ht="16.8" customHeight="1">
      <c r="A307" s="41"/>
      <c r="B307" s="47"/>
      <c r="C307" s="310" t="s">
        <v>2319</v>
      </c>
      <c r="D307" s="311" t="s">
        <v>2319</v>
      </c>
      <c r="E307" s="312" t="s">
        <v>19</v>
      </c>
      <c r="F307" s="313">
        <v>24.5</v>
      </c>
      <c r="G307" s="41"/>
      <c r="H307" s="47"/>
    </row>
    <row r="308" s="2" customFormat="1" ht="16.8" customHeight="1">
      <c r="A308" s="41"/>
      <c r="B308" s="47"/>
      <c r="C308" s="314" t="s">
        <v>2319</v>
      </c>
      <c r="D308" s="314" t="s">
        <v>2320</v>
      </c>
      <c r="E308" s="20" t="s">
        <v>19</v>
      </c>
      <c r="F308" s="315">
        <v>24.5</v>
      </c>
      <c r="G308" s="41"/>
      <c r="H308" s="47"/>
    </row>
    <row r="309" s="2" customFormat="1" ht="16.8" customHeight="1">
      <c r="A309" s="41"/>
      <c r="B309" s="47"/>
      <c r="C309" s="310" t="s">
        <v>2327</v>
      </c>
      <c r="D309" s="311" t="s">
        <v>2327</v>
      </c>
      <c r="E309" s="312" t="s">
        <v>19</v>
      </c>
      <c r="F309" s="313">
        <v>2.4500000000000002</v>
      </c>
      <c r="G309" s="41"/>
      <c r="H309" s="47"/>
    </row>
    <row r="310" s="2" customFormat="1" ht="16.8" customHeight="1">
      <c r="A310" s="41"/>
      <c r="B310" s="47"/>
      <c r="C310" s="314" t="s">
        <v>2327</v>
      </c>
      <c r="D310" s="314" t="s">
        <v>2328</v>
      </c>
      <c r="E310" s="20" t="s">
        <v>19</v>
      </c>
      <c r="F310" s="315">
        <v>2.4500000000000002</v>
      </c>
      <c r="G310" s="41"/>
      <c r="H310" s="47"/>
    </row>
    <row r="311" s="2" customFormat="1" ht="16.8" customHeight="1">
      <c r="A311" s="41"/>
      <c r="B311" s="47"/>
      <c r="C311" s="310" t="s">
        <v>2332</v>
      </c>
      <c r="D311" s="311" t="s">
        <v>2332</v>
      </c>
      <c r="E311" s="312" t="s">
        <v>19</v>
      </c>
      <c r="F311" s="313">
        <v>0.19900000000000001</v>
      </c>
      <c r="G311" s="41"/>
      <c r="H311" s="47"/>
    </row>
    <row r="312" s="2" customFormat="1" ht="16.8" customHeight="1">
      <c r="A312" s="41"/>
      <c r="B312" s="47"/>
      <c r="C312" s="314" t="s">
        <v>2332</v>
      </c>
      <c r="D312" s="314" t="s">
        <v>2333</v>
      </c>
      <c r="E312" s="20" t="s">
        <v>19</v>
      </c>
      <c r="F312" s="315">
        <v>0.19900000000000001</v>
      </c>
      <c r="G312" s="41"/>
      <c r="H312" s="47"/>
    </row>
    <row r="313" s="2" customFormat="1" ht="16.8" customHeight="1">
      <c r="A313" s="41"/>
      <c r="B313" s="47"/>
      <c r="C313" s="310" t="s">
        <v>2156</v>
      </c>
      <c r="D313" s="311" t="s">
        <v>2156</v>
      </c>
      <c r="E313" s="312" t="s">
        <v>19</v>
      </c>
      <c r="F313" s="313">
        <v>1.25</v>
      </c>
      <c r="G313" s="41"/>
      <c r="H313" s="47"/>
    </row>
    <row r="314" s="2" customFormat="1" ht="16.8" customHeight="1">
      <c r="A314" s="41"/>
      <c r="B314" s="47"/>
      <c r="C314" s="314" t="s">
        <v>2156</v>
      </c>
      <c r="D314" s="314" t="s">
        <v>2157</v>
      </c>
      <c r="E314" s="20" t="s">
        <v>19</v>
      </c>
      <c r="F314" s="315">
        <v>1.25</v>
      </c>
      <c r="G314" s="41"/>
      <c r="H314" s="47"/>
    </row>
    <row r="315" s="2" customFormat="1" ht="16.8" customHeight="1">
      <c r="A315" s="41"/>
      <c r="B315" s="47"/>
      <c r="C315" s="310" t="s">
        <v>2160</v>
      </c>
      <c r="D315" s="311" t="s">
        <v>2160</v>
      </c>
      <c r="E315" s="312" t="s">
        <v>19</v>
      </c>
      <c r="F315" s="313">
        <v>4</v>
      </c>
      <c r="G315" s="41"/>
      <c r="H315" s="47"/>
    </row>
    <row r="316" s="2" customFormat="1" ht="16.8" customHeight="1">
      <c r="A316" s="41"/>
      <c r="B316" s="47"/>
      <c r="C316" s="314" t="s">
        <v>2160</v>
      </c>
      <c r="D316" s="314" t="s">
        <v>2161</v>
      </c>
      <c r="E316" s="20" t="s">
        <v>19</v>
      </c>
      <c r="F316" s="315">
        <v>4</v>
      </c>
      <c r="G316" s="41"/>
      <c r="H316" s="47"/>
    </row>
    <row r="317" s="2" customFormat="1" ht="16.8" customHeight="1">
      <c r="A317" s="41"/>
      <c r="B317" s="47"/>
      <c r="C317" s="310" t="s">
        <v>2163</v>
      </c>
      <c r="D317" s="311" t="s">
        <v>2163</v>
      </c>
      <c r="E317" s="312" t="s">
        <v>19</v>
      </c>
      <c r="F317" s="313">
        <v>175</v>
      </c>
      <c r="G317" s="41"/>
      <c r="H317" s="47"/>
    </row>
    <row r="318" s="2" customFormat="1" ht="16.8" customHeight="1">
      <c r="A318" s="41"/>
      <c r="B318" s="47"/>
      <c r="C318" s="314" t="s">
        <v>2163</v>
      </c>
      <c r="D318" s="314" t="s">
        <v>2164</v>
      </c>
      <c r="E318" s="20" t="s">
        <v>19</v>
      </c>
      <c r="F318" s="315">
        <v>175</v>
      </c>
      <c r="G318" s="41"/>
      <c r="H318" s="47"/>
    </row>
    <row r="319" s="2" customFormat="1" ht="16.8" customHeight="1">
      <c r="A319" s="41"/>
      <c r="B319" s="47"/>
      <c r="C319" s="310" t="s">
        <v>2166</v>
      </c>
      <c r="D319" s="311" t="s">
        <v>2166</v>
      </c>
      <c r="E319" s="312" t="s">
        <v>19</v>
      </c>
      <c r="F319" s="313">
        <v>35</v>
      </c>
      <c r="G319" s="41"/>
      <c r="H319" s="47"/>
    </row>
    <row r="320" s="2" customFormat="1" ht="16.8" customHeight="1">
      <c r="A320" s="41"/>
      <c r="B320" s="47"/>
      <c r="C320" s="314" t="s">
        <v>2166</v>
      </c>
      <c r="D320" s="314" t="s">
        <v>2167</v>
      </c>
      <c r="E320" s="20" t="s">
        <v>19</v>
      </c>
      <c r="F320" s="315">
        <v>35</v>
      </c>
      <c r="G320" s="41"/>
      <c r="H320" s="47"/>
    </row>
    <row r="321" s="2" customFormat="1" ht="16.8" customHeight="1">
      <c r="A321" s="41"/>
      <c r="B321" s="47"/>
      <c r="C321" s="310" t="s">
        <v>2174</v>
      </c>
      <c r="D321" s="311" t="s">
        <v>2174</v>
      </c>
      <c r="E321" s="312" t="s">
        <v>19</v>
      </c>
      <c r="F321" s="313">
        <v>7</v>
      </c>
      <c r="G321" s="41"/>
      <c r="H321" s="47"/>
    </row>
    <row r="322" s="2" customFormat="1" ht="16.8" customHeight="1">
      <c r="A322" s="41"/>
      <c r="B322" s="47"/>
      <c r="C322" s="314" t="s">
        <v>2174</v>
      </c>
      <c r="D322" s="314" t="s">
        <v>2175</v>
      </c>
      <c r="E322" s="20" t="s">
        <v>19</v>
      </c>
      <c r="F322" s="315">
        <v>7</v>
      </c>
      <c r="G322" s="41"/>
      <c r="H322" s="47"/>
    </row>
    <row r="323" s="2" customFormat="1" ht="16.8" customHeight="1">
      <c r="A323" s="41"/>
      <c r="B323" s="47"/>
      <c r="C323" s="310" t="s">
        <v>2177</v>
      </c>
      <c r="D323" s="311" t="s">
        <v>2177</v>
      </c>
      <c r="E323" s="312" t="s">
        <v>19</v>
      </c>
      <c r="F323" s="313">
        <v>3.4020000000000001</v>
      </c>
      <c r="G323" s="41"/>
      <c r="H323" s="47"/>
    </row>
    <row r="324" s="2" customFormat="1" ht="16.8" customHeight="1">
      <c r="A324" s="41"/>
      <c r="B324" s="47"/>
      <c r="C324" s="314" t="s">
        <v>2177</v>
      </c>
      <c r="D324" s="314" t="s">
        <v>2178</v>
      </c>
      <c r="E324" s="20" t="s">
        <v>19</v>
      </c>
      <c r="F324" s="315">
        <v>3.4020000000000001</v>
      </c>
      <c r="G324" s="41"/>
      <c r="H324" s="47"/>
    </row>
    <row r="325" s="2" customFormat="1" ht="16.8" customHeight="1">
      <c r="A325" s="41"/>
      <c r="B325" s="47"/>
      <c r="C325" s="310" t="s">
        <v>2184</v>
      </c>
      <c r="D325" s="311" t="s">
        <v>2184</v>
      </c>
      <c r="E325" s="312" t="s">
        <v>19</v>
      </c>
      <c r="F325" s="313">
        <v>4</v>
      </c>
      <c r="G325" s="41"/>
      <c r="H325" s="47"/>
    </row>
    <row r="326" s="2" customFormat="1" ht="16.8" customHeight="1">
      <c r="A326" s="41"/>
      <c r="B326" s="47"/>
      <c r="C326" s="314" t="s">
        <v>2184</v>
      </c>
      <c r="D326" s="314" t="s">
        <v>2185</v>
      </c>
      <c r="E326" s="20" t="s">
        <v>19</v>
      </c>
      <c r="F326" s="315">
        <v>4</v>
      </c>
      <c r="G326" s="41"/>
      <c r="H326" s="47"/>
    </row>
    <row r="327" s="2" customFormat="1" ht="16.8" customHeight="1">
      <c r="A327" s="41"/>
      <c r="B327" s="47"/>
      <c r="C327" s="310" t="s">
        <v>2193</v>
      </c>
      <c r="D327" s="311" t="s">
        <v>2193</v>
      </c>
      <c r="E327" s="312" t="s">
        <v>19</v>
      </c>
      <c r="F327" s="313">
        <v>6</v>
      </c>
      <c r="G327" s="41"/>
      <c r="H327" s="47"/>
    </row>
    <row r="328" s="2" customFormat="1" ht="16.8" customHeight="1">
      <c r="A328" s="41"/>
      <c r="B328" s="47"/>
      <c r="C328" s="314" t="s">
        <v>2193</v>
      </c>
      <c r="D328" s="314" t="s">
        <v>2194</v>
      </c>
      <c r="E328" s="20" t="s">
        <v>19</v>
      </c>
      <c r="F328" s="315">
        <v>6</v>
      </c>
      <c r="G328" s="41"/>
      <c r="H328" s="47"/>
    </row>
    <row r="329" s="2" customFormat="1" ht="16.8" customHeight="1">
      <c r="A329" s="41"/>
      <c r="B329" s="47"/>
      <c r="C329" s="310" t="s">
        <v>2198</v>
      </c>
      <c r="D329" s="311" t="s">
        <v>2198</v>
      </c>
      <c r="E329" s="312" t="s">
        <v>19</v>
      </c>
      <c r="F329" s="313">
        <v>70</v>
      </c>
      <c r="G329" s="41"/>
      <c r="H329" s="47"/>
    </row>
    <row r="330" s="2" customFormat="1" ht="16.8" customHeight="1">
      <c r="A330" s="41"/>
      <c r="B330" s="47"/>
      <c r="C330" s="314" t="s">
        <v>2198</v>
      </c>
      <c r="D330" s="314" t="s">
        <v>2199</v>
      </c>
      <c r="E330" s="20" t="s">
        <v>19</v>
      </c>
      <c r="F330" s="315">
        <v>70</v>
      </c>
      <c r="G330" s="41"/>
      <c r="H330" s="47"/>
    </row>
    <row r="331" s="2" customFormat="1" ht="16.8" customHeight="1">
      <c r="A331" s="41"/>
      <c r="B331" s="47"/>
      <c r="C331" s="310" t="s">
        <v>2202</v>
      </c>
      <c r="D331" s="311" t="s">
        <v>2202</v>
      </c>
      <c r="E331" s="312" t="s">
        <v>19</v>
      </c>
      <c r="F331" s="313">
        <v>3.4020000000000001</v>
      </c>
      <c r="G331" s="41"/>
      <c r="H331" s="47"/>
    </row>
    <row r="332" s="2" customFormat="1" ht="16.8" customHeight="1">
      <c r="A332" s="41"/>
      <c r="B332" s="47"/>
      <c r="C332" s="314" t="s">
        <v>2202</v>
      </c>
      <c r="D332" s="314" t="s">
        <v>2178</v>
      </c>
      <c r="E332" s="20" t="s">
        <v>19</v>
      </c>
      <c r="F332" s="315">
        <v>3.4020000000000001</v>
      </c>
      <c r="G332" s="41"/>
      <c r="H332" s="47"/>
    </row>
    <row r="333" s="2" customFormat="1" ht="16.8" customHeight="1">
      <c r="A333" s="41"/>
      <c r="B333" s="47"/>
      <c r="C333" s="310" t="s">
        <v>2208</v>
      </c>
      <c r="D333" s="311" t="s">
        <v>2208</v>
      </c>
      <c r="E333" s="312" t="s">
        <v>19</v>
      </c>
      <c r="F333" s="313">
        <v>79.599999999999994</v>
      </c>
      <c r="G333" s="41"/>
      <c r="H333" s="47"/>
    </row>
    <row r="334" s="2" customFormat="1" ht="16.8" customHeight="1">
      <c r="A334" s="41"/>
      <c r="B334" s="47"/>
      <c r="C334" s="314" t="s">
        <v>2208</v>
      </c>
      <c r="D334" s="314" t="s">
        <v>2209</v>
      </c>
      <c r="E334" s="20" t="s">
        <v>19</v>
      </c>
      <c r="F334" s="315">
        <v>79.599999999999994</v>
      </c>
      <c r="G334" s="41"/>
      <c r="H334" s="47"/>
    </row>
    <row r="335" s="2" customFormat="1" ht="16.8" customHeight="1">
      <c r="A335" s="41"/>
      <c r="B335" s="47"/>
      <c r="C335" s="310" t="s">
        <v>2213</v>
      </c>
      <c r="D335" s="311" t="s">
        <v>2213</v>
      </c>
      <c r="E335" s="312" t="s">
        <v>19</v>
      </c>
      <c r="F335" s="313">
        <v>5.4000000000000004</v>
      </c>
      <c r="G335" s="41"/>
      <c r="H335" s="47"/>
    </row>
    <row r="336" s="2" customFormat="1" ht="16.8" customHeight="1">
      <c r="A336" s="41"/>
      <c r="B336" s="47"/>
      <c r="C336" s="314" t="s">
        <v>2213</v>
      </c>
      <c r="D336" s="314" t="s">
        <v>2214</v>
      </c>
      <c r="E336" s="20" t="s">
        <v>19</v>
      </c>
      <c r="F336" s="315">
        <v>5.4000000000000004</v>
      </c>
      <c r="G336" s="41"/>
      <c r="H336" s="47"/>
    </row>
    <row r="337" s="2" customFormat="1" ht="16.8" customHeight="1">
      <c r="A337" s="41"/>
      <c r="B337" s="47"/>
      <c r="C337" s="310" t="s">
        <v>2216</v>
      </c>
      <c r="D337" s="311" t="s">
        <v>2216</v>
      </c>
      <c r="E337" s="312" t="s">
        <v>19</v>
      </c>
      <c r="F337" s="313">
        <v>5.4000000000000004</v>
      </c>
      <c r="G337" s="41"/>
      <c r="H337" s="47"/>
    </row>
    <row r="338" s="2" customFormat="1" ht="16.8" customHeight="1">
      <c r="A338" s="41"/>
      <c r="B338" s="47"/>
      <c r="C338" s="314" t="s">
        <v>2216</v>
      </c>
      <c r="D338" s="314" t="s">
        <v>2217</v>
      </c>
      <c r="E338" s="20" t="s">
        <v>19</v>
      </c>
      <c r="F338" s="315">
        <v>5.4000000000000004</v>
      </c>
      <c r="G338" s="41"/>
      <c r="H338" s="47"/>
    </row>
    <row r="339" s="2" customFormat="1" ht="16.8" customHeight="1">
      <c r="A339" s="41"/>
      <c r="B339" s="47"/>
      <c r="C339" s="310" t="s">
        <v>2219</v>
      </c>
      <c r="D339" s="311" t="s">
        <v>2219</v>
      </c>
      <c r="E339" s="312" t="s">
        <v>19</v>
      </c>
      <c r="F339" s="313">
        <v>0.71399999999999997</v>
      </c>
      <c r="G339" s="41"/>
      <c r="H339" s="47"/>
    </row>
    <row r="340" s="2" customFormat="1" ht="16.8" customHeight="1">
      <c r="A340" s="41"/>
      <c r="B340" s="47"/>
      <c r="C340" s="314" t="s">
        <v>2219</v>
      </c>
      <c r="D340" s="314" t="s">
        <v>2220</v>
      </c>
      <c r="E340" s="20" t="s">
        <v>19</v>
      </c>
      <c r="F340" s="315">
        <v>0.71399999999999997</v>
      </c>
      <c r="G340" s="41"/>
      <c r="H340" s="47"/>
    </row>
    <row r="341" s="2" customFormat="1" ht="16.8" customHeight="1">
      <c r="A341" s="41"/>
      <c r="B341" s="47"/>
      <c r="C341" s="310" t="s">
        <v>2222</v>
      </c>
      <c r="D341" s="311" t="s">
        <v>2222</v>
      </c>
      <c r="E341" s="312" t="s">
        <v>19</v>
      </c>
      <c r="F341" s="313">
        <v>0.20000000000000001</v>
      </c>
      <c r="G341" s="41"/>
      <c r="H341" s="47"/>
    </row>
    <row r="342" s="2" customFormat="1" ht="16.8" customHeight="1">
      <c r="A342" s="41"/>
      <c r="B342" s="47"/>
      <c r="C342" s="314" t="s">
        <v>2222</v>
      </c>
      <c r="D342" s="314" t="s">
        <v>2223</v>
      </c>
      <c r="E342" s="20" t="s">
        <v>19</v>
      </c>
      <c r="F342" s="315">
        <v>0.20000000000000001</v>
      </c>
      <c r="G342" s="41"/>
      <c r="H342" s="47"/>
    </row>
    <row r="343" s="2" customFormat="1" ht="16.8" customHeight="1">
      <c r="A343" s="41"/>
      <c r="B343" s="47"/>
      <c r="C343" s="310" t="s">
        <v>2228</v>
      </c>
      <c r="D343" s="311" t="s">
        <v>2228</v>
      </c>
      <c r="E343" s="312" t="s">
        <v>19</v>
      </c>
      <c r="F343" s="313">
        <v>0.14999999999999999</v>
      </c>
      <c r="G343" s="41"/>
      <c r="H343" s="47"/>
    </row>
    <row r="344" s="2" customFormat="1" ht="16.8" customHeight="1">
      <c r="A344" s="41"/>
      <c r="B344" s="47"/>
      <c r="C344" s="314" t="s">
        <v>2228</v>
      </c>
      <c r="D344" s="314" t="s">
        <v>2229</v>
      </c>
      <c r="E344" s="20" t="s">
        <v>19</v>
      </c>
      <c r="F344" s="315">
        <v>0.14999999999999999</v>
      </c>
      <c r="G344" s="41"/>
      <c r="H344" s="47"/>
    </row>
    <row r="345" s="2" customFormat="1" ht="16.8" customHeight="1">
      <c r="A345" s="41"/>
      <c r="B345" s="47"/>
      <c r="C345" s="310" t="s">
        <v>2234</v>
      </c>
      <c r="D345" s="311" t="s">
        <v>2234</v>
      </c>
      <c r="E345" s="312" t="s">
        <v>19</v>
      </c>
      <c r="F345" s="313">
        <v>1.3999999999999999</v>
      </c>
      <c r="G345" s="41"/>
      <c r="H345" s="47"/>
    </row>
    <row r="346" s="2" customFormat="1" ht="16.8" customHeight="1">
      <c r="A346" s="41"/>
      <c r="B346" s="47"/>
      <c r="C346" s="314" t="s">
        <v>2234</v>
      </c>
      <c r="D346" s="314" t="s">
        <v>2235</v>
      </c>
      <c r="E346" s="20" t="s">
        <v>19</v>
      </c>
      <c r="F346" s="315">
        <v>1.3999999999999999</v>
      </c>
      <c r="G346" s="41"/>
      <c r="H346" s="47"/>
    </row>
    <row r="347" s="2" customFormat="1" ht="16.8" customHeight="1">
      <c r="A347" s="41"/>
      <c r="B347" s="47"/>
      <c r="C347" s="310" t="s">
        <v>2237</v>
      </c>
      <c r="D347" s="311" t="s">
        <v>2237</v>
      </c>
      <c r="E347" s="312" t="s">
        <v>19</v>
      </c>
      <c r="F347" s="313">
        <v>0.095000000000000001</v>
      </c>
      <c r="G347" s="41"/>
      <c r="H347" s="47"/>
    </row>
    <row r="348" s="2" customFormat="1" ht="16.8" customHeight="1">
      <c r="A348" s="41"/>
      <c r="B348" s="47"/>
      <c r="C348" s="314" t="s">
        <v>2237</v>
      </c>
      <c r="D348" s="314" t="s">
        <v>2238</v>
      </c>
      <c r="E348" s="20" t="s">
        <v>19</v>
      </c>
      <c r="F348" s="315">
        <v>0.095000000000000001</v>
      </c>
      <c r="G348" s="41"/>
      <c r="H348" s="47"/>
    </row>
    <row r="349" s="2" customFormat="1" ht="16.8" customHeight="1">
      <c r="A349" s="41"/>
      <c r="B349" s="47"/>
      <c r="C349" s="310" t="s">
        <v>2243</v>
      </c>
      <c r="D349" s="311" t="s">
        <v>2243</v>
      </c>
      <c r="E349" s="312" t="s">
        <v>19</v>
      </c>
      <c r="F349" s="313">
        <v>0.80000000000000004</v>
      </c>
      <c r="G349" s="41"/>
      <c r="H349" s="47"/>
    </row>
    <row r="350" s="2" customFormat="1" ht="16.8" customHeight="1">
      <c r="A350" s="41"/>
      <c r="B350" s="47"/>
      <c r="C350" s="314" t="s">
        <v>2243</v>
      </c>
      <c r="D350" s="314" t="s">
        <v>2244</v>
      </c>
      <c r="E350" s="20" t="s">
        <v>19</v>
      </c>
      <c r="F350" s="315">
        <v>0.80000000000000004</v>
      </c>
      <c r="G350" s="41"/>
      <c r="H350" s="47"/>
    </row>
    <row r="351" s="2" customFormat="1" ht="16.8" customHeight="1">
      <c r="A351" s="41"/>
      <c r="B351" s="47"/>
      <c r="C351" s="310" t="s">
        <v>2249</v>
      </c>
      <c r="D351" s="311" t="s">
        <v>2249</v>
      </c>
      <c r="E351" s="312" t="s">
        <v>19</v>
      </c>
      <c r="F351" s="313">
        <v>0.14999999999999999</v>
      </c>
      <c r="G351" s="41"/>
      <c r="H351" s="47"/>
    </row>
    <row r="352" s="2" customFormat="1" ht="16.8" customHeight="1">
      <c r="A352" s="41"/>
      <c r="B352" s="47"/>
      <c r="C352" s="314" t="s">
        <v>2249</v>
      </c>
      <c r="D352" s="314" t="s">
        <v>2229</v>
      </c>
      <c r="E352" s="20" t="s">
        <v>19</v>
      </c>
      <c r="F352" s="315">
        <v>0.14999999999999999</v>
      </c>
      <c r="G352" s="41"/>
      <c r="H352" s="47"/>
    </row>
    <row r="353" s="2" customFormat="1" ht="16.8" customHeight="1">
      <c r="A353" s="41"/>
      <c r="B353" s="47"/>
      <c r="C353" s="310" t="s">
        <v>2179</v>
      </c>
      <c r="D353" s="311" t="s">
        <v>2179</v>
      </c>
      <c r="E353" s="312" t="s">
        <v>19</v>
      </c>
      <c r="F353" s="313">
        <v>1.25</v>
      </c>
      <c r="G353" s="41"/>
      <c r="H353" s="47"/>
    </row>
    <row r="354" s="2" customFormat="1" ht="16.8" customHeight="1">
      <c r="A354" s="41"/>
      <c r="B354" s="47"/>
      <c r="C354" s="314" t="s">
        <v>2179</v>
      </c>
      <c r="D354" s="314" t="s">
        <v>2180</v>
      </c>
      <c r="E354" s="20" t="s">
        <v>19</v>
      </c>
      <c r="F354" s="315">
        <v>1.25</v>
      </c>
      <c r="G354" s="41"/>
      <c r="H354" s="47"/>
    </row>
    <row r="355" s="2" customFormat="1" ht="16.8" customHeight="1">
      <c r="A355" s="41"/>
      <c r="B355" s="47"/>
      <c r="C355" s="310" t="s">
        <v>2186</v>
      </c>
      <c r="D355" s="311" t="s">
        <v>2186</v>
      </c>
      <c r="E355" s="312" t="s">
        <v>19</v>
      </c>
      <c r="F355" s="313">
        <v>175</v>
      </c>
      <c r="G355" s="41"/>
      <c r="H355" s="47"/>
    </row>
    <row r="356" s="2" customFormat="1" ht="16.8" customHeight="1">
      <c r="A356" s="41"/>
      <c r="B356" s="47"/>
      <c r="C356" s="314" t="s">
        <v>2186</v>
      </c>
      <c r="D356" s="314" t="s">
        <v>2187</v>
      </c>
      <c r="E356" s="20" t="s">
        <v>19</v>
      </c>
      <c r="F356" s="315">
        <v>175</v>
      </c>
      <c r="G356" s="41"/>
      <c r="H356" s="47"/>
    </row>
    <row r="357" s="2" customFormat="1" ht="16.8" customHeight="1">
      <c r="A357" s="41"/>
      <c r="B357" s="47"/>
      <c r="C357" s="310" t="s">
        <v>2203</v>
      </c>
      <c r="D357" s="311" t="s">
        <v>2203</v>
      </c>
      <c r="E357" s="312" t="s">
        <v>19</v>
      </c>
      <c r="F357" s="313">
        <v>1</v>
      </c>
      <c r="G357" s="41"/>
      <c r="H357" s="47"/>
    </row>
    <row r="358" s="2" customFormat="1" ht="16.8" customHeight="1">
      <c r="A358" s="41"/>
      <c r="B358" s="47"/>
      <c r="C358" s="314" t="s">
        <v>2203</v>
      </c>
      <c r="D358" s="314" t="s">
        <v>413</v>
      </c>
      <c r="E358" s="20" t="s">
        <v>19</v>
      </c>
      <c r="F358" s="315">
        <v>1</v>
      </c>
      <c r="G358" s="41"/>
      <c r="H358" s="47"/>
    </row>
    <row r="359" s="2" customFormat="1" ht="16.8" customHeight="1">
      <c r="A359" s="41"/>
      <c r="B359" s="47"/>
      <c r="C359" s="310" t="s">
        <v>2230</v>
      </c>
      <c r="D359" s="311" t="s">
        <v>2230</v>
      </c>
      <c r="E359" s="312" t="s">
        <v>19</v>
      </c>
      <c r="F359" s="313">
        <v>0.14999999999999999</v>
      </c>
      <c r="G359" s="41"/>
      <c r="H359" s="47"/>
    </row>
    <row r="360" s="2" customFormat="1" ht="16.8" customHeight="1">
      <c r="A360" s="41"/>
      <c r="B360" s="47"/>
      <c r="C360" s="314" t="s">
        <v>2230</v>
      </c>
      <c r="D360" s="314" t="s">
        <v>2231</v>
      </c>
      <c r="E360" s="20" t="s">
        <v>19</v>
      </c>
      <c r="F360" s="315">
        <v>0.14999999999999999</v>
      </c>
      <c r="G360" s="41"/>
      <c r="H360" s="47"/>
    </row>
    <row r="361" s="2" customFormat="1" ht="16.8" customHeight="1">
      <c r="A361" s="41"/>
      <c r="B361" s="47"/>
      <c r="C361" s="310" t="s">
        <v>2239</v>
      </c>
      <c r="D361" s="311" t="s">
        <v>2239</v>
      </c>
      <c r="E361" s="312" t="s">
        <v>19</v>
      </c>
      <c r="F361" s="313">
        <v>0.10299999999999999</v>
      </c>
      <c r="G361" s="41"/>
      <c r="H361" s="47"/>
    </row>
    <row r="362" s="2" customFormat="1" ht="16.8" customHeight="1">
      <c r="A362" s="41"/>
      <c r="B362" s="47"/>
      <c r="C362" s="314" t="s">
        <v>2239</v>
      </c>
      <c r="D362" s="314" t="s">
        <v>2240</v>
      </c>
      <c r="E362" s="20" t="s">
        <v>19</v>
      </c>
      <c r="F362" s="315">
        <v>0.10299999999999999</v>
      </c>
      <c r="G362" s="41"/>
      <c r="H362" s="47"/>
    </row>
    <row r="363" s="2" customFormat="1" ht="16.8" customHeight="1">
      <c r="A363" s="41"/>
      <c r="B363" s="47"/>
      <c r="C363" s="310" t="s">
        <v>2245</v>
      </c>
      <c r="D363" s="311" t="s">
        <v>2245</v>
      </c>
      <c r="E363" s="312" t="s">
        <v>19</v>
      </c>
      <c r="F363" s="313">
        <v>1.96</v>
      </c>
      <c r="G363" s="41"/>
      <c r="H363" s="47"/>
    </row>
    <row r="364" s="2" customFormat="1" ht="16.8" customHeight="1">
      <c r="A364" s="41"/>
      <c r="B364" s="47"/>
      <c r="C364" s="314" t="s">
        <v>2245</v>
      </c>
      <c r="D364" s="314" t="s">
        <v>2246</v>
      </c>
      <c r="E364" s="20" t="s">
        <v>19</v>
      </c>
      <c r="F364" s="315">
        <v>1.96</v>
      </c>
      <c r="G364" s="41"/>
      <c r="H364" s="47"/>
    </row>
    <row r="365" s="2" customFormat="1" ht="16.8" customHeight="1">
      <c r="A365" s="41"/>
      <c r="B365" s="47"/>
      <c r="C365" s="310" t="s">
        <v>2250</v>
      </c>
      <c r="D365" s="311" t="s">
        <v>2250</v>
      </c>
      <c r="E365" s="312" t="s">
        <v>19</v>
      </c>
      <c r="F365" s="313">
        <v>0.14999999999999999</v>
      </c>
      <c r="G365" s="41"/>
      <c r="H365" s="47"/>
    </row>
    <row r="366" s="2" customFormat="1" ht="16.8" customHeight="1">
      <c r="A366" s="41"/>
      <c r="B366" s="47"/>
      <c r="C366" s="314" t="s">
        <v>2250</v>
      </c>
      <c r="D366" s="314" t="s">
        <v>2231</v>
      </c>
      <c r="E366" s="20" t="s">
        <v>19</v>
      </c>
      <c r="F366" s="315">
        <v>0.14999999999999999</v>
      </c>
      <c r="G366" s="41"/>
      <c r="H366" s="47"/>
    </row>
    <row r="367" s="2" customFormat="1" ht="16.8" customHeight="1">
      <c r="A367" s="41"/>
      <c r="B367" s="47"/>
      <c r="C367" s="310" t="s">
        <v>2258</v>
      </c>
      <c r="D367" s="311" t="s">
        <v>2258</v>
      </c>
      <c r="E367" s="312" t="s">
        <v>19</v>
      </c>
      <c r="F367" s="313">
        <v>0.050000000000000003</v>
      </c>
      <c r="G367" s="41"/>
      <c r="H367" s="47"/>
    </row>
    <row r="368" s="2" customFormat="1" ht="16.8" customHeight="1">
      <c r="A368" s="41"/>
      <c r="B368" s="47"/>
      <c r="C368" s="314" t="s">
        <v>2258</v>
      </c>
      <c r="D368" s="314" t="s">
        <v>2259</v>
      </c>
      <c r="E368" s="20" t="s">
        <v>19</v>
      </c>
      <c r="F368" s="315">
        <v>0.050000000000000003</v>
      </c>
      <c r="G368" s="41"/>
      <c r="H368" s="47"/>
    </row>
    <row r="369" s="2" customFormat="1" ht="16.8" customHeight="1">
      <c r="A369" s="41"/>
      <c r="B369" s="47"/>
      <c r="C369" s="310" t="s">
        <v>2293</v>
      </c>
      <c r="D369" s="311" t="s">
        <v>2293</v>
      </c>
      <c r="E369" s="312" t="s">
        <v>19</v>
      </c>
      <c r="F369" s="313">
        <v>0.69999999999999996</v>
      </c>
      <c r="G369" s="41"/>
      <c r="H369" s="47"/>
    </row>
    <row r="370" s="2" customFormat="1" ht="16.8" customHeight="1">
      <c r="A370" s="41"/>
      <c r="B370" s="47"/>
      <c r="C370" s="314" t="s">
        <v>2293</v>
      </c>
      <c r="D370" s="314" t="s">
        <v>2294</v>
      </c>
      <c r="E370" s="20" t="s">
        <v>19</v>
      </c>
      <c r="F370" s="315">
        <v>0.69999999999999996</v>
      </c>
      <c r="G370" s="41"/>
      <c r="H370" s="47"/>
    </row>
    <row r="371" s="2" customFormat="1" ht="16.8" customHeight="1">
      <c r="A371" s="41"/>
      <c r="B371" s="47"/>
      <c r="C371" s="310" t="s">
        <v>2301</v>
      </c>
      <c r="D371" s="311" t="s">
        <v>2301</v>
      </c>
      <c r="E371" s="312" t="s">
        <v>19</v>
      </c>
      <c r="F371" s="313">
        <v>183</v>
      </c>
      <c r="G371" s="41"/>
      <c r="H371" s="47"/>
    </row>
    <row r="372" s="2" customFormat="1" ht="16.8" customHeight="1">
      <c r="A372" s="41"/>
      <c r="B372" s="47"/>
      <c r="C372" s="314" t="s">
        <v>2301</v>
      </c>
      <c r="D372" s="314" t="s">
        <v>2302</v>
      </c>
      <c r="E372" s="20" t="s">
        <v>19</v>
      </c>
      <c r="F372" s="315">
        <v>183</v>
      </c>
      <c r="G372" s="41"/>
      <c r="H372" s="47"/>
    </row>
    <row r="373" s="2" customFormat="1" ht="16.8" customHeight="1">
      <c r="A373" s="41"/>
      <c r="B373" s="47"/>
      <c r="C373" s="310" t="s">
        <v>2315</v>
      </c>
      <c r="D373" s="311" t="s">
        <v>2315</v>
      </c>
      <c r="E373" s="312" t="s">
        <v>19</v>
      </c>
      <c r="F373" s="313">
        <v>6</v>
      </c>
      <c r="G373" s="41"/>
      <c r="H373" s="47"/>
    </row>
    <row r="374" s="2" customFormat="1" ht="16.8" customHeight="1">
      <c r="A374" s="41"/>
      <c r="B374" s="47"/>
      <c r="C374" s="314" t="s">
        <v>2315</v>
      </c>
      <c r="D374" s="314" t="s">
        <v>2316</v>
      </c>
      <c r="E374" s="20" t="s">
        <v>19</v>
      </c>
      <c r="F374" s="315">
        <v>6</v>
      </c>
      <c r="G374" s="41"/>
      <c r="H374" s="47"/>
    </row>
    <row r="375" s="2" customFormat="1" ht="16.8" customHeight="1">
      <c r="A375" s="41"/>
      <c r="B375" s="47"/>
      <c r="C375" s="310" t="s">
        <v>2321</v>
      </c>
      <c r="D375" s="311" t="s">
        <v>2321</v>
      </c>
      <c r="E375" s="312" t="s">
        <v>19</v>
      </c>
      <c r="F375" s="313">
        <v>1.8</v>
      </c>
      <c r="G375" s="41"/>
      <c r="H375" s="47"/>
    </row>
    <row r="376" s="2" customFormat="1" ht="16.8" customHeight="1">
      <c r="A376" s="41"/>
      <c r="B376" s="47"/>
      <c r="C376" s="314" t="s">
        <v>2321</v>
      </c>
      <c r="D376" s="314" t="s">
        <v>2322</v>
      </c>
      <c r="E376" s="20" t="s">
        <v>19</v>
      </c>
      <c r="F376" s="315">
        <v>1.8</v>
      </c>
      <c r="G376" s="41"/>
      <c r="H376" s="47"/>
    </row>
    <row r="377" s="2" customFormat="1" ht="16.8" customHeight="1">
      <c r="A377" s="41"/>
      <c r="B377" s="47"/>
      <c r="C377" s="310" t="s">
        <v>2168</v>
      </c>
      <c r="D377" s="311" t="s">
        <v>2168</v>
      </c>
      <c r="E377" s="312" t="s">
        <v>19</v>
      </c>
      <c r="F377" s="313">
        <v>190</v>
      </c>
      <c r="G377" s="41"/>
      <c r="H377" s="47"/>
    </row>
    <row r="378" s="2" customFormat="1" ht="16.8" customHeight="1">
      <c r="A378" s="41"/>
      <c r="B378" s="47"/>
      <c r="C378" s="314" t="s">
        <v>2168</v>
      </c>
      <c r="D378" s="314" t="s">
        <v>2169</v>
      </c>
      <c r="E378" s="20" t="s">
        <v>19</v>
      </c>
      <c r="F378" s="315">
        <v>190</v>
      </c>
      <c r="G378" s="41"/>
      <c r="H378" s="47"/>
    </row>
    <row r="379" s="2" customFormat="1" ht="16.8" customHeight="1">
      <c r="A379" s="41"/>
      <c r="B379" s="47"/>
      <c r="C379" s="310" t="s">
        <v>2204</v>
      </c>
      <c r="D379" s="311" t="s">
        <v>2204</v>
      </c>
      <c r="E379" s="312" t="s">
        <v>19</v>
      </c>
      <c r="F379" s="313">
        <v>0.25</v>
      </c>
      <c r="G379" s="41"/>
      <c r="H379" s="47"/>
    </row>
    <row r="380" s="2" customFormat="1" ht="16.8" customHeight="1">
      <c r="A380" s="41"/>
      <c r="B380" s="47"/>
      <c r="C380" s="314" t="s">
        <v>2204</v>
      </c>
      <c r="D380" s="314" t="s">
        <v>2205</v>
      </c>
      <c r="E380" s="20" t="s">
        <v>19</v>
      </c>
      <c r="F380" s="315">
        <v>0.25</v>
      </c>
      <c r="G380" s="41"/>
      <c r="H380" s="47"/>
    </row>
    <row r="381" s="2" customFormat="1" ht="16.8" customHeight="1">
      <c r="A381" s="41"/>
      <c r="B381" s="47"/>
      <c r="C381" s="310" t="s">
        <v>2170</v>
      </c>
      <c r="D381" s="311" t="s">
        <v>2170</v>
      </c>
      <c r="E381" s="312" t="s">
        <v>19</v>
      </c>
      <c r="F381" s="313">
        <v>6</v>
      </c>
      <c r="G381" s="41"/>
      <c r="H381" s="47"/>
    </row>
    <row r="382" s="2" customFormat="1" ht="16.8" customHeight="1">
      <c r="A382" s="41"/>
      <c r="B382" s="47"/>
      <c r="C382" s="314" t="s">
        <v>2170</v>
      </c>
      <c r="D382" s="314" t="s">
        <v>2171</v>
      </c>
      <c r="E382" s="20" t="s">
        <v>19</v>
      </c>
      <c r="F382" s="315">
        <v>6</v>
      </c>
      <c r="G382" s="41"/>
      <c r="H382" s="47"/>
    </row>
    <row r="383" s="2" customFormat="1" ht="16.8" customHeight="1">
      <c r="A383" s="41"/>
      <c r="B383" s="47"/>
      <c r="C383" s="310" t="s">
        <v>2188</v>
      </c>
      <c r="D383" s="311" t="s">
        <v>2188</v>
      </c>
      <c r="E383" s="312" t="s">
        <v>19</v>
      </c>
      <c r="F383" s="313">
        <v>4.6520000000000001</v>
      </c>
      <c r="G383" s="41"/>
      <c r="H383" s="47"/>
    </row>
    <row r="384" s="2" customFormat="1" ht="16.8" customHeight="1">
      <c r="A384" s="41"/>
      <c r="B384" s="47"/>
      <c r="C384" s="314" t="s">
        <v>2188</v>
      </c>
      <c r="D384" s="314" t="s">
        <v>2189</v>
      </c>
      <c r="E384" s="20" t="s">
        <v>19</v>
      </c>
      <c r="F384" s="315">
        <v>4.6520000000000001</v>
      </c>
      <c r="G384" s="41"/>
      <c r="H384" s="47"/>
    </row>
    <row r="385" s="2" customFormat="1" ht="26.4" customHeight="1">
      <c r="A385" s="41"/>
      <c r="B385" s="47"/>
      <c r="C385" s="309" t="s">
        <v>4267</v>
      </c>
      <c r="D385" s="309" t="s">
        <v>207</v>
      </c>
      <c r="E385" s="41"/>
      <c r="F385" s="41"/>
      <c r="G385" s="41"/>
      <c r="H385" s="47"/>
    </row>
    <row r="386" s="2" customFormat="1" ht="16.8" customHeight="1">
      <c r="A386" s="41"/>
      <c r="B386" s="47"/>
      <c r="C386" s="310" t="s">
        <v>2647</v>
      </c>
      <c r="D386" s="311" t="s">
        <v>2647</v>
      </c>
      <c r="E386" s="312" t="s">
        <v>19</v>
      </c>
      <c r="F386" s="313">
        <v>5</v>
      </c>
      <c r="G386" s="41"/>
      <c r="H386" s="47"/>
    </row>
    <row r="387" s="2" customFormat="1" ht="16.8" customHeight="1">
      <c r="A387" s="41"/>
      <c r="B387" s="47"/>
      <c r="C387" s="314" t="s">
        <v>2647</v>
      </c>
      <c r="D387" s="314" t="s">
        <v>2648</v>
      </c>
      <c r="E387" s="20" t="s">
        <v>19</v>
      </c>
      <c r="F387" s="315">
        <v>5</v>
      </c>
      <c r="G387" s="41"/>
      <c r="H387" s="47"/>
    </row>
    <row r="388" s="2" customFormat="1" ht="16.8" customHeight="1">
      <c r="A388" s="41"/>
      <c r="B388" s="47"/>
      <c r="C388" s="310" t="s">
        <v>2658</v>
      </c>
      <c r="D388" s="311" t="s">
        <v>2658</v>
      </c>
      <c r="E388" s="312" t="s">
        <v>19</v>
      </c>
      <c r="F388" s="313">
        <v>18.75</v>
      </c>
      <c r="G388" s="41"/>
      <c r="H388" s="47"/>
    </row>
    <row r="389" s="2" customFormat="1" ht="16.8" customHeight="1">
      <c r="A389" s="41"/>
      <c r="B389" s="47"/>
      <c r="C389" s="314" t="s">
        <v>2658</v>
      </c>
      <c r="D389" s="314" t="s">
        <v>2659</v>
      </c>
      <c r="E389" s="20" t="s">
        <v>19</v>
      </c>
      <c r="F389" s="315">
        <v>18.75</v>
      </c>
      <c r="G389" s="41"/>
      <c r="H389" s="47"/>
    </row>
    <row r="390" s="2" customFormat="1" ht="16.8" customHeight="1">
      <c r="A390" s="41"/>
      <c r="B390" s="47"/>
      <c r="C390" s="310" t="s">
        <v>2667</v>
      </c>
      <c r="D390" s="311" t="s">
        <v>2667</v>
      </c>
      <c r="E390" s="312" t="s">
        <v>19</v>
      </c>
      <c r="F390" s="313">
        <v>33</v>
      </c>
      <c r="G390" s="41"/>
      <c r="H390" s="47"/>
    </row>
    <row r="391" s="2" customFormat="1" ht="16.8" customHeight="1">
      <c r="A391" s="41"/>
      <c r="B391" s="47"/>
      <c r="C391" s="314" t="s">
        <v>2667</v>
      </c>
      <c r="D391" s="314" t="s">
        <v>2668</v>
      </c>
      <c r="E391" s="20" t="s">
        <v>19</v>
      </c>
      <c r="F391" s="315">
        <v>33</v>
      </c>
      <c r="G391" s="41"/>
      <c r="H391" s="47"/>
    </row>
    <row r="392" s="2" customFormat="1" ht="16.8" customHeight="1">
      <c r="A392" s="41"/>
      <c r="B392" s="47"/>
      <c r="C392" s="310" t="s">
        <v>2662</v>
      </c>
      <c r="D392" s="311" t="s">
        <v>2662</v>
      </c>
      <c r="E392" s="312" t="s">
        <v>19</v>
      </c>
      <c r="F392" s="313">
        <v>190</v>
      </c>
      <c r="G392" s="41"/>
      <c r="H392" s="47"/>
    </row>
    <row r="393" s="2" customFormat="1" ht="16.8" customHeight="1">
      <c r="A393" s="41"/>
      <c r="B393" s="47"/>
      <c r="C393" s="314" t="s">
        <v>2662</v>
      </c>
      <c r="D393" s="314" t="s">
        <v>2663</v>
      </c>
      <c r="E393" s="20" t="s">
        <v>19</v>
      </c>
      <c r="F393" s="315">
        <v>190</v>
      </c>
      <c r="G393" s="41"/>
      <c r="H393" s="47"/>
    </row>
    <row r="394" s="2" customFormat="1" ht="16.8" customHeight="1">
      <c r="A394" s="41"/>
      <c r="B394" s="47"/>
      <c r="C394" s="310" t="s">
        <v>2670</v>
      </c>
      <c r="D394" s="311" t="s">
        <v>2670</v>
      </c>
      <c r="E394" s="312" t="s">
        <v>19</v>
      </c>
      <c r="F394" s="313">
        <v>145</v>
      </c>
      <c r="G394" s="41"/>
      <c r="H394" s="47"/>
    </row>
    <row r="395" s="2" customFormat="1" ht="16.8" customHeight="1">
      <c r="A395" s="41"/>
      <c r="B395" s="47"/>
      <c r="C395" s="314" t="s">
        <v>2670</v>
      </c>
      <c r="D395" s="314" t="s">
        <v>2671</v>
      </c>
      <c r="E395" s="20" t="s">
        <v>19</v>
      </c>
      <c r="F395" s="315">
        <v>145</v>
      </c>
      <c r="G395" s="41"/>
      <c r="H395" s="47"/>
    </row>
    <row r="396" s="2" customFormat="1" ht="16.8" customHeight="1">
      <c r="A396" s="41"/>
      <c r="B396" s="47"/>
      <c r="C396" s="310" t="s">
        <v>2679</v>
      </c>
      <c r="D396" s="311" t="s">
        <v>2679</v>
      </c>
      <c r="E396" s="312" t="s">
        <v>19</v>
      </c>
      <c r="F396" s="313">
        <v>190</v>
      </c>
      <c r="G396" s="41"/>
      <c r="H396" s="47"/>
    </row>
    <row r="397" s="2" customFormat="1" ht="16.8" customHeight="1">
      <c r="A397" s="41"/>
      <c r="B397" s="47"/>
      <c r="C397" s="314" t="s">
        <v>2679</v>
      </c>
      <c r="D397" s="314" t="s">
        <v>2680</v>
      </c>
      <c r="E397" s="20" t="s">
        <v>19</v>
      </c>
      <c r="F397" s="315">
        <v>190</v>
      </c>
      <c r="G397" s="41"/>
      <c r="H397" s="47"/>
    </row>
    <row r="398" s="2" customFormat="1" ht="16.8" customHeight="1">
      <c r="A398" s="41"/>
      <c r="B398" s="47"/>
      <c r="C398" s="310" t="s">
        <v>2684</v>
      </c>
      <c r="D398" s="311" t="s">
        <v>2684</v>
      </c>
      <c r="E398" s="312" t="s">
        <v>19</v>
      </c>
      <c r="F398" s="313">
        <v>33</v>
      </c>
      <c r="G398" s="41"/>
      <c r="H398" s="47"/>
    </row>
    <row r="399" s="2" customFormat="1" ht="16.8" customHeight="1">
      <c r="A399" s="41"/>
      <c r="B399" s="47"/>
      <c r="C399" s="314" t="s">
        <v>2684</v>
      </c>
      <c r="D399" s="314" t="s">
        <v>2685</v>
      </c>
      <c r="E399" s="20" t="s">
        <v>19</v>
      </c>
      <c r="F399" s="315">
        <v>33</v>
      </c>
      <c r="G399" s="41"/>
      <c r="H399" s="47"/>
    </row>
    <row r="400" s="2" customFormat="1" ht="16.8" customHeight="1">
      <c r="A400" s="41"/>
      <c r="B400" s="47"/>
      <c r="C400" s="310" t="s">
        <v>2643</v>
      </c>
      <c r="D400" s="311" t="s">
        <v>2643</v>
      </c>
      <c r="E400" s="312" t="s">
        <v>19</v>
      </c>
      <c r="F400" s="313">
        <v>145</v>
      </c>
      <c r="G400" s="41"/>
      <c r="H400" s="47"/>
    </row>
    <row r="401" s="2" customFormat="1" ht="16.8" customHeight="1">
      <c r="A401" s="41"/>
      <c r="B401" s="47"/>
      <c r="C401" s="314" t="s">
        <v>2643</v>
      </c>
      <c r="D401" s="314" t="s">
        <v>2687</v>
      </c>
      <c r="E401" s="20" t="s">
        <v>19</v>
      </c>
      <c r="F401" s="315">
        <v>145</v>
      </c>
      <c r="G401" s="41"/>
      <c r="H401" s="47"/>
    </row>
    <row r="402" s="2" customFormat="1" ht="16.8" customHeight="1">
      <c r="A402" s="41"/>
      <c r="B402" s="47"/>
      <c r="C402" s="310" t="s">
        <v>2693</v>
      </c>
      <c r="D402" s="311" t="s">
        <v>2693</v>
      </c>
      <c r="E402" s="312" t="s">
        <v>19</v>
      </c>
      <c r="F402" s="313">
        <v>6.2999999999999998</v>
      </c>
      <c r="G402" s="41"/>
      <c r="H402" s="47"/>
    </row>
    <row r="403" s="2" customFormat="1" ht="16.8" customHeight="1">
      <c r="A403" s="41"/>
      <c r="B403" s="47"/>
      <c r="C403" s="314" t="s">
        <v>2693</v>
      </c>
      <c r="D403" s="314" t="s">
        <v>2694</v>
      </c>
      <c r="E403" s="20" t="s">
        <v>19</v>
      </c>
      <c r="F403" s="315">
        <v>6.2999999999999998</v>
      </c>
      <c r="G403" s="41"/>
      <c r="H403" s="47"/>
    </row>
    <row r="404" s="2" customFormat="1" ht="16.8" customHeight="1">
      <c r="A404" s="41"/>
      <c r="B404" s="47"/>
      <c r="C404" s="310" t="s">
        <v>2698</v>
      </c>
      <c r="D404" s="311" t="s">
        <v>2698</v>
      </c>
      <c r="E404" s="312" t="s">
        <v>19</v>
      </c>
      <c r="F404" s="313">
        <v>33</v>
      </c>
      <c r="G404" s="41"/>
      <c r="H404" s="47"/>
    </row>
    <row r="405" s="2" customFormat="1" ht="16.8" customHeight="1">
      <c r="A405" s="41"/>
      <c r="B405" s="47"/>
      <c r="C405" s="314" t="s">
        <v>2698</v>
      </c>
      <c r="D405" s="314" t="s">
        <v>2668</v>
      </c>
      <c r="E405" s="20" t="s">
        <v>19</v>
      </c>
      <c r="F405" s="315">
        <v>33</v>
      </c>
      <c r="G405" s="41"/>
      <c r="H405" s="47"/>
    </row>
    <row r="406" s="2" customFormat="1" ht="16.8" customHeight="1">
      <c r="A406" s="41"/>
      <c r="B406" s="47"/>
      <c r="C406" s="310" t="s">
        <v>2702</v>
      </c>
      <c r="D406" s="311" t="s">
        <v>2702</v>
      </c>
      <c r="E406" s="312" t="s">
        <v>19</v>
      </c>
      <c r="F406" s="313">
        <v>22</v>
      </c>
      <c r="G406" s="41"/>
      <c r="H406" s="47"/>
    </row>
    <row r="407" s="2" customFormat="1" ht="16.8" customHeight="1">
      <c r="A407" s="41"/>
      <c r="B407" s="47"/>
      <c r="C407" s="314" t="s">
        <v>2702</v>
      </c>
      <c r="D407" s="314" t="s">
        <v>2703</v>
      </c>
      <c r="E407" s="20" t="s">
        <v>19</v>
      </c>
      <c r="F407" s="315">
        <v>22</v>
      </c>
      <c r="G407" s="41"/>
      <c r="H407" s="47"/>
    </row>
    <row r="408" s="2" customFormat="1" ht="16.8" customHeight="1">
      <c r="A408" s="41"/>
      <c r="B408" s="47"/>
      <c r="C408" s="310" t="s">
        <v>2706</v>
      </c>
      <c r="D408" s="311" t="s">
        <v>2706</v>
      </c>
      <c r="E408" s="312" t="s">
        <v>19</v>
      </c>
      <c r="F408" s="313">
        <v>2.3519999999999999</v>
      </c>
      <c r="G408" s="41"/>
      <c r="H408" s="47"/>
    </row>
    <row r="409" s="2" customFormat="1" ht="16.8" customHeight="1">
      <c r="A409" s="41"/>
      <c r="B409" s="47"/>
      <c r="C409" s="314" t="s">
        <v>2706</v>
      </c>
      <c r="D409" s="314" t="s">
        <v>2707</v>
      </c>
      <c r="E409" s="20" t="s">
        <v>19</v>
      </c>
      <c r="F409" s="315">
        <v>2.3519999999999999</v>
      </c>
      <c r="G409" s="41"/>
      <c r="H409" s="47"/>
    </row>
    <row r="410" s="2" customFormat="1" ht="16.8" customHeight="1">
      <c r="A410" s="41"/>
      <c r="B410" s="47"/>
      <c r="C410" s="310" t="s">
        <v>2714</v>
      </c>
      <c r="D410" s="311" t="s">
        <v>2714</v>
      </c>
      <c r="E410" s="312" t="s">
        <v>19</v>
      </c>
      <c r="F410" s="313">
        <v>64.5</v>
      </c>
      <c r="G410" s="41"/>
      <c r="H410" s="47"/>
    </row>
    <row r="411" s="2" customFormat="1" ht="16.8" customHeight="1">
      <c r="A411" s="41"/>
      <c r="B411" s="47"/>
      <c r="C411" s="314" t="s">
        <v>2714</v>
      </c>
      <c r="D411" s="314" t="s">
        <v>2715</v>
      </c>
      <c r="E411" s="20" t="s">
        <v>19</v>
      </c>
      <c r="F411" s="315">
        <v>64.5</v>
      </c>
      <c r="G411" s="41"/>
      <c r="H411" s="47"/>
    </row>
    <row r="412" s="2" customFormat="1" ht="16.8" customHeight="1">
      <c r="A412" s="41"/>
      <c r="B412" s="47"/>
      <c r="C412" s="310" t="s">
        <v>2723</v>
      </c>
      <c r="D412" s="311" t="s">
        <v>2723</v>
      </c>
      <c r="E412" s="312" t="s">
        <v>19</v>
      </c>
      <c r="F412" s="313">
        <v>23.800000000000001</v>
      </c>
      <c r="G412" s="41"/>
      <c r="H412" s="47"/>
    </row>
    <row r="413" s="2" customFormat="1" ht="16.8" customHeight="1">
      <c r="A413" s="41"/>
      <c r="B413" s="47"/>
      <c r="C413" s="314" t="s">
        <v>2723</v>
      </c>
      <c r="D413" s="314" t="s">
        <v>2724</v>
      </c>
      <c r="E413" s="20" t="s">
        <v>19</v>
      </c>
      <c r="F413" s="315">
        <v>23.800000000000001</v>
      </c>
      <c r="G413" s="41"/>
      <c r="H413" s="47"/>
    </row>
    <row r="414" s="2" customFormat="1" ht="16.8" customHeight="1">
      <c r="A414" s="41"/>
      <c r="B414" s="47"/>
      <c r="C414" s="310" t="s">
        <v>2728</v>
      </c>
      <c r="D414" s="311" t="s">
        <v>2728</v>
      </c>
      <c r="E414" s="312" t="s">
        <v>19</v>
      </c>
      <c r="F414" s="313">
        <v>46</v>
      </c>
      <c r="G414" s="41"/>
      <c r="H414" s="47"/>
    </row>
    <row r="415" s="2" customFormat="1" ht="16.8" customHeight="1">
      <c r="A415" s="41"/>
      <c r="B415" s="47"/>
      <c r="C415" s="314" t="s">
        <v>2728</v>
      </c>
      <c r="D415" s="314" t="s">
        <v>2729</v>
      </c>
      <c r="E415" s="20" t="s">
        <v>19</v>
      </c>
      <c r="F415" s="315">
        <v>46</v>
      </c>
      <c r="G415" s="41"/>
      <c r="H415" s="47"/>
    </row>
    <row r="416" s="2" customFormat="1" ht="16.8" customHeight="1">
      <c r="A416" s="41"/>
      <c r="B416" s="47"/>
      <c r="C416" s="310" t="s">
        <v>2734</v>
      </c>
      <c r="D416" s="311" t="s">
        <v>2734</v>
      </c>
      <c r="E416" s="312" t="s">
        <v>19</v>
      </c>
      <c r="F416" s="313">
        <v>4</v>
      </c>
      <c r="G416" s="41"/>
      <c r="H416" s="47"/>
    </row>
    <row r="417" s="2" customFormat="1" ht="16.8" customHeight="1">
      <c r="A417" s="41"/>
      <c r="B417" s="47"/>
      <c r="C417" s="314" t="s">
        <v>2734</v>
      </c>
      <c r="D417" s="314" t="s">
        <v>2735</v>
      </c>
      <c r="E417" s="20" t="s">
        <v>19</v>
      </c>
      <c r="F417" s="315">
        <v>4</v>
      </c>
      <c r="G417" s="41"/>
      <c r="H417" s="47"/>
    </row>
    <row r="418" s="2" customFormat="1" ht="16.8" customHeight="1">
      <c r="A418" s="41"/>
      <c r="B418" s="47"/>
      <c r="C418" s="310" t="s">
        <v>2740</v>
      </c>
      <c r="D418" s="311" t="s">
        <v>2740</v>
      </c>
      <c r="E418" s="312" t="s">
        <v>19</v>
      </c>
      <c r="F418" s="313">
        <v>16</v>
      </c>
      <c r="G418" s="41"/>
      <c r="H418" s="47"/>
    </row>
    <row r="419" s="2" customFormat="1" ht="16.8" customHeight="1">
      <c r="A419" s="41"/>
      <c r="B419" s="47"/>
      <c r="C419" s="314" t="s">
        <v>2740</v>
      </c>
      <c r="D419" s="314" t="s">
        <v>2741</v>
      </c>
      <c r="E419" s="20" t="s">
        <v>19</v>
      </c>
      <c r="F419" s="315">
        <v>16</v>
      </c>
      <c r="G419" s="41"/>
      <c r="H419" s="47"/>
    </row>
    <row r="420" s="2" customFormat="1" ht="16.8" customHeight="1">
      <c r="A420" s="41"/>
      <c r="B420" s="47"/>
      <c r="C420" s="310" t="s">
        <v>2743</v>
      </c>
      <c r="D420" s="311" t="s">
        <v>2743</v>
      </c>
      <c r="E420" s="312" t="s">
        <v>19</v>
      </c>
      <c r="F420" s="313">
        <v>11.9</v>
      </c>
      <c r="G420" s="41"/>
      <c r="H420" s="47"/>
    </row>
    <row r="421" s="2" customFormat="1" ht="16.8" customHeight="1">
      <c r="A421" s="41"/>
      <c r="B421" s="47"/>
      <c r="C421" s="314" t="s">
        <v>2743</v>
      </c>
      <c r="D421" s="314" t="s">
        <v>2744</v>
      </c>
      <c r="E421" s="20" t="s">
        <v>19</v>
      </c>
      <c r="F421" s="315">
        <v>11.9</v>
      </c>
      <c r="G421" s="41"/>
      <c r="H421" s="47"/>
    </row>
    <row r="422" s="2" customFormat="1" ht="16.8" customHeight="1">
      <c r="A422" s="41"/>
      <c r="B422" s="47"/>
      <c r="C422" s="310" t="s">
        <v>2748</v>
      </c>
      <c r="D422" s="311" t="s">
        <v>2748</v>
      </c>
      <c r="E422" s="312" t="s">
        <v>19</v>
      </c>
      <c r="F422" s="313">
        <v>14.4</v>
      </c>
      <c r="G422" s="41"/>
      <c r="H422" s="47"/>
    </row>
    <row r="423" s="2" customFormat="1" ht="16.8" customHeight="1">
      <c r="A423" s="41"/>
      <c r="B423" s="47"/>
      <c r="C423" s="314" t="s">
        <v>2748</v>
      </c>
      <c r="D423" s="314" t="s">
        <v>2749</v>
      </c>
      <c r="E423" s="20" t="s">
        <v>19</v>
      </c>
      <c r="F423" s="315">
        <v>14.4</v>
      </c>
      <c r="G423" s="41"/>
      <c r="H423" s="47"/>
    </row>
    <row r="424" s="2" customFormat="1" ht="16.8" customHeight="1">
      <c r="A424" s="41"/>
      <c r="B424" s="47"/>
      <c r="C424" s="310" t="s">
        <v>2766</v>
      </c>
      <c r="D424" s="311" t="s">
        <v>2766</v>
      </c>
      <c r="E424" s="312" t="s">
        <v>19</v>
      </c>
      <c r="F424" s="313">
        <v>0.14199999999999999</v>
      </c>
      <c r="G424" s="41"/>
      <c r="H424" s="47"/>
    </row>
    <row r="425" s="2" customFormat="1" ht="16.8" customHeight="1">
      <c r="A425" s="41"/>
      <c r="B425" s="47"/>
      <c r="C425" s="314" t="s">
        <v>2766</v>
      </c>
      <c r="D425" s="314" t="s">
        <v>2767</v>
      </c>
      <c r="E425" s="20" t="s">
        <v>19</v>
      </c>
      <c r="F425" s="315">
        <v>0.14199999999999999</v>
      </c>
      <c r="G425" s="41"/>
      <c r="H425" s="47"/>
    </row>
    <row r="426" s="2" customFormat="1" ht="16.8" customHeight="1">
      <c r="A426" s="41"/>
      <c r="B426" s="47"/>
      <c r="C426" s="310" t="s">
        <v>2772</v>
      </c>
      <c r="D426" s="311" t="s">
        <v>2772</v>
      </c>
      <c r="E426" s="312" t="s">
        <v>19</v>
      </c>
      <c r="F426" s="313">
        <v>18</v>
      </c>
      <c r="G426" s="41"/>
      <c r="H426" s="47"/>
    </row>
    <row r="427" s="2" customFormat="1" ht="16.8" customHeight="1">
      <c r="A427" s="41"/>
      <c r="B427" s="47"/>
      <c r="C427" s="314" t="s">
        <v>2772</v>
      </c>
      <c r="D427" s="314" t="s">
        <v>2773</v>
      </c>
      <c r="E427" s="20" t="s">
        <v>19</v>
      </c>
      <c r="F427" s="315">
        <v>18</v>
      </c>
      <c r="G427" s="41"/>
      <c r="H427" s="47"/>
    </row>
    <row r="428" s="2" customFormat="1" ht="16.8" customHeight="1">
      <c r="A428" s="41"/>
      <c r="B428" s="47"/>
      <c r="C428" s="310" t="s">
        <v>2782</v>
      </c>
      <c r="D428" s="311" t="s">
        <v>2782</v>
      </c>
      <c r="E428" s="312" t="s">
        <v>19</v>
      </c>
      <c r="F428" s="313">
        <v>25</v>
      </c>
      <c r="G428" s="41"/>
      <c r="H428" s="47"/>
    </row>
    <row r="429" s="2" customFormat="1" ht="16.8" customHeight="1">
      <c r="A429" s="41"/>
      <c r="B429" s="47"/>
      <c r="C429" s="314" t="s">
        <v>2782</v>
      </c>
      <c r="D429" s="314" t="s">
        <v>2783</v>
      </c>
      <c r="E429" s="20" t="s">
        <v>19</v>
      </c>
      <c r="F429" s="315">
        <v>25</v>
      </c>
      <c r="G429" s="41"/>
      <c r="H429" s="47"/>
    </row>
    <row r="430" s="2" customFormat="1" ht="16.8" customHeight="1">
      <c r="A430" s="41"/>
      <c r="B430" s="47"/>
      <c r="C430" s="310" t="s">
        <v>2795</v>
      </c>
      <c r="D430" s="311" t="s">
        <v>2795</v>
      </c>
      <c r="E430" s="312" t="s">
        <v>19</v>
      </c>
      <c r="F430" s="313">
        <v>104</v>
      </c>
      <c r="G430" s="41"/>
      <c r="H430" s="47"/>
    </row>
    <row r="431" s="2" customFormat="1" ht="16.8" customHeight="1">
      <c r="A431" s="41"/>
      <c r="B431" s="47"/>
      <c r="C431" s="314" t="s">
        <v>2795</v>
      </c>
      <c r="D431" s="314" t="s">
        <v>2796</v>
      </c>
      <c r="E431" s="20" t="s">
        <v>19</v>
      </c>
      <c r="F431" s="315">
        <v>104</v>
      </c>
      <c r="G431" s="41"/>
      <c r="H431" s="47"/>
    </row>
    <row r="432" s="2" customFormat="1" ht="16.8" customHeight="1">
      <c r="A432" s="41"/>
      <c r="B432" s="47"/>
      <c r="C432" s="310" t="s">
        <v>2802</v>
      </c>
      <c r="D432" s="311" t="s">
        <v>2802</v>
      </c>
      <c r="E432" s="312" t="s">
        <v>19</v>
      </c>
      <c r="F432" s="313">
        <v>60</v>
      </c>
      <c r="G432" s="41"/>
      <c r="H432" s="47"/>
    </row>
    <row r="433" s="2" customFormat="1" ht="16.8" customHeight="1">
      <c r="A433" s="41"/>
      <c r="B433" s="47"/>
      <c r="C433" s="314" t="s">
        <v>2802</v>
      </c>
      <c r="D433" s="314" t="s">
        <v>2803</v>
      </c>
      <c r="E433" s="20" t="s">
        <v>19</v>
      </c>
      <c r="F433" s="315">
        <v>60</v>
      </c>
      <c r="G433" s="41"/>
      <c r="H433" s="47"/>
    </row>
    <row r="434" s="2" customFormat="1" ht="16.8" customHeight="1">
      <c r="A434" s="41"/>
      <c r="B434" s="47"/>
      <c r="C434" s="310" t="s">
        <v>2805</v>
      </c>
      <c r="D434" s="311" t="s">
        <v>2805</v>
      </c>
      <c r="E434" s="312" t="s">
        <v>19</v>
      </c>
      <c r="F434" s="313">
        <v>34</v>
      </c>
      <c r="G434" s="41"/>
      <c r="H434" s="47"/>
    </row>
    <row r="435" s="2" customFormat="1" ht="16.8" customHeight="1">
      <c r="A435" s="41"/>
      <c r="B435" s="47"/>
      <c r="C435" s="314" t="s">
        <v>2805</v>
      </c>
      <c r="D435" s="314" t="s">
        <v>2806</v>
      </c>
      <c r="E435" s="20" t="s">
        <v>19</v>
      </c>
      <c r="F435" s="315">
        <v>34</v>
      </c>
      <c r="G435" s="41"/>
      <c r="H435" s="47"/>
    </row>
    <row r="436" s="2" customFormat="1" ht="16.8" customHeight="1">
      <c r="A436" s="41"/>
      <c r="B436" s="47"/>
      <c r="C436" s="310" t="s">
        <v>2808</v>
      </c>
      <c r="D436" s="311" t="s">
        <v>2808</v>
      </c>
      <c r="E436" s="312" t="s">
        <v>19</v>
      </c>
      <c r="F436" s="313">
        <v>18.75</v>
      </c>
      <c r="G436" s="41"/>
      <c r="H436" s="47"/>
    </row>
    <row r="437" s="2" customFormat="1" ht="16.8" customHeight="1">
      <c r="A437" s="41"/>
      <c r="B437" s="47"/>
      <c r="C437" s="314" t="s">
        <v>2808</v>
      </c>
      <c r="D437" s="314" t="s">
        <v>2809</v>
      </c>
      <c r="E437" s="20" t="s">
        <v>19</v>
      </c>
      <c r="F437" s="315">
        <v>18.75</v>
      </c>
      <c r="G437" s="41"/>
      <c r="H437" s="47"/>
    </row>
    <row r="438" s="2" customFormat="1" ht="16.8" customHeight="1">
      <c r="A438" s="41"/>
      <c r="B438" s="47"/>
      <c r="C438" s="310" t="s">
        <v>2649</v>
      </c>
      <c r="D438" s="311" t="s">
        <v>2649</v>
      </c>
      <c r="E438" s="312" t="s">
        <v>19</v>
      </c>
      <c r="F438" s="313">
        <v>8.5</v>
      </c>
      <c r="G438" s="41"/>
      <c r="H438" s="47"/>
    </row>
    <row r="439" s="2" customFormat="1" ht="16.8" customHeight="1">
      <c r="A439" s="41"/>
      <c r="B439" s="47"/>
      <c r="C439" s="314" t="s">
        <v>2649</v>
      </c>
      <c r="D439" s="314" t="s">
        <v>2650</v>
      </c>
      <c r="E439" s="20" t="s">
        <v>19</v>
      </c>
      <c r="F439" s="315">
        <v>8.5</v>
      </c>
      <c r="G439" s="41"/>
      <c r="H439" s="47"/>
    </row>
    <row r="440" s="2" customFormat="1" ht="16.8" customHeight="1">
      <c r="A440" s="41"/>
      <c r="B440" s="47"/>
      <c r="C440" s="310" t="s">
        <v>2672</v>
      </c>
      <c r="D440" s="311" t="s">
        <v>2672</v>
      </c>
      <c r="E440" s="312" t="s">
        <v>19</v>
      </c>
      <c r="F440" s="313">
        <v>80</v>
      </c>
      <c r="G440" s="41"/>
      <c r="H440" s="47"/>
    </row>
    <row r="441" s="2" customFormat="1" ht="16.8" customHeight="1">
      <c r="A441" s="41"/>
      <c r="B441" s="47"/>
      <c r="C441" s="314" t="s">
        <v>2672</v>
      </c>
      <c r="D441" s="314" t="s">
        <v>2673</v>
      </c>
      <c r="E441" s="20" t="s">
        <v>19</v>
      </c>
      <c r="F441" s="315">
        <v>80</v>
      </c>
      <c r="G441" s="41"/>
      <c r="H441" s="47"/>
    </row>
    <row r="442" s="2" customFormat="1" ht="16.8" customHeight="1">
      <c r="A442" s="41"/>
      <c r="B442" s="47"/>
      <c r="C442" s="310" t="s">
        <v>2708</v>
      </c>
      <c r="D442" s="311" t="s">
        <v>2708</v>
      </c>
      <c r="E442" s="312" t="s">
        <v>19</v>
      </c>
      <c r="F442" s="313">
        <v>1.8999999999999999</v>
      </c>
      <c r="G442" s="41"/>
      <c r="H442" s="47"/>
    </row>
    <row r="443" s="2" customFormat="1" ht="16.8" customHeight="1">
      <c r="A443" s="41"/>
      <c r="B443" s="47"/>
      <c r="C443" s="314" t="s">
        <v>2708</v>
      </c>
      <c r="D443" s="314" t="s">
        <v>2709</v>
      </c>
      <c r="E443" s="20" t="s">
        <v>19</v>
      </c>
      <c r="F443" s="315">
        <v>1.8999999999999999</v>
      </c>
      <c r="G443" s="41"/>
      <c r="H443" s="47"/>
    </row>
    <row r="444" s="2" customFormat="1" ht="16.8" customHeight="1">
      <c r="A444" s="41"/>
      <c r="B444" s="47"/>
      <c r="C444" s="310" t="s">
        <v>2716</v>
      </c>
      <c r="D444" s="311" t="s">
        <v>2716</v>
      </c>
      <c r="E444" s="312" t="s">
        <v>19</v>
      </c>
      <c r="F444" s="313">
        <v>-23.800000000000001</v>
      </c>
      <c r="G444" s="41"/>
      <c r="H444" s="47"/>
    </row>
    <row r="445" s="2" customFormat="1" ht="16.8" customHeight="1">
      <c r="A445" s="41"/>
      <c r="B445" s="47"/>
      <c r="C445" s="314" t="s">
        <v>2716</v>
      </c>
      <c r="D445" s="314" t="s">
        <v>2717</v>
      </c>
      <c r="E445" s="20" t="s">
        <v>19</v>
      </c>
      <c r="F445" s="315">
        <v>-23.800000000000001</v>
      </c>
      <c r="G445" s="41"/>
      <c r="H445" s="47"/>
    </row>
    <row r="446" s="2" customFormat="1" ht="16.8" customHeight="1">
      <c r="A446" s="41"/>
      <c r="B446" s="47"/>
      <c r="C446" s="310" t="s">
        <v>2750</v>
      </c>
      <c r="D446" s="311" t="s">
        <v>2750</v>
      </c>
      <c r="E446" s="312" t="s">
        <v>19</v>
      </c>
      <c r="F446" s="313">
        <v>1.8</v>
      </c>
      <c r="G446" s="41"/>
      <c r="H446" s="47"/>
    </row>
    <row r="447" s="2" customFormat="1" ht="16.8" customHeight="1">
      <c r="A447" s="41"/>
      <c r="B447" s="47"/>
      <c r="C447" s="314" t="s">
        <v>2750</v>
      </c>
      <c r="D447" s="314" t="s">
        <v>2751</v>
      </c>
      <c r="E447" s="20" t="s">
        <v>19</v>
      </c>
      <c r="F447" s="315">
        <v>1.8</v>
      </c>
      <c r="G447" s="41"/>
      <c r="H447" s="47"/>
    </row>
    <row r="448" s="2" customFormat="1" ht="16.8" customHeight="1">
      <c r="A448" s="41"/>
      <c r="B448" s="47"/>
      <c r="C448" s="310" t="s">
        <v>2651</v>
      </c>
      <c r="D448" s="311" t="s">
        <v>2651</v>
      </c>
      <c r="E448" s="312" t="s">
        <v>19</v>
      </c>
      <c r="F448" s="313">
        <v>46.875</v>
      </c>
      <c r="G448" s="41"/>
      <c r="H448" s="47"/>
    </row>
    <row r="449" s="2" customFormat="1" ht="16.8" customHeight="1">
      <c r="A449" s="41"/>
      <c r="B449" s="47"/>
      <c r="C449" s="314" t="s">
        <v>2651</v>
      </c>
      <c r="D449" s="314" t="s">
        <v>2652</v>
      </c>
      <c r="E449" s="20" t="s">
        <v>19</v>
      </c>
      <c r="F449" s="315">
        <v>46.875</v>
      </c>
      <c r="G449" s="41"/>
      <c r="H449" s="47"/>
    </row>
    <row r="450" s="2" customFormat="1" ht="26.4" customHeight="1">
      <c r="A450" s="41"/>
      <c r="B450" s="47"/>
      <c r="C450" s="309" t="s">
        <v>4268</v>
      </c>
      <c r="D450" s="309" t="s">
        <v>215</v>
      </c>
      <c r="E450" s="41"/>
      <c r="F450" s="41"/>
      <c r="G450" s="41"/>
      <c r="H450" s="47"/>
    </row>
    <row r="451" s="2" customFormat="1" ht="16.8" customHeight="1">
      <c r="A451" s="41"/>
      <c r="B451" s="47"/>
      <c r="C451" s="310" t="s">
        <v>2940</v>
      </c>
      <c r="D451" s="311" t="s">
        <v>2940</v>
      </c>
      <c r="E451" s="312" t="s">
        <v>19</v>
      </c>
      <c r="F451" s="313">
        <v>44.200000000000003</v>
      </c>
      <c r="G451" s="41"/>
      <c r="H451" s="47"/>
    </row>
    <row r="452" s="2" customFormat="1" ht="16.8" customHeight="1">
      <c r="A452" s="41"/>
      <c r="B452" s="47"/>
      <c r="C452" s="314" t="s">
        <v>2940</v>
      </c>
      <c r="D452" s="314" t="s">
        <v>2941</v>
      </c>
      <c r="E452" s="20" t="s">
        <v>19</v>
      </c>
      <c r="F452" s="315">
        <v>44.200000000000003</v>
      </c>
      <c r="G452" s="41"/>
      <c r="H452" s="47"/>
    </row>
    <row r="453" s="2" customFormat="1" ht="16.8" customHeight="1">
      <c r="A453" s="41"/>
      <c r="B453" s="47"/>
      <c r="C453" s="310" t="s">
        <v>2934</v>
      </c>
      <c r="D453" s="311" t="s">
        <v>2934</v>
      </c>
      <c r="E453" s="312" t="s">
        <v>19</v>
      </c>
      <c r="F453" s="313">
        <v>7.5</v>
      </c>
      <c r="G453" s="41"/>
      <c r="H453" s="47"/>
    </row>
    <row r="454" s="2" customFormat="1" ht="16.8" customHeight="1">
      <c r="A454" s="41"/>
      <c r="B454" s="47"/>
      <c r="C454" s="314" t="s">
        <v>2934</v>
      </c>
      <c r="D454" s="314" t="s">
        <v>2935</v>
      </c>
      <c r="E454" s="20" t="s">
        <v>19</v>
      </c>
      <c r="F454" s="315">
        <v>7.5</v>
      </c>
      <c r="G454" s="41"/>
      <c r="H454" s="47"/>
    </row>
    <row r="455" s="2" customFormat="1" ht="16.8" customHeight="1">
      <c r="A455" s="41"/>
      <c r="B455" s="47"/>
      <c r="C455" s="310" t="s">
        <v>2944</v>
      </c>
      <c r="D455" s="311" t="s">
        <v>2944</v>
      </c>
      <c r="E455" s="312" t="s">
        <v>19</v>
      </c>
      <c r="F455" s="313">
        <v>0.0050000000000000001</v>
      </c>
      <c r="G455" s="41"/>
      <c r="H455" s="47"/>
    </row>
    <row r="456" s="2" customFormat="1" ht="16.8" customHeight="1">
      <c r="A456" s="41"/>
      <c r="B456" s="47"/>
      <c r="C456" s="314" t="s">
        <v>2944</v>
      </c>
      <c r="D456" s="314" t="s">
        <v>2945</v>
      </c>
      <c r="E456" s="20" t="s">
        <v>19</v>
      </c>
      <c r="F456" s="315">
        <v>0.0050000000000000001</v>
      </c>
      <c r="G456" s="41"/>
      <c r="H456" s="47"/>
    </row>
    <row r="457" s="2" customFormat="1" ht="16.8" customHeight="1">
      <c r="A457" s="41"/>
      <c r="B457" s="47"/>
      <c r="C457" s="310" t="s">
        <v>2947</v>
      </c>
      <c r="D457" s="311" t="s">
        <v>2947</v>
      </c>
      <c r="E457" s="312" t="s">
        <v>19</v>
      </c>
      <c r="F457" s="313">
        <v>23.960000000000001</v>
      </c>
      <c r="G457" s="41"/>
      <c r="H457" s="47"/>
    </row>
    <row r="458" s="2" customFormat="1" ht="16.8" customHeight="1">
      <c r="A458" s="41"/>
      <c r="B458" s="47"/>
      <c r="C458" s="314" t="s">
        <v>2947</v>
      </c>
      <c r="D458" s="314" t="s">
        <v>2948</v>
      </c>
      <c r="E458" s="20" t="s">
        <v>19</v>
      </c>
      <c r="F458" s="315">
        <v>23.960000000000001</v>
      </c>
      <c r="G458" s="41"/>
      <c r="H458" s="47"/>
    </row>
    <row r="459" s="2" customFormat="1" ht="16.8" customHeight="1">
      <c r="A459" s="41"/>
      <c r="B459" s="47"/>
      <c r="C459" s="310" t="s">
        <v>2950</v>
      </c>
      <c r="D459" s="311" t="s">
        <v>2950</v>
      </c>
      <c r="E459" s="312" t="s">
        <v>19</v>
      </c>
      <c r="F459" s="313">
        <v>17.68</v>
      </c>
      <c r="G459" s="41"/>
      <c r="H459" s="47"/>
    </row>
    <row r="460" s="2" customFormat="1" ht="16.8" customHeight="1">
      <c r="A460" s="41"/>
      <c r="B460" s="47"/>
      <c r="C460" s="314" t="s">
        <v>2950</v>
      </c>
      <c r="D460" s="314" t="s">
        <v>2951</v>
      </c>
      <c r="E460" s="20" t="s">
        <v>19</v>
      </c>
      <c r="F460" s="315">
        <v>17.68</v>
      </c>
      <c r="G460" s="41"/>
      <c r="H460" s="47"/>
    </row>
    <row r="461" s="2" customFormat="1" ht="16.8" customHeight="1">
      <c r="A461" s="41"/>
      <c r="B461" s="47"/>
      <c r="C461" s="310" t="s">
        <v>2953</v>
      </c>
      <c r="D461" s="311" t="s">
        <v>2953</v>
      </c>
      <c r="E461" s="312" t="s">
        <v>19</v>
      </c>
      <c r="F461" s="313">
        <v>6</v>
      </c>
      <c r="G461" s="41"/>
      <c r="H461" s="47"/>
    </row>
    <row r="462" s="2" customFormat="1" ht="16.8" customHeight="1">
      <c r="A462" s="41"/>
      <c r="B462" s="47"/>
      <c r="C462" s="314" t="s">
        <v>2953</v>
      </c>
      <c r="D462" s="314" t="s">
        <v>2954</v>
      </c>
      <c r="E462" s="20" t="s">
        <v>19</v>
      </c>
      <c r="F462" s="315">
        <v>6</v>
      </c>
      <c r="G462" s="41"/>
      <c r="H462" s="47"/>
    </row>
    <row r="463" s="2" customFormat="1" ht="16.8" customHeight="1">
      <c r="A463" s="41"/>
      <c r="B463" s="47"/>
      <c r="C463" s="310" t="s">
        <v>2957</v>
      </c>
      <c r="D463" s="311" t="s">
        <v>2957</v>
      </c>
      <c r="E463" s="312" t="s">
        <v>19</v>
      </c>
      <c r="F463" s="313">
        <v>10</v>
      </c>
      <c r="G463" s="41"/>
      <c r="H463" s="47"/>
    </row>
    <row r="464" s="2" customFormat="1" ht="16.8" customHeight="1">
      <c r="A464" s="41"/>
      <c r="B464" s="47"/>
      <c r="C464" s="314" t="s">
        <v>2957</v>
      </c>
      <c r="D464" s="314" t="s">
        <v>2958</v>
      </c>
      <c r="E464" s="20" t="s">
        <v>19</v>
      </c>
      <c r="F464" s="315">
        <v>10</v>
      </c>
      <c r="G464" s="41"/>
      <c r="H464" s="47"/>
    </row>
    <row r="465" s="2" customFormat="1" ht="16.8" customHeight="1">
      <c r="A465" s="41"/>
      <c r="B465" s="47"/>
      <c r="C465" s="310" t="s">
        <v>2960</v>
      </c>
      <c r="D465" s="311" t="s">
        <v>2960</v>
      </c>
      <c r="E465" s="312" t="s">
        <v>19</v>
      </c>
      <c r="F465" s="313">
        <v>3.2130000000000001</v>
      </c>
      <c r="G465" s="41"/>
      <c r="H465" s="47"/>
    </row>
    <row r="466" s="2" customFormat="1" ht="16.8" customHeight="1">
      <c r="A466" s="41"/>
      <c r="B466" s="47"/>
      <c r="C466" s="314" t="s">
        <v>2960</v>
      </c>
      <c r="D466" s="314" t="s">
        <v>2961</v>
      </c>
      <c r="E466" s="20" t="s">
        <v>19</v>
      </c>
      <c r="F466" s="315">
        <v>3.2130000000000001</v>
      </c>
      <c r="G466" s="41"/>
      <c r="H466" s="47"/>
    </row>
    <row r="467" s="2" customFormat="1" ht="16.8" customHeight="1">
      <c r="A467" s="41"/>
      <c r="B467" s="47"/>
      <c r="C467" s="310" t="s">
        <v>2966</v>
      </c>
      <c r="D467" s="311" t="s">
        <v>2966</v>
      </c>
      <c r="E467" s="312" t="s">
        <v>19</v>
      </c>
      <c r="F467" s="313">
        <v>4.9199999999999999</v>
      </c>
      <c r="G467" s="41"/>
      <c r="H467" s="47"/>
    </row>
    <row r="468" s="2" customFormat="1" ht="16.8" customHeight="1">
      <c r="A468" s="41"/>
      <c r="B468" s="47"/>
      <c r="C468" s="314" t="s">
        <v>2966</v>
      </c>
      <c r="D468" s="314" t="s">
        <v>2967</v>
      </c>
      <c r="E468" s="20" t="s">
        <v>19</v>
      </c>
      <c r="F468" s="315">
        <v>4.9199999999999999</v>
      </c>
      <c r="G468" s="41"/>
      <c r="H468" s="47"/>
    </row>
    <row r="469" s="2" customFormat="1" ht="16.8" customHeight="1">
      <c r="A469" s="41"/>
      <c r="B469" s="47"/>
      <c r="C469" s="310" t="s">
        <v>2969</v>
      </c>
      <c r="D469" s="311" t="s">
        <v>2969</v>
      </c>
      <c r="E469" s="312" t="s">
        <v>19</v>
      </c>
      <c r="F469" s="313">
        <v>6</v>
      </c>
      <c r="G469" s="41"/>
      <c r="H469" s="47"/>
    </row>
    <row r="470" s="2" customFormat="1" ht="16.8" customHeight="1">
      <c r="A470" s="41"/>
      <c r="B470" s="47"/>
      <c r="C470" s="314" t="s">
        <v>2969</v>
      </c>
      <c r="D470" s="314" t="s">
        <v>2970</v>
      </c>
      <c r="E470" s="20" t="s">
        <v>19</v>
      </c>
      <c r="F470" s="315">
        <v>6</v>
      </c>
      <c r="G470" s="41"/>
      <c r="H470" s="47"/>
    </row>
    <row r="471" s="2" customFormat="1" ht="16.8" customHeight="1">
      <c r="A471" s="41"/>
      <c r="B471" s="47"/>
      <c r="C471" s="310" t="s">
        <v>2977</v>
      </c>
      <c r="D471" s="311" t="s">
        <v>2977</v>
      </c>
      <c r="E471" s="312" t="s">
        <v>19</v>
      </c>
      <c r="F471" s="313">
        <v>10</v>
      </c>
      <c r="G471" s="41"/>
      <c r="H471" s="47"/>
    </row>
    <row r="472" s="2" customFormat="1" ht="16.8" customHeight="1">
      <c r="A472" s="41"/>
      <c r="B472" s="47"/>
      <c r="C472" s="314" t="s">
        <v>2977</v>
      </c>
      <c r="D472" s="314" t="s">
        <v>2978</v>
      </c>
      <c r="E472" s="20" t="s">
        <v>19</v>
      </c>
      <c r="F472" s="315">
        <v>10</v>
      </c>
      <c r="G472" s="41"/>
      <c r="H472" s="47"/>
    </row>
    <row r="473" s="2" customFormat="1" ht="16.8" customHeight="1">
      <c r="A473" s="41"/>
      <c r="B473" s="47"/>
      <c r="C473" s="310" t="s">
        <v>2980</v>
      </c>
      <c r="D473" s="311" t="s">
        <v>2980</v>
      </c>
      <c r="E473" s="312" t="s">
        <v>19</v>
      </c>
      <c r="F473" s="313">
        <v>0.98399999999999999</v>
      </c>
      <c r="G473" s="41"/>
      <c r="H473" s="47"/>
    </row>
    <row r="474" s="2" customFormat="1" ht="16.8" customHeight="1">
      <c r="A474" s="41"/>
      <c r="B474" s="47"/>
      <c r="C474" s="314" t="s">
        <v>2980</v>
      </c>
      <c r="D474" s="314" t="s">
        <v>2981</v>
      </c>
      <c r="E474" s="20" t="s">
        <v>19</v>
      </c>
      <c r="F474" s="315">
        <v>0.98399999999999999</v>
      </c>
      <c r="G474" s="41"/>
      <c r="H474" s="47"/>
    </row>
    <row r="475" s="2" customFormat="1" ht="16.8" customHeight="1">
      <c r="A475" s="41"/>
      <c r="B475" s="47"/>
      <c r="C475" s="310" t="s">
        <v>2983</v>
      </c>
      <c r="D475" s="311" t="s">
        <v>2983</v>
      </c>
      <c r="E475" s="312" t="s">
        <v>19</v>
      </c>
      <c r="F475" s="313">
        <v>2.6240000000000001</v>
      </c>
      <c r="G475" s="41"/>
      <c r="H475" s="47"/>
    </row>
    <row r="476" s="2" customFormat="1" ht="16.8" customHeight="1">
      <c r="A476" s="41"/>
      <c r="B476" s="47"/>
      <c r="C476" s="314" t="s">
        <v>2983</v>
      </c>
      <c r="D476" s="314" t="s">
        <v>2984</v>
      </c>
      <c r="E476" s="20" t="s">
        <v>19</v>
      </c>
      <c r="F476" s="315">
        <v>2.6240000000000001</v>
      </c>
      <c r="G476" s="41"/>
      <c r="H476" s="47"/>
    </row>
    <row r="477" s="2" customFormat="1" ht="16.8" customHeight="1">
      <c r="A477" s="41"/>
      <c r="B477" s="47"/>
      <c r="C477" s="310" t="s">
        <v>2987</v>
      </c>
      <c r="D477" s="311" t="s">
        <v>2987</v>
      </c>
      <c r="E477" s="312" t="s">
        <v>19</v>
      </c>
      <c r="F477" s="313">
        <v>242.80000000000001</v>
      </c>
      <c r="G477" s="41"/>
      <c r="H477" s="47"/>
    </row>
    <row r="478" s="2" customFormat="1" ht="16.8" customHeight="1">
      <c r="A478" s="41"/>
      <c r="B478" s="47"/>
      <c r="C478" s="314" t="s">
        <v>2987</v>
      </c>
      <c r="D478" s="314" t="s">
        <v>2988</v>
      </c>
      <c r="E478" s="20" t="s">
        <v>19</v>
      </c>
      <c r="F478" s="315">
        <v>242.80000000000001</v>
      </c>
      <c r="G478" s="41"/>
      <c r="H478" s="47"/>
    </row>
    <row r="479" s="2" customFormat="1" ht="16.8" customHeight="1">
      <c r="A479" s="41"/>
      <c r="B479" s="47"/>
      <c r="C479" s="310" t="s">
        <v>2990</v>
      </c>
      <c r="D479" s="311" t="s">
        <v>2990</v>
      </c>
      <c r="E479" s="312" t="s">
        <v>19</v>
      </c>
      <c r="F479" s="313">
        <v>3.2130000000000001</v>
      </c>
      <c r="G479" s="41"/>
      <c r="H479" s="47"/>
    </row>
    <row r="480" s="2" customFormat="1" ht="16.8" customHeight="1">
      <c r="A480" s="41"/>
      <c r="B480" s="47"/>
      <c r="C480" s="314" t="s">
        <v>2990</v>
      </c>
      <c r="D480" s="314" t="s">
        <v>2961</v>
      </c>
      <c r="E480" s="20" t="s">
        <v>19</v>
      </c>
      <c r="F480" s="315">
        <v>3.2130000000000001</v>
      </c>
      <c r="G480" s="41"/>
      <c r="H480" s="47"/>
    </row>
    <row r="481" s="2" customFormat="1" ht="16.8" customHeight="1">
      <c r="A481" s="41"/>
      <c r="B481" s="47"/>
      <c r="C481" s="310" t="s">
        <v>2993</v>
      </c>
      <c r="D481" s="311" t="s">
        <v>2993</v>
      </c>
      <c r="E481" s="312" t="s">
        <v>19</v>
      </c>
      <c r="F481" s="313">
        <v>75</v>
      </c>
      <c r="G481" s="41"/>
      <c r="H481" s="47"/>
    </row>
    <row r="482" s="2" customFormat="1" ht="16.8" customHeight="1">
      <c r="A482" s="41"/>
      <c r="B482" s="47"/>
      <c r="C482" s="314" t="s">
        <v>2993</v>
      </c>
      <c r="D482" s="314" t="s">
        <v>2994</v>
      </c>
      <c r="E482" s="20" t="s">
        <v>19</v>
      </c>
      <c r="F482" s="315">
        <v>75</v>
      </c>
      <c r="G482" s="41"/>
      <c r="H482" s="47"/>
    </row>
    <row r="483" s="2" customFormat="1" ht="16.8" customHeight="1">
      <c r="A483" s="41"/>
      <c r="B483" s="47"/>
      <c r="C483" s="310" t="s">
        <v>2996</v>
      </c>
      <c r="D483" s="311" t="s">
        <v>2996</v>
      </c>
      <c r="E483" s="312" t="s">
        <v>19</v>
      </c>
      <c r="F483" s="313">
        <v>0.98399999999999999</v>
      </c>
      <c r="G483" s="41"/>
      <c r="H483" s="47"/>
    </row>
    <row r="484" s="2" customFormat="1" ht="16.8" customHeight="1">
      <c r="A484" s="41"/>
      <c r="B484" s="47"/>
      <c r="C484" s="314" t="s">
        <v>2996</v>
      </c>
      <c r="D484" s="314" t="s">
        <v>2981</v>
      </c>
      <c r="E484" s="20" t="s">
        <v>19</v>
      </c>
      <c r="F484" s="315">
        <v>0.98399999999999999</v>
      </c>
      <c r="G484" s="41"/>
      <c r="H484" s="47"/>
    </row>
    <row r="485" s="2" customFormat="1" ht="16.8" customHeight="1">
      <c r="A485" s="41"/>
      <c r="B485" s="47"/>
      <c r="C485" s="310" t="s">
        <v>3000</v>
      </c>
      <c r="D485" s="311" t="s">
        <v>3000</v>
      </c>
      <c r="E485" s="312" t="s">
        <v>19</v>
      </c>
      <c r="F485" s="313">
        <v>1.9199999999999999</v>
      </c>
      <c r="G485" s="41"/>
      <c r="H485" s="47"/>
    </row>
    <row r="486" s="2" customFormat="1" ht="16.8" customHeight="1">
      <c r="A486" s="41"/>
      <c r="B486" s="47"/>
      <c r="C486" s="314" t="s">
        <v>3000</v>
      </c>
      <c r="D486" s="314" t="s">
        <v>3001</v>
      </c>
      <c r="E486" s="20" t="s">
        <v>19</v>
      </c>
      <c r="F486" s="315">
        <v>1.9199999999999999</v>
      </c>
      <c r="G486" s="41"/>
      <c r="H486" s="47"/>
    </row>
    <row r="487" s="2" customFormat="1" ht="16.8" customHeight="1">
      <c r="A487" s="41"/>
      <c r="B487" s="47"/>
      <c r="C487" s="310" t="s">
        <v>3003</v>
      </c>
      <c r="D487" s="311" t="s">
        <v>3003</v>
      </c>
      <c r="E487" s="312" t="s">
        <v>19</v>
      </c>
      <c r="F487" s="313">
        <v>2.25</v>
      </c>
      <c r="G487" s="41"/>
      <c r="H487" s="47"/>
    </row>
    <row r="488" s="2" customFormat="1" ht="16.8" customHeight="1">
      <c r="A488" s="41"/>
      <c r="B488" s="47"/>
      <c r="C488" s="314" t="s">
        <v>3003</v>
      </c>
      <c r="D488" s="314" t="s">
        <v>3004</v>
      </c>
      <c r="E488" s="20" t="s">
        <v>19</v>
      </c>
      <c r="F488" s="315">
        <v>2.25</v>
      </c>
      <c r="G488" s="41"/>
      <c r="H488" s="47"/>
    </row>
    <row r="489" s="2" customFormat="1" ht="16.8" customHeight="1">
      <c r="A489" s="41"/>
      <c r="B489" s="47"/>
      <c r="C489" s="310" t="s">
        <v>3016</v>
      </c>
      <c r="D489" s="311" t="s">
        <v>3016</v>
      </c>
      <c r="E489" s="312" t="s">
        <v>19</v>
      </c>
      <c r="F489" s="313">
        <v>3.2000000000000002</v>
      </c>
      <c r="G489" s="41"/>
      <c r="H489" s="47"/>
    </row>
    <row r="490" s="2" customFormat="1" ht="16.8" customHeight="1">
      <c r="A490" s="41"/>
      <c r="B490" s="47"/>
      <c r="C490" s="314" t="s">
        <v>3016</v>
      </c>
      <c r="D490" s="314" t="s">
        <v>3017</v>
      </c>
      <c r="E490" s="20" t="s">
        <v>19</v>
      </c>
      <c r="F490" s="315">
        <v>3.2000000000000002</v>
      </c>
      <c r="G490" s="41"/>
      <c r="H490" s="47"/>
    </row>
    <row r="491" s="2" customFormat="1" ht="16.8" customHeight="1">
      <c r="A491" s="41"/>
      <c r="B491" s="47"/>
      <c r="C491" s="310" t="s">
        <v>3011</v>
      </c>
      <c r="D491" s="311" t="s">
        <v>3011</v>
      </c>
      <c r="E491" s="312" t="s">
        <v>19</v>
      </c>
      <c r="F491" s="313">
        <v>4.2000000000000002</v>
      </c>
      <c r="G491" s="41"/>
      <c r="H491" s="47"/>
    </row>
    <row r="492" s="2" customFormat="1" ht="16.8" customHeight="1">
      <c r="A492" s="41"/>
      <c r="B492" s="47"/>
      <c r="C492" s="314" t="s">
        <v>3011</v>
      </c>
      <c r="D492" s="314" t="s">
        <v>3012</v>
      </c>
      <c r="E492" s="20" t="s">
        <v>19</v>
      </c>
      <c r="F492" s="315">
        <v>4.2000000000000002</v>
      </c>
      <c r="G492" s="41"/>
      <c r="H492" s="47"/>
    </row>
    <row r="493" s="2" customFormat="1" ht="16.8" customHeight="1">
      <c r="A493" s="41"/>
      <c r="B493" s="47"/>
      <c r="C493" s="310" t="s">
        <v>3024</v>
      </c>
      <c r="D493" s="311" t="s">
        <v>3024</v>
      </c>
      <c r="E493" s="312" t="s">
        <v>19</v>
      </c>
      <c r="F493" s="313">
        <v>0.5</v>
      </c>
      <c r="G493" s="41"/>
      <c r="H493" s="47"/>
    </row>
    <row r="494" s="2" customFormat="1" ht="16.8" customHeight="1">
      <c r="A494" s="41"/>
      <c r="B494" s="47"/>
      <c r="C494" s="314" t="s">
        <v>3024</v>
      </c>
      <c r="D494" s="314" t="s">
        <v>3025</v>
      </c>
      <c r="E494" s="20" t="s">
        <v>19</v>
      </c>
      <c r="F494" s="315">
        <v>0.5</v>
      </c>
      <c r="G494" s="41"/>
      <c r="H494" s="47"/>
    </row>
    <row r="495" s="2" customFormat="1" ht="16.8" customHeight="1">
      <c r="A495" s="41"/>
      <c r="B495" s="47"/>
      <c r="C495" s="310" t="s">
        <v>3029</v>
      </c>
      <c r="D495" s="311" t="s">
        <v>3029</v>
      </c>
      <c r="E495" s="312" t="s">
        <v>19</v>
      </c>
      <c r="F495" s="313">
        <v>38</v>
      </c>
      <c r="G495" s="41"/>
      <c r="H495" s="47"/>
    </row>
    <row r="496" s="2" customFormat="1" ht="16.8" customHeight="1">
      <c r="A496" s="41"/>
      <c r="B496" s="47"/>
      <c r="C496" s="314" t="s">
        <v>3029</v>
      </c>
      <c r="D496" s="314" t="s">
        <v>3030</v>
      </c>
      <c r="E496" s="20" t="s">
        <v>19</v>
      </c>
      <c r="F496" s="315">
        <v>38</v>
      </c>
      <c r="G496" s="41"/>
      <c r="H496" s="47"/>
    </row>
    <row r="497" s="2" customFormat="1" ht="16.8" customHeight="1">
      <c r="A497" s="41"/>
      <c r="B497" s="47"/>
      <c r="C497" s="310" t="s">
        <v>3034</v>
      </c>
      <c r="D497" s="311" t="s">
        <v>3034</v>
      </c>
      <c r="E497" s="312" t="s">
        <v>19</v>
      </c>
      <c r="F497" s="313">
        <v>0.80000000000000004</v>
      </c>
      <c r="G497" s="41"/>
      <c r="H497" s="47"/>
    </row>
    <row r="498" s="2" customFormat="1" ht="16.8" customHeight="1">
      <c r="A498" s="41"/>
      <c r="B498" s="47"/>
      <c r="C498" s="314" t="s">
        <v>3034</v>
      </c>
      <c r="D498" s="314" t="s">
        <v>3035</v>
      </c>
      <c r="E498" s="20" t="s">
        <v>19</v>
      </c>
      <c r="F498" s="315">
        <v>0.80000000000000004</v>
      </c>
      <c r="G498" s="41"/>
      <c r="H498" s="47"/>
    </row>
    <row r="499" s="2" customFormat="1" ht="16.8" customHeight="1">
      <c r="A499" s="41"/>
      <c r="B499" s="47"/>
      <c r="C499" s="310" t="s">
        <v>3039</v>
      </c>
      <c r="D499" s="311" t="s">
        <v>3039</v>
      </c>
      <c r="E499" s="312" t="s">
        <v>19</v>
      </c>
      <c r="F499" s="313">
        <v>1.0800000000000001</v>
      </c>
      <c r="G499" s="41"/>
      <c r="H499" s="47"/>
    </row>
    <row r="500" s="2" customFormat="1" ht="16.8" customHeight="1">
      <c r="A500" s="41"/>
      <c r="B500" s="47"/>
      <c r="C500" s="314" t="s">
        <v>3039</v>
      </c>
      <c r="D500" s="314" t="s">
        <v>3040</v>
      </c>
      <c r="E500" s="20" t="s">
        <v>19</v>
      </c>
      <c r="F500" s="315">
        <v>1.0800000000000001</v>
      </c>
      <c r="G500" s="41"/>
      <c r="H500" s="47"/>
    </row>
    <row r="501" s="2" customFormat="1" ht="16.8" customHeight="1">
      <c r="A501" s="41"/>
      <c r="B501" s="47"/>
      <c r="C501" s="310" t="s">
        <v>3042</v>
      </c>
      <c r="D501" s="311" t="s">
        <v>3042</v>
      </c>
      <c r="E501" s="312" t="s">
        <v>19</v>
      </c>
      <c r="F501" s="313">
        <v>15</v>
      </c>
      <c r="G501" s="41"/>
      <c r="H501" s="47"/>
    </row>
    <row r="502" s="2" customFormat="1" ht="16.8" customHeight="1">
      <c r="A502" s="41"/>
      <c r="B502" s="47"/>
      <c r="C502" s="314" t="s">
        <v>3042</v>
      </c>
      <c r="D502" s="314" t="s">
        <v>3043</v>
      </c>
      <c r="E502" s="20" t="s">
        <v>19</v>
      </c>
      <c r="F502" s="315">
        <v>15</v>
      </c>
      <c r="G502" s="41"/>
      <c r="H502" s="47"/>
    </row>
    <row r="503" s="2" customFormat="1" ht="16.8" customHeight="1">
      <c r="A503" s="41"/>
      <c r="B503" s="47"/>
      <c r="C503" s="310" t="s">
        <v>3050</v>
      </c>
      <c r="D503" s="311" t="s">
        <v>3050</v>
      </c>
      <c r="E503" s="312" t="s">
        <v>19</v>
      </c>
      <c r="F503" s="313">
        <v>115.2</v>
      </c>
      <c r="G503" s="41"/>
      <c r="H503" s="47"/>
    </row>
    <row r="504" s="2" customFormat="1" ht="16.8" customHeight="1">
      <c r="A504" s="41"/>
      <c r="B504" s="47"/>
      <c r="C504" s="314" t="s">
        <v>3050</v>
      </c>
      <c r="D504" s="314" t="s">
        <v>3051</v>
      </c>
      <c r="E504" s="20" t="s">
        <v>19</v>
      </c>
      <c r="F504" s="315">
        <v>115.2</v>
      </c>
      <c r="G504" s="41"/>
      <c r="H504" s="47"/>
    </row>
    <row r="505" s="2" customFormat="1" ht="16.8" customHeight="1">
      <c r="A505" s="41"/>
      <c r="B505" s="47"/>
      <c r="C505" s="310" t="s">
        <v>3060</v>
      </c>
      <c r="D505" s="311" t="s">
        <v>3060</v>
      </c>
      <c r="E505" s="312" t="s">
        <v>19</v>
      </c>
      <c r="F505" s="313">
        <v>15</v>
      </c>
      <c r="G505" s="41"/>
      <c r="H505" s="47"/>
    </row>
    <row r="506" s="2" customFormat="1" ht="16.8" customHeight="1">
      <c r="A506" s="41"/>
      <c r="B506" s="47"/>
      <c r="C506" s="314" t="s">
        <v>3060</v>
      </c>
      <c r="D506" s="314" t="s">
        <v>3061</v>
      </c>
      <c r="E506" s="20" t="s">
        <v>19</v>
      </c>
      <c r="F506" s="315">
        <v>15</v>
      </c>
      <c r="G506" s="41"/>
      <c r="H506" s="47"/>
    </row>
    <row r="507" s="2" customFormat="1" ht="16.8" customHeight="1">
      <c r="A507" s="41"/>
      <c r="B507" s="47"/>
      <c r="C507" s="310" t="s">
        <v>3055</v>
      </c>
      <c r="D507" s="311" t="s">
        <v>3055</v>
      </c>
      <c r="E507" s="312" t="s">
        <v>19</v>
      </c>
      <c r="F507" s="313">
        <v>17.800000000000001</v>
      </c>
      <c r="G507" s="41"/>
      <c r="H507" s="47"/>
    </row>
    <row r="508" s="2" customFormat="1" ht="16.8" customHeight="1">
      <c r="A508" s="41"/>
      <c r="B508" s="47"/>
      <c r="C508" s="314" t="s">
        <v>3055</v>
      </c>
      <c r="D508" s="314" t="s">
        <v>3056</v>
      </c>
      <c r="E508" s="20" t="s">
        <v>19</v>
      </c>
      <c r="F508" s="315">
        <v>17.800000000000001</v>
      </c>
      <c r="G508" s="41"/>
      <c r="H508" s="47"/>
    </row>
    <row r="509" s="2" customFormat="1" ht="16.8" customHeight="1">
      <c r="A509" s="41"/>
      <c r="B509" s="47"/>
      <c r="C509" s="310" t="s">
        <v>3066</v>
      </c>
      <c r="D509" s="311" t="s">
        <v>3066</v>
      </c>
      <c r="E509" s="312" t="s">
        <v>19</v>
      </c>
      <c r="F509" s="313">
        <v>8.1999999999999993</v>
      </c>
      <c r="G509" s="41"/>
      <c r="H509" s="47"/>
    </row>
    <row r="510" s="2" customFormat="1" ht="16.8" customHeight="1">
      <c r="A510" s="41"/>
      <c r="B510" s="47"/>
      <c r="C510" s="314" t="s">
        <v>3066</v>
      </c>
      <c r="D510" s="314" t="s">
        <v>3067</v>
      </c>
      <c r="E510" s="20" t="s">
        <v>19</v>
      </c>
      <c r="F510" s="315">
        <v>8.1999999999999993</v>
      </c>
      <c r="G510" s="41"/>
      <c r="H510" s="47"/>
    </row>
    <row r="511" s="2" customFormat="1" ht="16.8" customHeight="1">
      <c r="A511" s="41"/>
      <c r="B511" s="47"/>
      <c r="C511" s="310" t="s">
        <v>3079</v>
      </c>
      <c r="D511" s="311" t="s">
        <v>3079</v>
      </c>
      <c r="E511" s="312" t="s">
        <v>19</v>
      </c>
      <c r="F511" s="313">
        <v>27</v>
      </c>
      <c r="G511" s="41"/>
      <c r="H511" s="47"/>
    </row>
    <row r="512" s="2" customFormat="1" ht="16.8" customHeight="1">
      <c r="A512" s="41"/>
      <c r="B512" s="47"/>
      <c r="C512" s="314" t="s">
        <v>3079</v>
      </c>
      <c r="D512" s="314" t="s">
        <v>3080</v>
      </c>
      <c r="E512" s="20" t="s">
        <v>19</v>
      </c>
      <c r="F512" s="315">
        <v>27</v>
      </c>
      <c r="G512" s="41"/>
      <c r="H512" s="47"/>
    </row>
    <row r="513" s="2" customFormat="1" ht="16.8" customHeight="1">
      <c r="A513" s="41"/>
      <c r="B513" s="47"/>
      <c r="C513" s="310" t="s">
        <v>3085</v>
      </c>
      <c r="D513" s="311" t="s">
        <v>3085</v>
      </c>
      <c r="E513" s="312" t="s">
        <v>19</v>
      </c>
      <c r="F513" s="313">
        <v>8</v>
      </c>
      <c r="G513" s="41"/>
      <c r="H513" s="47"/>
    </row>
    <row r="514" s="2" customFormat="1" ht="16.8" customHeight="1">
      <c r="A514" s="41"/>
      <c r="B514" s="47"/>
      <c r="C514" s="314" t="s">
        <v>3085</v>
      </c>
      <c r="D514" s="314" t="s">
        <v>3086</v>
      </c>
      <c r="E514" s="20" t="s">
        <v>19</v>
      </c>
      <c r="F514" s="315">
        <v>8</v>
      </c>
      <c r="G514" s="41"/>
      <c r="H514" s="47"/>
    </row>
    <row r="515" s="2" customFormat="1" ht="16.8" customHeight="1">
      <c r="A515" s="41"/>
      <c r="B515" s="47"/>
      <c r="C515" s="310" t="s">
        <v>3112</v>
      </c>
      <c r="D515" s="311" t="s">
        <v>3112</v>
      </c>
      <c r="E515" s="312" t="s">
        <v>19</v>
      </c>
      <c r="F515" s="313">
        <v>4.5</v>
      </c>
      <c r="G515" s="41"/>
      <c r="H515" s="47"/>
    </row>
    <row r="516" s="2" customFormat="1" ht="16.8" customHeight="1">
      <c r="A516" s="41"/>
      <c r="B516" s="47"/>
      <c r="C516" s="314" t="s">
        <v>3112</v>
      </c>
      <c r="D516" s="314" t="s">
        <v>3113</v>
      </c>
      <c r="E516" s="20" t="s">
        <v>19</v>
      </c>
      <c r="F516" s="315">
        <v>4.5</v>
      </c>
      <c r="G516" s="41"/>
      <c r="H516" s="47"/>
    </row>
    <row r="517" s="2" customFormat="1" ht="16.8" customHeight="1">
      <c r="A517" s="41"/>
      <c r="B517" s="47"/>
      <c r="C517" s="310" t="s">
        <v>3120</v>
      </c>
      <c r="D517" s="311" t="s">
        <v>3120</v>
      </c>
      <c r="E517" s="312" t="s">
        <v>19</v>
      </c>
      <c r="F517" s="313">
        <v>3</v>
      </c>
      <c r="G517" s="41"/>
      <c r="H517" s="47"/>
    </row>
    <row r="518" s="2" customFormat="1" ht="16.8" customHeight="1">
      <c r="A518" s="41"/>
      <c r="B518" s="47"/>
      <c r="C518" s="314" t="s">
        <v>3120</v>
      </c>
      <c r="D518" s="314" t="s">
        <v>3121</v>
      </c>
      <c r="E518" s="20" t="s">
        <v>19</v>
      </c>
      <c r="F518" s="315">
        <v>3</v>
      </c>
      <c r="G518" s="41"/>
      <c r="H518" s="47"/>
    </row>
    <row r="519" s="2" customFormat="1" ht="16.8" customHeight="1">
      <c r="A519" s="41"/>
      <c r="B519" s="47"/>
      <c r="C519" s="310" t="s">
        <v>3126</v>
      </c>
      <c r="D519" s="311" t="s">
        <v>3126</v>
      </c>
      <c r="E519" s="312" t="s">
        <v>19</v>
      </c>
      <c r="F519" s="313">
        <v>1.5</v>
      </c>
      <c r="G519" s="41"/>
      <c r="H519" s="47"/>
    </row>
    <row r="520" s="2" customFormat="1" ht="16.8" customHeight="1">
      <c r="A520" s="41"/>
      <c r="B520" s="47"/>
      <c r="C520" s="314" t="s">
        <v>3126</v>
      </c>
      <c r="D520" s="314" t="s">
        <v>3127</v>
      </c>
      <c r="E520" s="20" t="s">
        <v>19</v>
      </c>
      <c r="F520" s="315">
        <v>1.5</v>
      </c>
      <c r="G520" s="41"/>
      <c r="H520" s="47"/>
    </row>
    <row r="521" s="2" customFormat="1" ht="16.8" customHeight="1">
      <c r="A521" s="41"/>
      <c r="B521" s="47"/>
      <c r="C521" s="310" t="s">
        <v>3134</v>
      </c>
      <c r="D521" s="311" t="s">
        <v>3134</v>
      </c>
      <c r="E521" s="312" t="s">
        <v>19</v>
      </c>
      <c r="F521" s="313">
        <v>0.19900000000000001</v>
      </c>
      <c r="G521" s="41"/>
      <c r="H521" s="47"/>
    </row>
    <row r="522" s="2" customFormat="1" ht="16.8" customHeight="1">
      <c r="A522" s="41"/>
      <c r="B522" s="47"/>
      <c r="C522" s="314" t="s">
        <v>3134</v>
      </c>
      <c r="D522" s="314" t="s">
        <v>2333</v>
      </c>
      <c r="E522" s="20" t="s">
        <v>19</v>
      </c>
      <c r="F522" s="315">
        <v>0.19900000000000001</v>
      </c>
      <c r="G522" s="41"/>
      <c r="H522" s="47"/>
    </row>
    <row r="523" s="2" customFormat="1" ht="16.8" customHeight="1">
      <c r="A523" s="41"/>
      <c r="B523" s="47"/>
      <c r="C523" s="310" t="s">
        <v>2962</v>
      </c>
      <c r="D523" s="311" t="s">
        <v>2962</v>
      </c>
      <c r="E523" s="312" t="s">
        <v>19</v>
      </c>
      <c r="F523" s="313">
        <v>0.25</v>
      </c>
      <c r="G523" s="41"/>
      <c r="H523" s="47"/>
    </row>
    <row r="524" s="2" customFormat="1" ht="16.8" customHeight="1">
      <c r="A524" s="41"/>
      <c r="B524" s="47"/>
      <c r="C524" s="314" t="s">
        <v>2962</v>
      </c>
      <c r="D524" s="314" t="s">
        <v>2963</v>
      </c>
      <c r="E524" s="20" t="s">
        <v>19</v>
      </c>
      <c r="F524" s="315">
        <v>0.25</v>
      </c>
      <c r="G524" s="41"/>
      <c r="H524" s="47"/>
    </row>
    <row r="525" s="2" customFormat="1" ht="16.8" customHeight="1">
      <c r="A525" s="41"/>
      <c r="B525" s="47"/>
      <c r="C525" s="310" t="s">
        <v>2971</v>
      </c>
      <c r="D525" s="311" t="s">
        <v>2971</v>
      </c>
      <c r="E525" s="312" t="s">
        <v>19</v>
      </c>
      <c r="F525" s="313">
        <v>3.4630000000000001</v>
      </c>
      <c r="G525" s="41"/>
      <c r="H525" s="47"/>
    </row>
    <row r="526" s="2" customFormat="1" ht="16.8" customHeight="1">
      <c r="A526" s="41"/>
      <c r="B526" s="47"/>
      <c r="C526" s="314" t="s">
        <v>2971</v>
      </c>
      <c r="D526" s="314" t="s">
        <v>2972</v>
      </c>
      <c r="E526" s="20" t="s">
        <v>19</v>
      </c>
      <c r="F526" s="315">
        <v>3.4630000000000001</v>
      </c>
      <c r="G526" s="41"/>
      <c r="H526" s="47"/>
    </row>
    <row r="527" s="2" customFormat="1" ht="16.8" customHeight="1">
      <c r="A527" s="41"/>
      <c r="B527" s="47"/>
      <c r="C527" s="310" t="s">
        <v>2936</v>
      </c>
      <c r="D527" s="311" t="s">
        <v>2936</v>
      </c>
      <c r="E527" s="312" t="s">
        <v>19</v>
      </c>
      <c r="F527" s="313">
        <v>10.25</v>
      </c>
      <c r="G527" s="41"/>
      <c r="H527" s="47"/>
    </row>
    <row r="528" s="2" customFormat="1" ht="16.8" customHeight="1">
      <c r="A528" s="41"/>
      <c r="B528" s="47"/>
      <c r="C528" s="314" t="s">
        <v>2936</v>
      </c>
      <c r="D528" s="314" t="s">
        <v>2937</v>
      </c>
      <c r="E528" s="20" t="s">
        <v>19</v>
      </c>
      <c r="F528" s="315">
        <v>10.25</v>
      </c>
      <c r="G528" s="41"/>
      <c r="H528" s="47"/>
    </row>
    <row r="529" s="2" customFormat="1" ht="16.8" customHeight="1">
      <c r="A529" s="41"/>
      <c r="B529" s="47"/>
      <c r="C529" s="310" t="s">
        <v>2991</v>
      </c>
      <c r="D529" s="311" t="s">
        <v>2991</v>
      </c>
      <c r="E529" s="312" t="s">
        <v>19</v>
      </c>
      <c r="F529" s="313">
        <v>0.25</v>
      </c>
      <c r="G529" s="41"/>
      <c r="H529" s="47"/>
    </row>
    <row r="530" s="2" customFormat="1" ht="16.8" customHeight="1">
      <c r="A530" s="41"/>
      <c r="B530" s="47"/>
      <c r="C530" s="314" t="s">
        <v>2991</v>
      </c>
      <c r="D530" s="314" t="s">
        <v>2205</v>
      </c>
      <c r="E530" s="20" t="s">
        <v>19</v>
      </c>
      <c r="F530" s="315">
        <v>0.25</v>
      </c>
      <c r="G530" s="41"/>
      <c r="H530" s="47"/>
    </row>
    <row r="531" s="2" customFormat="1" ht="16.8" customHeight="1">
      <c r="A531" s="41"/>
      <c r="B531" s="47"/>
      <c r="C531" s="310" t="s">
        <v>3005</v>
      </c>
      <c r="D531" s="311" t="s">
        <v>3005</v>
      </c>
      <c r="E531" s="312" t="s">
        <v>19</v>
      </c>
      <c r="F531" s="313">
        <v>22.199999999999999</v>
      </c>
      <c r="G531" s="41"/>
      <c r="H531" s="47"/>
    </row>
    <row r="532" s="2" customFormat="1" ht="16.8" customHeight="1">
      <c r="A532" s="41"/>
      <c r="B532" s="47"/>
      <c r="C532" s="314" t="s">
        <v>3005</v>
      </c>
      <c r="D532" s="314" t="s">
        <v>3006</v>
      </c>
      <c r="E532" s="20" t="s">
        <v>19</v>
      </c>
      <c r="F532" s="315">
        <v>22.199999999999999</v>
      </c>
      <c r="G532" s="41"/>
      <c r="H532" s="47"/>
    </row>
    <row r="533" s="2" customFormat="1" ht="16.8" customHeight="1">
      <c r="A533" s="41"/>
      <c r="B533" s="47"/>
      <c r="C533" s="310" t="s">
        <v>3018</v>
      </c>
      <c r="D533" s="311" t="s">
        <v>3018</v>
      </c>
      <c r="E533" s="312" t="s">
        <v>19</v>
      </c>
      <c r="F533" s="313">
        <v>5.5999999999999996</v>
      </c>
      <c r="G533" s="41"/>
      <c r="H533" s="47"/>
    </row>
    <row r="534" s="2" customFormat="1" ht="16.8" customHeight="1">
      <c r="A534" s="41"/>
      <c r="B534" s="47"/>
      <c r="C534" s="314" t="s">
        <v>3018</v>
      </c>
      <c r="D534" s="314" t="s">
        <v>3019</v>
      </c>
      <c r="E534" s="20" t="s">
        <v>19</v>
      </c>
      <c r="F534" s="315">
        <v>5.5999999999999996</v>
      </c>
      <c r="G534" s="41"/>
      <c r="H534" s="47"/>
    </row>
    <row r="535" s="2" customFormat="1" ht="16.8" customHeight="1">
      <c r="A535" s="41"/>
      <c r="B535" s="47"/>
      <c r="C535" s="310" t="s">
        <v>3044</v>
      </c>
      <c r="D535" s="311" t="s">
        <v>3044</v>
      </c>
      <c r="E535" s="312" t="s">
        <v>19</v>
      </c>
      <c r="F535" s="313">
        <v>28</v>
      </c>
      <c r="G535" s="41"/>
      <c r="H535" s="47"/>
    </row>
    <row r="536" s="2" customFormat="1" ht="16.8" customHeight="1">
      <c r="A536" s="41"/>
      <c r="B536" s="47"/>
      <c r="C536" s="314" t="s">
        <v>3044</v>
      </c>
      <c r="D536" s="314" t="s">
        <v>3045</v>
      </c>
      <c r="E536" s="20" t="s">
        <v>19</v>
      </c>
      <c r="F536" s="315">
        <v>28</v>
      </c>
      <c r="G536" s="41"/>
      <c r="H536" s="47"/>
    </row>
    <row r="537" s="2" customFormat="1" ht="16.8" customHeight="1">
      <c r="A537" s="41"/>
      <c r="B537" s="47"/>
      <c r="C537" s="310" t="s">
        <v>3128</v>
      </c>
      <c r="D537" s="311" t="s">
        <v>3128</v>
      </c>
      <c r="E537" s="312" t="s">
        <v>19</v>
      </c>
      <c r="F537" s="313">
        <v>2.6000000000000001</v>
      </c>
      <c r="G537" s="41"/>
      <c r="H537" s="47"/>
    </row>
    <row r="538" s="2" customFormat="1" ht="16.8" customHeight="1">
      <c r="A538" s="41"/>
      <c r="B538" s="47"/>
      <c r="C538" s="314" t="s">
        <v>3128</v>
      </c>
      <c r="D538" s="314" t="s">
        <v>3129</v>
      </c>
      <c r="E538" s="20" t="s">
        <v>19</v>
      </c>
      <c r="F538" s="315">
        <v>2.6000000000000001</v>
      </c>
      <c r="G538" s="41"/>
      <c r="H538" s="47"/>
    </row>
    <row r="539" s="2" customFormat="1" ht="16.8" customHeight="1">
      <c r="A539" s="41"/>
      <c r="B539" s="47"/>
      <c r="C539" s="310" t="s">
        <v>2973</v>
      </c>
      <c r="D539" s="311" t="s">
        <v>2973</v>
      </c>
      <c r="E539" s="312" t="s">
        <v>19</v>
      </c>
      <c r="F539" s="313">
        <v>4.9199999999999999</v>
      </c>
      <c r="G539" s="41"/>
      <c r="H539" s="47"/>
    </row>
    <row r="540" s="2" customFormat="1" ht="16.8" customHeight="1">
      <c r="A540" s="41"/>
      <c r="B540" s="47"/>
      <c r="C540" s="314" t="s">
        <v>2973</v>
      </c>
      <c r="D540" s="314" t="s">
        <v>2974</v>
      </c>
      <c r="E540" s="20" t="s">
        <v>19</v>
      </c>
      <c r="F540" s="315">
        <v>4.9199999999999999</v>
      </c>
      <c r="G540" s="41"/>
      <c r="H540" s="47"/>
    </row>
    <row r="541" s="2" customFormat="1" ht="16.8" customHeight="1">
      <c r="A541" s="41"/>
      <c r="B541" s="47"/>
      <c r="C541" s="310" t="s">
        <v>3130</v>
      </c>
      <c r="D541" s="311" t="s">
        <v>3130</v>
      </c>
      <c r="E541" s="312" t="s">
        <v>19</v>
      </c>
      <c r="F541" s="313">
        <v>4.0999999999999996</v>
      </c>
      <c r="G541" s="41"/>
      <c r="H541" s="47"/>
    </row>
    <row r="542" s="2" customFormat="1" ht="16.8" customHeight="1">
      <c r="A542" s="41"/>
      <c r="B542" s="47"/>
      <c r="C542" s="314" t="s">
        <v>3130</v>
      </c>
      <c r="D542" s="314" t="s">
        <v>3131</v>
      </c>
      <c r="E542" s="20" t="s">
        <v>19</v>
      </c>
      <c r="F542" s="315">
        <v>4.0999999999999996</v>
      </c>
      <c r="G542" s="41"/>
      <c r="H542" s="47"/>
    </row>
    <row r="543" s="2" customFormat="1" ht="26.4" customHeight="1">
      <c r="A543" s="41"/>
      <c r="B543" s="47"/>
      <c r="C543" s="309" t="s">
        <v>4269</v>
      </c>
      <c r="D543" s="309" t="s">
        <v>218</v>
      </c>
      <c r="E543" s="41"/>
      <c r="F543" s="41"/>
      <c r="G543" s="41"/>
      <c r="H543" s="47"/>
    </row>
    <row r="544" s="2" customFormat="1" ht="16.8" customHeight="1">
      <c r="A544" s="41"/>
      <c r="B544" s="47"/>
      <c r="C544" s="310" t="s">
        <v>3137</v>
      </c>
      <c r="D544" s="311" t="s">
        <v>3137</v>
      </c>
      <c r="E544" s="312" t="s">
        <v>19</v>
      </c>
      <c r="F544" s="313">
        <v>3.1499999999999999</v>
      </c>
      <c r="G544" s="41"/>
      <c r="H544" s="47"/>
    </row>
    <row r="545" s="2" customFormat="1" ht="16.8" customHeight="1">
      <c r="A545" s="41"/>
      <c r="B545" s="47"/>
      <c r="C545" s="314" t="s">
        <v>3137</v>
      </c>
      <c r="D545" s="314" t="s">
        <v>3138</v>
      </c>
      <c r="E545" s="20" t="s">
        <v>19</v>
      </c>
      <c r="F545" s="315">
        <v>3.1499999999999999</v>
      </c>
      <c r="G545" s="41"/>
      <c r="H545" s="47"/>
    </row>
    <row r="546" s="2" customFormat="1" ht="16.8" customHeight="1">
      <c r="A546" s="41"/>
      <c r="B546" s="47"/>
      <c r="C546" s="310" t="s">
        <v>3141</v>
      </c>
      <c r="D546" s="311" t="s">
        <v>3141</v>
      </c>
      <c r="E546" s="312" t="s">
        <v>19</v>
      </c>
      <c r="F546" s="313">
        <v>0.010999999999999999</v>
      </c>
      <c r="G546" s="41"/>
      <c r="H546" s="47"/>
    </row>
    <row r="547" s="2" customFormat="1" ht="16.8" customHeight="1">
      <c r="A547" s="41"/>
      <c r="B547" s="47"/>
      <c r="C547" s="314" t="s">
        <v>3141</v>
      </c>
      <c r="D547" s="314" t="s">
        <v>3142</v>
      </c>
      <c r="E547" s="20" t="s">
        <v>19</v>
      </c>
      <c r="F547" s="315">
        <v>0.010999999999999999</v>
      </c>
      <c r="G547" s="41"/>
      <c r="H547" s="47"/>
    </row>
    <row r="548" s="2" customFormat="1" ht="16.8" customHeight="1">
      <c r="A548" s="41"/>
      <c r="B548" s="47"/>
      <c r="C548" s="310" t="s">
        <v>3144</v>
      </c>
      <c r="D548" s="311" t="s">
        <v>3144</v>
      </c>
      <c r="E548" s="312" t="s">
        <v>19</v>
      </c>
      <c r="F548" s="313">
        <v>3</v>
      </c>
      <c r="G548" s="41"/>
      <c r="H548" s="47"/>
    </row>
    <row r="549" s="2" customFormat="1" ht="16.8" customHeight="1">
      <c r="A549" s="41"/>
      <c r="B549" s="47"/>
      <c r="C549" s="314" t="s">
        <v>3144</v>
      </c>
      <c r="D549" s="314" t="s">
        <v>98</v>
      </c>
      <c r="E549" s="20" t="s">
        <v>19</v>
      </c>
      <c r="F549" s="315">
        <v>3</v>
      </c>
      <c r="G549" s="41"/>
      <c r="H549" s="47"/>
    </row>
    <row r="550" s="2" customFormat="1" ht="16.8" customHeight="1">
      <c r="A550" s="41"/>
      <c r="B550" s="47"/>
      <c r="C550" s="310" t="s">
        <v>3146</v>
      </c>
      <c r="D550" s="311" t="s">
        <v>3146</v>
      </c>
      <c r="E550" s="312" t="s">
        <v>19</v>
      </c>
      <c r="F550" s="313">
        <v>2</v>
      </c>
      <c r="G550" s="41"/>
      <c r="H550" s="47"/>
    </row>
    <row r="551" s="2" customFormat="1" ht="16.8" customHeight="1">
      <c r="A551" s="41"/>
      <c r="B551" s="47"/>
      <c r="C551" s="314" t="s">
        <v>3146</v>
      </c>
      <c r="D551" s="314" t="s">
        <v>3147</v>
      </c>
      <c r="E551" s="20" t="s">
        <v>19</v>
      </c>
      <c r="F551" s="315">
        <v>2</v>
      </c>
      <c r="G551" s="41"/>
      <c r="H551" s="47"/>
    </row>
    <row r="552" s="2" customFormat="1" ht="16.8" customHeight="1">
      <c r="A552" s="41"/>
      <c r="B552" s="47"/>
      <c r="C552" s="310" t="s">
        <v>3149</v>
      </c>
      <c r="D552" s="311" t="s">
        <v>3149</v>
      </c>
      <c r="E552" s="312" t="s">
        <v>19</v>
      </c>
      <c r="F552" s="313">
        <v>1.26</v>
      </c>
      <c r="G552" s="41"/>
      <c r="H552" s="47"/>
    </row>
    <row r="553" s="2" customFormat="1" ht="16.8" customHeight="1">
      <c r="A553" s="41"/>
      <c r="B553" s="47"/>
      <c r="C553" s="314" t="s">
        <v>3149</v>
      </c>
      <c r="D553" s="314" t="s">
        <v>3150</v>
      </c>
      <c r="E553" s="20" t="s">
        <v>19</v>
      </c>
      <c r="F553" s="315">
        <v>1.26</v>
      </c>
      <c r="G553" s="41"/>
      <c r="H553" s="47"/>
    </row>
    <row r="554" s="2" customFormat="1" ht="16.8" customHeight="1">
      <c r="A554" s="41"/>
      <c r="B554" s="47"/>
      <c r="C554" s="310" t="s">
        <v>3152</v>
      </c>
      <c r="D554" s="311" t="s">
        <v>3152</v>
      </c>
      <c r="E554" s="312" t="s">
        <v>19</v>
      </c>
      <c r="F554" s="313">
        <v>1.26</v>
      </c>
      <c r="G554" s="41"/>
      <c r="H554" s="47"/>
    </row>
    <row r="555" s="2" customFormat="1" ht="16.8" customHeight="1">
      <c r="A555" s="41"/>
      <c r="B555" s="47"/>
      <c r="C555" s="314" t="s">
        <v>3152</v>
      </c>
      <c r="D555" s="314" t="s">
        <v>3153</v>
      </c>
      <c r="E555" s="20" t="s">
        <v>19</v>
      </c>
      <c r="F555" s="315">
        <v>1.26</v>
      </c>
      <c r="G555" s="41"/>
      <c r="H555" s="47"/>
    </row>
    <row r="556" s="2" customFormat="1" ht="16.8" customHeight="1">
      <c r="A556" s="41"/>
      <c r="B556" s="47"/>
      <c r="C556" s="310" t="s">
        <v>3159</v>
      </c>
      <c r="D556" s="311" t="s">
        <v>3159</v>
      </c>
      <c r="E556" s="312" t="s">
        <v>19</v>
      </c>
      <c r="F556" s="313">
        <v>1.26</v>
      </c>
      <c r="G556" s="41"/>
      <c r="H556" s="47"/>
    </row>
    <row r="557" s="2" customFormat="1" ht="16.8" customHeight="1">
      <c r="A557" s="41"/>
      <c r="B557" s="47"/>
      <c r="C557" s="314" t="s">
        <v>3159</v>
      </c>
      <c r="D557" s="314" t="s">
        <v>3150</v>
      </c>
      <c r="E557" s="20" t="s">
        <v>19</v>
      </c>
      <c r="F557" s="315">
        <v>1.26</v>
      </c>
      <c r="G557" s="41"/>
      <c r="H557" s="47"/>
    </row>
    <row r="558" s="2" customFormat="1" ht="16.8" customHeight="1">
      <c r="A558" s="41"/>
      <c r="B558" s="47"/>
      <c r="C558" s="310" t="s">
        <v>3164</v>
      </c>
      <c r="D558" s="311" t="s">
        <v>3164</v>
      </c>
      <c r="E558" s="312" t="s">
        <v>19</v>
      </c>
      <c r="F558" s="313">
        <v>220</v>
      </c>
      <c r="G558" s="41"/>
      <c r="H558" s="47"/>
    </row>
    <row r="559" s="2" customFormat="1" ht="16.8" customHeight="1">
      <c r="A559" s="41"/>
      <c r="B559" s="47"/>
      <c r="C559" s="314" t="s">
        <v>3164</v>
      </c>
      <c r="D559" s="314" t="s">
        <v>3165</v>
      </c>
      <c r="E559" s="20" t="s">
        <v>19</v>
      </c>
      <c r="F559" s="315">
        <v>220</v>
      </c>
      <c r="G559" s="41"/>
      <c r="H559" s="47"/>
    </row>
    <row r="560" s="2" customFormat="1" ht="16.8" customHeight="1">
      <c r="A560" s="41"/>
      <c r="B560" s="47"/>
      <c r="C560" s="310" t="s">
        <v>3170</v>
      </c>
      <c r="D560" s="311" t="s">
        <v>3170</v>
      </c>
      <c r="E560" s="312" t="s">
        <v>19</v>
      </c>
      <c r="F560" s="313">
        <v>1.26</v>
      </c>
      <c r="G560" s="41"/>
      <c r="H560" s="47"/>
    </row>
    <row r="561" s="2" customFormat="1" ht="16.8" customHeight="1">
      <c r="A561" s="41"/>
      <c r="B561" s="47"/>
      <c r="C561" s="314" t="s">
        <v>3170</v>
      </c>
      <c r="D561" s="314" t="s">
        <v>3171</v>
      </c>
      <c r="E561" s="20" t="s">
        <v>19</v>
      </c>
      <c r="F561" s="315">
        <v>1.26</v>
      </c>
      <c r="G561" s="41"/>
      <c r="H561" s="47"/>
    </row>
    <row r="562" s="2" customFormat="1" ht="16.8" customHeight="1">
      <c r="A562" s="41"/>
      <c r="B562" s="47"/>
      <c r="C562" s="310" t="s">
        <v>3154</v>
      </c>
      <c r="D562" s="311" t="s">
        <v>3154</v>
      </c>
      <c r="E562" s="312" t="s">
        <v>19</v>
      </c>
      <c r="F562" s="313">
        <v>3</v>
      </c>
      <c r="G562" s="41"/>
      <c r="H562" s="47"/>
    </row>
    <row r="563" s="2" customFormat="1" ht="16.8" customHeight="1">
      <c r="A563" s="41"/>
      <c r="B563" s="47"/>
      <c r="C563" s="314" t="s">
        <v>3154</v>
      </c>
      <c r="D563" s="314" t="s">
        <v>3155</v>
      </c>
      <c r="E563" s="20" t="s">
        <v>19</v>
      </c>
      <c r="F563" s="315">
        <v>3</v>
      </c>
      <c r="G563" s="41"/>
      <c r="H563" s="47"/>
    </row>
    <row r="564" s="2" customFormat="1" ht="26.4" customHeight="1">
      <c r="A564" s="41"/>
      <c r="B564" s="47"/>
      <c r="C564" s="309" t="s">
        <v>4270</v>
      </c>
      <c r="D564" s="309" t="s">
        <v>224</v>
      </c>
      <c r="E564" s="41"/>
      <c r="F564" s="41"/>
      <c r="G564" s="41"/>
      <c r="H564" s="47"/>
    </row>
    <row r="565" s="2" customFormat="1" ht="16.8" customHeight="1">
      <c r="A565" s="41"/>
      <c r="B565" s="47"/>
      <c r="C565" s="310" t="s">
        <v>299</v>
      </c>
      <c r="D565" s="311" t="s">
        <v>299</v>
      </c>
      <c r="E565" s="312" t="s">
        <v>19</v>
      </c>
      <c r="F565" s="313">
        <v>1</v>
      </c>
      <c r="G565" s="41"/>
      <c r="H565" s="47"/>
    </row>
    <row r="566" s="2" customFormat="1" ht="16.8" customHeight="1">
      <c r="A566" s="41"/>
      <c r="B566" s="47"/>
      <c r="C566" s="314" t="s">
        <v>299</v>
      </c>
      <c r="D566" s="314" t="s">
        <v>3266</v>
      </c>
      <c r="E566" s="20" t="s">
        <v>19</v>
      </c>
      <c r="F566" s="315">
        <v>1</v>
      </c>
      <c r="G566" s="41"/>
      <c r="H566" s="47"/>
    </row>
    <row r="567" s="2" customFormat="1" ht="16.8" customHeight="1">
      <c r="A567" s="41"/>
      <c r="B567" s="47"/>
      <c r="C567" s="310" t="s">
        <v>812</v>
      </c>
      <c r="D567" s="311" t="s">
        <v>812</v>
      </c>
      <c r="E567" s="312" t="s">
        <v>19</v>
      </c>
      <c r="F567" s="313">
        <v>59.426000000000002</v>
      </c>
      <c r="G567" s="41"/>
      <c r="H567" s="47"/>
    </row>
    <row r="568" s="2" customFormat="1" ht="16.8" customHeight="1">
      <c r="A568" s="41"/>
      <c r="B568" s="47"/>
      <c r="C568" s="314" t="s">
        <v>19</v>
      </c>
      <c r="D568" s="314" t="s">
        <v>4271</v>
      </c>
      <c r="E568" s="20" t="s">
        <v>19</v>
      </c>
      <c r="F568" s="315">
        <v>0</v>
      </c>
      <c r="G568" s="41"/>
      <c r="H568" s="47"/>
    </row>
    <row r="569" s="2" customFormat="1" ht="16.8" customHeight="1">
      <c r="A569" s="41"/>
      <c r="B569" s="47"/>
      <c r="C569" s="314" t="s">
        <v>812</v>
      </c>
      <c r="D569" s="314" t="s">
        <v>4272</v>
      </c>
      <c r="E569" s="20" t="s">
        <v>19</v>
      </c>
      <c r="F569" s="315">
        <v>59.426000000000002</v>
      </c>
      <c r="G569" s="41"/>
      <c r="H569" s="47"/>
    </row>
    <row r="570" s="2" customFormat="1" ht="16.8" customHeight="1">
      <c r="A570" s="41"/>
      <c r="B570" s="47"/>
      <c r="C570" s="310" t="s">
        <v>356</v>
      </c>
      <c r="D570" s="311" t="s">
        <v>356</v>
      </c>
      <c r="E570" s="312" t="s">
        <v>19</v>
      </c>
      <c r="F570" s="313">
        <v>35.308</v>
      </c>
      <c r="G570" s="41"/>
      <c r="H570" s="47"/>
    </row>
    <row r="571" s="2" customFormat="1" ht="16.8" customHeight="1">
      <c r="A571" s="41"/>
      <c r="B571" s="47"/>
      <c r="C571" s="314" t="s">
        <v>19</v>
      </c>
      <c r="D571" s="314" t="s">
        <v>4273</v>
      </c>
      <c r="E571" s="20" t="s">
        <v>19</v>
      </c>
      <c r="F571" s="315">
        <v>0</v>
      </c>
      <c r="G571" s="41"/>
      <c r="H571" s="47"/>
    </row>
    <row r="572" s="2" customFormat="1" ht="16.8" customHeight="1">
      <c r="A572" s="41"/>
      <c r="B572" s="47"/>
      <c r="C572" s="314" t="s">
        <v>356</v>
      </c>
      <c r="D572" s="314" t="s">
        <v>4274</v>
      </c>
      <c r="E572" s="20" t="s">
        <v>19</v>
      </c>
      <c r="F572" s="315">
        <v>35.308</v>
      </c>
      <c r="G572" s="41"/>
      <c r="H572" s="47"/>
    </row>
    <row r="573" s="2" customFormat="1" ht="16.8" customHeight="1">
      <c r="A573" s="41"/>
      <c r="B573" s="47"/>
      <c r="C573" s="310" t="s">
        <v>360</v>
      </c>
      <c r="D573" s="311" t="s">
        <v>360</v>
      </c>
      <c r="E573" s="312" t="s">
        <v>19</v>
      </c>
      <c r="F573" s="313">
        <v>3.5310000000000001</v>
      </c>
      <c r="G573" s="41"/>
      <c r="H573" s="47"/>
    </row>
    <row r="574" s="2" customFormat="1" ht="16.8" customHeight="1">
      <c r="A574" s="41"/>
      <c r="B574" s="47"/>
      <c r="C574" s="314" t="s">
        <v>19</v>
      </c>
      <c r="D574" s="314" t="s">
        <v>4275</v>
      </c>
      <c r="E574" s="20" t="s">
        <v>19</v>
      </c>
      <c r="F574" s="315">
        <v>0</v>
      </c>
      <c r="G574" s="41"/>
      <c r="H574" s="47"/>
    </row>
    <row r="575" s="2" customFormat="1" ht="16.8" customHeight="1">
      <c r="A575" s="41"/>
      <c r="B575" s="47"/>
      <c r="C575" s="314" t="s">
        <v>360</v>
      </c>
      <c r="D575" s="314" t="s">
        <v>4276</v>
      </c>
      <c r="E575" s="20" t="s">
        <v>19</v>
      </c>
      <c r="F575" s="315">
        <v>3.5310000000000001</v>
      </c>
      <c r="G575" s="41"/>
      <c r="H575" s="47"/>
    </row>
    <row r="576" s="2" customFormat="1" ht="16.8" customHeight="1">
      <c r="A576" s="41"/>
      <c r="B576" s="47"/>
      <c r="C576" s="310" t="s">
        <v>365</v>
      </c>
      <c r="D576" s="311" t="s">
        <v>365</v>
      </c>
      <c r="E576" s="312" t="s">
        <v>19</v>
      </c>
      <c r="F576" s="313">
        <v>70.402000000000001</v>
      </c>
      <c r="G576" s="41"/>
      <c r="H576" s="47"/>
    </row>
    <row r="577" s="2" customFormat="1" ht="16.8" customHeight="1">
      <c r="A577" s="41"/>
      <c r="B577" s="47"/>
      <c r="C577" s="314" t="s">
        <v>19</v>
      </c>
      <c r="D577" s="314" t="s">
        <v>4277</v>
      </c>
      <c r="E577" s="20" t="s">
        <v>19</v>
      </c>
      <c r="F577" s="315">
        <v>0</v>
      </c>
      <c r="G577" s="41"/>
      <c r="H577" s="47"/>
    </row>
    <row r="578" s="2" customFormat="1" ht="16.8" customHeight="1">
      <c r="A578" s="41"/>
      <c r="B578" s="47"/>
      <c r="C578" s="314" t="s">
        <v>365</v>
      </c>
      <c r="D578" s="314" t="s">
        <v>4278</v>
      </c>
      <c r="E578" s="20" t="s">
        <v>19</v>
      </c>
      <c r="F578" s="315">
        <v>70.402000000000001</v>
      </c>
      <c r="G578" s="41"/>
      <c r="H578" s="47"/>
    </row>
    <row r="579" s="2" customFormat="1" ht="16.8" customHeight="1">
      <c r="A579" s="41"/>
      <c r="B579" s="47"/>
      <c r="C579" s="310" t="s">
        <v>374</v>
      </c>
      <c r="D579" s="311" t="s">
        <v>374</v>
      </c>
      <c r="E579" s="312" t="s">
        <v>19</v>
      </c>
      <c r="F579" s="313">
        <v>14.372999999999999</v>
      </c>
      <c r="G579" s="41"/>
      <c r="H579" s="47"/>
    </row>
    <row r="580" s="2" customFormat="1" ht="16.8" customHeight="1">
      <c r="A580" s="41"/>
      <c r="B580" s="47"/>
      <c r="C580" s="314" t="s">
        <v>19</v>
      </c>
      <c r="D580" s="314" t="s">
        <v>4279</v>
      </c>
      <c r="E580" s="20" t="s">
        <v>19</v>
      </c>
      <c r="F580" s="315">
        <v>0</v>
      </c>
      <c r="G580" s="41"/>
      <c r="H580" s="47"/>
    </row>
    <row r="581" s="2" customFormat="1" ht="16.8" customHeight="1">
      <c r="A581" s="41"/>
      <c r="B581" s="47"/>
      <c r="C581" s="314" t="s">
        <v>374</v>
      </c>
      <c r="D581" s="314" t="s">
        <v>4280</v>
      </c>
      <c r="E581" s="20" t="s">
        <v>19</v>
      </c>
      <c r="F581" s="315">
        <v>14.372999999999999</v>
      </c>
      <c r="G581" s="41"/>
      <c r="H581" s="47"/>
    </row>
    <row r="582" s="2" customFormat="1" ht="16.8" customHeight="1">
      <c r="A582" s="41"/>
      <c r="B582" s="47"/>
      <c r="C582" s="310" t="s">
        <v>396</v>
      </c>
      <c r="D582" s="311" t="s">
        <v>396</v>
      </c>
      <c r="E582" s="312" t="s">
        <v>19</v>
      </c>
      <c r="F582" s="313">
        <v>3.7509999999999999</v>
      </c>
      <c r="G582" s="41"/>
      <c r="H582" s="47"/>
    </row>
    <row r="583" s="2" customFormat="1" ht="16.8" customHeight="1">
      <c r="A583" s="41"/>
      <c r="B583" s="47"/>
      <c r="C583" s="314" t="s">
        <v>396</v>
      </c>
      <c r="D583" s="314" t="s">
        <v>3269</v>
      </c>
      <c r="E583" s="20" t="s">
        <v>19</v>
      </c>
      <c r="F583" s="315">
        <v>3.7509999999999999</v>
      </c>
      <c r="G583" s="41"/>
      <c r="H583" s="47"/>
    </row>
    <row r="584" s="2" customFormat="1" ht="16.8" customHeight="1">
      <c r="A584" s="41"/>
      <c r="B584" s="47"/>
      <c r="C584" s="310" t="s">
        <v>386</v>
      </c>
      <c r="D584" s="311" t="s">
        <v>386</v>
      </c>
      <c r="E584" s="312" t="s">
        <v>19</v>
      </c>
      <c r="F584" s="313">
        <v>33.874000000000002</v>
      </c>
      <c r="G584" s="41"/>
      <c r="H584" s="47"/>
    </row>
    <row r="585" s="2" customFormat="1" ht="16.8" customHeight="1">
      <c r="A585" s="41"/>
      <c r="B585" s="47"/>
      <c r="C585" s="314" t="s">
        <v>386</v>
      </c>
      <c r="D585" s="314" t="s">
        <v>3274</v>
      </c>
      <c r="E585" s="20" t="s">
        <v>19</v>
      </c>
      <c r="F585" s="315">
        <v>33.874000000000002</v>
      </c>
      <c r="G585" s="41"/>
      <c r="H585" s="47"/>
    </row>
    <row r="586" s="2" customFormat="1" ht="16.8" customHeight="1">
      <c r="A586" s="41"/>
      <c r="B586" s="47"/>
      <c r="C586" s="310" t="s">
        <v>402</v>
      </c>
      <c r="D586" s="311" t="s">
        <v>402</v>
      </c>
      <c r="E586" s="312" t="s">
        <v>19</v>
      </c>
      <c r="F586" s="313">
        <v>14.343</v>
      </c>
      <c r="G586" s="41"/>
      <c r="H586" s="47"/>
    </row>
    <row r="587" s="2" customFormat="1" ht="16.8" customHeight="1">
      <c r="A587" s="41"/>
      <c r="B587" s="47"/>
      <c r="C587" s="314" t="s">
        <v>19</v>
      </c>
      <c r="D587" s="314" t="s">
        <v>4281</v>
      </c>
      <c r="E587" s="20" t="s">
        <v>19</v>
      </c>
      <c r="F587" s="315">
        <v>0</v>
      </c>
      <c r="G587" s="41"/>
      <c r="H587" s="47"/>
    </row>
    <row r="588" s="2" customFormat="1" ht="16.8" customHeight="1">
      <c r="A588" s="41"/>
      <c r="B588" s="47"/>
      <c r="C588" s="314" t="s">
        <v>402</v>
      </c>
      <c r="D588" s="314" t="s">
        <v>4282</v>
      </c>
      <c r="E588" s="20" t="s">
        <v>19</v>
      </c>
      <c r="F588" s="315">
        <v>14.343</v>
      </c>
      <c r="G588" s="41"/>
      <c r="H588" s="47"/>
    </row>
    <row r="589" s="2" customFormat="1" ht="16.8" customHeight="1">
      <c r="A589" s="41"/>
      <c r="B589" s="47"/>
      <c r="C589" s="310" t="s">
        <v>410</v>
      </c>
      <c r="D589" s="311" t="s">
        <v>410</v>
      </c>
      <c r="E589" s="312" t="s">
        <v>19</v>
      </c>
      <c r="F589" s="313">
        <v>3.056</v>
      </c>
      <c r="G589" s="41"/>
      <c r="H589" s="47"/>
    </row>
    <row r="590" s="2" customFormat="1" ht="16.8" customHeight="1">
      <c r="A590" s="41"/>
      <c r="B590" s="47"/>
      <c r="C590" s="314" t="s">
        <v>410</v>
      </c>
      <c r="D590" s="314" t="s">
        <v>4283</v>
      </c>
      <c r="E590" s="20" t="s">
        <v>19</v>
      </c>
      <c r="F590" s="315">
        <v>3.056</v>
      </c>
      <c r="G590" s="41"/>
      <c r="H590" s="47"/>
    </row>
    <row r="591" s="2" customFormat="1" ht="16.8" customHeight="1">
      <c r="A591" s="41"/>
      <c r="B591" s="47"/>
      <c r="C591" s="310" t="s">
        <v>423</v>
      </c>
      <c r="D591" s="311" t="s">
        <v>423</v>
      </c>
      <c r="E591" s="312" t="s">
        <v>19</v>
      </c>
      <c r="F591" s="313">
        <v>264.81</v>
      </c>
      <c r="G591" s="41"/>
      <c r="H591" s="47"/>
    </row>
    <row r="592" s="2" customFormat="1" ht="16.8" customHeight="1">
      <c r="A592" s="41"/>
      <c r="B592" s="47"/>
      <c r="C592" s="314" t="s">
        <v>19</v>
      </c>
      <c r="D592" s="314" t="s">
        <v>4284</v>
      </c>
      <c r="E592" s="20" t="s">
        <v>19</v>
      </c>
      <c r="F592" s="315">
        <v>0</v>
      </c>
      <c r="G592" s="41"/>
      <c r="H592" s="47"/>
    </row>
    <row r="593" s="2" customFormat="1" ht="16.8" customHeight="1">
      <c r="A593" s="41"/>
      <c r="B593" s="47"/>
      <c r="C593" s="314" t="s">
        <v>423</v>
      </c>
      <c r="D593" s="314" t="s">
        <v>4285</v>
      </c>
      <c r="E593" s="20" t="s">
        <v>19</v>
      </c>
      <c r="F593" s="315">
        <v>264.81</v>
      </c>
      <c r="G593" s="41"/>
      <c r="H593" s="47"/>
    </row>
    <row r="594" s="2" customFormat="1" ht="16.8" customHeight="1">
      <c r="A594" s="41"/>
      <c r="B594" s="47"/>
      <c r="C594" s="310" t="s">
        <v>304</v>
      </c>
      <c r="D594" s="311" t="s">
        <v>304</v>
      </c>
      <c r="E594" s="312" t="s">
        <v>19</v>
      </c>
      <c r="F594" s="313">
        <v>1</v>
      </c>
      <c r="G594" s="41"/>
      <c r="H594" s="47"/>
    </row>
    <row r="595" s="2" customFormat="1" ht="16.8" customHeight="1">
      <c r="A595" s="41"/>
      <c r="B595" s="47"/>
      <c r="C595" s="314" t="s">
        <v>304</v>
      </c>
      <c r="D595" s="314" t="s">
        <v>3266</v>
      </c>
      <c r="E595" s="20" t="s">
        <v>19</v>
      </c>
      <c r="F595" s="315">
        <v>1</v>
      </c>
      <c r="G595" s="41"/>
      <c r="H595" s="47"/>
    </row>
    <row r="596" s="2" customFormat="1" ht="16.8" customHeight="1">
      <c r="A596" s="41"/>
      <c r="B596" s="47"/>
      <c r="C596" s="310" t="s">
        <v>816</v>
      </c>
      <c r="D596" s="311" t="s">
        <v>816</v>
      </c>
      <c r="E596" s="312" t="s">
        <v>19</v>
      </c>
      <c r="F596" s="313">
        <v>88.269999999999996</v>
      </c>
      <c r="G596" s="41"/>
      <c r="H596" s="47"/>
    </row>
    <row r="597" s="2" customFormat="1" ht="16.8" customHeight="1">
      <c r="A597" s="41"/>
      <c r="B597" s="47"/>
      <c r="C597" s="310" t="s">
        <v>450</v>
      </c>
      <c r="D597" s="311" t="s">
        <v>450</v>
      </c>
      <c r="E597" s="312" t="s">
        <v>19</v>
      </c>
      <c r="F597" s="313">
        <v>39.399999999999999</v>
      </c>
      <c r="G597" s="41"/>
      <c r="H597" s="47"/>
    </row>
    <row r="598" s="2" customFormat="1" ht="16.8" customHeight="1">
      <c r="A598" s="41"/>
      <c r="B598" s="47"/>
      <c r="C598" s="314" t="s">
        <v>450</v>
      </c>
      <c r="D598" s="314" t="s">
        <v>4286</v>
      </c>
      <c r="E598" s="20" t="s">
        <v>19</v>
      </c>
      <c r="F598" s="315">
        <v>39.399999999999999</v>
      </c>
      <c r="G598" s="41"/>
      <c r="H598" s="47"/>
    </row>
    <row r="599" s="2" customFormat="1" ht="16.8" customHeight="1">
      <c r="A599" s="41"/>
      <c r="B599" s="47"/>
      <c r="C599" s="310" t="s">
        <v>439</v>
      </c>
      <c r="D599" s="311" t="s">
        <v>439</v>
      </c>
      <c r="E599" s="312" t="s">
        <v>19</v>
      </c>
      <c r="F599" s="313">
        <v>3.1200000000000001</v>
      </c>
      <c r="G599" s="41"/>
      <c r="H599" s="47"/>
    </row>
    <row r="600" s="2" customFormat="1" ht="16.8" customHeight="1">
      <c r="A600" s="41"/>
      <c r="B600" s="47"/>
      <c r="C600" s="314" t="s">
        <v>19</v>
      </c>
      <c r="D600" s="314" t="s">
        <v>4287</v>
      </c>
      <c r="E600" s="20" t="s">
        <v>19</v>
      </c>
      <c r="F600" s="315">
        <v>0</v>
      </c>
      <c r="G600" s="41"/>
      <c r="H600" s="47"/>
    </row>
    <row r="601" s="2" customFormat="1" ht="16.8" customHeight="1">
      <c r="A601" s="41"/>
      <c r="B601" s="47"/>
      <c r="C601" s="314" t="s">
        <v>439</v>
      </c>
      <c r="D601" s="314" t="s">
        <v>4288</v>
      </c>
      <c r="E601" s="20" t="s">
        <v>19</v>
      </c>
      <c r="F601" s="315">
        <v>3.1200000000000001</v>
      </c>
      <c r="G601" s="41"/>
      <c r="H601" s="47"/>
    </row>
    <row r="602" s="2" customFormat="1" ht="16.8" customHeight="1">
      <c r="A602" s="41"/>
      <c r="B602" s="47"/>
      <c r="C602" s="310" t="s">
        <v>831</v>
      </c>
      <c r="D602" s="311" t="s">
        <v>831</v>
      </c>
      <c r="E602" s="312" t="s">
        <v>19</v>
      </c>
      <c r="F602" s="313">
        <v>0.016</v>
      </c>
      <c r="G602" s="41"/>
      <c r="H602" s="47"/>
    </row>
    <row r="603" s="2" customFormat="1" ht="16.8" customHeight="1">
      <c r="A603" s="41"/>
      <c r="B603" s="47"/>
      <c r="C603" s="314" t="s">
        <v>831</v>
      </c>
      <c r="D603" s="314" t="s">
        <v>4289</v>
      </c>
      <c r="E603" s="20" t="s">
        <v>19</v>
      </c>
      <c r="F603" s="315">
        <v>0.016</v>
      </c>
      <c r="G603" s="41"/>
      <c r="H603" s="47"/>
    </row>
    <row r="604" s="2" customFormat="1" ht="16.8" customHeight="1">
      <c r="A604" s="41"/>
      <c r="B604" s="47"/>
      <c r="C604" s="310" t="s">
        <v>294</v>
      </c>
      <c r="D604" s="311" t="s">
        <v>294</v>
      </c>
      <c r="E604" s="312" t="s">
        <v>19</v>
      </c>
      <c r="F604" s="313">
        <v>1</v>
      </c>
      <c r="G604" s="41"/>
      <c r="H604" s="47"/>
    </row>
    <row r="605" s="2" customFormat="1" ht="16.8" customHeight="1">
      <c r="A605" s="41"/>
      <c r="B605" s="47"/>
      <c r="C605" s="310" t="s">
        <v>286</v>
      </c>
      <c r="D605" s="311" t="s">
        <v>286</v>
      </c>
      <c r="E605" s="312" t="s">
        <v>19</v>
      </c>
      <c r="F605" s="313">
        <v>1</v>
      </c>
      <c r="G605" s="41"/>
      <c r="H605" s="47"/>
    </row>
    <row r="606" s="2" customFormat="1" ht="16.8" customHeight="1">
      <c r="A606" s="41"/>
      <c r="B606" s="47"/>
      <c r="C606" s="310" t="s">
        <v>803</v>
      </c>
      <c r="D606" s="311" t="s">
        <v>803</v>
      </c>
      <c r="E606" s="312" t="s">
        <v>19</v>
      </c>
      <c r="F606" s="313">
        <v>1</v>
      </c>
      <c r="G606" s="41"/>
      <c r="H606" s="47"/>
    </row>
    <row r="607" s="2" customFormat="1" ht="16.8" customHeight="1">
      <c r="A607" s="41"/>
      <c r="B607" s="47"/>
      <c r="C607" s="310" t="s">
        <v>806</v>
      </c>
      <c r="D607" s="311" t="s">
        <v>806</v>
      </c>
      <c r="E607" s="312" t="s">
        <v>19</v>
      </c>
      <c r="F607" s="313">
        <v>240</v>
      </c>
      <c r="G607" s="41"/>
      <c r="H607" s="47"/>
    </row>
    <row r="608" s="2" customFormat="1" ht="16.8" customHeight="1">
      <c r="A608" s="41"/>
      <c r="B608" s="47"/>
      <c r="C608" s="314" t="s">
        <v>806</v>
      </c>
      <c r="D608" s="314" t="s">
        <v>4290</v>
      </c>
      <c r="E608" s="20" t="s">
        <v>19</v>
      </c>
      <c r="F608" s="315">
        <v>240</v>
      </c>
      <c r="G608" s="41"/>
      <c r="H608" s="47"/>
    </row>
    <row r="609" s="2" customFormat="1" ht="16.8" customHeight="1">
      <c r="A609" s="41"/>
      <c r="B609" s="47"/>
      <c r="C609" s="310" t="s">
        <v>323</v>
      </c>
      <c r="D609" s="311" t="s">
        <v>323</v>
      </c>
      <c r="E609" s="312" t="s">
        <v>19</v>
      </c>
      <c r="F609" s="313">
        <v>59.426000000000002</v>
      </c>
      <c r="G609" s="41"/>
      <c r="H609" s="47"/>
    </row>
    <row r="610" s="2" customFormat="1" ht="16.8" customHeight="1">
      <c r="A610" s="41"/>
      <c r="B610" s="47"/>
      <c r="C610" s="314" t="s">
        <v>19</v>
      </c>
      <c r="D610" s="314" t="s">
        <v>4271</v>
      </c>
      <c r="E610" s="20" t="s">
        <v>19</v>
      </c>
      <c r="F610" s="315">
        <v>0</v>
      </c>
      <c r="G610" s="41"/>
      <c r="H610" s="47"/>
    </row>
    <row r="611" s="2" customFormat="1" ht="16.8" customHeight="1">
      <c r="A611" s="41"/>
      <c r="B611" s="47"/>
      <c r="C611" s="314" t="s">
        <v>323</v>
      </c>
      <c r="D611" s="314" t="s">
        <v>4272</v>
      </c>
      <c r="E611" s="20" t="s">
        <v>19</v>
      </c>
      <c r="F611" s="315">
        <v>59.426000000000002</v>
      </c>
      <c r="G611" s="41"/>
      <c r="H611" s="47"/>
    </row>
    <row r="612" s="2" customFormat="1" ht="16.8" customHeight="1">
      <c r="A612" s="41"/>
      <c r="B612" s="47"/>
      <c r="C612" s="310" t="s">
        <v>335</v>
      </c>
      <c r="D612" s="311" t="s">
        <v>335</v>
      </c>
      <c r="E612" s="312" t="s">
        <v>19</v>
      </c>
      <c r="F612" s="313">
        <v>93.381</v>
      </c>
      <c r="G612" s="41"/>
      <c r="H612" s="47"/>
    </row>
    <row r="613" s="2" customFormat="1" ht="16.8" customHeight="1">
      <c r="A613" s="41"/>
      <c r="B613" s="47"/>
      <c r="C613" s="314" t="s">
        <v>19</v>
      </c>
      <c r="D613" s="314" t="s">
        <v>4291</v>
      </c>
      <c r="E613" s="20" t="s">
        <v>19</v>
      </c>
      <c r="F613" s="315">
        <v>0</v>
      </c>
      <c r="G613" s="41"/>
      <c r="H613" s="47"/>
    </row>
    <row r="614" s="2" customFormat="1" ht="16.8" customHeight="1">
      <c r="A614" s="41"/>
      <c r="B614" s="47"/>
      <c r="C614" s="314" t="s">
        <v>335</v>
      </c>
      <c r="D614" s="314" t="s">
        <v>4292</v>
      </c>
      <c r="E614" s="20" t="s">
        <v>19</v>
      </c>
      <c r="F614" s="315">
        <v>93.381</v>
      </c>
      <c r="G614" s="41"/>
      <c r="H614" s="47"/>
    </row>
    <row r="615" s="2" customFormat="1" ht="16.8" customHeight="1">
      <c r="A615" s="41"/>
      <c r="B615" s="47"/>
      <c r="C615" s="310" t="s">
        <v>342</v>
      </c>
      <c r="D615" s="311" t="s">
        <v>342</v>
      </c>
      <c r="E615" s="312" t="s">
        <v>19</v>
      </c>
      <c r="F615" s="313">
        <v>697.24699999999996</v>
      </c>
      <c r="G615" s="41"/>
      <c r="H615" s="47"/>
    </row>
    <row r="616" s="2" customFormat="1" ht="16.8" customHeight="1">
      <c r="A616" s="41"/>
      <c r="B616" s="47"/>
      <c r="C616" s="314" t="s">
        <v>19</v>
      </c>
      <c r="D616" s="314" t="s">
        <v>4293</v>
      </c>
      <c r="E616" s="20" t="s">
        <v>19</v>
      </c>
      <c r="F616" s="315">
        <v>0</v>
      </c>
      <c r="G616" s="41"/>
      <c r="H616" s="47"/>
    </row>
    <row r="617" s="2" customFormat="1" ht="16.8" customHeight="1">
      <c r="A617" s="41"/>
      <c r="B617" s="47"/>
      <c r="C617" s="314" t="s">
        <v>342</v>
      </c>
      <c r="D617" s="314" t="s">
        <v>4294</v>
      </c>
      <c r="E617" s="20" t="s">
        <v>19</v>
      </c>
      <c r="F617" s="315">
        <v>697.24699999999996</v>
      </c>
      <c r="G617" s="41"/>
      <c r="H617" s="47"/>
    </row>
    <row r="618" s="2" customFormat="1" ht="16.8" customHeight="1">
      <c r="A618" s="41"/>
      <c r="B618" s="47"/>
      <c r="C618" s="310" t="s">
        <v>404</v>
      </c>
      <c r="D618" s="311" t="s">
        <v>404</v>
      </c>
      <c r="E618" s="312" t="s">
        <v>19</v>
      </c>
      <c r="F618" s="313">
        <v>7.6390000000000002</v>
      </c>
      <c r="G618" s="41"/>
      <c r="H618" s="47"/>
    </row>
    <row r="619" s="2" customFormat="1" ht="16.8" customHeight="1">
      <c r="A619" s="41"/>
      <c r="B619" s="47"/>
      <c r="C619" s="314" t="s">
        <v>19</v>
      </c>
      <c r="D619" s="314" t="s">
        <v>4295</v>
      </c>
      <c r="E619" s="20" t="s">
        <v>19</v>
      </c>
      <c r="F619" s="315">
        <v>0</v>
      </c>
      <c r="G619" s="41"/>
      <c r="H619" s="47"/>
    </row>
    <row r="620" s="2" customFormat="1" ht="16.8" customHeight="1">
      <c r="A620" s="41"/>
      <c r="B620" s="47"/>
      <c r="C620" s="314" t="s">
        <v>404</v>
      </c>
      <c r="D620" s="314" t="s">
        <v>4296</v>
      </c>
      <c r="E620" s="20" t="s">
        <v>19</v>
      </c>
      <c r="F620" s="315">
        <v>7.6390000000000002</v>
      </c>
      <c r="G620" s="41"/>
      <c r="H620" s="47"/>
    </row>
    <row r="621" s="2" customFormat="1" ht="16.8" customHeight="1">
      <c r="A621" s="41"/>
      <c r="B621" s="47"/>
      <c r="C621" s="310" t="s">
        <v>425</v>
      </c>
      <c r="D621" s="311" t="s">
        <v>425</v>
      </c>
      <c r="E621" s="312" t="s">
        <v>19</v>
      </c>
      <c r="F621" s="313">
        <v>466.90600000000001</v>
      </c>
      <c r="G621" s="41"/>
      <c r="H621" s="47"/>
    </row>
    <row r="622" s="2" customFormat="1" ht="16.8" customHeight="1">
      <c r="A622" s="41"/>
      <c r="B622" s="47"/>
      <c r="C622" s="314" t="s">
        <v>425</v>
      </c>
      <c r="D622" s="314" t="s">
        <v>4297</v>
      </c>
      <c r="E622" s="20" t="s">
        <v>19</v>
      </c>
      <c r="F622" s="315">
        <v>466.90600000000001</v>
      </c>
      <c r="G622" s="41"/>
      <c r="H622" s="47"/>
    </row>
    <row r="623" s="2" customFormat="1" ht="16.8" customHeight="1">
      <c r="A623" s="41"/>
      <c r="B623" s="47"/>
      <c r="C623" s="310" t="s">
        <v>2203</v>
      </c>
      <c r="D623" s="311" t="s">
        <v>2203</v>
      </c>
      <c r="E623" s="312" t="s">
        <v>19</v>
      </c>
      <c r="F623" s="313">
        <v>155.63499999999999</v>
      </c>
      <c r="G623" s="41"/>
      <c r="H623" s="47"/>
    </row>
    <row r="624" s="2" customFormat="1" ht="16.8" customHeight="1">
      <c r="A624" s="41"/>
      <c r="B624" s="47"/>
      <c r="C624" s="310" t="s">
        <v>443</v>
      </c>
      <c r="D624" s="311" t="s">
        <v>443</v>
      </c>
      <c r="E624" s="312" t="s">
        <v>19</v>
      </c>
      <c r="F624" s="313">
        <v>6.2210000000000001</v>
      </c>
      <c r="G624" s="41"/>
      <c r="H624" s="47"/>
    </row>
    <row r="625" s="2" customFormat="1" ht="16.8" customHeight="1">
      <c r="A625" s="41"/>
      <c r="B625" s="47"/>
      <c r="C625" s="314" t="s">
        <v>19</v>
      </c>
      <c r="D625" s="314" t="s">
        <v>4298</v>
      </c>
      <c r="E625" s="20" t="s">
        <v>19</v>
      </c>
      <c r="F625" s="315">
        <v>0</v>
      </c>
      <c r="G625" s="41"/>
      <c r="H625" s="47"/>
    </row>
    <row r="626" s="2" customFormat="1" ht="16.8" customHeight="1">
      <c r="A626" s="41"/>
      <c r="B626" s="47"/>
      <c r="C626" s="314" t="s">
        <v>443</v>
      </c>
      <c r="D626" s="314" t="s">
        <v>4299</v>
      </c>
      <c r="E626" s="20" t="s">
        <v>19</v>
      </c>
      <c r="F626" s="315">
        <v>6.2210000000000001</v>
      </c>
      <c r="G626" s="41"/>
      <c r="H626" s="47"/>
    </row>
    <row r="627" s="2" customFormat="1" ht="16.8" customHeight="1">
      <c r="A627" s="41"/>
      <c r="B627" s="47"/>
      <c r="C627" s="310" t="s">
        <v>325</v>
      </c>
      <c r="D627" s="311" t="s">
        <v>325</v>
      </c>
      <c r="E627" s="312" t="s">
        <v>19</v>
      </c>
      <c r="F627" s="313">
        <v>63.811</v>
      </c>
      <c r="G627" s="41"/>
      <c r="H627" s="47"/>
    </row>
    <row r="628" s="2" customFormat="1" ht="16.8" customHeight="1">
      <c r="A628" s="41"/>
      <c r="B628" s="47"/>
      <c r="C628" s="314" t="s">
        <v>19</v>
      </c>
      <c r="D628" s="314" t="s">
        <v>4300</v>
      </c>
      <c r="E628" s="20" t="s">
        <v>19</v>
      </c>
      <c r="F628" s="315">
        <v>0</v>
      </c>
      <c r="G628" s="41"/>
      <c r="H628" s="47"/>
    </row>
    <row r="629" s="2" customFormat="1" ht="16.8" customHeight="1">
      <c r="A629" s="41"/>
      <c r="B629" s="47"/>
      <c r="C629" s="314" t="s">
        <v>325</v>
      </c>
      <c r="D629" s="314" t="s">
        <v>4301</v>
      </c>
      <c r="E629" s="20" t="s">
        <v>19</v>
      </c>
      <c r="F629" s="315">
        <v>63.811</v>
      </c>
      <c r="G629" s="41"/>
      <c r="H629" s="47"/>
    </row>
    <row r="630" s="2" customFormat="1" ht="16.8" customHeight="1">
      <c r="A630" s="41"/>
      <c r="B630" s="47"/>
      <c r="C630" s="310" t="s">
        <v>2204</v>
      </c>
      <c r="D630" s="311" t="s">
        <v>2204</v>
      </c>
      <c r="E630" s="312" t="s">
        <v>19</v>
      </c>
      <c r="F630" s="313">
        <v>21.981999999999999</v>
      </c>
      <c r="G630" s="41"/>
      <c r="H630" s="47"/>
    </row>
    <row r="631" s="2" customFormat="1" ht="16.8" customHeight="1">
      <c r="A631" s="41"/>
      <c r="B631" s="47"/>
      <c r="C631" s="314" t="s">
        <v>2204</v>
      </c>
      <c r="D631" s="314" t="s">
        <v>4302</v>
      </c>
      <c r="E631" s="20" t="s">
        <v>19</v>
      </c>
      <c r="F631" s="315">
        <v>21.981999999999999</v>
      </c>
      <c r="G631" s="41"/>
      <c r="H631" s="47"/>
    </row>
    <row r="632" s="2" customFormat="1" ht="16.8" customHeight="1">
      <c r="A632" s="41"/>
      <c r="B632" s="47"/>
      <c r="C632" s="310" t="s">
        <v>427</v>
      </c>
      <c r="D632" s="311" t="s">
        <v>427</v>
      </c>
      <c r="E632" s="312" t="s">
        <v>19</v>
      </c>
      <c r="F632" s="313">
        <v>152.77500000000001</v>
      </c>
      <c r="G632" s="41"/>
      <c r="H632" s="47"/>
    </row>
    <row r="633" s="2" customFormat="1" ht="16.8" customHeight="1">
      <c r="A633" s="41"/>
      <c r="B633" s="47"/>
      <c r="C633" s="314" t="s">
        <v>19</v>
      </c>
      <c r="D633" s="314" t="s">
        <v>3278</v>
      </c>
      <c r="E633" s="20" t="s">
        <v>19</v>
      </c>
      <c r="F633" s="315">
        <v>0</v>
      </c>
      <c r="G633" s="41"/>
      <c r="H633" s="47"/>
    </row>
    <row r="634" s="2" customFormat="1" ht="16.8" customHeight="1">
      <c r="A634" s="41"/>
      <c r="B634" s="47"/>
      <c r="C634" s="314" t="s">
        <v>427</v>
      </c>
      <c r="D634" s="314" t="s">
        <v>4303</v>
      </c>
      <c r="E634" s="20" t="s">
        <v>19</v>
      </c>
      <c r="F634" s="315">
        <v>152.77500000000001</v>
      </c>
      <c r="G634" s="41"/>
      <c r="H634" s="47"/>
    </row>
    <row r="635" s="2" customFormat="1" ht="16.8" customHeight="1">
      <c r="A635" s="41"/>
      <c r="B635" s="47"/>
      <c r="C635" s="310" t="s">
        <v>3279</v>
      </c>
      <c r="D635" s="311" t="s">
        <v>3279</v>
      </c>
      <c r="E635" s="312" t="s">
        <v>19</v>
      </c>
      <c r="F635" s="313">
        <v>50.924999999999997</v>
      </c>
      <c r="G635" s="41"/>
      <c r="H635" s="47"/>
    </row>
    <row r="636" s="2" customFormat="1" ht="16.8" customHeight="1">
      <c r="A636" s="41"/>
      <c r="B636" s="47"/>
      <c r="C636" s="314" t="s">
        <v>19</v>
      </c>
      <c r="D636" s="314" t="s">
        <v>3278</v>
      </c>
      <c r="E636" s="20" t="s">
        <v>19</v>
      </c>
      <c r="F636" s="315">
        <v>0</v>
      </c>
      <c r="G636" s="41"/>
      <c r="H636" s="47"/>
    </row>
    <row r="637" s="2" customFormat="1" ht="16.8" customHeight="1">
      <c r="A637" s="41"/>
      <c r="B637" s="47"/>
      <c r="C637" s="314" t="s">
        <v>3279</v>
      </c>
      <c r="D637" s="314" t="s">
        <v>3280</v>
      </c>
      <c r="E637" s="20" t="s">
        <v>19</v>
      </c>
      <c r="F637" s="315">
        <v>50.924999999999997</v>
      </c>
      <c r="G637" s="41"/>
      <c r="H637" s="47"/>
    </row>
    <row r="638" s="2" customFormat="1" ht="16.8" customHeight="1">
      <c r="A638" s="41"/>
      <c r="B638" s="47"/>
      <c r="C638" s="310" t="s">
        <v>437</v>
      </c>
      <c r="D638" s="311" t="s">
        <v>437</v>
      </c>
      <c r="E638" s="312" t="s">
        <v>19</v>
      </c>
      <c r="F638" s="313">
        <v>9.3409999999999993</v>
      </c>
      <c r="G638" s="41"/>
      <c r="H638" s="47"/>
    </row>
    <row r="639" s="2" customFormat="1" ht="16.8" customHeight="1">
      <c r="A639" s="41"/>
      <c r="B639" s="47"/>
      <c r="C639" s="314" t="s">
        <v>437</v>
      </c>
      <c r="D639" s="314" t="s">
        <v>4304</v>
      </c>
      <c r="E639" s="20" t="s">
        <v>19</v>
      </c>
      <c r="F639" s="315">
        <v>9.3409999999999993</v>
      </c>
      <c r="G639" s="41"/>
      <c r="H639" s="47"/>
    </row>
    <row r="640" s="2" customFormat="1" ht="16.8" customHeight="1">
      <c r="A640" s="41"/>
      <c r="B640" s="47"/>
      <c r="C640" s="310" t="s">
        <v>820</v>
      </c>
      <c r="D640" s="311" t="s">
        <v>820</v>
      </c>
      <c r="E640" s="312" t="s">
        <v>19</v>
      </c>
      <c r="F640" s="313">
        <v>148.005</v>
      </c>
      <c r="G640" s="41"/>
      <c r="H640" s="47"/>
    </row>
    <row r="641" s="2" customFormat="1" ht="16.8" customHeight="1">
      <c r="A641" s="41"/>
      <c r="B641" s="47"/>
      <c r="C641" s="314" t="s">
        <v>19</v>
      </c>
      <c r="D641" s="314" t="s">
        <v>4305</v>
      </c>
      <c r="E641" s="20" t="s">
        <v>19</v>
      </c>
      <c r="F641" s="315">
        <v>0</v>
      </c>
      <c r="G641" s="41"/>
      <c r="H641" s="47"/>
    </row>
    <row r="642" s="2" customFormat="1" ht="16.8" customHeight="1">
      <c r="A642" s="41"/>
      <c r="B642" s="47"/>
      <c r="C642" s="314" t="s">
        <v>820</v>
      </c>
      <c r="D642" s="314" t="s">
        <v>4306</v>
      </c>
      <c r="E642" s="20" t="s">
        <v>19</v>
      </c>
      <c r="F642" s="315">
        <v>148.005</v>
      </c>
      <c r="G642" s="41"/>
      <c r="H642" s="47"/>
    </row>
    <row r="643" s="2" customFormat="1" ht="16.8" customHeight="1">
      <c r="A643" s="41"/>
      <c r="B643" s="47"/>
      <c r="C643" s="310" t="s">
        <v>4307</v>
      </c>
      <c r="D643" s="311" t="s">
        <v>4307</v>
      </c>
      <c r="E643" s="312" t="s">
        <v>19</v>
      </c>
      <c r="F643" s="313">
        <v>884.49099999999999</v>
      </c>
      <c r="G643" s="41"/>
      <c r="H643" s="47"/>
    </row>
    <row r="644" s="2" customFormat="1" ht="16.8" customHeight="1">
      <c r="A644" s="41"/>
      <c r="B644" s="47"/>
      <c r="C644" s="314" t="s">
        <v>4307</v>
      </c>
      <c r="D644" s="314" t="s">
        <v>4308</v>
      </c>
      <c r="E644" s="20" t="s">
        <v>19</v>
      </c>
      <c r="F644" s="315">
        <v>884.49099999999999</v>
      </c>
      <c r="G644" s="41"/>
      <c r="H644" s="47"/>
    </row>
    <row r="645" s="2" customFormat="1" ht="16.8" customHeight="1">
      <c r="A645" s="41"/>
      <c r="B645" s="47"/>
      <c r="C645" s="310" t="s">
        <v>4309</v>
      </c>
      <c r="D645" s="311" t="s">
        <v>4309</v>
      </c>
      <c r="E645" s="312" t="s">
        <v>19</v>
      </c>
      <c r="F645" s="313">
        <v>294.82999999999998</v>
      </c>
      <c r="G645" s="41"/>
      <c r="H645" s="47"/>
    </row>
    <row r="646" s="2" customFormat="1" ht="16.8" customHeight="1">
      <c r="A646" s="41"/>
      <c r="B646" s="47"/>
      <c r="C646" s="310" t="s">
        <v>822</v>
      </c>
      <c r="D646" s="311" t="s">
        <v>822</v>
      </c>
      <c r="E646" s="312" t="s">
        <v>19</v>
      </c>
      <c r="F646" s="313">
        <v>271.24200000000002</v>
      </c>
      <c r="G646" s="41"/>
      <c r="H646" s="47"/>
    </row>
    <row r="647" s="2" customFormat="1" ht="16.8" customHeight="1">
      <c r="A647" s="41"/>
      <c r="B647" s="47"/>
      <c r="C647" s="314" t="s">
        <v>822</v>
      </c>
      <c r="D647" s="314" t="s">
        <v>4310</v>
      </c>
      <c r="E647" s="20" t="s">
        <v>19</v>
      </c>
      <c r="F647" s="315">
        <v>271.24200000000002</v>
      </c>
      <c r="G647" s="41"/>
      <c r="H647" s="47"/>
    </row>
    <row r="648" s="2" customFormat="1" ht="7.44" customHeight="1">
      <c r="A648" s="41"/>
      <c r="B648" s="170"/>
      <c r="C648" s="171"/>
      <c r="D648" s="171"/>
      <c r="E648" s="171"/>
      <c r="F648" s="171"/>
      <c r="G648" s="171"/>
      <c r="H648" s="47"/>
    </row>
    <row r="649" s="2" customFormat="1">
      <c r="A649" s="41"/>
      <c r="B649" s="41"/>
      <c r="C649" s="41"/>
      <c r="D649" s="41"/>
      <c r="E649" s="41"/>
      <c r="F649" s="41"/>
      <c r="G649" s="41"/>
      <c r="H649" s="41"/>
    </row>
  </sheetData>
  <sheetProtection sheet="1" formatColumns="0" formatRows="0" objects="1" scenarios="1" spinCount="100000" saltValue="xTxwSN7rz9VDdPzkDegU8O4Gh6J/0n+BQOyg1UABjiWZakQk9GjtjIxWnMYLHD+RmGMqFnbQqAse5O90cE42vg==" hashValue="i981iozopZDJjuqgDKEt5Itqq2MOVGXv1v8S4GFP1JgKNaTV9Pbw/hf+wvZaBPgwkDFlFYsDB5fQM34gUl0hYg==" algorithmName="SHA-512" password="CC35"/>
  <mergeCells count="2">
    <mergeCell ref="D5:F5"/>
    <mergeCell ref="D6:F6"/>
  </mergeCells>
  <pageSetup paperSize="9" orientation="landscape" blackAndWhite="1" fitToHeight="0"/>
  <headerFooter>
    <oddFooter>&amp;CStrana &amp;P z &amp;N</oddFooter>
  </headerFooter>
  <drawing r:id="rId1"/>
</worksheet>
</file>

<file path=xl/worksheets/sheet4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17" customWidth="1"/>
    <col min="2" max="2" width="1.667969" style="317" customWidth="1"/>
    <col min="3" max="4" width="5" style="317" customWidth="1"/>
    <col min="5" max="5" width="11.66016" style="317" customWidth="1"/>
    <col min="6" max="6" width="9.160156" style="317" customWidth="1"/>
    <col min="7" max="7" width="5" style="317" customWidth="1"/>
    <col min="8" max="8" width="77.83203" style="317" customWidth="1"/>
    <col min="9" max="10" width="20" style="317" customWidth="1"/>
    <col min="11" max="11" width="1.667969" style="317" customWidth="1"/>
  </cols>
  <sheetData>
    <row r="1" s="1" customFormat="1" ht="37.5" customHeight="1"/>
    <row r="2" s="1" customFormat="1" ht="7.5" customHeight="1">
      <c r="B2" s="318"/>
      <c r="C2" s="319"/>
      <c r="D2" s="319"/>
      <c r="E2" s="319"/>
      <c r="F2" s="319"/>
      <c r="G2" s="319"/>
      <c r="H2" s="319"/>
      <c r="I2" s="319"/>
      <c r="J2" s="319"/>
      <c r="K2" s="320"/>
    </row>
    <row r="3" s="17" customFormat="1" ht="45" customHeight="1">
      <c r="B3" s="321"/>
      <c r="C3" s="322" t="s">
        <v>4311</v>
      </c>
      <c r="D3" s="322"/>
      <c r="E3" s="322"/>
      <c r="F3" s="322"/>
      <c r="G3" s="322"/>
      <c r="H3" s="322"/>
      <c r="I3" s="322"/>
      <c r="J3" s="322"/>
      <c r="K3" s="323"/>
    </row>
    <row r="4" s="1" customFormat="1" ht="25.5" customHeight="1">
      <c r="B4" s="324"/>
      <c r="C4" s="325" t="s">
        <v>4312</v>
      </c>
      <c r="D4" s="325"/>
      <c r="E4" s="325"/>
      <c r="F4" s="325"/>
      <c r="G4" s="325"/>
      <c r="H4" s="325"/>
      <c r="I4" s="325"/>
      <c r="J4" s="325"/>
      <c r="K4" s="326"/>
    </row>
    <row r="5" s="1" customFormat="1" ht="5.25" customHeight="1">
      <c r="B5" s="324"/>
      <c r="C5" s="327"/>
      <c r="D5" s="327"/>
      <c r="E5" s="327"/>
      <c r="F5" s="327"/>
      <c r="G5" s="327"/>
      <c r="H5" s="327"/>
      <c r="I5" s="327"/>
      <c r="J5" s="327"/>
      <c r="K5" s="326"/>
    </row>
    <row r="6" s="1" customFormat="1" ht="15" customHeight="1">
      <c r="B6" s="324"/>
      <c r="C6" s="328" t="s">
        <v>4313</v>
      </c>
      <c r="D6" s="328"/>
      <c r="E6" s="328"/>
      <c r="F6" s="328"/>
      <c r="G6" s="328"/>
      <c r="H6" s="328"/>
      <c r="I6" s="328"/>
      <c r="J6" s="328"/>
      <c r="K6" s="326"/>
    </row>
    <row r="7" s="1" customFormat="1" ht="15" customHeight="1">
      <c r="B7" s="329"/>
      <c r="C7" s="328" t="s">
        <v>4314</v>
      </c>
      <c r="D7" s="328"/>
      <c r="E7" s="328"/>
      <c r="F7" s="328"/>
      <c r="G7" s="328"/>
      <c r="H7" s="328"/>
      <c r="I7" s="328"/>
      <c r="J7" s="328"/>
      <c r="K7" s="326"/>
    </row>
    <row r="8" s="1" customFormat="1" ht="12.75" customHeight="1">
      <c r="B8" s="329"/>
      <c r="C8" s="328"/>
      <c r="D8" s="328"/>
      <c r="E8" s="328"/>
      <c r="F8" s="328"/>
      <c r="G8" s="328"/>
      <c r="H8" s="328"/>
      <c r="I8" s="328"/>
      <c r="J8" s="328"/>
      <c r="K8" s="326"/>
    </row>
    <row r="9" s="1" customFormat="1" ht="15" customHeight="1">
      <c r="B9" s="329"/>
      <c r="C9" s="328" t="s">
        <v>4315</v>
      </c>
      <c r="D9" s="328"/>
      <c r="E9" s="328"/>
      <c r="F9" s="328"/>
      <c r="G9" s="328"/>
      <c r="H9" s="328"/>
      <c r="I9" s="328"/>
      <c r="J9" s="328"/>
      <c r="K9" s="326"/>
    </row>
    <row r="10" s="1" customFormat="1" ht="15" customHeight="1">
      <c r="B10" s="329"/>
      <c r="C10" s="328"/>
      <c r="D10" s="328" t="s">
        <v>4316</v>
      </c>
      <c r="E10" s="328"/>
      <c r="F10" s="328"/>
      <c r="G10" s="328"/>
      <c r="H10" s="328"/>
      <c r="I10" s="328"/>
      <c r="J10" s="328"/>
      <c r="K10" s="326"/>
    </row>
    <row r="11" s="1" customFormat="1" ht="15" customHeight="1">
      <c r="B11" s="329"/>
      <c r="C11" s="330"/>
      <c r="D11" s="328" t="s">
        <v>4317</v>
      </c>
      <c r="E11" s="328"/>
      <c r="F11" s="328"/>
      <c r="G11" s="328"/>
      <c r="H11" s="328"/>
      <c r="I11" s="328"/>
      <c r="J11" s="328"/>
      <c r="K11" s="326"/>
    </row>
    <row r="12" s="1" customFormat="1" ht="15" customHeight="1">
      <c r="B12" s="329"/>
      <c r="C12" s="330"/>
      <c r="D12" s="328"/>
      <c r="E12" s="328"/>
      <c r="F12" s="328"/>
      <c r="G12" s="328"/>
      <c r="H12" s="328"/>
      <c r="I12" s="328"/>
      <c r="J12" s="328"/>
      <c r="K12" s="326"/>
    </row>
    <row r="13" s="1" customFormat="1" ht="15" customHeight="1">
      <c r="B13" s="329"/>
      <c r="C13" s="330"/>
      <c r="D13" s="331" t="s">
        <v>4318</v>
      </c>
      <c r="E13" s="328"/>
      <c r="F13" s="328"/>
      <c r="G13" s="328"/>
      <c r="H13" s="328"/>
      <c r="I13" s="328"/>
      <c r="J13" s="328"/>
      <c r="K13" s="326"/>
    </row>
    <row r="14" s="1" customFormat="1" ht="12.75" customHeight="1">
      <c r="B14" s="329"/>
      <c r="C14" s="330"/>
      <c r="D14" s="330"/>
      <c r="E14" s="330"/>
      <c r="F14" s="330"/>
      <c r="G14" s="330"/>
      <c r="H14" s="330"/>
      <c r="I14" s="330"/>
      <c r="J14" s="330"/>
      <c r="K14" s="326"/>
    </row>
    <row r="15" s="1" customFormat="1" ht="15" customHeight="1">
      <c r="B15" s="329"/>
      <c r="C15" s="330"/>
      <c r="D15" s="328" t="s">
        <v>4319</v>
      </c>
      <c r="E15" s="328"/>
      <c r="F15" s="328"/>
      <c r="G15" s="328"/>
      <c r="H15" s="328"/>
      <c r="I15" s="328"/>
      <c r="J15" s="328"/>
      <c r="K15" s="326"/>
    </row>
    <row r="16" s="1" customFormat="1" ht="15" customHeight="1">
      <c r="B16" s="329"/>
      <c r="C16" s="330"/>
      <c r="D16" s="328" t="s">
        <v>4320</v>
      </c>
      <c r="E16" s="328"/>
      <c r="F16" s="328"/>
      <c r="G16" s="328"/>
      <c r="H16" s="328"/>
      <c r="I16" s="328"/>
      <c r="J16" s="328"/>
      <c r="K16" s="326"/>
    </row>
    <row r="17" s="1" customFormat="1" ht="15" customHeight="1">
      <c r="B17" s="329"/>
      <c r="C17" s="330"/>
      <c r="D17" s="328" t="s">
        <v>4321</v>
      </c>
      <c r="E17" s="328"/>
      <c r="F17" s="328"/>
      <c r="G17" s="328"/>
      <c r="H17" s="328"/>
      <c r="I17" s="328"/>
      <c r="J17" s="328"/>
      <c r="K17" s="326"/>
    </row>
    <row r="18" s="1" customFormat="1" ht="15" customHeight="1">
      <c r="B18" s="329"/>
      <c r="C18" s="330"/>
      <c r="D18" s="330"/>
      <c r="E18" s="332" t="s">
        <v>81</v>
      </c>
      <c r="F18" s="328" t="s">
        <v>4322</v>
      </c>
      <c r="G18" s="328"/>
      <c r="H18" s="328"/>
      <c r="I18" s="328"/>
      <c r="J18" s="328"/>
      <c r="K18" s="326"/>
    </row>
    <row r="19" s="1" customFormat="1" ht="15" customHeight="1">
      <c r="B19" s="329"/>
      <c r="C19" s="330"/>
      <c r="D19" s="330"/>
      <c r="E19" s="332" t="s">
        <v>4323</v>
      </c>
      <c r="F19" s="328" t="s">
        <v>4324</v>
      </c>
      <c r="G19" s="328"/>
      <c r="H19" s="328"/>
      <c r="I19" s="328"/>
      <c r="J19" s="328"/>
      <c r="K19" s="326"/>
    </row>
    <row r="20" s="1" customFormat="1" ht="15" customHeight="1">
      <c r="B20" s="329"/>
      <c r="C20" s="330"/>
      <c r="D20" s="330"/>
      <c r="E20" s="332" t="s">
        <v>4325</v>
      </c>
      <c r="F20" s="328" t="s">
        <v>4326</v>
      </c>
      <c r="G20" s="328"/>
      <c r="H20" s="328"/>
      <c r="I20" s="328"/>
      <c r="J20" s="328"/>
      <c r="K20" s="326"/>
    </row>
    <row r="21" s="1" customFormat="1" ht="15" customHeight="1">
      <c r="B21" s="329"/>
      <c r="C21" s="330"/>
      <c r="D21" s="330"/>
      <c r="E21" s="332" t="s">
        <v>4327</v>
      </c>
      <c r="F21" s="328" t="s">
        <v>4328</v>
      </c>
      <c r="G21" s="328"/>
      <c r="H21" s="328"/>
      <c r="I21" s="328"/>
      <c r="J21" s="328"/>
      <c r="K21" s="326"/>
    </row>
    <row r="22" s="1" customFormat="1" ht="15" customHeight="1">
      <c r="B22" s="329"/>
      <c r="C22" s="330"/>
      <c r="D22" s="330"/>
      <c r="E22" s="332" t="s">
        <v>4329</v>
      </c>
      <c r="F22" s="328" t="s">
        <v>4330</v>
      </c>
      <c r="G22" s="328"/>
      <c r="H22" s="328"/>
      <c r="I22" s="328"/>
      <c r="J22" s="328"/>
      <c r="K22" s="326"/>
    </row>
    <row r="23" s="1" customFormat="1" ht="15" customHeight="1">
      <c r="B23" s="329"/>
      <c r="C23" s="330"/>
      <c r="D23" s="330"/>
      <c r="E23" s="332" t="s">
        <v>88</v>
      </c>
      <c r="F23" s="328" t="s">
        <v>4331</v>
      </c>
      <c r="G23" s="328"/>
      <c r="H23" s="328"/>
      <c r="I23" s="328"/>
      <c r="J23" s="328"/>
      <c r="K23" s="326"/>
    </row>
    <row r="24" s="1" customFormat="1" ht="12.75" customHeight="1">
      <c r="B24" s="329"/>
      <c r="C24" s="330"/>
      <c r="D24" s="330"/>
      <c r="E24" s="330"/>
      <c r="F24" s="330"/>
      <c r="G24" s="330"/>
      <c r="H24" s="330"/>
      <c r="I24" s="330"/>
      <c r="J24" s="330"/>
      <c r="K24" s="326"/>
    </row>
    <row r="25" s="1" customFormat="1" ht="15" customHeight="1">
      <c r="B25" s="329"/>
      <c r="C25" s="328" t="s">
        <v>4332</v>
      </c>
      <c r="D25" s="328"/>
      <c r="E25" s="328"/>
      <c r="F25" s="328"/>
      <c r="G25" s="328"/>
      <c r="H25" s="328"/>
      <c r="I25" s="328"/>
      <c r="J25" s="328"/>
      <c r="K25" s="326"/>
    </row>
    <row r="26" s="1" customFormat="1" ht="15" customHeight="1">
      <c r="B26" s="329"/>
      <c r="C26" s="328" t="s">
        <v>4333</v>
      </c>
      <c r="D26" s="328"/>
      <c r="E26" s="328"/>
      <c r="F26" s="328"/>
      <c r="G26" s="328"/>
      <c r="H26" s="328"/>
      <c r="I26" s="328"/>
      <c r="J26" s="328"/>
      <c r="K26" s="326"/>
    </row>
    <row r="27" s="1" customFormat="1" ht="15" customHeight="1">
      <c r="B27" s="329"/>
      <c r="C27" s="328"/>
      <c r="D27" s="328" t="s">
        <v>4334</v>
      </c>
      <c r="E27" s="328"/>
      <c r="F27" s="328"/>
      <c r="G27" s="328"/>
      <c r="H27" s="328"/>
      <c r="I27" s="328"/>
      <c r="J27" s="328"/>
      <c r="K27" s="326"/>
    </row>
    <row r="28" s="1" customFormat="1" ht="15" customHeight="1">
      <c r="B28" s="329"/>
      <c r="C28" s="330"/>
      <c r="D28" s="328" t="s">
        <v>4335</v>
      </c>
      <c r="E28" s="328"/>
      <c r="F28" s="328"/>
      <c r="G28" s="328"/>
      <c r="H28" s="328"/>
      <c r="I28" s="328"/>
      <c r="J28" s="328"/>
      <c r="K28" s="326"/>
    </row>
    <row r="29" s="1" customFormat="1" ht="12.75" customHeight="1">
      <c r="B29" s="329"/>
      <c r="C29" s="330"/>
      <c r="D29" s="330"/>
      <c r="E29" s="330"/>
      <c r="F29" s="330"/>
      <c r="G29" s="330"/>
      <c r="H29" s="330"/>
      <c r="I29" s="330"/>
      <c r="J29" s="330"/>
      <c r="K29" s="326"/>
    </row>
    <row r="30" s="1" customFormat="1" ht="15" customHeight="1">
      <c r="B30" s="329"/>
      <c r="C30" s="330"/>
      <c r="D30" s="328" t="s">
        <v>4336</v>
      </c>
      <c r="E30" s="328"/>
      <c r="F30" s="328"/>
      <c r="G30" s="328"/>
      <c r="H30" s="328"/>
      <c r="I30" s="328"/>
      <c r="J30" s="328"/>
      <c r="K30" s="326"/>
    </row>
    <row r="31" s="1" customFormat="1" ht="15" customHeight="1">
      <c r="B31" s="329"/>
      <c r="C31" s="330"/>
      <c r="D31" s="328" t="s">
        <v>4337</v>
      </c>
      <c r="E31" s="328"/>
      <c r="F31" s="328"/>
      <c r="G31" s="328"/>
      <c r="H31" s="328"/>
      <c r="I31" s="328"/>
      <c r="J31" s="328"/>
      <c r="K31" s="326"/>
    </row>
    <row r="32" s="1" customFormat="1" ht="12.75" customHeight="1">
      <c r="B32" s="329"/>
      <c r="C32" s="330"/>
      <c r="D32" s="330"/>
      <c r="E32" s="330"/>
      <c r="F32" s="330"/>
      <c r="G32" s="330"/>
      <c r="H32" s="330"/>
      <c r="I32" s="330"/>
      <c r="J32" s="330"/>
      <c r="K32" s="326"/>
    </row>
    <row r="33" s="1" customFormat="1" ht="15" customHeight="1">
      <c r="B33" s="329"/>
      <c r="C33" s="330"/>
      <c r="D33" s="328" t="s">
        <v>4338</v>
      </c>
      <c r="E33" s="328"/>
      <c r="F33" s="328"/>
      <c r="G33" s="328"/>
      <c r="H33" s="328"/>
      <c r="I33" s="328"/>
      <c r="J33" s="328"/>
      <c r="K33" s="326"/>
    </row>
    <row r="34" s="1" customFormat="1" ht="15" customHeight="1">
      <c r="B34" s="329"/>
      <c r="C34" s="330"/>
      <c r="D34" s="328" t="s">
        <v>4339</v>
      </c>
      <c r="E34" s="328"/>
      <c r="F34" s="328"/>
      <c r="G34" s="328"/>
      <c r="H34" s="328"/>
      <c r="I34" s="328"/>
      <c r="J34" s="328"/>
      <c r="K34" s="326"/>
    </row>
    <row r="35" s="1" customFormat="1" ht="15" customHeight="1">
      <c r="B35" s="329"/>
      <c r="C35" s="330"/>
      <c r="D35" s="328" t="s">
        <v>4340</v>
      </c>
      <c r="E35" s="328"/>
      <c r="F35" s="328"/>
      <c r="G35" s="328"/>
      <c r="H35" s="328"/>
      <c r="I35" s="328"/>
      <c r="J35" s="328"/>
      <c r="K35" s="326"/>
    </row>
    <row r="36" s="1" customFormat="1" ht="15" customHeight="1">
      <c r="B36" s="329"/>
      <c r="C36" s="330"/>
      <c r="D36" s="328"/>
      <c r="E36" s="331" t="s">
        <v>264</v>
      </c>
      <c r="F36" s="328"/>
      <c r="G36" s="328" t="s">
        <v>4341</v>
      </c>
      <c r="H36" s="328"/>
      <c r="I36" s="328"/>
      <c r="J36" s="328"/>
      <c r="K36" s="326"/>
    </row>
    <row r="37" s="1" customFormat="1" ht="30.75" customHeight="1">
      <c r="B37" s="329"/>
      <c r="C37" s="330"/>
      <c r="D37" s="328"/>
      <c r="E37" s="331" t="s">
        <v>4342</v>
      </c>
      <c r="F37" s="328"/>
      <c r="G37" s="328" t="s">
        <v>4343</v>
      </c>
      <c r="H37" s="328"/>
      <c r="I37" s="328"/>
      <c r="J37" s="328"/>
      <c r="K37" s="326"/>
    </row>
    <row r="38" s="1" customFormat="1" ht="15" customHeight="1">
      <c r="B38" s="329"/>
      <c r="C38" s="330"/>
      <c r="D38" s="328"/>
      <c r="E38" s="331" t="s">
        <v>56</v>
      </c>
      <c r="F38" s="328"/>
      <c r="G38" s="328" t="s">
        <v>4344</v>
      </c>
      <c r="H38" s="328"/>
      <c r="I38" s="328"/>
      <c r="J38" s="328"/>
      <c r="K38" s="326"/>
    </row>
    <row r="39" s="1" customFormat="1" ht="15" customHeight="1">
      <c r="B39" s="329"/>
      <c r="C39" s="330"/>
      <c r="D39" s="328"/>
      <c r="E39" s="331" t="s">
        <v>57</v>
      </c>
      <c r="F39" s="328"/>
      <c r="G39" s="328" t="s">
        <v>4345</v>
      </c>
      <c r="H39" s="328"/>
      <c r="I39" s="328"/>
      <c r="J39" s="328"/>
      <c r="K39" s="326"/>
    </row>
    <row r="40" s="1" customFormat="1" ht="15" customHeight="1">
      <c r="B40" s="329"/>
      <c r="C40" s="330"/>
      <c r="D40" s="328"/>
      <c r="E40" s="331" t="s">
        <v>265</v>
      </c>
      <c r="F40" s="328"/>
      <c r="G40" s="328" t="s">
        <v>4346</v>
      </c>
      <c r="H40" s="328"/>
      <c r="I40" s="328"/>
      <c r="J40" s="328"/>
      <c r="K40" s="326"/>
    </row>
    <row r="41" s="1" customFormat="1" ht="15" customHeight="1">
      <c r="B41" s="329"/>
      <c r="C41" s="330"/>
      <c r="D41" s="328"/>
      <c r="E41" s="331" t="s">
        <v>266</v>
      </c>
      <c r="F41" s="328"/>
      <c r="G41" s="328" t="s">
        <v>4347</v>
      </c>
      <c r="H41" s="328"/>
      <c r="I41" s="328"/>
      <c r="J41" s="328"/>
      <c r="K41" s="326"/>
    </row>
    <row r="42" s="1" customFormat="1" ht="15" customHeight="1">
      <c r="B42" s="329"/>
      <c r="C42" s="330"/>
      <c r="D42" s="328"/>
      <c r="E42" s="331" t="s">
        <v>4348</v>
      </c>
      <c r="F42" s="328"/>
      <c r="G42" s="328" t="s">
        <v>4349</v>
      </c>
      <c r="H42" s="328"/>
      <c r="I42" s="328"/>
      <c r="J42" s="328"/>
      <c r="K42" s="326"/>
    </row>
    <row r="43" s="1" customFormat="1" ht="15" customHeight="1">
      <c r="B43" s="329"/>
      <c r="C43" s="330"/>
      <c r="D43" s="328"/>
      <c r="E43" s="331"/>
      <c r="F43" s="328"/>
      <c r="G43" s="328" t="s">
        <v>4350</v>
      </c>
      <c r="H43" s="328"/>
      <c r="I43" s="328"/>
      <c r="J43" s="328"/>
      <c r="K43" s="326"/>
    </row>
    <row r="44" s="1" customFormat="1" ht="15" customHeight="1">
      <c r="B44" s="329"/>
      <c r="C44" s="330"/>
      <c r="D44" s="328"/>
      <c r="E44" s="331" t="s">
        <v>4351</v>
      </c>
      <c r="F44" s="328"/>
      <c r="G44" s="328" t="s">
        <v>4352</v>
      </c>
      <c r="H44" s="328"/>
      <c r="I44" s="328"/>
      <c r="J44" s="328"/>
      <c r="K44" s="326"/>
    </row>
    <row r="45" s="1" customFormat="1" ht="15" customHeight="1">
      <c r="B45" s="329"/>
      <c r="C45" s="330"/>
      <c r="D45" s="328"/>
      <c r="E45" s="331" t="s">
        <v>268</v>
      </c>
      <c r="F45" s="328"/>
      <c r="G45" s="328" t="s">
        <v>4353</v>
      </c>
      <c r="H45" s="328"/>
      <c r="I45" s="328"/>
      <c r="J45" s="328"/>
      <c r="K45" s="326"/>
    </row>
    <row r="46" s="1" customFormat="1" ht="12.75" customHeight="1">
      <c r="B46" s="329"/>
      <c r="C46" s="330"/>
      <c r="D46" s="328"/>
      <c r="E46" s="328"/>
      <c r="F46" s="328"/>
      <c r="G46" s="328"/>
      <c r="H46" s="328"/>
      <c r="I46" s="328"/>
      <c r="J46" s="328"/>
      <c r="K46" s="326"/>
    </row>
    <row r="47" s="1" customFormat="1" ht="15" customHeight="1">
      <c r="B47" s="329"/>
      <c r="C47" s="330"/>
      <c r="D47" s="328" t="s">
        <v>4354</v>
      </c>
      <c r="E47" s="328"/>
      <c r="F47" s="328"/>
      <c r="G47" s="328"/>
      <c r="H47" s="328"/>
      <c r="I47" s="328"/>
      <c r="J47" s="328"/>
      <c r="K47" s="326"/>
    </row>
    <row r="48" s="1" customFormat="1" ht="15" customHeight="1">
      <c r="B48" s="329"/>
      <c r="C48" s="330"/>
      <c r="D48" s="330"/>
      <c r="E48" s="328" t="s">
        <v>4355</v>
      </c>
      <c r="F48" s="328"/>
      <c r="G48" s="328"/>
      <c r="H48" s="328"/>
      <c r="I48" s="328"/>
      <c r="J48" s="328"/>
      <c r="K48" s="326"/>
    </row>
    <row r="49" s="1" customFormat="1" ht="15" customHeight="1">
      <c r="B49" s="329"/>
      <c r="C49" s="330"/>
      <c r="D49" s="330"/>
      <c r="E49" s="328" t="s">
        <v>4356</v>
      </c>
      <c r="F49" s="328"/>
      <c r="G49" s="328"/>
      <c r="H49" s="328"/>
      <c r="I49" s="328"/>
      <c r="J49" s="328"/>
      <c r="K49" s="326"/>
    </row>
    <row r="50" s="1" customFormat="1" ht="15" customHeight="1">
      <c r="B50" s="329"/>
      <c r="C50" s="330"/>
      <c r="D50" s="330"/>
      <c r="E50" s="328" t="s">
        <v>4357</v>
      </c>
      <c r="F50" s="328"/>
      <c r="G50" s="328"/>
      <c r="H50" s="328"/>
      <c r="I50" s="328"/>
      <c r="J50" s="328"/>
      <c r="K50" s="326"/>
    </row>
    <row r="51" s="1" customFormat="1" ht="15" customHeight="1">
      <c r="B51" s="329"/>
      <c r="C51" s="330"/>
      <c r="D51" s="328" t="s">
        <v>4358</v>
      </c>
      <c r="E51" s="328"/>
      <c r="F51" s="328"/>
      <c r="G51" s="328"/>
      <c r="H51" s="328"/>
      <c r="I51" s="328"/>
      <c r="J51" s="328"/>
      <c r="K51" s="326"/>
    </row>
    <row r="52" s="1" customFormat="1" ht="25.5" customHeight="1">
      <c r="B52" s="324"/>
      <c r="C52" s="325" t="s">
        <v>4359</v>
      </c>
      <c r="D52" s="325"/>
      <c r="E52" s="325"/>
      <c r="F52" s="325"/>
      <c r="G52" s="325"/>
      <c r="H52" s="325"/>
      <c r="I52" s="325"/>
      <c r="J52" s="325"/>
      <c r="K52" s="326"/>
    </row>
    <row r="53" s="1" customFormat="1" ht="5.25" customHeight="1">
      <c r="B53" s="324"/>
      <c r="C53" s="327"/>
      <c r="D53" s="327"/>
      <c r="E53" s="327"/>
      <c r="F53" s="327"/>
      <c r="G53" s="327"/>
      <c r="H53" s="327"/>
      <c r="I53" s="327"/>
      <c r="J53" s="327"/>
      <c r="K53" s="326"/>
    </row>
    <row r="54" s="1" customFormat="1" ht="15" customHeight="1">
      <c r="B54" s="324"/>
      <c r="C54" s="328" t="s">
        <v>4360</v>
      </c>
      <c r="D54" s="328"/>
      <c r="E54" s="328"/>
      <c r="F54" s="328"/>
      <c r="G54" s="328"/>
      <c r="H54" s="328"/>
      <c r="I54" s="328"/>
      <c r="J54" s="328"/>
      <c r="K54" s="326"/>
    </row>
    <row r="55" s="1" customFormat="1" ht="15" customHeight="1">
      <c r="B55" s="324"/>
      <c r="C55" s="328" t="s">
        <v>4361</v>
      </c>
      <c r="D55" s="328"/>
      <c r="E55" s="328"/>
      <c r="F55" s="328"/>
      <c r="G55" s="328"/>
      <c r="H55" s="328"/>
      <c r="I55" s="328"/>
      <c r="J55" s="328"/>
      <c r="K55" s="326"/>
    </row>
    <row r="56" s="1" customFormat="1" ht="12.75" customHeight="1">
      <c r="B56" s="324"/>
      <c r="C56" s="328"/>
      <c r="D56" s="328"/>
      <c r="E56" s="328"/>
      <c r="F56" s="328"/>
      <c r="G56" s="328"/>
      <c r="H56" s="328"/>
      <c r="I56" s="328"/>
      <c r="J56" s="328"/>
      <c r="K56" s="326"/>
    </row>
    <row r="57" s="1" customFormat="1" ht="15" customHeight="1">
      <c r="B57" s="324"/>
      <c r="C57" s="328" t="s">
        <v>4362</v>
      </c>
      <c r="D57" s="328"/>
      <c r="E57" s="328"/>
      <c r="F57" s="328"/>
      <c r="G57" s="328"/>
      <c r="H57" s="328"/>
      <c r="I57" s="328"/>
      <c r="J57" s="328"/>
      <c r="K57" s="326"/>
    </row>
    <row r="58" s="1" customFormat="1" ht="15" customHeight="1">
      <c r="B58" s="324"/>
      <c r="C58" s="330"/>
      <c r="D58" s="328" t="s">
        <v>4363</v>
      </c>
      <c r="E58" s="328"/>
      <c r="F58" s="328"/>
      <c r="G58" s="328"/>
      <c r="H58" s="328"/>
      <c r="I58" s="328"/>
      <c r="J58" s="328"/>
      <c r="K58" s="326"/>
    </row>
    <row r="59" s="1" customFormat="1" ht="15" customHeight="1">
      <c r="B59" s="324"/>
      <c r="C59" s="330"/>
      <c r="D59" s="328" t="s">
        <v>4364</v>
      </c>
      <c r="E59" s="328"/>
      <c r="F59" s="328"/>
      <c r="G59" s="328"/>
      <c r="H59" s="328"/>
      <c r="I59" s="328"/>
      <c r="J59" s="328"/>
      <c r="K59" s="326"/>
    </row>
    <row r="60" s="1" customFormat="1" ht="15" customHeight="1">
      <c r="B60" s="324"/>
      <c r="C60" s="330"/>
      <c r="D60" s="328" t="s">
        <v>4365</v>
      </c>
      <c r="E60" s="328"/>
      <c r="F60" s="328"/>
      <c r="G60" s="328"/>
      <c r="H60" s="328"/>
      <c r="I60" s="328"/>
      <c r="J60" s="328"/>
      <c r="K60" s="326"/>
    </row>
    <row r="61" s="1" customFormat="1" ht="15" customHeight="1">
      <c r="B61" s="324"/>
      <c r="C61" s="330"/>
      <c r="D61" s="328" t="s">
        <v>4366</v>
      </c>
      <c r="E61" s="328"/>
      <c r="F61" s="328"/>
      <c r="G61" s="328"/>
      <c r="H61" s="328"/>
      <c r="I61" s="328"/>
      <c r="J61" s="328"/>
      <c r="K61" s="326"/>
    </row>
    <row r="62" s="1" customFormat="1" ht="15" customHeight="1">
      <c r="B62" s="324"/>
      <c r="C62" s="330"/>
      <c r="D62" s="333" t="s">
        <v>4367</v>
      </c>
      <c r="E62" s="333"/>
      <c r="F62" s="333"/>
      <c r="G62" s="333"/>
      <c r="H62" s="333"/>
      <c r="I62" s="333"/>
      <c r="J62" s="333"/>
      <c r="K62" s="326"/>
    </row>
    <row r="63" s="1" customFormat="1" ht="15" customHeight="1">
      <c r="B63" s="324"/>
      <c r="C63" s="330"/>
      <c r="D63" s="328" t="s">
        <v>4368</v>
      </c>
      <c r="E63" s="328"/>
      <c r="F63" s="328"/>
      <c r="G63" s="328"/>
      <c r="H63" s="328"/>
      <c r="I63" s="328"/>
      <c r="J63" s="328"/>
      <c r="K63" s="326"/>
    </row>
    <row r="64" s="1" customFormat="1" ht="12.75" customHeight="1">
      <c r="B64" s="324"/>
      <c r="C64" s="330"/>
      <c r="D64" s="330"/>
      <c r="E64" s="334"/>
      <c r="F64" s="330"/>
      <c r="G64" s="330"/>
      <c r="H64" s="330"/>
      <c r="I64" s="330"/>
      <c r="J64" s="330"/>
      <c r="K64" s="326"/>
    </row>
    <row r="65" s="1" customFormat="1" ht="15" customHeight="1">
      <c r="B65" s="324"/>
      <c r="C65" s="330"/>
      <c r="D65" s="328" t="s">
        <v>4369</v>
      </c>
      <c r="E65" s="328"/>
      <c r="F65" s="328"/>
      <c r="G65" s="328"/>
      <c r="H65" s="328"/>
      <c r="I65" s="328"/>
      <c r="J65" s="328"/>
      <c r="K65" s="326"/>
    </row>
    <row r="66" s="1" customFormat="1" ht="15" customHeight="1">
      <c r="B66" s="324"/>
      <c r="C66" s="330"/>
      <c r="D66" s="333" t="s">
        <v>4370</v>
      </c>
      <c r="E66" s="333"/>
      <c r="F66" s="333"/>
      <c r="G66" s="333"/>
      <c r="H66" s="333"/>
      <c r="I66" s="333"/>
      <c r="J66" s="333"/>
      <c r="K66" s="326"/>
    </row>
    <row r="67" s="1" customFormat="1" ht="15" customHeight="1">
      <c r="B67" s="324"/>
      <c r="C67" s="330"/>
      <c r="D67" s="328" t="s">
        <v>4371</v>
      </c>
      <c r="E67" s="328"/>
      <c r="F67" s="328"/>
      <c r="G67" s="328"/>
      <c r="H67" s="328"/>
      <c r="I67" s="328"/>
      <c r="J67" s="328"/>
      <c r="K67" s="326"/>
    </row>
    <row r="68" s="1" customFormat="1" ht="15" customHeight="1">
      <c r="B68" s="324"/>
      <c r="C68" s="330"/>
      <c r="D68" s="328" t="s">
        <v>4372</v>
      </c>
      <c r="E68" s="328"/>
      <c r="F68" s="328"/>
      <c r="G68" s="328"/>
      <c r="H68" s="328"/>
      <c r="I68" s="328"/>
      <c r="J68" s="328"/>
      <c r="K68" s="326"/>
    </row>
    <row r="69" s="1" customFormat="1" ht="15" customHeight="1">
      <c r="B69" s="324"/>
      <c r="C69" s="330"/>
      <c r="D69" s="328" t="s">
        <v>4373</v>
      </c>
      <c r="E69" s="328"/>
      <c r="F69" s="328"/>
      <c r="G69" s="328"/>
      <c r="H69" s="328"/>
      <c r="I69" s="328"/>
      <c r="J69" s="328"/>
      <c r="K69" s="326"/>
    </row>
    <row r="70" s="1" customFormat="1" ht="15" customHeight="1">
      <c r="B70" s="324"/>
      <c r="C70" s="330"/>
      <c r="D70" s="328" t="s">
        <v>4374</v>
      </c>
      <c r="E70" s="328"/>
      <c r="F70" s="328"/>
      <c r="G70" s="328"/>
      <c r="H70" s="328"/>
      <c r="I70" s="328"/>
      <c r="J70" s="328"/>
      <c r="K70" s="326"/>
    </row>
    <row r="71" s="1" customFormat="1" ht="12.75" customHeight="1">
      <c r="B71" s="335"/>
      <c r="C71" s="336"/>
      <c r="D71" s="336"/>
      <c r="E71" s="336"/>
      <c r="F71" s="336"/>
      <c r="G71" s="336"/>
      <c r="H71" s="336"/>
      <c r="I71" s="336"/>
      <c r="J71" s="336"/>
      <c r="K71" s="337"/>
    </row>
    <row r="72" s="1" customFormat="1" ht="18.75" customHeight="1">
      <c r="B72" s="338"/>
      <c r="C72" s="338"/>
      <c r="D72" s="338"/>
      <c r="E72" s="338"/>
      <c r="F72" s="338"/>
      <c r="G72" s="338"/>
      <c r="H72" s="338"/>
      <c r="I72" s="338"/>
      <c r="J72" s="338"/>
      <c r="K72" s="339"/>
    </row>
    <row r="73" s="1" customFormat="1" ht="18.75" customHeight="1">
      <c r="B73" s="339"/>
      <c r="C73" s="339"/>
      <c r="D73" s="339"/>
      <c r="E73" s="339"/>
      <c r="F73" s="339"/>
      <c r="G73" s="339"/>
      <c r="H73" s="339"/>
      <c r="I73" s="339"/>
      <c r="J73" s="339"/>
      <c r="K73" s="339"/>
    </row>
    <row r="74" s="1" customFormat="1" ht="7.5" customHeight="1">
      <c r="B74" s="340"/>
      <c r="C74" s="341"/>
      <c r="D74" s="341"/>
      <c r="E74" s="341"/>
      <c r="F74" s="341"/>
      <c r="G74" s="341"/>
      <c r="H74" s="341"/>
      <c r="I74" s="341"/>
      <c r="J74" s="341"/>
      <c r="K74" s="342"/>
    </row>
    <row r="75" s="1" customFormat="1" ht="45" customHeight="1">
      <c r="B75" s="343"/>
      <c r="C75" s="344" t="s">
        <v>4375</v>
      </c>
      <c r="D75" s="344"/>
      <c r="E75" s="344"/>
      <c r="F75" s="344"/>
      <c r="G75" s="344"/>
      <c r="H75" s="344"/>
      <c r="I75" s="344"/>
      <c r="J75" s="344"/>
      <c r="K75" s="345"/>
    </row>
    <row r="76" s="1" customFormat="1" ht="17.25" customHeight="1">
      <c r="B76" s="343"/>
      <c r="C76" s="346" t="s">
        <v>4376</v>
      </c>
      <c r="D76" s="346"/>
      <c r="E76" s="346"/>
      <c r="F76" s="346" t="s">
        <v>4377</v>
      </c>
      <c r="G76" s="347"/>
      <c r="H76" s="346" t="s">
        <v>57</v>
      </c>
      <c r="I76" s="346" t="s">
        <v>60</v>
      </c>
      <c r="J76" s="346" t="s">
        <v>4378</v>
      </c>
      <c r="K76" s="345"/>
    </row>
    <row r="77" s="1" customFormat="1" ht="17.25" customHeight="1">
      <c r="B77" s="343"/>
      <c r="C77" s="348" t="s">
        <v>4379</v>
      </c>
      <c r="D77" s="348"/>
      <c r="E77" s="348"/>
      <c r="F77" s="349" t="s">
        <v>4380</v>
      </c>
      <c r="G77" s="350"/>
      <c r="H77" s="348"/>
      <c r="I77" s="348"/>
      <c r="J77" s="348" t="s">
        <v>4381</v>
      </c>
      <c r="K77" s="345"/>
    </row>
    <row r="78" s="1" customFormat="1" ht="5.25" customHeight="1">
      <c r="B78" s="343"/>
      <c r="C78" s="351"/>
      <c r="D78" s="351"/>
      <c r="E78" s="351"/>
      <c r="F78" s="351"/>
      <c r="G78" s="352"/>
      <c r="H78" s="351"/>
      <c r="I78" s="351"/>
      <c r="J78" s="351"/>
      <c r="K78" s="345"/>
    </row>
    <row r="79" s="1" customFormat="1" ht="15" customHeight="1">
      <c r="B79" s="343"/>
      <c r="C79" s="331" t="s">
        <v>56</v>
      </c>
      <c r="D79" s="353"/>
      <c r="E79" s="353"/>
      <c r="F79" s="354" t="s">
        <v>4382</v>
      </c>
      <c r="G79" s="355"/>
      <c r="H79" s="331" t="s">
        <v>4383</v>
      </c>
      <c r="I79" s="331" t="s">
        <v>4384</v>
      </c>
      <c r="J79" s="331">
        <v>20</v>
      </c>
      <c r="K79" s="345"/>
    </row>
    <row r="80" s="1" customFormat="1" ht="15" customHeight="1">
      <c r="B80" s="343"/>
      <c r="C80" s="331" t="s">
        <v>4385</v>
      </c>
      <c r="D80" s="331"/>
      <c r="E80" s="331"/>
      <c r="F80" s="354" t="s">
        <v>4382</v>
      </c>
      <c r="G80" s="355"/>
      <c r="H80" s="331" t="s">
        <v>4386</v>
      </c>
      <c r="I80" s="331" t="s">
        <v>4384</v>
      </c>
      <c r="J80" s="331">
        <v>120</v>
      </c>
      <c r="K80" s="345"/>
    </row>
    <row r="81" s="1" customFormat="1" ht="15" customHeight="1">
      <c r="B81" s="356"/>
      <c r="C81" s="331" t="s">
        <v>4387</v>
      </c>
      <c r="D81" s="331"/>
      <c r="E81" s="331"/>
      <c r="F81" s="354" t="s">
        <v>4388</v>
      </c>
      <c r="G81" s="355"/>
      <c r="H81" s="331" t="s">
        <v>4389</v>
      </c>
      <c r="I81" s="331" t="s">
        <v>4384</v>
      </c>
      <c r="J81" s="331">
        <v>50</v>
      </c>
      <c r="K81" s="345"/>
    </row>
    <row r="82" s="1" customFormat="1" ht="15" customHeight="1">
      <c r="B82" s="356"/>
      <c r="C82" s="331" t="s">
        <v>4390</v>
      </c>
      <c r="D82" s="331"/>
      <c r="E82" s="331"/>
      <c r="F82" s="354" t="s">
        <v>4382</v>
      </c>
      <c r="G82" s="355"/>
      <c r="H82" s="331" t="s">
        <v>4391</v>
      </c>
      <c r="I82" s="331" t="s">
        <v>4392</v>
      </c>
      <c r="J82" s="331"/>
      <c r="K82" s="345"/>
    </row>
    <row r="83" s="1" customFormat="1" ht="15" customHeight="1">
      <c r="B83" s="356"/>
      <c r="C83" s="357" t="s">
        <v>4393</v>
      </c>
      <c r="D83" s="357"/>
      <c r="E83" s="357"/>
      <c r="F83" s="358" t="s">
        <v>4388</v>
      </c>
      <c r="G83" s="357"/>
      <c r="H83" s="357" t="s">
        <v>4394</v>
      </c>
      <c r="I83" s="357" t="s">
        <v>4384</v>
      </c>
      <c r="J83" s="357">
        <v>15</v>
      </c>
      <c r="K83" s="345"/>
    </row>
    <row r="84" s="1" customFormat="1" ht="15" customHeight="1">
      <c r="B84" s="356"/>
      <c r="C84" s="357" t="s">
        <v>4395</v>
      </c>
      <c r="D84" s="357"/>
      <c r="E84" s="357"/>
      <c r="F84" s="358" t="s">
        <v>4388</v>
      </c>
      <c r="G84" s="357"/>
      <c r="H84" s="357" t="s">
        <v>4396</v>
      </c>
      <c r="I84" s="357" t="s">
        <v>4384</v>
      </c>
      <c r="J84" s="357">
        <v>15</v>
      </c>
      <c r="K84" s="345"/>
    </row>
    <row r="85" s="1" customFormat="1" ht="15" customHeight="1">
      <c r="B85" s="356"/>
      <c r="C85" s="357" t="s">
        <v>4397</v>
      </c>
      <c r="D85" s="357"/>
      <c r="E85" s="357"/>
      <c r="F85" s="358" t="s">
        <v>4388</v>
      </c>
      <c r="G85" s="357"/>
      <c r="H85" s="357" t="s">
        <v>4398</v>
      </c>
      <c r="I85" s="357" t="s">
        <v>4384</v>
      </c>
      <c r="J85" s="357">
        <v>20</v>
      </c>
      <c r="K85" s="345"/>
    </row>
    <row r="86" s="1" customFormat="1" ht="15" customHeight="1">
      <c r="B86" s="356"/>
      <c r="C86" s="357" t="s">
        <v>4399</v>
      </c>
      <c r="D86" s="357"/>
      <c r="E86" s="357"/>
      <c r="F86" s="358" t="s">
        <v>4388</v>
      </c>
      <c r="G86" s="357"/>
      <c r="H86" s="357" t="s">
        <v>4400</v>
      </c>
      <c r="I86" s="357" t="s">
        <v>4384</v>
      </c>
      <c r="J86" s="357">
        <v>20</v>
      </c>
      <c r="K86" s="345"/>
    </row>
    <row r="87" s="1" customFormat="1" ht="15" customHeight="1">
      <c r="B87" s="356"/>
      <c r="C87" s="331" t="s">
        <v>4401</v>
      </c>
      <c r="D87" s="331"/>
      <c r="E87" s="331"/>
      <c r="F87" s="354" t="s">
        <v>4388</v>
      </c>
      <c r="G87" s="355"/>
      <c r="H87" s="331" t="s">
        <v>4402</v>
      </c>
      <c r="I87" s="331" t="s">
        <v>4384</v>
      </c>
      <c r="J87" s="331">
        <v>50</v>
      </c>
      <c r="K87" s="345"/>
    </row>
    <row r="88" s="1" customFormat="1" ht="15" customHeight="1">
      <c r="B88" s="356"/>
      <c r="C88" s="331" t="s">
        <v>4403</v>
      </c>
      <c r="D88" s="331"/>
      <c r="E88" s="331"/>
      <c r="F88" s="354" t="s">
        <v>4388</v>
      </c>
      <c r="G88" s="355"/>
      <c r="H88" s="331" t="s">
        <v>4404</v>
      </c>
      <c r="I88" s="331" t="s">
        <v>4384</v>
      </c>
      <c r="J88" s="331">
        <v>20</v>
      </c>
      <c r="K88" s="345"/>
    </row>
    <row r="89" s="1" customFormat="1" ht="15" customHeight="1">
      <c r="B89" s="356"/>
      <c r="C89" s="331" t="s">
        <v>4405</v>
      </c>
      <c r="D89" s="331"/>
      <c r="E89" s="331"/>
      <c r="F89" s="354" t="s">
        <v>4388</v>
      </c>
      <c r="G89" s="355"/>
      <c r="H89" s="331" t="s">
        <v>4406</v>
      </c>
      <c r="I89" s="331" t="s">
        <v>4384</v>
      </c>
      <c r="J89" s="331">
        <v>20</v>
      </c>
      <c r="K89" s="345"/>
    </row>
    <row r="90" s="1" customFormat="1" ht="15" customHeight="1">
      <c r="B90" s="356"/>
      <c r="C90" s="331" t="s">
        <v>4407</v>
      </c>
      <c r="D90" s="331"/>
      <c r="E90" s="331"/>
      <c r="F90" s="354" t="s">
        <v>4388</v>
      </c>
      <c r="G90" s="355"/>
      <c r="H90" s="331" t="s">
        <v>4408</v>
      </c>
      <c r="I90" s="331" t="s">
        <v>4384</v>
      </c>
      <c r="J90" s="331">
        <v>50</v>
      </c>
      <c r="K90" s="345"/>
    </row>
    <row r="91" s="1" customFormat="1" ht="15" customHeight="1">
      <c r="B91" s="356"/>
      <c r="C91" s="331" t="s">
        <v>4409</v>
      </c>
      <c r="D91" s="331"/>
      <c r="E91" s="331"/>
      <c r="F91" s="354" t="s">
        <v>4388</v>
      </c>
      <c r="G91" s="355"/>
      <c r="H91" s="331" t="s">
        <v>4409</v>
      </c>
      <c r="I91" s="331" t="s">
        <v>4384</v>
      </c>
      <c r="J91" s="331">
        <v>50</v>
      </c>
      <c r="K91" s="345"/>
    </row>
    <row r="92" s="1" customFormat="1" ht="15" customHeight="1">
      <c r="B92" s="356"/>
      <c r="C92" s="331" t="s">
        <v>4410</v>
      </c>
      <c r="D92" s="331"/>
      <c r="E92" s="331"/>
      <c r="F92" s="354" t="s">
        <v>4388</v>
      </c>
      <c r="G92" s="355"/>
      <c r="H92" s="331" t="s">
        <v>4411</v>
      </c>
      <c r="I92" s="331" t="s">
        <v>4384</v>
      </c>
      <c r="J92" s="331">
        <v>255</v>
      </c>
      <c r="K92" s="345"/>
    </row>
    <row r="93" s="1" customFormat="1" ht="15" customHeight="1">
      <c r="B93" s="356"/>
      <c r="C93" s="331" t="s">
        <v>4412</v>
      </c>
      <c r="D93" s="331"/>
      <c r="E93" s="331"/>
      <c r="F93" s="354" t="s">
        <v>4382</v>
      </c>
      <c r="G93" s="355"/>
      <c r="H93" s="331" t="s">
        <v>4413</v>
      </c>
      <c r="I93" s="331" t="s">
        <v>4414</v>
      </c>
      <c r="J93" s="331"/>
      <c r="K93" s="345"/>
    </row>
    <row r="94" s="1" customFormat="1" ht="15" customHeight="1">
      <c r="B94" s="356"/>
      <c r="C94" s="331" t="s">
        <v>4415</v>
      </c>
      <c r="D94" s="331"/>
      <c r="E94" s="331"/>
      <c r="F94" s="354" t="s">
        <v>4382</v>
      </c>
      <c r="G94" s="355"/>
      <c r="H94" s="331" t="s">
        <v>4416</v>
      </c>
      <c r="I94" s="331" t="s">
        <v>4417</v>
      </c>
      <c r="J94" s="331"/>
      <c r="K94" s="345"/>
    </row>
    <row r="95" s="1" customFormat="1" ht="15" customHeight="1">
      <c r="B95" s="356"/>
      <c r="C95" s="331" t="s">
        <v>4418</v>
      </c>
      <c r="D95" s="331"/>
      <c r="E95" s="331"/>
      <c r="F95" s="354" t="s">
        <v>4382</v>
      </c>
      <c r="G95" s="355"/>
      <c r="H95" s="331" t="s">
        <v>4418</v>
      </c>
      <c r="I95" s="331" t="s">
        <v>4417</v>
      </c>
      <c r="J95" s="331"/>
      <c r="K95" s="345"/>
    </row>
    <row r="96" s="1" customFormat="1" ht="15" customHeight="1">
      <c r="B96" s="356"/>
      <c r="C96" s="331" t="s">
        <v>41</v>
      </c>
      <c r="D96" s="331"/>
      <c r="E96" s="331"/>
      <c r="F96" s="354" t="s">
        <v>4382</v>
      </c>
      <c r="G96" s="355"/>
      <c r="H96" s="331" t="s">
        <v>4419</v>
      </c>
      <c r="I96" s="331" t="s">
        <v>4417</v>
      </c>
      <c r="J96" s="331"/>
      <c r="K96" s="345"/>
    </row>
    <row r="97" s="1" customFormat="1" ht="15" customHeight="1">
      <c r="B97" s="356"/>
      <c r="C97" s="331" t="s">
        <v>51</v>
      </c>
      <c r="D97" s="331"/>
      <c r="E97" s="331"/>
      <c r="F97" s="354" t="s">
        <v>4382</v>
      </c>
      <c r="G97" s="355"/>
      <c r="H97" s="331" t="s">
        <v>4420</v>
      </c>
      <c r="I97" s="331" t="s">
        <v>4417</v>
      </c>
      <c r="J97" s="331"/>
      <c r="K97" s="345"/>
    </row>
    <row r="98" s="1" customFormat="1" ht="15" customHeight="1">
      <c r="B98" s="359"/>
      <c r="C98" s="360"/>
      <c r="D98" s="360"/>
      <c r="E98" s="360"/>
      <c r="F98" s="360"/>
      <c r="G98" s="360"/>
      <c r="H98" s="360"/>
      <c r="I98" s="360"/>
      <c r="J98" s="360"/>
      <c r="K98" s="361"/>
    </row>
    <row r="99" s="1" customFormat="1" ht="18.75" customHeight="1">
      <c r="B99" s="362"/>
      <c r="C99" s="363"/>
      <c r="D99" s="363"/>
      <c r="E99" s="363"/>
      <c r="F99" s="363"/>
      <c r="G99" s="363"/>
      <c r="H99" s="363"/>
      <c r="I99" s="363"/>
      <c r="J99" s="363"/>
      <c r="K99" s="362"/>
    </row>
    <row r="100" s="1" customFormat="1" ht="18.75" customHeight="1">
      <c r="B100" s="339"/>
      <c r="C100" s="339"/>
      <c r="D100" s="339"/>
      <c r="E100" s="339"/>
      <c r="F100" s="339"/>
      <c r="G100" s="339"/>
      <c r="H100" s="339"/>
      <c r="I100" s="339"/>
      <c r="J100" s="339"/>
      <c r="K100" s="339"/>
    </row>
    <row r="101" s="1" customFormat="1" ht="7.5" customHeight="1">
      <c r="B101" s="340"/>
      <c r="C101" s="341"/>
      <c r="D101" s="341"/>
      <c r="E101" s="341"/>
      <c r="F101" s="341"/>
      <c r="G101" s="341"/>
      <c r="H101" s="341"/>
      <c r="I101" s="341"/>
      <c r="J101" s="341"/>
      <c r="K101" s="342"/>
    </row>
    <row r="102" s="1" customFormat="1" ht="45" customHeight="1">
      <c r="B102" s="343"/>
      <c r="C102" s="344" t="s">
        <v>4421</v>
      </c>
      <c r="D102" s="344"/>
      <c r="E102" s="344"/>
      <c r="F102" s="344"/>
      <c r="G102" s="344"/>
      <c r="H102" s="344"/>
      <c r="I102" s="344"/>
      <c r="J102" s="344"/>
      <c r="K102" s="345"/>
    </row>
    <row r="103" s="1" customFormat="1" ht="17.25" customHeight="1">
      <c r="B103" s="343"/>
      <c r="C103" s="346" t="s">
        <v>4376</v>
      </c>
      <c r="D103" s="346"/>
      <c r="E103" s="346"/>
      <c r="F103" s="346" t="s">
        <v>4377</v>
      </c>
      <c r="G103" s="347"/>
      <c r="H103" s="346" t="s">
        <v>57</v>
      </c>
      <c r="I103" s="346" t="s">
        <v>60</v>
      </c>
      <c r="J103" s="346" t="s">
        <v>4378</v>
      </c>
      <c r="K103" s="345"/>
    </row>
    <row r="104" s="1" customFormat="1" ht="17.25" customHeight="1">
      <c r="B104" s="343"/>
      <c r="C104" s="348" t="s">
        <v>4379</v>
      </c>
      <c r="D104" s="348"/>
      <c r="E104" s="348"/>
      <c r="F104" s="349" t="s">
        <v>4380</v>
      </c>
      <c r="G104" s="350"/>
      <c r="H104" s="348"/>
      <c r="I104" s="348"/>
      <c r="J104" s="348" t="s">
        <v>4381</v>
      </c>
      <c r="K104" s="345"/>
    </row>
    <row r="105" s="1" customFormat="1" ht="5.25" customHeight="1">
      <c r="B105" s="343"/>
      <c r="C105" s="346"/>
      <c r="D105" s="346"/>
      <c r="E105" s="346"/>
      <c r="F105" s="346"/>
      <c r="G105" s="364"/>
      <c r="H105" s="346"/>
      <c r="I105" s="346"/>
      <c r="J105" s="346"/>
      <c r="K105" s="345"/>
    </row>
    <row r="106" s="1" customFormat="1" ht="15" customHeight="1">
      <c r="B106" s="343"/>
      <c r="C106" s="331" t="s">
        <v>56</v>
      </c>
      <c r="D106" s="353"/>
      <c r="E106" s="353"/>
      <c r="F106" s="354" t="s">
        <v>4382</v>
      </c>
      <c r="G106" s="331"/>
      <c r="H106" s="331" t="s">
        <v>4422</v>
      </c>
      <c r="I106" s="331" t="s">
        <v>4384</v>
      </c>
      <c r="J106" s="331">
        <v>20</v>
      </c>
      <c r="K106" s="345"/>
    </row>
    <row r="107" s="1" customFormat="1" ht="15" customHeight="1">
      <c r="B107" s="343"/>
      <c r="C107" s="331" t="s">
        <v>4385</v>
      </c>
      <c r="D107" s="331"/>
      <c r="E107" s="331"/>
      <c r="F107" s="354" t="s">
        <v>4382</v>
      </c>
      <c r="G107" s="331"/>
      <c r="H107" s="331" t="s">
        <v>4422</v>
      </c>
      <c r="I107" s="331" t="s">
        <v>4384</v>
      </c>
      <c r="J107" s="331">
        <v>120</v>
      </c>
      <c r="K107" s="345"/>
    </row>
    <row r="108" s="1" customFormat="1" ht="15" customHeight="1">
      <c r="B108" s="356"/>
      <c r="C108" s="331" t="s">
        <v>4387</v>
      </c>
      <c r="D108" s="331"/>
      <c r="E108" s="331"/>
      <c r="F108" s="354" t="s">
        <v>4388</v>
      </c>
      <c r="G108" s="331"/>
      <c r="H108" s="331" t="s">
        <v>4422</v>
      </c>
      <c r="I108" s="331" t="s">
        <v>4384</v>
      </c>
      <c r="J108" s="331">
        <v>50</v>
      </c>
      <c r="K108" s="345"/>
    </row>
    <row r="109" s="1" customFormat="1" ht="15" customHeight="1">
      <c r="B109" s="356"/>
      <c r="C109" s="331" t="s">
        <v>4390</v>
      </c>
      <c r="D109" s="331"/>
      <c r="E109" s="331"/>
      <c r="F109" s="354" t="s">
        <v>4382</v>
      </c>
      <c r="G109" s="331"/>
      <c r="H109" s="331" t="s">
        <v>4422</v>
      </c>
      <c r="I109" s="331" t="s">
        <v>4392</v>
      </c>
      <c r="J109" s="331"/>
      <c r="K109" s="345"/>
    </row>
    <row r="110" s="1" customFormat="1" ht="15" customHeight="1">
      <c r="B110" s="356"/>
      <c r="C110" s="331" t="s">
        <v>4401</v>
      </c>
      <c r="D110" s="331"/>
      <c r="E110" s="331"/>
      <c r="F110" s="354" t="s">
        <v>4388</v>
      </c>
      <c r="G110" s="331"/>
      <c r="H110" s="331" t="s">
        <v>4422</v>
      </c>
      <c r="I110" s="331" t="s">
        <v>4384</v>
      </c>
      <c r="J110" s="331">
        <v>50</v>
      </c>
      <c r="K110" s="345"/>
    </row>
    <row r="111" s="1" customFormat="1" ht="15" customHeight="1">
      <c r="B111" s="356"/>
      <c r="C111" s="331" t="s">
        <v>4409</v>
      </c>
      <c r="D111" s="331"/>
      <c r="E111" s="331"/>
      <c r="F111" s="354" t="s">
        <v>4388</v>
      </c>
      <c r="G111" s="331"/>
      <c r="H111" s="331" t="s">
        <v>4422</v>
      </c>
      <c r="I111" s="331" t="s">
        <v>4384</v>
      </c>
      <c r="J111" s="331">
        <v>50</v>
      </c>
      <c r="K111" s="345"/>
    </row>
    <row r="112" s="1" customFormat="1" ht="15" customHeight="1">
      <c r="B112" s="356"/>
      <c r="C112" s="331" t="s">
        <v>4407</v>
      </c>
      <c r="D112" s="331"/>
      <c r="E112" s="331"/>
      <c r="F112" s="354" t="s">
        <v>4388</v>
      </c>
      <c r="G112" s="331"/>
      <c r="H112" s="331" t="s">
        <v>4422</v>
      </c>
      <c r="I112" s="331" t="s">
        <v>4384</v>
      </c>
      <c r="J112" s="331">
        <v>50</v>
      </c>
      <c r="K112" s="345"/>
    </row>
    <row r="113" s="1" customFormat="1" ht="15" customHeight="1">
      <c r="B113" s="356"/>
      <c r="C113" s="331" t="s">
        <v>56</v>
      </c>
      <c r="D113" s="331"/>
      <c r="E113" s="331"/>
      <c r="F113" s="354" t="s">
        <v>4382</v>
      </c>
      <c r="G113" s="331"/>
      <c r="H113" s="331" t="s">
        <v>4423</v>
      </c>
      <c r="I113" s="331" t="s">
        <v>4384</v>
      </c>
      <c r="J113" s="331">
        <v>20</v>
      </c>
      <c r="K113" s="345"/>
    </row>
    <row r="114" s="1" customFormat="1" ht="15" customHeight="1">
      <c r="B114" s="356"/>
      <c r="C114" s="331" t="s">
        <v>4424</v>
      </c>
      <c r="D114" s="331"/>
      <c r="E114" s="331"/>
      <c r="F114" s="354" t="s">
        <v>4382</v>
      </c>
      <c r="G114" s="331"/>
      <c r="H114" s="331" t="s">
        <v>4425</v>
      </c>
      <c r="I114" s="331" t="s">
        <v>4384</v>
      </c>
      <c r="J114" s="331">
        <v>120</v>
      </c>
      <c r="K114" s="345"/>
    </row>
    <row r="115" s="1" customFormat="1" ht="15" customHeight="1">
      <c r="B115" s="356"/>
      <c r="C115" s="331" t="s">
        <v>41</v>
      </c>
      <c r="D115" s="331"/>
      <c r="E115" s="331"/>
      <c r="F115" s="354" t="s">
        <v>4382</v>
      </c>
      <c r="G115" s="331"/>
      <c r="H115" s="331" t="s">
        <v>4426</v>
      </c>
      <c r="I115" s="331" t="s">
        <v>4417</v>
      </c>
      <c r="J115" s="331"/>
      <c r="K115" s="345"/>
    </row>
    <row r="116" s="1" customFormat="1" ht="15" customHeight="1">
      <c r="B116" s="356"/>
      <c r="C116" s="331" t="s">
        <v>51</v>
      </c>
      <c r="D116" s="331"/>
      <c r="E116" s="331"/>
      <c r="F116" s="354" t="s">
        <v>4382</v>
      </c>
      <c r="G116" s="331"/>
      <c r="H116" s="331" t="s">
        <v>4427</v>
      </c>
      <c r="I116" s="331" t="s">
        <v>4417</v>
      </c>
      <c r="J116" s="331"/>
      <c r="K116" s="345"/>
    </row>
    <row r="117" s="1" customFormat="1" ht="15" customHeight="1">
      <c r="B117" s="356"/>
      <c r="C117" s="331" t="s">
        <v>60</v>
      </c>
      <c r="D117" s="331"/>
      <c r="E117" s="331"/>
      <c r="F117" s="354" t="s">
        <v>4382</v>
      </c>
      <c r="G117" s="331"/>
      <c r="H117" s="331" t="s">
        <v>4428</v>
      </c>
      <c r="I117" s="331" t="s">
        <v>4429</v>
      </c>
      <c r="J117" s="331"/>
      <c r="K117" s="345"/>
    </row>
    <row r="118" s="1" customFormat="1" ht="15" customHeight="1">
      <c r="B118" s="359"/>
      <c r="C118" s="365"/>
      <c r="D118" s="365"/>
      <c r="E118" s="365"/>
      <c r="F118" s="365"/>
      <c r="G118" s="365"/>
      <c r="H118" s="365"/>
      <c r="I118" s="365"/>
      <c r="J118" s="365"/>
      <c r="K118" s="361"/>
    </row>
    <row r="119" s="1" customFormat="1" ht="18.75" customHeight="1">
      <c r="B119" s="366"/>
      <c r="C119" s="367"/>
      <c r="D119" s="367"/>
      <c r="E119" s="367"/>
      <c r="F119" s="368"/>
      <c r="G119" s="367"/>
      <c r="H119" s="367"/>
      <c r="I119" s="367"/>
      <c r="J119" s="367"/>
      <c r="K119" s="366"/>
    </row>
    <row r="120" s="1" customFormat="1" ht="18.75" customHeight="1">
      <c r="B120" s="339"/>
      <c r="C120" s="339"/>
      <c r="D120" s="339"/>
      <c r="E120" s="339"/>
      <c r="F120" s="339"/>
      <c r="G120" s="339"/>
      <c r="H120" s="339"/>
      <c r="I120" s="339"/>
      <c r="J120" s="339"/>
      <c r="K120" s="339"/>
    </row>
    <row r="121" s="1" customFormat="1" ht="7.5" customHeight="1">
      <c r="B121" s="369"/>
      <c r="C121" s="370"/>
      <c r="D121" s="370"/>
      <c r="E121" s="370"/>
      <c r="F121" s="370"/>
      <c r="G121" s="370"/>
      <c r="H121" s="370"/>
      <c r="I121" s="370"/>
      <c r="J121" s="370"/>
      <c r="K121" s="371"/>
    </row>
    <row r="122" s="1" customFormat="1" ht="45" customHeight="1">
      <c r="B122" s="372"/>
      <c r="C122" s="322" t="s">
        <v>4430</v>
      </c>
      <c r="D122" s="322"/>
      <c r="E122" s="322"/>
      <c r="F122" s="322"/>
      <c r="G122" s="322"/>
      <c r="H122" s="322"/>
      <c r="I122" s="322"/>
      <c r="J122" s="322"/>
      <c r="K122" s="373"/>
    </row>
    <row r="123" s="1" customFormat="1" ht="17.25" customHeight="1">
      <c r="B123" s="374"/>
      <c r="C123" s="346" t="s">
        <v>4376</v>
      </c>
      <c r="D123" s="346"/>
      <c r="E123" s="346"/>
      <c r="F123" s="346" t="s">
        <v>4377</v>
      </c>
      <c r="G123" s="347"/>
      <c r="H123" s="346" t="s">
        <v>57</v>
      </c>
      <c r="I123" s="346" t="s">
        <v>60</v>
      </c>
      <c r="J123" s="346" t="s">
        <v>4378</v>
      </c>
      <c r="K123" s="375"/>
    </row>
    <row r="124" s="1" customFormat="1" ht="17.25" customHeight="1">
      <c r="B124" s="374"/>
      <c r="C124" s="348" t="s">
        <v>4379</v>
      </c>
      <c r="D124" s="348"/>
      <c r="E124" s="348"/>
      <c r="F124" s="349" t="s">
        <v>4380</v>
      </c>
      <c r="G124" s="350"/>
      <c r="H124" s="348"/>
      <c r="I124" s="348"/>
      <c r="J124" s="348" t="s">
        <v>4381</v>
      </c>
      <c r="K124" s="375"/>
    </row>
    <row r="125" s="1" customFormat="1" ht="5.25" customHeight="1">
      <c r="B125" s="376"/>
      <c r="C125" s="351"/>
      <c r="D125" s="351"/>
      <c r="E125" s="351"/>
      <c r="F125" s="351"/>
      <c r="G125" s="377"/>
      <c r="H125" s="351"/>
      <c r="I125" s="351"/>
      <c r="J125" s="351"/>
      <c r="K125" s="378"/>
    </row>
    <row r="126" s="1" customFormat="1" ht="15" customHeight="1">
      <c r="B126" s="376"/>
      <c r="C126" s="331" t="s">
        <v>4385</v>
      </c>
      <c r="D126" s="353"/>
      <c r="E126" s="353"/>
      <c r="F126" s="354" t="s">
        <v>4382</v>
      </c>
      <c r="G126" s="331"/>
      <c r="H126" s="331" t="s">
        <v>4422</v>
      </c>
      <c r="I126" s="331" t="s">
        <v>4384</v>
      </c>
      <c r="J126" s="331">
        <v>120</v>
      </c>
      <c r="K126" s="379"/>
    </row>
    <row r="127" s="1" customFormat="1" ht="15" customHeight="1">
      <c r="B127" s="376"/>
      <c r="C127" s="331" t="s">
        <v>4431</v>
      </c>
      <c r="D127" s="331"/>
      <c r="E127" s="331"/>
      <c r="F127" s="354" t="s">
        <v>4382</v>
      </c>
      <c r="G127" s="331"/>
      <c r="H127" s="331" t="s">
        <v>4432</v>
      </c>
      <c r="I127" s="331" t="s">
        <v>4384</v>
      </c>
      <c r="J127" s="331" t="s">
        <v>4433</v>
      </c>
      <c r="K127" s="379"/>
    </row>
    <row r="128" s="1" customFormat="1" ht="15" customHeight="1">
      <c r="B128" s="376"/>
      <c r="C128" s="331" t="s">
        <v>88</v>
      </c>
      <c r="D128" s="331"/>
      <c r="E128" s="331"/>
      <c r="F128" s="354" t="s">
        <v>4382</v>
      </c>
      <c r="G128" s="331"/>
      <c r="H128" s="331" t="s">
        <v>4434</v>
      </c>
      <c r="I128" s="331" t="s">
        <v>4384</v>
      </c>
      <c r="J128" s="331" t="s">
        <v>4433</v>
      </c>
      <c r="K128" s="379"/>
    </row>
    <row r="129" s="1" customFormat="1" ht="15" customHeight="1">
      <c r="B129" s="376"/>
      <c r="C129" s="331" t="s">
        <v>4393</v>
      </c>
      <c r="D129" s="331"/>
      <c r="E129" s="331"/>
      <c r="F129" s="354" t="s">
        <v>4388</v>
      </c>
      <c r="G129" s="331"/>
      <c r="H129" s="331" t="s">
        <v>4394</v>
      </c>
      <c r="I129" s="331" t="s">
        <v>4384</v>
      </c>
      <c r="J129" s="331">
        <v>15</v>
      </c>
      <c r="K129" s="379"/>
    </row>
    <row r="130" s="1" customFormat="1" ht="15" customHeight="1">
      <c r="B130" s="376"/>
      <c r="C130" s="357" t="s">
        <v>4395</v>
      </c>
      <c r="D130" s="357"/>
      <c r="E130" s="357"/>
      <c r="F130" s="358" t="s">
        <v>4388</v>
      </c>
      <c r="G130" s="357"/>
      <c r="H130" s="357" t="s">
        <v>4396</v>
      </c>
      <c r="I130" s="357" t="s">
        <v>4384</v>
      </c>
      <c r="J130" s="357">
        <v>15</v>
      </c>
      <c r="K130" s="379"/>
    </row>
    <row r="131" s="1" customFormat="1" ht="15" customHeight="1">
      <c r="B131" s="376"/>
      <c r="C131" s="357" t="s">
        <v>4397</v>
      </c>
      <c r="D131" s="357"/>
      <c r="E131" s="357"/>
      <c r="F131" s="358" t="s">
        <v>4388</v>
      </c>
      <c r="G131" s="357"/>
      <c r="H131" s="357" t="s">
        <v>4398</v>
      </c>
      <c r="I131" s="357" t="s">
        <v>4384</v>
      </c>
      <c r="J131" s="357">
        <v>20</v>
      </c>
      <c r="K131" s="379"/>
    </row>
    <row r="132" s="1" customFormat="1" ht="15" customHeight="1">
      <c r="B132" s="376"/>
      <c r="C132" s="357" t="s">
        <v>4399</v>
      </c>
      <c r="D132" s="357"/>
      <c r="E132" s="357"/>
      <c r="F132" s="358" t="s">
        <v>4388</v>
      </c>
      <c r="G132" s="357"/>
      <c r="H132" s="357" t="s">
        <v>4400</v>
      </c>
      <c r="I132" s="357" t="s">
        <v>4384</v>
      </c>
      <c r="J132" s="357">
        <v>20</v>
      </c>
      <c r="K132" s="379"/>
    </row>
    <row r="133" s="1" customFormat="1" ht="15" customHeight="1">
      <c r="B133" s="376"/>
      <c r="C133" s="331" t="s">
        <v>4387</v>
      </c>
      <c r="D133" s="331"/>
      <c r="E133" s="331"/>
      <c r="F133" s="354" t="s">
        <v>4388</v>
      </c>
      <c r="G133" s="331"/>
      <c r="H133" s="331" t="s">
        <v>4422</v>
      </c>
      <c r="I133" s="331" t="s">
        <v>4384</v>
      </c>
      <c r="J133" s="331">
        <v>50</v>
      </c>
      <c r="K133" s="379"/>
    </row>
    <row r="134" s="1" customFormat="1" ht="15" customHeight="1">
      <c r="B134" s="376"/>
      <c r="C134" s="331" t="s">
        <v>4401</v>
      </c>
      <c r="D134" s="331"/>
      <c r="E134" s="331"/>
      <c r="F134" s="354" t="s">
        <v>4388</v>
      </c>
      <c r="G134" s="331"/>
      <c r="H134" s="331" t="s">
        <v>4422</v>
      </c>
      <c r="I134" s="331" t="s">
        <v>4384</v>
      </c>
      <c r="J134" s="331">
        <v>50</v>
      </c>
      <c r="K134" s="379"/>
    </row>
    <row r="135" s="1" customFormat="1" ht="15" customHeight="1">
      <c r="B135" s="376"/>
      <c r="C135" s="331" t="s">
        <v>4407</v>
      </c>
      <c r="D135" s="331"/>
      <c r="E135" s="331"/>
      <c r="F135" s="354" t="s">
        <v>4388</v>
      </c>
      <c r="G135" s="331"/>
      <c r="H135" s="331" t="s">
        <v>4422</v>
      </c>
      <c r="I135" s="331" t="s">
        <v>4384</v>
      </c>
      <c r="J135" s="331">
        <v>50</v>
      </c>
      <c r="K135" s="379"/>
    </row>
    <row r="136" s="1" customFormat="1" ht="15" customHeight="1">
      <c r="B136" s="376"/>
      <c r="C136" s="331" t="s">
        <v>4409</v>
      </c>
      <c r="D136" s="331"/>
      <c r="E136" s="331"/>
      <c r="F136" s="354" t="s">
        <v>4388</v>
      </c>
      <c r="G136" s="331"/>
      <c r="H136" s="331" t="s">
        <v>4422</v>
      </c>
      <c r="I136" s="331" t="s">
        <v>4384</v>
      </c>
      <c r="J136" s="331">
        <v>50</v>
      </c>
      <c r="K136" s="379"/>
    </row>
    <row r="137" s="1" customFormat="1" ht="15" customHeight="1">
      <c r="B137" s="376"/>
      <c r="C137" s="331" t="s">
        <v>4410</v>
      </c>
      <c r="D137" s="331"/>
      <c r="E137" s="331"/>
      <c r="F137" s="354" t="s">
        <v>4388</v>
      </c>
      <c r="G137" s="331"/>
      <c r="H137" s="331" t="s">
        <v>4435</v>
      </c>
      <c r="I137" s="331" t="s">
        <v>4384</v>
      </c>
      <c r="J137" s="331">
        <v>255</v>
      </c>
      <c r="K137" s="379"/>
    </row>
    <row r="138" s="1" customFormat="1" ht="15" customHeight="1">
      <c r="B138" s="376"/>
      <c r="C138" s="331" t="s">
        <v>4412</v>
      </c>
      <c r="D138" s="331"/>
      <c r="E138" s="331"/>
      <c r="F138" s="354" t="s">
        <v>4382</v>
      </c>
      <c r="G138" s="331"/>
      <c r="H138" s="331" t="s">
        <v>4436</v>
      </c>
      <c r="I138" s="331" t="s">
        <v>4414</v>
      </c>
      <c r="J138" s="331"/>
      <c r="K138" s="379"/>
    </row>
    <row r="139" s="1" customFormat="1" ht="15" customHeight="1">
      <c r="B139" s="376"/>
      <c r="C139" s="331" t="s">
        <v>4415</v>
      </c>
      <c r="D139" s="331"/>
      <c r="E139" s="331"/>
      <c r="F139" s="354" t="s">
        <v>4382</v>
      </c>
      <c r="G139" s="331"/>
      <c r="H139" s="331" t="s">
        <v>4437</v>
      </c>
      <c r="I139" s="331" t="s">
        <v>4417</v>
      </c>
      <c r="J139" s="331"/>
      <c r="K139" s="379"/>
    </row>
    <row r="140" s="1" customFormat="1" ht="15" customHeight="1">
      <c r="B140" s="376"/>
      <c r="C140" s="331" t="s">
        <v>4418</v>
      </c>
      <c r="D140" s="331"/>
      <c r="E140" s="331"/>
      <c r="F140" s="354" t="s">
        <v>4382</v>
      </c>
      <c r="G140" s="331"/>
      <c r="H140" s="331" t="s">
        <v>4418</v>
      </c>
      <c r="I140" s="331" t="s">
        <v>4417</v>
      </c>
      <c r="J140" s="331"/>
      <c r="K140" s="379"/>
    </row>
    <row r="141" s="1" customFormat="1" ht="15" customHeight="1">
      <c r="B141" s="376"/>
      <c r="C141" s="331" t="s">
        <v>41</v>
      </c>
      <c r="D141" s="331"/>
      <c r="E141" s="331"/>
      <c r="F141" s="354" t="s">
        <v>4382</v>
      </c>
      <c r="G141" s="331"/>
      <c r="H141" s="331" t="s">
        <v>4438</v>
      </c>
      <c r="I141" s="331" t="s">
        <v>4417</v>
      </c>
      <c r="J141" s="331"/>
      <c r="K141" s="379"/>
    </row>
    <row r="142" s="1" customFormat="1" ht="15" customHeight="1">
      <c r="B142" s="376"/>
      <c r="C142" s="331" t="s">
        <v>4439</v>
      </c>
      <c r="D142" s="331"/>
      <c r="E142" s="331"/>
      <c r="F142" s="354" t="s">
        <v>4382</v>
      </c>
      <c r="G142" s="331"/>
      <c r="H142" s="331" t="s">
        <v>4440</v>
      </c>
      <c r="I142" s="331" t="s">
        <v>4417</v>
      </c>
      <c r="J142" s="331"/>
      <c r="K142" s="379"/>
    </row>
    <row r="143" s="1" customFormat="1" ht="15" customHeight="1">
      <c r="B143" s="380"/>
      <c r="C143" s="381"/>
      <c r="D143" s="381"/>
      <c r="E143" s="381"/>
      <c r="F143" s="381"/>
      <c r="G143" s="381"/>
      <c r="H143" s="381"/>
      <c r="I143" s="381"/>
      <c r="J143" s="381"/>
      <c r="K143" s="382"/>
    </row>
    <row r="144" s="1" customFormat="1" ht="18.75" customHeight="1">
      <c r="B144" s="367"/>
      <c r="C144" s="367"/>
      <c r="D144" s="367"/>
      <c r="E144" s="367"/>
      <c r="F144" s="368"/>
      <c r="G144" s="367"/>
      <c r="H144" s="367"/>
      <c r="I144" s="367"/>
      <c r="J144" s="367"/>
      <c r="K144" s="367"/>
    </row>
    <row r="145" s="1" customFormat="1" ht="18.75" customHeight="1">
      <c r="B145" s="339"/>
      <c r="C145" s="339"/>
      <c r="D145" s="339"/>
      <c r="E145" s="339"/>
      <c r="F145" s="339"/>
      <c r="G145" s="339"/>
      <c r="H145" s="339"/>
      <c r="I145" s="339"/>
      <c r="J145" s="339"/>
      <c r="K145" s="339"/>
    </row>
    <row r="146" s="1" customFormat="1" ht="7.5" customHeight="1">
      <c r="B146" s="340"/>
      <c r="C146" s="341"/>
      <c r="D146" s="341"/>
      <c r="E146" s="341"/>
      <c r="F146" s="341"/>
      <c r="G146" s="341"/>
      <c r="H146" s="341"/>
      <c r="I146" s="341"/>
      <c r="J146" s="341"/>
      <c r="K146" s="342"/>
    </row>
    <row r="147" s="1" customFormat="1" ht="45" customHeight="1">
      <c r="B147" s="343"/>
      <c r="C147" s="344" t="s">
        <v>4441</v>
      </c>
      <c r="D147" s="344"/>
      <c r="E147" s="344"/>
      <c r="F147" s="344"/>
      <c r="G147" s="344"/>
      <c r="H147" s="344"/>
      <c r="I147" s="344"/>
      <c r="J147" s="344"/>
      <c r="K147" s="345"/>
    </row>
    <row r="148" s="1" customFormat="1" ht="17.25" customHeight="1">
      <c r="B148" s="343"/>
      <c r="C148" s="346" t="s">
        <v>4376</v>
      </c>
      <c r="D148" s="346"/>
      <c r="E148" s="346"/>
      <c r="F148" s="346" t="s">
        <v>4377</v>
      </c>
      <c r="G148" s="347"/>
      <c r="H148" s="346" t="s">
        <v>57</v>
      </c>
      <c r="I148" s="346" t="s">
        <v>60</v>
      </c>
      <c r="J148" s="346" t="s">
        <v>4378</v>
      </c>
      <c r="K148" s="345"/>
    </row>
    <row r="149" s="1" customFormat="1" ht="17.25" customHeight="1">
      <c r="B149" s="343"/>
      <c r="C149" s="348" t="s">
        <v>4379</v>
      </c>
      <c r="D149" s="348"/>
      <c r="E149" s="348"/>
      <c r="F149" s="349" t="s">
        <v>4380</v>
      </c>
      <c r="G149" s="350"/>
      <c r="H149" s="348"/>
      <c r="I149" s="348"/>
      <c r="J149" s="348" t="s">
        <v>4381</v>
      </c>
      <c r="K149" s="345"/>
    </row>
    <row r="150" s="1" customFormat="1" ht="5.25" customHeight="1">
      <c r="B150" s="356"/>
      <c r="C150" s="351"/>
      <c r="D150" s="351"/>
      <c r="E150" s="351"/>
      <c r="F150" s="351"/>
      <c r="G150" s="352"/>
      <c r="H150" s="351"/>
      <c r="I150" s="351"/>
      <c r="J150" s="351"/>
      <c r="K150" s="379"/>
    </row>
    <row r="151" s="1" customFormat="1" ht="15" customHeight="1">
      <c r="B151" s="356"/>
      <c r="C151" s="383" t="s">
        <v>4385</v>
      </c>
      <c r="D151" s="331"/>
      <c r="E151" s="331"/>
      <c r="F151" s="384" t="s">
        <v>4382</v>
      </c>
      <c r="G151" s="331"/>
      <c r="H151" s="383" t="s">
        <v>4422</v>
      </c>
      <c r="I151" s="383" t="s">
        <v>4384</v>
      </c>
      <c r="J151" s="383">
        <v>120</v>
      </c>
      <c r="K151" s="379"/>
    </row>
    <row r="152" s="1" customFormat="1" ht="15" customHeight="1">
      <c r="B152" s="356"/>
      <c r="C152" s="383" t="s">
        <v>4431</v>
      </c>
      <c r="D152" s="331"/>
      <c r="E152" s="331"/>
      <c r="F152" s="384" t="s">
        <v>4382</v>
      </c>
      <c r="G152" s="331"/>
      <c r="H152" s="383" t="s">
        <v>4442</v>
      </c>
      <c r="I152" s="383" t="s">
        <v>4384</v>
      </c>
      <c r="J152" s="383" t="s">
        <v>4433</v>
      </c>
      <c r="K152" s="379"/>
    </row>
    <row r="153" s="1" customFormat="1" ht="15" customHeight="1">
      <c r="B153" s="356"/>
      <c r="C153" s="383" t="s">
        <v>88</v>
      </c>
      <c r="D153" s="331"/>
      <c r="E153" s="331"/>
      <c r="F153" s="384" t="s">
        <v>4382</v>
      </c>
      <c r="G153" s="331"/>
      <c r="H153" s="383" t="s">
        <v>4443</v>
      </c>
      <c r="I153" s="383" t="s">
        <v>4384</v>
      </c>
      <c r="J153" s="383" t="s">
        <v>4433</v>
      </c>
      <c r="K153" s="379"/>
    </row>
    <row r="154" s="1" customFormat="1" ht="15" customHeight="1">
      <c r="B154" s="356"/>
      <c r="C154" s="383" t="s">
        <v>4387</v>
      </c>
      <c r="D154" s="331"/>
      <c r="E154" s="331"/>
      <c r="F154" s="384" t="s">
        <v>4388</v>
      </c>
      <c r="G154" s="331"/>
      <c r="H154" s="383" t="s">
        <v>4422</v>
      </c>
      <c r="I154" s="383" t="s">
        <v>4384</v>
      </c>
      <c r="J154" s="383">
        <v>50</v>
      </c>
      <c r="K154" s="379"/>
    </row>
    <row r="155" s="1" customFormat="1" ht="15" customHeight="1">
      <c r="B155" s="356"/>
      <c r="C155" s="383" t="s">
        <v>4390</v>
      </c>
      <c r="D155" s="331"/>
      <c r="E155" s="331"/>
      <c r="F155" s="384" t="s">
        <v>4382</v>
      </c>
      <c r="G155" s="331"/>
      <c r="H155" s="383" t="s">
        <v>4422</v>
      </c>
      <c r="I155" s="383" t="s">
        <v>4392</v>
      </c>
      <c r="J155" s="383"/>
      <c r="K155" s="379"/>
    </row>
    <row r="156" s="1" customFormat="1" ht="15" customHeight="1">
      <c r="B156" s="356"/>
      <c r="C156" s="383" t="s">
        <v>4401</v>
      </c>
      <c r="D156" s="331"/>
      <c r="E156" s="331"/>
      <c r="F156" s="384" t="s">
        <v>4388</v>
      </c>
      <c r="G156" s="331"/>
      <c r="H156" s="383" t="s">
        <v>4422</v>
      </c>
      <c r="I156" s="383" t="s">
        <v>4384</v>
      </c>
      <c r="J156" s="383">
        <v>50</v>
      </c>
      <c r="K156" s="379"/>
    </row>
    <row r="157" s="1" customFormat="1" ht="15" customHeight="1">
      <c r="B157" s="356"/>
      <c r="C157" s="383" t="s">
        <v>4409</v>
      </c>
      <c r="D157" s="331"/>
      <c r="E157" s="331"/>
      <c r="F157" s="384" t="s">
        <v>4388</v>
      </c>
      <c r="G157" s="331"/>
      <c r="H157" s="383" t="s">
        <v>4422</v>
      </c>
      <c r="I157" s="383" t="s">
        <v>4384</v>
      </c>
      <c r="J157" s="383">
        <v>50</v>
      </c>
      <c r="K157" s="379"/>
    </row>
    <row r="158" s="1" customFormat="1" ht="15" customHeight="1">
      <c r="B158" s="356"/>
      <c r="C158" s="383" t="s">
        <v>4407</v>
      </c>
      <c r="D158" s="331"/>
      <c r="E158" s="331"/>
      <c r="F158" s="384" t="s">
        <v>4388</v>
      </c>
      <c r="G158" s="331"/>
      <c r="H158" s="383" t="s">
        <v>4422</v>
      </c>
      <c r="I158" s="383" t="s">
        <v>4384</v>
      </c>
      <c r="J158" s="383">
        <v>50</v>
      </c>
      <c r="K158" s="379"/>
    </row>
    <row r="159" s="1" customFormat="1" ht="15" customHeight="1">
      <c r="B159" s="356"/>
      <c r="C159" s="383" t="s">
        <v>251</v>
      </c>
      <c r="D159" s="331"/>
      <c r="E159" s="331"/>
      <c r="F159" s="384" t="s">
        <v>4382</v>
      </c>
      <c r="G159" s="331"/>
      <c r="H159" s="383" t="s">
        <v>4444</v>
      </c>
      <c r="I159" s="383" t="s">
        <v>4384</v>
      </c>
      <c r="J159" s="383" t="s">
        <v>4445</v>
      </c>
      <c r="K159" s="379"/>
    </row>
    <row r="160" s="1" customFormat="1" ht="15" customHeight="1">
      <c r="B160" s="356"/>
      <c r="C160" s="383" t="s">
        <v>4446</v>
      </c>
      <c r="D160" s="331"/>
      <c r="E160" s="331"/>
      <c r="F160" s="384" t="s">
        <v>4382</v>
      </c>
      <c r="G160" s="331"/>
      <c r="H160" s="383" t="s">
        <v>4447</v>
      </c>
      <c r="I160" s="383" t="s">
        <v>4417</v>
      </c>
      <c r="J160" s="383"/>
      <c r="K160" s="379"/>
    </row>
    <row r="161" s="1" customFormat="1" ht="15" customHeight="1">
      <c r="B161" s="385"/>
      <c r="C161" s="365"/>
      <c r="D161" s="365"/>
      <c r="E161" s="365"/>
      <c r="F161" s="365"/>
      <c r="G161" s="365"/>
      <c r="H161" s="365"/>
      <c r="I161" s="365"/>
      <c r="J161" s="365"/>
      <c r="K161" s="386"/>
    </row>
    <row r="162" s="1" customFormat="1" ht="18.75" customHeight="1">
      <c r="B162" s="367"/>
      <c r="C162" s="377"/>
      <c r="D162" s="377"/>
      <c r="E162" s="377"/>
      <c r="F162" s="387"/>
      <c r="G162" s="377"/>
      <c r="H162" s="377"/>
      <c r="I162" s="377"/>
      <c r="J162" s="377"/>
      <c r="K162" s="367"/>
    </row>
    <row r="163" s="1" customFormat="1" ht="18.75" customHeight="1">
      <c r="B163" s="339"/>
      <c r="C163" s="339"/>
      <c r="D163" s="339"/>
      <c r="E163" s="339"/>
      <c r="F163" s="339"/>
      <c r="G163" s="339"/>
      <c r="H163" s="339"/>
      <c r="I163" s="339"/>
      <c r="J163" s="339"/>
      <c r="K163" s="339"/>
    </row>
    <row r="164" s="1" customFormat="1" ht="7.5" customHeight="1">
      <c r="B164" s="318"/>
      <c r="C164" s="319"/>
      <c r="D164" s="319"/>
      <c r="E164" s="319"/>
      <c r="F164" s="319"/>
      <c r="G164" s="319"/>
      <c r="H164" s="319"/>
      <c r="I164" s="319"/>
      <c r="J164" s="319"/>
      <c r="K164" s="320"/>
    </row>
    <row r="165" s="1" customFormat="1" ht="45" customHeight="1">
      <c r="B165" s="321"/>
      <c r="C165" s="322" t="s">
        <v>4448</v>
      </c>
      <c r="D165" s="322"/>
      <c r="E165" s="322"/>
      <c r="F165" s="322"/>
      <c r="G165" s="322"/>
      <c r="H165" s="322"/>
      <c r="I165" s="322"/>
      <c r="J165" s="322"/>
      <c r="K165" s="323"/>
    </row>
    <row r="166" s="1" customFormat="1" ht="17.25" customHeight="1">
      <c r="B166" s="321"/>
      <c r="C166" s="346" t="s">
        <v>4376</v>
      </c>
      <c r="D166" s="346"/>
      <c r="E166" s="346"/>
      <c r="F166" s="346" t="s">
        <v>4377</v>
      </c>
      <c r="G166" s="388"/>
      <c r="H166" s="389" t="s">
        <v>57</v>
      </c>
      <c r="I166" s="389" t="s">
        <v>60</v>
      </c>
      <c r="J166" s="346" t="s">
        <v>4378</v>
      </c>
      <c r="K166" s="323"/>
    </row>
    <row r="167" s="1" customFormat="1" ht="17.25" customHeight="1">
      <c r="B167" s="324"/>
      <c r="C167" s="348" t="s">
        <v>4379</v>
      </c>
      <c r="D167" s="348"/>
      <c r="E167" s="348"/>
      <c r="F167" s="349" t="s">
        <v>4380</v>
      </c>
      <c r="G167" s="390"/>
      <c r="H167" s="391"/>
      <c r="I167" s="391"/>
      <c r="J167" s="348" t="s">
        <v>4381</v>
      </c>
      <c r="K167" s="326"/>
    </row>
    <row r="168" s="1" customFormat="1" ht="5.25" customHeight="1">
      <c r="B168" s="356"/>
      <c r="C168" s="351"/>
      <c r="D168" s="351"/>
      <c r="E168" s="351"/>
      <c r="F168" s="351"/>
      <c r="G168" s="352"/>
      <c r="H168" s="351"/>
      <c r="I168" s="351"/>
      <c r="J168" s="351"/>
      <c r="K168" s="379"/>
    </row>
    <row r="169" s="1" customFormat="1" ht="15" customHeight="1">
      <c r="B169" s="356"/>
      <c r="C169" s="331" t="s">
        <v>4385</v>
      </c>
      <c r="D169" s="331"/>
      <c r="E169" s="331"/>
      <c r="F169" s="354" t="s">
        <v>4382</v>
      </c>
      <c r="G169" s="331"/>
      <c r="H169" s="331" t="s">
        <v>4422</v>
      </c>
      <c r="I169" s="331" t="s">
        <v>4384</v>
      </c>
      <c r="J169" s="331">
        <v>120</v>
      </c>
      <c r="K169" s="379"/>
    </row>
    <row r="170" s="1" customFormat="1" ht="15" customHeight="1">
      <c r="B170" s="356"/>
      <c r="C170" s="331" t="s">
        <v>4431</v>
      </c>
      <c r="D170" s="331"/>
      <c r="E170" s="331"/>
      <c r="F170" s="354" t="s">
        <v>4382</v>
      </c>
      <c r="G170" s="331"/>
      <c r="H170" s="331" t="s">
        <v>4432</v>
      </c>
      <c r="I170" s="331" t="s">
        <v>4384</v>
      </c>
      <c r="J170" s="331" t="s">
        <v>4433</v>
      </c>
      <c r="K170" s="379"/>
    </row>
    <row r="171" s="1" customFormat="1" ht="15" customHeight="1">
      <c r="B171" s="356"/>
      <c r="C171" s="331" t="s">
        <v>88</v>
      </c>
      <c r="D171" s="331"/>
      <c r="E171" s="331"/>
      <c r="F171" s="354" t="s">
        <v>4382</v>
      </c>
      <c r="G171" s="331"/>
      <c r="H171" s="331" t="s">
        <v>4449</v>
      </c>
      <c r="I171" s="331" t="s">
        <v>4384</v>
      </c>
      <c r="J171" s="331" t="s">
        <v>4433</v>
      </c>
      <c r="K171" s="379"/>
    </row>
    <row r="172" s="1" customFormat="1" ht="15" customHeight="1">
      <c r="B172" s="356"/>
      <c r="C172" s="331" t="s">
        <v>4387</v>
      </c>
      <c r="D172" s="331"/>
      <c r="E172" s="331"/>
      <c r="F172" s="354" t="s">
        <v>4388</v>
      </c>
      <c r="G172" s="331"/>
      <c r="H172" s="331" t="s">
        <v>4449</v>
      </c>
      <c r="I172" s="331" t="s">
        <v>4384</v>
      </c>
      <c r="J172" s="331">
        <v>50</v>
      </c>
      <c r="K172" s="379"/>
    </row>
    <row r="173" s="1" customFormat="1" ht="15" customHeight="1">
      <c r="B173" s="356"/>
      <c r="C173" s="331" t="s">
        <v>4390</v>
      </c>
      <c r="D173" s="331"/>
      <c r="E173" s="331"/>
      <c r="F173" s="354" t="s">
        <v>4382</v>
      </c>
      <c r="G173" s="331"/>
      <c r="H173" s="331" t="s">
        <v>4449</v>
      </c>
      <c r="I173" s="331" t="s">
        <v>4392</v>
      </c>
      <c r="J173" s="331"/>
      <c r="K173" s="379"/>
    </row>
    <row r="174" s="1" customFormat="1" ht="15" customHeight="1">
      <c r="B174" s="356"/>
      <c r="C174" s="331" t="s">
        <v>4401</v>
      </c>
      <c r="D174" s="331"/>
      <c r="E174" s="331"/>
      <c r="F174" s="354" t="s">
        <v>4388</v>
      </c>
      <c r="G174" s="331"/>
      <c r="H174" s="331" t="s">
        <v>4449</v>
      </c>
      <c r="I174" s="331" t="s">
        <v>4384</v>
      </c>
      <c r="J174" s="331">
        <v>50</v>
      </c>
      <c r="K174" s="379"/>
    </row>
    <row r="175" s="1" customFormat="1" ht="15" customHeight="1">
      <c r="B175" s="356"/>
      <c r="C175" s="331" t="s">
        <v>4409</v>
      </c>
      <c r="D175" s="331"/>
      <c r="E175" s="331"/>
      <c r="F175" s="354" t="s">
        <v>4388</v>
      </c>
      <c r="G175" s="331"/>
      <c r="H175" s="331" t="s">
        <v>4449</v>
      </c>
      <c r="I175" s="331" t="s">
        <v>4384</v>
      </c>
      <c r="J175" s="331">
        <v>50</v>
      </c>
      <c r="K175" s="379"/>
    </row>
    <row r="176" s="1" customFormat="1" ht="15" customHeight="1">
      <c r="B176" s="356"/>
      <c r="C176" s="331" t="s">
        <v>4407</v>
      </c>
      <c r="D176" s="331"/>
      <c r="E176" s="331"/>
      <c r="F176" s="354" t="s">
        <v>4388</v>
      </c>
      <c r="G176" s="331"/>
      <c r="H176" s="331" t="s">
        <v>4449</v>
      </c>
      <c r="I176" s="331" t="s">
        <v>4384</v>
      </c>
      <c r="J176" s="331">
        <v>50</v>
      </c>
      <c r="K176" s="379"/>
    </row>
    <row r="177" s="1" customFormat="1" ht="15" customHeight="1">
      <c r="B177" s="356"/>
      <c r="C177" s="331" t="s">
        <v>264</v>
      </c>
      <c r="D177" s="331"/>
      <c r="E177" s="331"/>
      <c r="F177" s="354" t="s">
        <v>4382</v>
      </c>
      <c r="G177" s="331"/>
      <c r="H177" s="331" t="s">
        <v>4450</v>
      </c>
      <c r="I177" s="331" t="s">
        <v>4451</v>
      </c>
      <c r="J177" s="331"/>
      <c r="K177" s="379"/>
    </row>
    <row r="178" s="1" customFormat="1" ht="15" customHeight="1">
      <c r="B178" s="356"/>
      <c r="C178" s="331" t="s">
        <v>60</v>
      </c>
      <c r="D178" s="331"/>
      <c r="E178" s="331"/>
      <c r="F178" s="354" t="s">
        <v>4382</v>
      </c>
      <c r="G178" s="331"/>
      <c r="H178" s="331" t="s">
        <v>4452</v>
      </c>
      <c r="I178" s="331" t="s">
        <v>4453</v>
      </c>
      <c r="J178" s="331">
        <v>1</v>
      </c>
      <c r="K178" s="379"/>
    </row>
    <row r="179" s="1" customFormat="1" ht="15" customHeight="1">
      <c r="B179" s="356"/>
      <c r="C179" s="331" t="s">
        <v>56</v>
      </c>
      <c r="D179" s="331"/>
      <c r="E179" s="331"/>
      <c r="F179" s="354" t="s">
        <v>4382</v>
      </c>
      <c r="G179" s="331"/>
      <c r="H179" s="331" t="s">
        <v>4454</v>
      </c>
      <c r="I179" s="331" t="s">
        <v>4384</v>
      </c>
      <c r="J179" s="331">
        <v>20</v>
      </c>
      <c r="K179" s="379"/>
    </row>
    <row r="180" s="1" customFormat="1" ht="15" customHeight="1">
      <c r="B180" s="356"/>
      <c r="C180" s="331" t="s">
        <v>57</v>
      </c>
      <c r="D180" s="331"/>
      <c r="E180" s="331"/>
      <c r="F180" s="354" t="s">
        <v>4382</v>
      </c>
      <c r="G180" s="331"/>
      <c r="H180" s="331" t="s">
        <v>4455</v>
      </c>
      <c r="I180" s="331" t="s">
        <v>4384</v>
      </c>
      <c r="J180" s="331">
        <v>255</v>
      </c>
      <c r="K180" s="379"/>
    </row>
    <row r="181" s="1" customFormat="1" ht="15" customHeight="1">
      <c r="B181" s="356"/>
      <c r="C181" s="331" t="s">
        <v>265</v>
      </c>
      <c r="D181" s="331"/>
      <c r="E181" s="331"/>
      <c r="F181" s="354" t="s">
        <v>4382</v>
      </c>
      <c r="G181" s="331"/>
      <c r="H181" s="331" t="s">
        <v>4346</v>
      </c>
      <c r="I181" s="331" t="s">
        <v>4384</v>
      </c>
      <c r="J181" s="331">
        <v>10</v>
      </c>
      <c r="K181" s="379"/>
    </row>
    <row r="182" s="1" customFormat="1" ht="15" customHeight="1">
      <c r="B182" s="356"/>
      <c r="C182" s="331" t="s">
        <v>266</v>
      </c>
      <c r="D182" s="331"/>
      <c r="E182" s="331"/>
      <c r="F182" s="354" t="s">
        <v>4382</v>
      </c>
      <c r="G182" s="331"/>
      <c r="H182" s="331" t="s">
        <v>4456</v>
      </c>
      <c r="I182" s="331" t="s">
        <v>4417</v>
      </c>
      <c r="J182" s="331"/>
      <c r="K182" s="379"/>
    </row>
    <row r="183" s="1" customFormat="1" ht="15" customHeight="1">
      <c r="B183" s="356"/>
      <c r="C183" s="331" t="s">
        <v>4457</v>
      </c>
      <c r="D183" s="331"/>
      <c r="E183" s="331"/>
      <c r="F183" s="354" t="s">
        <v>4382</v>
      </c>
      <c r="G183" s="331"/>
      <c r="H183" s="331" t="s">
        <v>4458</v>
      </c>
      <c r="I183" s="331" t="s">
        <v>4417</v>
      </c>
      <c r="J183" s="331"/>
      <c r="K183" s="379"/>
    </row>
    <row r="184" s="1" customFormat="1" ht="15" customHeight="1">
      <c r="B184" s="356"/>
      <c r="C184" s="331" t="s">
        <v>4446</v>
      </c>
      <c r="D184" s="331"/>
      <c r="E184" s="331"/>
      <c r="F184" s="354" t="s">
        <v>4382</v>
      </c>
      <c r="G184" s="331"/>
      <c r="H184" s="331" t="s">
        <v>4459</v>
      </c>
      <c r="I184" s="331" t="s">
        <v>4417</v>
      </c>
      <c r="J184" s="331"/>
      <c r="K184" s="379"/>
    </row>
    <row r="185" s="1" customFormat="1" ht="15" customHeight="1">
      <c r="B185" s="356"/>
      <c r="C185" s="331" t="s">
        <v>268</v>
      </c>
      <c r="D185" s="331"/>
      <c r="E185" s="331"/>
      <c r="F185" s="354" t="s">
        <v>4388</v>
      </c>
      <c r="G185" s="331"/>
      <c r="H185" s="331" t="s">
        <v>4460</v>
      </c>
      <c r="I185" s="331" t="s">
        <v>4384</v>
      </c>
      <c r="J185" s="331">
        <v>50</v>
      </c>
      <c r="K185" s="379"/>
    </row>
    <row r="186" s="1" customFormat="1" ht="15" customHeight="1">
      <c r="B186" s="356"/>
      <c r="C186" s="331" t="s">
        <v>4461</v>
      </c>
      <c r="D186" s="331"/>
      <c r="E186" s="331"/>
      <c r="F186" s="354" t="s">
        <v>4388</v>
      </c>
      <c r="G186" s="331"/>
      <c r="H186" s="331" t="s">
        <v>4462</v>
      </c>
      <c r="I186" s="331" t="s">
        <v>4463</v>
      </c>
      <c r="J186" s="331"/>
      <c r="K186" s="379"/>
    </row>
    <row r="187" s="1" customFormat="1" ht="15" customHeight="1">
      <c r="B187" s="356"/>
      <c r="C187" s="331" t="s">
        <v>4464</v>
      </c>
      <c r="D187" s="331"/>
      <c r="E187" s="331"/>
      <c r="F187" s="354" t="s">
        <v>4388</v>
      </c>
      <c r="G187" s="331"/>
      <c r="H187" s="331" t="s">
        <v>4465</v>
      </c>
      <c r="I187" s="331" t="s">
        <v>4463</v>
      </c>
      <c r="J187" s="331"/>
      <c r="K187" s="379"/>
    </row>
    <row r="188" s="1" customFormat="1" ht="15" customHeight="1">
      <c r="B188" s="356"/>
      <c r="C188" s="331" t="s">
        <v>4466</v>
      </c>
      <c r="D188" s="331"/>
      <c r="E188" s="331"/>
      <c r="F188" s="354" t="s">
        <v>4388</v>
      </c>
      <c r="G188" s="331"/>
      <c r="H188" s="331" t="s">
        <v>4467</v>
      </c>
      <c r="I188" s="331" t="s">
        <v>4463</v>
      </c>
      <c r="J188" s="331"/>
      <c r="K188" s="379"/>
    </row>
    <row r="189" s="1" customFormat="1" ht="15" customHeight="1">
      <c r="B189" s="356"/>
      <c r="C189" s="392" t="s">
        <v>4468</v>
      </c>
      <c r="D189" s="331"/>
      <c r="E189" s="331"/>
      <c r="F189" s="354" t="s">
        <v>4388</v>
      </c>
      <c r="G189" s="331"/>
      <c r="H189" s="331" t="s">
        <v>4469</v>
      </c>
      <c r="I189" s="331" t="s">
        <v>4470</v>
      </c>
      <c r="J189" s="393" t="s">
        <v>4471</v>
      </c>
      <c r="K189" s="379"/>
    </row>
    <row r="190" s="18" customFormat="1" ht="15" customHeight="1">
      <c r="B190" s="394"/>
      <c r="C190" s="395" t="s">
        <v>4472</v>
      </c>
      <c r="D190" s="396"/>
      <c r="E190" s="396"/>
      <c r="F190" s="397" t="s">
        <v>4388</v>
      </c>
      <c r="G190" s="396"/>
      <c r="H190" s="396" t="s">
        <v>4473</v>
      </c>
      <c r="I190" s="396" t="s">
        <v>4470</v>
      </c>
      <c r="J190" s="398" t="s">
        <v>4471</v>
      </c>
      <c r="K190" s="399"/>
    </row>
    <row r="191" s="1" customFormat="1" ht="15" customHeight="1">
      <c r="B191" s="356"/>
      <c r="C191" s="392" t="s">
        <v>45</v>
      </c>
      <c r="D191" s="331"/>
      <c r="E191" s="331"/>
      <c r="F191" s="354" t="s">
        <v>4382</v>
      </c>
      <c r="G191" s="331"/>
      <c r="H191" s="328" t="s">
        <v>4474</v>
      </c>
      <c r="I191" s="331" t="s">
        <v>4475</v>
      </c>
      <c r="J191" s="331"/>
      <c r="K191" s="379"/>
    </row>
    <row r="192" s="1" customFormat="1" ht="15" customHeight="1">
      <c r="B192" s="356"/>
      <c r="C192" s="392" t="s">
        <v>4476</v>
      </c>
      <c r="D192" s="331"/>
      <c r="E192" s="331"/>
      <c r="F192" s="354" t="s">
        <v>4382</v>
      </c>
      <c r="G192" s="331"/>
      <c r="H192" s="331" t="s">
        <v>4477</v>
      </c>
      <c r="I192" s="331" t="s">
        <v>4417</v>
      </c>
      <c r="J192" s="331"/>
      <c r="K192" s="379"/>
    </row>
    <row r="193" s="1" customFormat="1" ht="15" customHeight="1">
      <c r="B193" s="356"/>
      <c r="C193" s="392" t="s">
        <v>4478</v>
      </c>
      <c r="D193" s="331"/>
      <c r="E193" s="331"/>
      <c r="F193" s="354" t="s">
        <v>4382</v>
      </c>
      <c r="G193" s="331"/>
      <c r="H193" s="331" t="s">
        <v>4479</v>
      </c>
      <c r="I193" s="331" t="s">
        <v>4417</v>
      </c>
      <c r="J193" s="331"/>
      <c r="K193" s="379"/>
    </row>
    <row r="194" s="1" customFormat="1" ht="15" customHeight="1">
      <c r="B194" s="356"/>
      <c r="C194" s="392" t="s">
        <v>4480</v>
      </c>
      <c r="D194" s="331"/>
      <c r="E194" s="331"/>
      <c r="F194" s="354" t="s">
        <v>4388</v>
      </c>
      <c r="G194" s="331"/>
      <c r="H194" s="331" t="s">
        <v>4481</v>
      </c>
      <c r="I194" s="331" t="s">
        <v>4417</v>
      </c>
      <c r="J194" s="331"/>
      <c r="K194" s="379"/>
    </row>
    <row r="195" s="1" customFormat="1" ht="15" customHeight="1">
      <c r="B195" s="385"/>
      <c r="C195" s="400"/>
      <c r="D195" s="365"/>
      <c r="E195" s="365"/>
      <c r="F195" s="365"/>
      <c r="G195" s="365"/>
      <c r="H195" s="365"/>
      <c r="I195" s="365"/>
      <c r="J195" s="365"/>
      <c r="K195" s="386"/>
    </row>
    <row r="196" s="1" customFormat="1" ht="18.75" customHeight="1">
      <c r="B196" s="367"/>
      <c r="C196" s="377"/>
      <c r="D196" s="377"/>
      <c r="E196" s="377"/>
      <c r="F196" s="387"/>
      <c r="G196" s="377"/>
      <c r="H196" s="377"/>
      <c r="I196" s="377"/>
      <c r="J196" s="377"/>
      <c r="K196" s="367"/>
    </row>
    <row r="197" s="1" customFormat="1" ht="18.75" customHeight="1">
      <c r="B197" s="367"/>
      <c r="C197" s="377"/>
      <c r="D197" s="377"/>
      <c r="E197" s="377"/>
      <c r="F197" s="387"/>
      <c r="G197" s="377"/>
      <c r="H197" s="377"/>
      <c r="I197" s="377"/>
      <c r="J197" s="377"/>
      <c r="K197" s="367"/>
    </row>
    <row r="198" s="1" customFormat="1" ht="18.75" customHeight="1">
      <c r="B198" s="339"/>
      <c r="C198" s="339"/>
      <c r="D198" s="339"/>
      <c r="E198" s="339"/>
      <c r="F198" s="339"/>
      <c r="G198" s="339"/>
      <c r="H198" s="339"/>
      <c r="I198" s="339"/>
      <c r="J198" s="339"/>
      <c r="K198" s="339"/>
    </row>
    <row r="199" s="1" customFormat="1" ht="13.5">
      <c r="B199" s="318"/>
      <c r="C199" s="319"/>
      <c r="D199" s="319"/>
      <c r="E199" s="319"/>
      <c r="F199" s="319"/>
      <c r="G199" s="319"/>
      <c r="H199" s="319"/>
      <c r="I199" s="319"/>
      <c r="J199" s="319"/>
      <c r="K199" s="320"/>
    </row>
    <row r="200" s="1" customFormat="1" ht="21">
      <c r="B200" s="321"/>
      <c r="C200" s="322" t="s">
        <v>4482</v>
      </c>
      <c r="D200" s="322"/>
      <c r="E200" s="322"/>
      <c r="F200" s="322"/>
      <c r="G200" s="322"/>
      <c r="H200" s="322"/>
      <c r="I200" s="322"/>
      <c r="J200" s="322"/>
      <c r="K200" s="323"/>
    </row>
    <row r="201" s="1" customFormat="1" ht="25.5" customHeight="1">
      <c r="B201" s="321"/>
      <c r="C201" s="401" t="s">
        <v>4483</v>
      </c>
      <c r="D201" s="401"/>
      <c r="E201" s="401"/>
      <c r="F201" s="401" t="s">
        <v>4484</v>
      </c>
      <c r="G201" s="402"/>
      <c r="H201" s="401" t="s">
        <v>4485</v>
      </c>
      <c r="I201" s="401"/>
      <c r="J201" s="401"/>
      <c r="K201" s="323"/>
    </row>
    <row r="202" s="1" customFormat="1" ht="5.25" customHeight="1">
      <c r="B202" s="356"/>
      <c r="C202" s="351"/>
      <c r="D202" s="351"/>
      <c r="E202" s="351"/>
      <c r="F202" s="351"/>
      <c r="G202" s="377"/>
      <c r="H202" s="351"/>
      <c r="I202" s="351"/>
      <c r="J202" s="351"/>
      <c r="K202" s="379"/>
    </row>
    <row r="203" s="1" customFormat="1" ht="15" customHeight="1">
      <c r="B203" s="356"/>
      <c r="C203" s="331" t="s">
        <v>4475</v>
      </c>
      <c r="D203" s="331"/>
      <c r="E203" s="331"/>
      <c r="F203" s="354" t="s">
        <v>46</v>
      </c>
      <c r="G203" s="331"/>
      <c r="H203" s="331" t="s">
        <v>4486</v>
      </c>
      <c r="I203" s="331"/>
      <c r="J203" s="331"/>
      <c r="K203" s="379"/>
    </row>
    <row r="204" s="1" customFormat="1" ht="15" customHeight="1">
      <c r="B204" s="356"/>
      <c r="C204" s="331"/>
      <c r="D204" s="331"/>
      <c r="E204" s="331"/>
      <c r="F204" s="354" t="s">
        <v>47</v>
      </c>
      <c r="G204" s="331"/>
      <c r="H204" s="331" t="s">
        <v>4487</v>
      </c>
      <c r="I204" s="331"/>
      <c r="J204" s="331"/>
      <c r="K204" s="379"/>
    </row>
    <row r="205" s="1" customFormat="1" ht="15" customHeight="1">
      <c r="B205" s="356"/>
      <c r="C205" s="331"/>
      <c r="D205" s="331"/>
      <c r="E205" s="331"/>
      <c r="F205" s="354" t="s">
        <v>50</v>
      </c>
      <c r="G205" s="331"/>
      <c r="H205" s="331" t="s">
        <v>4488</v>
      </c>
      <c r="I205" s="331"/>
      <c r="J205" s="331"/>
      <c r="K205" s="379"/>
    </row>
    <row r="206" s="1" customFormat="1" ht="15" customHeight="1">
      <c r="B206" s="356"/>
      <c r="C206" s="331"/>
      <c r="D206" s="331"/>
      <c r="E206" s="331"/>
      <c r="F206" s="354" t="s">
        <v>48</v>
      </c>
      <c r="G206" s="331"/>
      <c r="H206" s="331" t="s">
        <v>4489</v>
      </c>
      <c r="I206" s="331"/>
      <c r="J206" s="331"/>
      <c r="K206" s="379"/>
    </row>
    <row r="207" s="1" customFormat="1" ht="15" customHeight="1">
      <c r="B207" s="356"/>
      <c r="C207" s="331"/>
      <c r="D207" s="331"/>
      <c r="E207" s="331"/>
      <c r="F207" s="354" t="s">
        <v>49</v>
      </c>
      <c r="G207" s="331"/>
      <c r="H207" s="331" t="s">
        <v>4490</v>
      </c>
      <c r="I207" s="331"/>
      <c r="J207" s="331"/>
      <c r="K207" s="379"/>
    </row>
    <row r="208" s="1" customFormat="1" ht="15" customHeight="1">
      <c r="B208" s="356"/>
      <c r="C208" s="331"/>
      <c r="D208" s="331"/>
      <c r="E208" s="331"/>
      <c r="F208" s="354"/>
      <c r="G208" s="331"/>
      <c r="H208" s="331"/>
      <c r="I208" s="331"/>
      <c r="J208" s="331"/>
      <c r="K208" s="379"/>
    </row>
    <row r="209" s="1" customFormat="1" ht="15" customHeight="1">
      <c r="B209" s="356"/>
      <c r="C209" s="331" t="s">
        <v>4429</v>
      </c>
      <c r="D209" s="331"/>
      <c r="E209" s="331"/>
      <c r="F209" s="354" t="s">
        <v>81</v>
      </c>
      <c r="G209" s="331"/>
      <c r="H209" s="331" t="s">
        <v>4491</v>
      </c>
      <c r="I209" s="331"/>
      <c r="J209" s="331"/>
      <c r="K209" s="379"/>
    </row>
    <row r="210" s="1" customFormat="1" ht="15" customHeight="1">
      <c r="B210" s="356"/>
      <c r="C210" s="331"/>
      <c r="D210" s="331"/>
      <c r="E210" s="331"/>
      <c r="F210" s="354" t="s">
        <v>4325</v>
      </c>
      <c r="G210" s="331"/>
      <c r="H210" s="331" t="s">
        <v>4326</v>
      </c>
      <c r="I210" s="331"/>
      <c r="J210" s="331"/>
      <c r="K210" s="379"/>
    </row>
    <row r="211" s="1" customFormat="1" ht="15" customHeight="1">
      <c r="B211" s="356"/>
      <c r="C211" s="331"/>
      <c r="D211" s="331"/>
      <c r="E211" s="331"/>
      <c r="F211" s="354" t="s">
        <v>4323</v>
      </c>
      <c r="G211" s="331"/>
      <c r="H211" s="331" t="s">
        <v>4492</v>
      </c>
      <c r="I211" s="331"/>
      <c r="J211" s="331"/>
      <c r="K211" s="379"/>
    </row>
    <row r="212" s="1" customFormat="1" ht="15" customHeight="1">
      <c r="B212" s="403"/>
      <c r="C212" s="331"/>
      <c r="D212" s="331"/>
      <c r="E212" s="331"/>
      <c r="F212" s="354" t="s">
        <v>4327</v>
      </c>
      <c r="G212" s="392"/>
      <c r="H212" s="383" t="s">
        <v>4328</v>
      </c>
      <c r="I212" s="383"/>
      <c r="J212" s="383"/>
      <c r="K212" s="404"/>
    </row>
    <row r="213" s="1" customFormat="1" ht="15" customHeight="1">
      <c r="B213" s="403"/>
      <c r="C213" s="331"/>
      <c r="D213" s="331"/>
      <c r="E213" s="331"/>
      <c r="F213" s="354" t="s">
        <v>4329</v>
      </c>
      <c r="G213" s="392"/>
      <c r="H213" s="383" t="s">
        <v>4252</v>
      </c>
      <c r="I213" s="383"/>
      <c r="J213" s="383"/>
      <c r="K213" s="404"/>
    </row>
    <row r="214" s="1" customFormat="1" ht="15" customHeight="1">
      <c r="B214" s="403"/>
      <c r="C214" s="331"/>
      <c r="D214" s="331"/>
      <c r="E214" s="331"/>
      <c r="F214" s="354"/>
      <c r="G214" s="392"/>
      <c r="H214" s="383"/>
      <c r="I214" s="383"/>
      <c r="J214" s="383"/>
      <c r="K214" s="404"/>
    </row>
    <row r="215" s="1" customFormat="1" ht="15" customHeight="1">
      <c r="B215" s="403"/>
      <c r="C215" s="331" t="s">
        <v>4453</v>
      </c>
      <c r="D215" s="331"/>
      <c r="E215" s="331"/>
      <c r="F215" s="354">
        <v>1</v>
      </c>
      <c r="G215" s="392"/>
      <c r="H215" s="383" t="s">
        <v>4493</v>
      </c>
      <c r="I215" s="383"/>
      <c r="J215" s="383"/>
      <c r="K215" s="404"/>
    </row>
    <row r="216" s="1" customFormat="1" ht="15" customHeight="1">
      <c r="B216" s="403"/>
      <c r="C216" s="331"/>
      <c r="D216" s="331"/>
      <c r="E216" s="331"/>
      <c r="F216" s="354">
        <v>2</v>
      </c>
      <c r="G216" s="392"/>
      <c r="H216" s="383" t="s">
        <v>4494</v>
      </c>
      <c r="I216" s="383"/>
      <c r="J216" s="383"/>
      <c r="K216" s="404"/>
    </row>
    <row r="217" s="1" customFormat="1" ht="15" customHeight="1">
      <c r="B217" s="403"/>
      <c r="C217" s="331"/>
      <c r="D217" s="331"/>
      <c r="E217" s="331"/>
      <c r="F217" s="354">
        <v>3</v>
      </c>
      <c r="G217" s="392"/>
      <c r="H217" s="383" t="s">
        <v>4495</v>
      </c>
      <c r="I217" s="383"/>
      <c r="J217" s="383"/>
      <c r="K217" s="404"/>
    </row>
    <row r="218" s="1" customFormat="1" ht="15" customHeight="1">
      <c r="B218" s="403"/>
      <c r="C218" s="331"/>
      <c r="D218" s="331"/>
      <c r="E218" s="331"/>
      <c r="F218" s="354">
        <v>4</v>
      </c>
      <c r="G218" s="392"/>
      <c r="H218" s="383" t="s">
        <v>4496</v>
      </c>
      <c r="I218" s="383"/>
      <c r="J218" s="383"/>
      <c r="K218" s="404"/>
    </row>
    <row r="219" s="1" customFormat="1" ht="12.75" customHeight="1">
      <c r="B219" s="405"/>
      <c r="C219" s="406"/>
      <c r="D219" s="406"/>
      <c r="E219" s="406"/>
      <c r="F219" s="406"/>
      <c r="G219" s="406"/>
      <c r="H219" s="406"/>
      <c r="I219" s="406"/>
      <c r="J219" s="406"/>
      <c r="K219" s="407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927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928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950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ROUND(J94,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ROUND((SUM(BE94:BE125)),  2)</f>
        <v>0</v>
      </c>
      <c r="G37" s="41"/>
      <c r="H37" s="41"/>
      <c r="I37" s="162">
        <v>0.20999999999999999</v>
      </c>
      <c r="J37" s="161">
        <f>ROUND(((SUM(BE94:BE125))*I37),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ROUND((SUM(BF94:BF125)),  2)</f>
        <v>0</v>
      </c>
      <c r="G38" s="41"/>
      <c r="H38" s="41"/>
      <c r="I38" s="162">
        <v>0.14999999999999999</v>
      </c>
      <c r="J38" s="161">
        <f>ROUND(((SUM(BF94:BF125))*I38),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ROUND((SUM(BG94:BG125)),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ROUND((SUM(BH94:BH125)),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ROUND((SUM(BI94:BI125)),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927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928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03.1.2 - Odstranění pařezů z předchozí fáze kácení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J94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951</v>
      </c>
      <c r="E68" s="182"/>
      <c r="F68" s="182"/>
      <c r="G68" s="182"/>
      <c r="H68" s="182"/>
      <c r="I68" s="182"/>
      <c r="J68" s="183">
        <f>J95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952</v>
      </c>
      <c r="E69" s="246"/>
      <c r="F69" s="246"/>
      <c r="G69" s="246"/>
      <c r="H69" s="246"/>
      <c r="I69" s="246"/>
      <c r="J69" s="247">
        <f>J96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934</v>
      </c>
      <c r="E70" s="246"/>
      <c r="F70" s="246"/>
      <c r="G70" s="246"/>
      <c r="H70" s="246"/>
      <c r="I70" s="246"/>
      <c r="J70" s="247">
        <f>J121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263</v>
      </c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Úprava okolí přehrady Harcov II.</v>
      </c>
      <c r="F80" s="35"/>
      <c r="G80" s="35"/>
      <c r="H80" s="35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243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1" customFormat="1" ht="16.5" customHeight="1">
      <c r="B82" s="24"/>
      <c r="C82" s="25"/>
      <c r="D82" s="25"/>
      <c r="E82" s="174" t="s">
        <v>244</v>
      </c>
      <c r="F82" s="25"/>
      <c r="G82" s="25"/>
      <c r="H82" s="25"/>
      <c r="I82" s="25"/>
      <c r="J82" s="25"/>
      <c r="K82" s="25"/>
      <c r="L82" s="23"/>
    </row>
    <row r="83" s="1" customFormat="1" ht="12" customHeight="1">
      <c r="B83" s="24"/>
      <c r="C83" s="35" t="s">
        <v>245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243" t="s">
        <v>927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928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>03.1.2 - Odstranění pařezů z předchozí fáze kácení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F16</f>
        <v>Liberec</v>
      </c>
      <c r="G88" s="43"/>
      <c r="H88" s="43"/>
      <c r="I88" s="35" t="s">
        <v>23</v>
      </c>
      <c r="J88" s="75" t="str">
        <f>IF(J16="","",J16)</f>
        <v>10. 12. 2025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E19</f>
        <v>Statutární město Liberec</v>
      </c>
      <c r="G90" s="43"/>
      <c r="H90" s="43"/>
      <c r="I90" s="35" t="s">
        <v>33</v>
      </c>
      <c r="J90" s="39" t="str">
        <f>E25</f>
        <v>Miriam Janů, DiS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31</v>
      </c>
      <c r="D91" s="43"/>
      <c r="E91" s="43"/>
      <c r="F91" s="30" t="str">
        <f>IF(E22="","",E22)</f>
        <v>Vyplň údaj</v>
      </c>
      <c r="G91" s="43"/>
      <c r="H91" s="43"/>
      <c r="I91" s="35" t="s">
        <v>38</v>
      </c>
      <c r="J91" s="39" t="str">
        <f>E28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0" customFormat="1" ht="29.28" customHeight="1">
      <c r="A93" s="185"/>
      <c r="B93" s="186"/>
      <c r="C93" s="187" t="s">
        <v>264</v>
      </c>
      <c r="D93" s="188" t="s">
        <v>60</v>
      </c>
      <c r="E93" s="188" t="s">
        <v>56</v>
      </c>
      <c r="F93" s="188" t="s">
        <v>57</v>
      </c>
      <c r="G93" s="188" t="s">
        <v>265</v>
      </c>
      <c r="H93" s="188" t="s">
        <v>266</v>
      </c>
      <c r="I93" s="188" t="s">
        <v>267</v>
      </c>
      <c r="J93" s="188" t="s">
        <v>252</v>
      </c>
      <c r="K93" s="189" t="s">
        <v>268</v>
      </c>
      <c r="L93" s="190"/>
      <c r="M93" s="95" t="s">
        <v>19</v>
      </c>
      <c r="N93" s="96" t="s">
        <v>45</v>
      </c>
      <c r="O93" s="96" t="s">
        <v>269</v>
      </c>
      <c r="P93" s="96" t="s">
        <v>270</v>
      </c>
      <c r="Q93" s="96" t="s">
        <v>271</v>
      </c>
      <c r="R93" s="96" t="s">
        <v>272</v>
      </c>
      <c r="S93" s="96" t="s">
        <v>273</v>
      </c>
      <c r="T93" s="97" t="s">
        <v>274</v>
      </c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</row>
    <row r="94" s="2" customFormat="1" ht="22.8" customHeight="1">
      <c r="A94" s="41"/>
      <c r="B94" s="42"/>
      <c r="C94" s="102" t="s">
        <v>275</v>
      </c>
      <c r="D94" s="43"/>
      <c r="E94" s="43"/>
      <c r="F94" s="43"/>
      <c r="G94" s="43"/>
      <c r="H94" s="43"/>
      <c r="I94" s="43"/>
      <c r="J94" s="191">
        <f>BK94</f>
        <v>0</v>
      </c>
      <c r="K94" s="43"/>
      <c r="L94" s="47"/>
      <c r="M94" s="98"/>
      <c r="N94" s="192"/>
      <c r="O94" s="99"/>
      <c r="P94" s="193">
        <f>P95</f>
        <v>0</v>
      </c>
      <c r="Q94" s="99"/>
      <c r="R94" s="193">
        <f>R95</f>
        <v>0</v>
      </c>
      <c r="S94" s="99"/>
      <c r="T94" s="194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74</v>
      </c>
      <c r="AU94" s="20" t="s">
        <v>253</v>
      </c>
      <c r="BK94" s="195">
        <f>BK95</f>
        <v>0</v>
      </c>
    </row>
    <row r="95" s="11" customFormat="1" ht="25.92" customHeight="1">
      <c r="A95" s="11"/>
      <c r="B95" s="196"/>
      <c r="C95" s="197"/>
      <c r="D95" s="198" t="s">
        <v>74</v>
      </c>
      <c r="E95" s="199" t="s">
        <v>84</v>
      </c>
      <c r="F95" s="199" t="s">
        <v>105</v>
      </c>
      <c r="G95" s="197"/>
      <c r="H95" s="197"/>
      <c r="I95" s="200"/>
      <c r="J95" s="201">
        <f>BK95</f>
        <v>0</v>
      </c>
      <c r="K95" s="197"/>
      <c r="L95" s="202"/>
      <c r="M95" s="203"/>
      <c r="N95" s="204"/>
      <c r="O95" s="204"/>
      <c r="P95" s="205">
        <f>P96+P121</f>
        <v>0</v>
      </c>
      <c r="Q95" s="204"/>
      <c r="R95" s="205">
        <f>R96+R121</f>
        <v>0</v>
      </c>
      <c r="S95" s="204"/>
      <c r="T95" s="206">
        <f>T96+T121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82</v>
      </c>
      <c r="AT95" s="208" t="s">
        <v>74</v>
      </c>
      <c r="AU95" s="208" t="s">
        <v>75</v>
      </c>
      <c r="AY95" s="207" t="s">
        <v>277</v>
      </c>
      <c r="BK95" s="209">
        <f>BK96+BK121</f>
        <v>0</v>
      </c>
    </row>
    <row r="96" s="11" customFormat="1" ht="22.8" customHeight="1">
      <c r="A96" s="11"/>
      <c r="B96" s="196"/>
      <c r="C96" s="197"/>
      <c r="D96" s="198" t="s">
        <v>74</v>
      </c>
      <c r="E96" s="249" t="s">
        <v>936</v>
      </c>
      <c r="F96" s="249" t="s">
        <v>953</v>
      </c>
      <c r="G96" s="197"/>
      <c r="H96" s="197"/>
      <c r="I96" s="200"/>
      <c r="J96" s="250">
        <f>BK96</f>
        <v>0</v>
      </c>
      <c r="K96" s="197"/>
      <c r="L96" s="202"/>
      <c r="M96" s="203"/>
      <c r="N96" s="204"/>
      <c r="O96" s="204"/>
      <c r="P96" s="205">
        <f>SUM(P97:P120)</f>
        <v>0</v>
      </c>
      <c r="Q96" s="204"/>
      <c r="R96" s="205">
        <f>SUM(R97:R120)</f>
        <v>0</v>
      </c>
      <c r="S96" s="204"/>
      <c r="T96" s="206">
        <f>SUM(T97:T120)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82</v>
      </c>
      <c r="AY96" s="207" t="s">
        <v>277</v>
      </c>
      <c r="BK96" s="209">
        <f>SUM(BK97:BK120)</f>
        <v>0</v>
      </c>
    </row>
    <row r="97" s="2" customFormat="1" ht="21.75" customHeight="1">
      <c r="A97" s="41"/>
      <c r="B97" s="42"/>
      <c r="C97" s="210" t="s">
        <v>82</v>
      </c>
      <c r="D97" s="210" t="s">
        <v>278</v>
      </c>
      <c r="E97" s="211" t="s">
        <v>954</v>
      </c>
      <c r="F97" s="212" t="s">
        <v>955</v>
      </c>
      <c r="G97" s="213" t="s">
        <v>956</v>
      </c>
      <c r="H97" s="214">
        <v>9</v>
      </c>
      <c r="I97" s="215"/>
      <c r="J97" s="216">
        <f>ROUND(I97*H97,2)</f>
        <v>0</v>
      </c>
      <c r="K97" s="212" t="s">
        <v>19</v>
      </c>
      <c r="L97" s="47"/>
      <c r="M97" s="217" t="s">
        <v>19</v>
      </c>
      <c r="N97" s="218" t="s">
        <v>46</v>
      </c>
      <c r="O97" s="87"/>
      <c r="P97" s="219">
        <f>O97*H97</f>
        <v>0</v>
      </c>
      <c r="Q97" s="219">
        <v>0</v>
      </c>
      <c r="R97" s="219">
        <f>Q97*H97</f>
        <v>0</v>
      </c>
      <c r="S97" s="219">
        <v>0</v>
      </c>
      <c r="T97" s="22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1" t="s">
        <v>102</v>
      </c>
      <c r="AT97" s="221" t="s">
        <v>278</v>
      </c>
      <c r="AU97" s="221" t="s">
        <v>84</v>
      </c>
      <c r="AY97" s="20" t="s">
        <v>277</v>
      </c>
      <c r="BE97" s="222">
        <f>IF(N97="základní",J97,0)</f>
        <v>0</v>
      </c>
      <c r="BF97" s="222">
        <f>IF(N97="snížená",J97,0)</f>
        <v>0</v>
      </c>
      <c r="BG97" s="222">
        <f>IF(N97="zákl. přenesená",J97,0)</f>
        <v>0</v>
      </c>
      <c r="BH97" s="222">
        <f>IF(N97="sníž. přenesená",J97,0)</f>
        <v>0</v>
      </c>
      <c r="BI97" s="222">
        <f>IF(N97="nulová",J97,0)</f>
        <v>0</v>
      </c>
      <c r="BJ97" s="20" t="s">
        <v>82</v>
      </c>
      <c r="BK97" s="222">
        <f>ROUND(I97*H97,2)</f>
        <v>0</v>
      </c>
      <c r="BL97" s="20" t="s">
        <v>102</v>
      </c>
      <c r="BM97" s="221" t="s">
        <v>957</v>
      </c>
    </row>
    <row r="98" s="2" customFormat="1">
      <c r="A98" s="41"/>
      <c r="B98" s="42"/>
      <c r="C98" s="43"/>
      <c r="D98" s="223" t="s">
        <v>283</v>
      </c>
      <c r="E98" s="43"/>
      <c r="F98" s="224" t="s">
        <v>955</v>
      </c>
      <c r="G98" s="43"/>
      <c r="H98" s="43"/>
      <c r="I98" s="225"/>
      <c r="J98" s="43"/>
      <c r="K98" s="43"/>
      <c r="L98" s="47"/>
      <c r="M98" s="226"/>
      <c r="N98" s="22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283</v>
      </c>
      <c r="AU98" s="20" t="s">
        <v>84</v>
      </c>
    </row>
    <row r="99" s="2" customFormat="1" ht="21.75" customHeight="1">
      <c r="A99" s="41"/>
      <c r="B99" s="42"/>
      <c r="C99" s="210" t="s">
        <v>84</v>
      </c>
      <c r="D99" s="210" t="s">
        <v>278</v>
      </c>
      <c r="E99" s="211" t="s">
        <v>958</v>
      </c>
      <c r="F99" s="212" t="s">
        <v>959</v>
      </c>
      <c r="G99" s="213" t="s">
        <v>956</v>
      </c>
      <c r="H99" s="214">
        <v>6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84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960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959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84</v>
      </c>
    </row>
    <row r="101" s="2" customFormat="1" ht="21.75" customHeight="1">
      <c r="A101" s="41"/>
      <c r="B101" s="42"/>
      <c r="C101" s="210" t="s">
        <v>98</v>
      </c>
      <c r="D101" s="210" t="s">
        <v>278</v>
      </c>
      <c r="E101" s="211" t="s">
        <v>961</v>
      </c>
      <c r="F101" s="212" t="s">
        <v>962</v>
      </c>
      <c r="G101" s="213" t="s">
        <v>956</v>
      </c>
      <c r="H101" s="214">
        <v>17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278</v>
      </c>
      <c r="AU101" s="221" t="s">
        <v>84</v>
      </c>
      <c r="AY101" s="20" t="s">
        <v>277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963</v>
      </c>
    </row>
    <row r="102" s="2" customFormat="1">
      <c r="A102" s="41"/>
      <c r="B102" s="42"/>
      <c r="C102" s="43"/>
      <c r="D102" s="223" t="s">
        <v>283</v>
      </c>
      <c r="E102" s="43"/>
      <c r="F102" s="224" t="s">
        <v>962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283</v>
      </c>
      <c r="AU102" s="20" t="s">
        <v>84</v>
      </c>
    </row>
    <row r="103" s="2" customFormat="1" ht="21.75" customHeight="1">
      <c r="A103" s="41"/>
      <c r="B103" s="42"/>
      <c r="C103" s="210" t="s">
        <v>102</v>
      </c>
      <c r="D103" s="210" t="s">
        <v>278</v>
      </c>
      <c r="E103" s="211" t="s">
        <v>964</v>
      </c>
      <c r="F103" s="212" t="s">
        <v>965</v>
      </c>
      <c r="G103" s="213" t="s">
        <v>956</v>
      </c>
      <c r="H103" s="214">
        <v>7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966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965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 ht="21.75" customHeight="1">
      <c r="A105" s="41"/>
      <c r="B105" s="42"/>
      <c r="C105" s="210" t="s">
        <v>306</v>
      </c>
      <c r="D105" s="210" t="s">
        <v>278</v>
      </c>
      <c r="E105" s="211" t="s">
        <v>967</v>
      </c>
      <c r="F105" s="212" t="s">
        <v>968</v>
      </c>
      <c r="G105" s="213" t="s">
        <v>956</v>
      </c>
      <c r="H105" s="214">
        <v>3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84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969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968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84</v>
      </c>
    </row>
    <row r="107" s="2" customFormat="1" ht="21.75" customHeight="1">
      <c r="A107" s="41"/>
      <c r="B107" s="42"/>
      <c r="C107" s="210" t="s">
        <v>312</v>
      </c>
      <c r="D107" s="210" t="s">
        <v>278</v>
      </c>
      <c r="E107" s="211" t="s">
        <v>970</v>
      </c>
      <c r="F107" s="212" t="s">
        <v>971</v>
      </c>
      <c r="G107" s="213" t="s">
        <v>956</v>
      </c>
      <c r="H107" s="214">
        <v>3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972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971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 ht="21.75" customHeight="1">
      <c r="A109" s="41"/>
      <c r="B109" s="42"/>
      <c r="C109" s="210" t="s">
        <v>318</v>
      </c>
      <c r="D109" s="210" t="s">
        <v>278</v>
      </c>
      <c r="E109" s="211" t="s">
        <v>973</v>
      </c>
      <c r="F109" s="212" t="s">
        <v>974</v>
      </c>
      <c r="G109" s="213" t="s">
        <v>956</v>
      </c>
      <c r="H109" s="214">
        <v>4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278</v>
      </c>
      <c r="AU109" s="221" t="s">
        <v>84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975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974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84</v>
      </c>
    </row>
    <row r="111" s="2" customFormat="1" ht="21.75" customHeight="1">
      <c r="A111" s="41"/>
      <c r="B111" s="42"/>
      <c r="C111" s="210" t="s">
        <v>329</v>
      </c>
      <c r="D111" s="210" t="s">
        <v>278</v>
      </c>
      <c r="E111" s="211" t="s">
        <v>976</v>
      </c>
      <c r="F111" s="212" t="s">
        <v>977</v>
      </c>
      <c r="G111" s="213" t="s">
        <v>956</v>
      </c>
      <c r="H111" s="214">
        <v>2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84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978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977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84</v>
      </c>
    </row>
    <row r="113" s="2" customFormat="1" ht="21.75" customHeight="1">
      <c r="A113" s="41"/>
      <c r="B113" s="42"/>
      <c r="C113" s="210" t="s">
        <v>337</v>
      </c>
      <c r="D113" s="210" t="s">
        <v>278</v>
      </c>
      <c r="E113" s="211" t="s">
        <v>979</v>
      </c>
      <c r="F113" s="212" t="s">
        <v>980</v>
      </c>
      <c r="G113" s="213" t="s">
        <v>956</v>
      </c>
      <c r="H113" s="214">
        <v>1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278</v>
      </c>
      <c r="AU113" s="221" t="s">
        <v>84</v>
      </c>
      <c r="AY113" s="20" t="s">
        <v>277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981</v>
      </c>
    </row>
    <row r="114" s="2" customFormat="1">
      <c r="A114" s="41"/>
      <c r="B114" s="42"/>
      <c r="C114" s="43"/>
      <c r="D114" s="223" t="s">
        <v>283</v>
      </c>
      <c r="E114" s="43"/>
      <c r="F114" s="224" t="s">
        <v>980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283</v>
      </c>
      <c r="AU114" s="20" t="s">
        <v>84</v>
      </c>
    </row>
    <row r="115" s="2" customFormat="1" ht="21.75" customHeight="1">
      <c r="A115" s="41"/>
      <c r="B115" s="42"/>
      <c r="C115" s="210" t="s">
        <v>214</v>
      </c>
      <c r="D115" s="210" t="s">
        <v>278</v>
      </c>
      <c r="E115" s="211" t="s">
        <v>982</v>
      </c>
      <c r="F115" s="212" t="s">
        <v>983</v>
      </c>
      <c r="G115" s="213" t="s">
        <v>956</v>
      </c>
      <c r="H115" s="214">
        <v>3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84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984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983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84</v>
      </c>
    </row>
    <row r="117" s="2" customFormat="1" ht="21.75" customHeight="1">
      <c r="A117" s="41"/>
      <c r="B117" s="42"/>
      <c r="C117" s="210" t="s">
        <v>217</v>
      </c>
      <c r="D117" s="210" t="s">
        <v>278</v>
      </c>
      <c r="E117" s="211" t="s">
        <v>985</v>
      </c>
      <c r="F117" s="212" t="s">
        <v>986</v>
      </c>
      <c r="G117" s="213" t="s">
        <v>956</v>
      </c>
      <c r="H117" s="214">
        <v>1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278</v>
      </c>
      <c r="AU117" s="221" t="s">
        <v>84</v>
      </c>
      <c r="AY117" s="20" t="s">
        <v>277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987</v>
      </c>
    </row>
    <row r="118" s="2" customFormat="1">
      <c r="A118" s="41"/>
      <c r="B118" s="42"/>
      <c r="C118" s="43"/>
      <c r="D118" s="223" t="s">
        <v>283</v>
      </c>
      <c r="E118" s="43"/>
      <c r="F118" s="224" t="s">
        <v>986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283</v>
      </c>
      <c r="AU118" s="20" t="s">
        <v>84</v>
      </c>
    </row>
    <row r="119" s="2" customFormat="1" ht="21.75" customHeight="1">
      <c r="A119" s="41"/>
      <c r="B119" s="42"/>
      <c r="C119" s="210" t="s">
        <v>220</v>
      </c>
      <c r="D119" s="210" t="s">
        <v>278</v>
      </c>
      <c r="E119" s="211" t="s">
        <v>988</v>
      </c>
      <c r="F119" s="212" t="s">
        <v>989</v>
      </c>
      <c r="G119" s="213" t="s">
        <v>956</v>
      </c>
      <c r="H119" s="214">
        <v>2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278</v>
      </c>
      <c r="AU119" s="221" t="s">
        <v>84</v>
      </c>
      <c r="AY119" s="20" t="s">
        <v>277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990</v>
      </c>
    </row>
    <row r="120" s="2" customFormat="1">
      <c r="A120" s="41"/>
      <c r="B120" s="42"/>
      <c r="C120" s="43"/>
      <c r="D120" s="223" t="s">
        <v>283</v>
      </c>
      <c r="E120" s="43"/>
      <c r="F120" s="224" t="s">
        <v>989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283</v>
      </c>
      <c r="AU120" s="20" t="s">
        <v>84</v>
      </c>
    </row>
    <row r="121" s="11" customFormat="1" ht="22.8" customHeight="1">
      <c r="A121" s="11"/>
      <c r="B121" s="196"/>
      <c r="C121" s="197"/>
      <c r="D121" s="198" t="s">
        <v>74</v>
      </c>
      <c r="E121" s="249" t="s">
        <v>942</v>
      </c>
      <c r="F121" s="249" t="s">
        <v>943</v>
      </c>
      <c r="G121" s="197"/>
      <c r="H121" s="197"/>
      <c r="I121" s="200"/>
      <c r="J121" s="250">
        <f>BK121</f>
        <v>0</v>
      </c>
      <c r="K121" s="197"/>
      <c r="L121" s="202"/>
      <c r="M121" s="203"/>
      <c r="N121" s="204"/>
      <c r="O121" s="204"/>
      <c r="P121" s="205">
        <f>SUM(P122:P125)</f>
        <v>0</v>
      </c>
      <c r="Q121" s="204"/>
      <c r="R121" s="205">
        <f>SUM(R122:R125)</f>
        <v>0</v>
      </c>
      <c r="S121" s="204"/>
      <c r="T121" s="206">
        <f>SUM(T122:T125)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82</v>
      </c>
      <c r="AT121" s="208" t="s">
        <v>74</v>
      </c>
      <c r="AU121" s="208" t="s">
        <v>82</v>
      </c>
      <c r="AY121" s="207" t="s">
        <v>277</v>
      </c>
      <c r="BK121" s="209">
        <f>SUM(BK122:BK125)</f>
        <v>0</v>
      </c>
    </row>
    <row r="122" s="2" customFormat="1" ht="24.15" customHeight="1">
      <c r="A122" s="41"/>
      <c r="B122" s="42"/>
      <c r="C122" s="210" t="s">
        <v>223</v>
      </c>
      <c r="D122" s="210" t="s">
        <v>278</v>
      </c>
      <c r="E122" s="211" t="s">
        <v>944</v>
      </c>
      <c r="F122" s="212" t="s">
        <v>991</v>
      </c>
      <c r="G122" s="213" t="s">
        <v>940</v>
      </c>
      <c r="H122" s="214">
        <v>32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84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992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991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84</v>
      </c>
    </row>
    <row r="124" s="2" customFormat="1" ht="16.5" customHeight="1">
      <c r="A124" s="41"/>
      <c r="B124" s="42"/>
      <c r="C124" s="210" t="s">
        <v>226</v>
      </c>
      <c r="D124" s="210" t="s">
        <v>278</v>
      </c>
      <c r="E124" s="211" t="s">
        <v>993</v>
      </c>
      <c r="F124" s="212" t="s">
        <v>994</v>
      </c>
      <c r="G124" s="213" t="s">
        <v>940</v>
      </c>
      <c r="H124" s="214">
        <v>32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278</v>
      </c>
      <c r="AU124" s="221" t="s">
        <v>84</v>
      </c>
      <c r="AY124" s="20" t="s">
        <v>277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995</v>
      </c>
    </row>
    <row r="125" s="2" customFormat="1">
      <c r="A125" s="41"/>
      <c r="B125" s="42"/>
      <c r="C125" s="43"/>
      <c r="D125" s="223" t="s">
        <v>283</v>
      </c>
      <c r="E125" s="43"/>
      <c r="F125" s="224" t="s">
        <v>994</v>
      </c>
      <c r="G125" s="43"/>
      <c r="H125" s="43"/>
      <c r="I125" s="225"/>
      <c r="J125" s="43"/>
      <c r="K125" s="43"/>
      <c r="L125" s="47"/>
      <c r="M125" s="239"/>
      <c r="N125" s="240"/>
      <c r="O125" s="241"/>
      <c r="P125" s="241"/>
      <c r="Q125" s="241"/>
      <c r="R125" s="241"/>
      <c r="S125" s="241"/>
      <c r="T125" s="242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283</v>
      </c>
      <c r="AU125" s="20" t="s">
        <v>84</v>
      </c>
    </row>
    <row r="126" s="2" customFormat="1" ht="6.96" customHeight="1">
      <c r="A126" s="41"/>
      <c r="B126" s="62"/>
      <c r="C126" s="63"/>
      <c r="D126" s="63"/>
      <c r="E126" s="63"/>
      <c r="F126" s="63"/>
      <c r="G126" s="63"/>
      <c r="H126" s="63"/>
      <c r="I126" s="63"/>
      <c r="J126" s="63"/>
      <c r="K126" s="63"/>
      <c r="L126" s="47"/>
      <c r="M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</row>
  </sheetData>
  <sheetProtection sheet="1" autoFilter="0" formatColumns="0" formatRows="0" objects="1" scenarios="1" spinCount="100000" saltValue="VqZ9Has5x31/eJmjSnug4Lq2f38n3MpHJQEY+wGoz5U+30ngk4JzHHYy3cME+YKqpZpQGnIktOgiCNT6AnERkQ==" hashValue="yuGCP+5tqU0LPOJjmXaAhrnPHTPTUHEmvOiqCNbdF2TEq/UYlHEDIsnB81W7usE1bcumxRYnPdmA2o4XyDG6uA==" algorithmName="SHA-512" password="CC35"/>
  <autoFilter ref="C93:K12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927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928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996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ROUND(J92,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ROUND((SUM(BE92:BE96)),  2)</f>
        <v>0</v>
      </c>
      <c r="G37" s="41"/>
      <c r="H37" s="41"/>
      <c r="I37" s="162">
        <v>0.20999999999999999</v>
      </c>
      <c r="J37" s="161">
        <f>ROUND(((SUM(BE92:BE96))*I37),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ROUND((SUM(BF92:BF96)),  2)</f>
        <v>0</v>
      </c>
      <c r="G38" s="41"/>
      <c r="H38" s="41"/>
      <c r="I38" s="162">
        <v>0.14999999999999999</v>
      </c>
      <c r="J38" s="161">
        <f>ROUND(((SUM(BF92:BF96))*I38),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ROUND((SUM(BG92:BG96)),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ROUND((SUM(BH92:BH96)),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ROUND((SUM(BI92:BI96)),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927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928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03.1.3 - Ošetření dřevin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J92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997</v>
      </c>
      <c r="E68" s="182"/>
      <c r="F68" s="182"/>
      <c r="G68" s="182"/>
      <c r="H68" s="182"/>
      <c r="I68" s="182"/>
      <c r="J68" s="183">
        <f>J93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9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9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263</v>
      </c>
      <c r="D75" s="43"/>
      <c r="E75" s="43"/>
      <c r="F75" s="43"/>
      <c r="G75" s="43"/>
      <c r="H75" s="43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4" t="str">
        <f>E7</f>
        <v>Úprava okolí přehrady Harcov II.</v>
      </c>
      <c r="F78" s="35"/>
      <c r="G78" s="35"/>
      <c r="H78" s="35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243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1" customFormat="1" ht="16.5" customHeight="1">
      <c r="B80" s="24"/>
      <c r="C80" s="25"/>
      <c r="D80" s="25"/>
      <c r="E80" s="174" t="s">
        <v>244</v>
      </c>
      <c r="F80" s="25"/>
      <c r="G80" s="25"/>
      <c r="H80" s="25"/>
      <c r="I80" s="25"/>
      <c r="J80" s="25"/>
      <c r="K80" s="25"/>
      <c r="L80" s="23"/>
    </row>
    <row r="81" s="1" customFormat="1" ht="12" customHeight="1">
      <c r="B81" s="24"/>
      <c r="C81" s="35" t="s">
        <v>245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2" customFormat="1" ht="16.5" customHeight="1">
      <c r="A82" s="41"/>
      <c r="B82" s="42"/>
      <c r="C82" s="43"/>
      <c r="D82" s="43"/>
      <c r="E82" s="243" t="s">
        <v>927</v>
      </c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928</v>
      </c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72" t="str">
        <f>E13</f>
        <v>03.1.3 - Ošetření dřevin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21</v>
      </c>
      <c r="D86" s="43"/>
      <c r="E86" s="43"/>
      <c r="F86" s="30" t="str">
        <f>F16</f>
        <v>Liberec</v>
      </c>
      <c r="G86" s="43"/>
      <c r="H86" s="43"/>
      <c r="I86" s="35" t="s">
        <v>23</v>
      </c>
      <c r="J86" s="75" t="str">
        <f>IF(J16="","",J16)</f>
        <v>10. 12. 2025</v>
      </c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25</v>
      </c>
      <c r="D88" s="43"/>
      <c r="E88" s="43"/>
      <c r="F88" s="30" t="str">
        <f>E19</f>
        <v>Statutární město Liberec</v>
      </c>
      <c r="G88" s="43"/>
      <c r="H88" s="43"/>
      <c r="I88" s="35" t="s">
        <v>33</v>
      </c>
      <c r="J88" s="39" t="str">
        <f>E25</f>
        <v>Miriam Janů, DiS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31</v>
      </c>
      <c r="D89" s="43"/>
      <c r="E89" s="43"/>
      <c r="F89" s="30" t="str">
        <f>IF(E22="","",E22)</f>
        <v>Vyplň údaj</v>
      </c>
      <c r="G89" s="43"/>
      <c r="H89" s="43"/>
      <c r="I89" s="35" t="s">
        <v>38</v>
      </c>
      <c r="J89" s="39" t="str">
        <f>E28</f>
        <v>Miriam Janů, DiS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0.32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0" customFormat="1" ht="29.28" customHeight="1">
      <c r="A91" s="185"/>
      <c r="B91" s="186"/>
      <c r="C91" s="187" t="s">
        <v>264</v>
      </c>
      <c r="D91" s="188" t="s">
        <v>60</v>
      </c>
      <c r="E91" s="188" t="s">
        <v>56</v>
      </c>
      <c r="F91" s="188" t="s">
        <v>57</v>
      </c>
      <c r="G91" s="188" t="s">
        <v>265</v>
      </c>
      <c r="H91" s="188" t="s">
        <v>266</v>
      </c>
      <c r="I91" s="188" t="s">
        <v>267</v>
      </c>
      <c r="J91" s="188" t="s">
        <v>252</v>
      </c>
      <c r="K91" s="189" t="s">
        <v>268</v>
      </c>
      <c r="L91" s="190"/>
      <c r="M91" s="95" t="s">
        <v>19</v>
      </c>
      <c r="N91" s="96" t="s">
        <v>45</v>
      </c>
      <c r="O91" s="96" t="s">
        <v>269</v>
      </c>
      <c r="P91" s="96" t="s">
        <v>270</v>
      </c>
      <c r="Q91" s="96" t="s">
        <v>271</v>
      </c>
      <c r="R91" s="96" t="s">
        <v>272</v>
      </c>
      <c r="S91" s="96" t="s">
        <v>273</v>
      </c>
      <c r="T91" s="97" t="s">
        <v>274</v>
      </c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</row>
    <row r="92" s="2" customFormat="1" ht="22.8" customHeight="1">
      <c r="A92" s="41"/>
      <c r="B92" s="42"/>
      <c r="C92" s="102" t="s">
        <v>275</v>
      </c>
      <c r="D92" s="43"/>
      <c r="E92" s="43"/>
      <c r="F92" s="43"/>
      <c r="G92" s="43"/>
      <c r="H92" s="43"/>
      <c r="I92" s="43"/>
      <c r="J92" s="191">
        <f>BK92</f>
        <v>0</v>
      </c>
      <c r="K92" s="43"/>
      <c r="L92" s="47"/>
      <c r="M92" s="98"/>
      <c r="N92" s="192"/>
      <c r="O92" s="99"/>
      <c r="P92" s="193">
        <f>P93</f>
        <v>0</v>
      </c>
      <c r="Q92" s="99"/>
      <c r="R92" s="193">
        <f>R93</f>
        <v>0</v>
      </c>
      <c r="S92" s="99"/>
      <c r="T92" s="194">
        <f>T93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74</v>
      </c>
      <c r="AU92" s="20" t="s">
        <v>253</v>
      </c>
      <c r="BK92" s="195">
        <f>BK93</f>
        <v>0</v>
      </c>
    </row>
    <row r="93" s="11" customFormat="1" ht="25.92" customHeight="1">
      <c r="A93" s="11"/>
      <c r="B93" s="196"/>
      <c r="C93" s="197"/>
      <c r="D93" s="198" t="s">
        <v>74</v>
      </c>
      <c r="E93" s="199" t="s">
        <v>98</v>
      </c>
      <c r="F93" s="199" t="s">
        <v>108</v>
      </c>
      <c r="G93" s="197"/>
      <c r="H93" s="197"/>
      <c r="I93" s="200"/>
      <c r="J93" s="201">
        <f>BK93</f>
        <v>0</v>
      </c>
      <c r="K93" s="197"/>
      <c r="L93" s="202"/>
      <c r="M93" s="203"/>
      <c r="N93" s="204"/>
      <c r="O93" s="204"/>
      <c r="P93" s="205">
        <f>SUM(P94:P96)</f>
        <v>0</v>
      </c>
      <c r="Q93" s="204"/>
      <c r="R93" s="205">
        <f>SUM(R94:R96)</f>
        <v>0</v>
      </c>
      <c r="S93" s="204"/>
      <c r="T93" s="206">
        <f>SUM(T94:T96)</f>
        <v>0</v>
      </c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R93" s="207" t="s">
        <v>82</v>
      </c>
      <c r="AT93" s="208" t="s">
        <v>74</v>
      </c>
      <c r="AU93" s="208" t="s">
        <v>75</v>
      </c>
      <c r="AY93" s="207" t="s">
        <v>277</v>
      </c>
      <c r="BK93" s="209">
        <f>SUM(BK94:BK96)</f>
        <v>0</v>
      </c>
    </row>
    <row r="94" s="2" customFormat="1" ht="24.15" customHeight="1">
      <c r="A94" s="41"/>
      <c r="B94" s="42"/>
      <c r="C94" s="210" t="s">
        <v>82</v>
      </c>
      <c r="D94" s="210" t="s">
        <v>278</v>
      </c>
      <c r="E94" s="211" t="s">
        <v>998</v>
      </c>
      <c r="F94" s="212" t="s">
        <v>999</v>
      </c>
      <c r="G94" s="213" t="s">
        <v>1000</v>
      </c>
      <c r="H94" s="214">
        <v>1</v>
      </c>
      <c r="I94" s="215"/>
      <c r="J94" s="216">
        <f>ROUND(I94*H94,2)</f>
        <v>0</v>
      </c>
      <c r="K94" s="212" t="s">
        <v>19</v>
      </c>
      <c r="L94" s="47"/>
      <c r="M94" s="217" t="s">
        <v>19</v>
      </c>
      <c r="N94" s="218" t="s">
        <v>46</v>
      </c>
      <c r="O94" s="87"/>
      <c r="P94" s="219">
        <f>O94*H94</f>
        <v>0</v>
      </c>
      <c r="Q94" s="219">
        <v>0</v>
      </c>
      <c r="R94" s="219">
        <f>Q94*H94</f>
        <v>0</v>
      </c>
      <c r="S94" s="219">
        <v>0</v>
      </c>
      <c r="T94" s="220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1" t="s">
        <v>102</v>
      </c>
      <c r="AT94" s="221" t="s">
        <v>278</v>
      </c>
      <c r="AU94" s="221" t="s">
        <v>82</v>
      </c>
      <c r="AY94" s="20" t="s">
        <v>277</v>
      </c>
      <c r="BE94" s="222">
        <f>IF(N94="základní",J94,0)</f>
        <v>0</v>
      </c>
      <c r="BF94" s="222">
        <f>IF(N94="snížená",J94,0)</f>
        <v>0</v>
      </c>
      <c r="BG94" s="222">
        <f>IF(N94="zákl. přenesená",J94,0)</f>
        <v>0</v>
      </c>
      <c r="BH94" s="222">
        <f>IF(N94="sníž. přenesená",J94,0)</f>
        <v>0</v>
      </c>
      <c r="BI94" s="222">
        <f>IF(N94="nulová",J94,0)</f>
        <v>0</v>
      </c>
      <c r="BJ94" s="20" t="s">
        <v>82</v>
      </c>
      <c r="BK94" s="222">
        <f>ROUND(I94*H94,2)</f>
        <v>0</v>
      </c>
      <c r="BL94" s="20" t="s">
        <v>102</v>
      </c>
      <c r="BM94" s="221" t="s">
        <v>1001</v>
      </c>
    </row>
    <row r="95" s="2" customFormat="1">
      <c r="A95" s="41"/>
      <c r="B95" s="42"/>
      <c r="C95" s="43"/>
      <c r="D95" s="223" t="s">
        <v>283</v>
      </c>
      <c r="E95" s="43"/>
      <c r="F95" s="224" t="s">
        <v>999</v>
      </c>
      <c r="G95" s="43"/>
      <c r="H95" s="43"/>
      <c r="I95" s="225"/>
      <c r="J95" s="43"/>
      <c r="K95" s="43"/>
      <c r="L95" s="47"/>
      <c r="M95" s="226"/>
      <c r="N95" s="227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283</v>
      </c>
      <c r="AU95" s="20" t="s">
        <v>82</v>
      </c>
    </row>
    <row r="96" s="2" customFormat="1">
      <c r="A96" s="41"/>
      <c r="B96" s="42"/>
      <c r="C96" s="43"/>
      <c r="D96" s="223" t="s">
        <v>1002</v>
      </c>
      <c r="E96" s="43"/>
      <c r="F96" s="251" t="s">
        <v>1003</v>
      </c>
      <c r="G96" s="43"/>
      <c r="H96" s="43"/>
      <c r="I96" s="225"/>
      <c r="J96" s="43"/>
      <c r="K96" s="43"/>
      <c r="L96" s="47"/>
      <c r="M96" s="239"/>
      <c r="N96" s="240"/>
      <c r="O96" s="241"/>
      <c r="P96" s="241"/>
      <c r="Q96" s="241"/>
      <c r="R96" s="241"/>
      <c r="S96" s="241"/>
      <c r="T96" s="242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1002</v>
      </c>
      <c r="AU96" s="20" t="s">
        <v>82</v>
      </c>
    </row>
    <row r="97" s="2" customFormat="1" ht="6.96" customHeight="1">
      <c r="A97" s="41"/>
      <c r="B97" s="62"/>
      <c r="C97" s="63"/>
      <c r="D97" s="63"/>
      <c r="E97" s="63"/>
      <c r="F97" s="63"/>
      <c r="G97" s="63"/>
      <c r="H97" s="63"/>
      <c r="I97" s="63"/>
      <c r="J97" s="63"/>
      <c r="K97" s="63"/>
      <c r="L97" s="47"/>
      <c r="M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</sheetData>
  <sheetProtection sheet="1" autoFilter="0" formatColumns="0" formatRows="0" objects="1" scenarios="1" spinCount="100000" saltValue="rubo981z0MX9WlEo2HnvMJml0FpvSajNUEy16TClc4Uq/1+2NTiBfsz0McWjJj8maiVpZKmBe6GmAu1eO8bIvQ==" hashValue="djNJX1O1xx+sO88W3LHJ/gO5iKhO3BeSagNllHUz6w3rCgZKVUtuEv0ViAzgHjGxa1Us6ay5o76Jt5CVRxKI9w==" algorithmName="SHA-512" password="CC35"/>
  <autoFilter ref="C91:K9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8:H78"/>
    <mergeCell ref="E82:H82"/>
    <mergeCell ref="E80:H80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927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928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1004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ROUND(J95,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ROUND((SUM(BE95:BE137)),  2)</f>
        <v>0</v>
      </c>
      <c r="G37" s="41"/>
      <c r="H37" s="41"/>
      <c r="I37" s="162">
        <v>0.20999999999999999</v>
      </c>
      <c r="J37" s="161">
        <f>ROUND(((SUM(BE95:BE137))*I37),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ROUND((SUM(BF95:BF137)),  2)</f>
        <v>0</v>
      </c>
      <c r="G38" s="41"/>
      <c r="H38" s="41"/>
      <c r="I38" s="162">
        <v>0.14999999999999999</v>
      </c>
      <c r="J38" s="161">
        <f>ROUND(((SUM(BF95:BF137))*I38),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ROUND((SUM(BG95:BG137)),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ROUND((SUM(BH95:BH137)),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ROUND((SUM(BI95:BI137)),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927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928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03.1.4 - Kácení fáze III.+ odstranění dřevní hmoty a odstranění ploch SK komplet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J95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1005</v>
      </c>
      <c r="E68" s="182"/>
      <c r="F68" s="182"/>
      <c r="G68" s="182"/>
      <c r="H68" s="182"/>
      <c r="I68" s="182"/>
      <c r="J68" s="183">
        <f>J96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1006</v>
      </c>
      <c r="E69" s="246"/>
      <c r="F69" s="246"/>
      <c r="G69" s="246"/>
      <c r="H69" s="246"/>
      <c r="I69" s="246"/>
      <c r="J69" s="247">
        <f>J97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1007</v>
      </c>
      <c r="E70" s="246"/>
      <c r="F70" s="246"/>
      <c r="G70" s="246"/>
      <c r="H70" s="246"/>
      <c r="I70" s="246"/>
      <c r="J70" s="247">
        <f>J116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1008</v>
      </c>
      <c r="E71" s="246"/>
      <c r="F71" s="246"/>
      <c r="G71" s="246"/>
      <c r="H71" s="246"/>
      <c r="I71" s="246"/>
      <c r="J71" s="247">
        <f>J131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263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243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1" customFormat="1" ht="16.5" customHeight="1">
      <c r="B83" s="24"/>
      <c r="C83" s="25"/>
      <c r="D83" s="25"/>
      <c r="E83" s="174" t="s">
        <v>244</v>
      </c>
      <c r="F83" s="25"/>
      <c r="G83" s="25"/>
      <c r="H83" s="25"/>
      <c r="I83" s="25"/>
      <c r="J83" s="25"/>
      <c r="K83" s="25"/>
      <c r="L83" s="23"/>
    </row>
    <row r="84" s="1" customFormat="1" ht="12" customHeight="1">
      <c r="B84" s="24"/>
      <c r="C84" s="35" t="s">
        <v>245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243" t="s">
        <v>927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928</v>
      </c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03.1.4 - Kácení fáze III.+ odstranění dřevní hmoty a odstranění ploch SK komplet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F16</f>
        <v>Liberec</v>
      </c>
      <c r="G89" s="43"/>
      <c r="H89" s="43"/>
      <c r="I89" s="35" t="s">
        <v>23</v>
      </c>
      <c r="J89" s="75" t="str">
        <f>IF(J16="","",J16)</f>
        <v>10. 12. 2025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25</v>
      </c>
      <c r="D91" s="43"/>
      <c r="E91" s="43"/>
      <c r="F91" s="30" t="str">
        <f>E19</f>
        <v>Statutární město Liberec</v>
      </c>
      <c r="G91" s="43"/>
      <c r="H91" s="43"/>
      <c r="I91" s="35" t="s">
        <v>33</v>
      </c>
      <c r="J91" s="39" t="str">
        <f>E25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35" t="s">
        <v>38</v>
      </c>
      <c r="J92" s="39" t="str">
        <f>E28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0" customFormat="1" ht="29.28" customHeight="1">
      <c r="A94" s="185"/>
      <c r="B94" s="186"/>
      <c r="C94" s="187" t="s">
        <v>264</v>
      </c>
      <c r="D94" s="188" t="s">
        <v>60</v>
      </c>
      <c r="E94" s="188" t="s">
        <v>56</v>
      </c>
      <c r="F94" s="188" t="s">
        <v>57</v>
      </c>
      <c r="G94" s="188" t="s">
        <v>265</v>
      </c>
      <c r="H94" s="188" t="s">
        <v>266</v>
      </c>
      <c r="I94" s="188" t="s">
        <v>267</v>
      </c>
      <c r="J94" s="188" t="s">
        <v>252</v>
      </c>
      <c r="K94" s="189" t="s">
        <v>268</v>
      </c>
      <c r="L94" s="190"/>
      <c r="M94" s="95" t="s">
        <v>19</v>
      </c>
      <c r="N94" s="96" t="s">
        <v>45</v>
      </c>
      <c r="O94" s="96" t="s">
        <v>269</v>
      </c>
      <c r="P94" s="96" t="s">
        <v>270</v>
      </c>
      <c r="Q94" s="96" t="s">
        <v>271</v>
      </c>
      <c r="R94" s="96" t="s">
        <v>272</v>
      </c>
      <c r="S94" s="96" t="s">
        <v>273</v>
      </c>
      <c r="T94" s="97" t="s">
        <v>274</v>
      </c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</row>
    <row r="95" s="2" customFormat="1" ht="22.8" customHeight="1">
      <c r="A95" s="41"/>
      <c r="B95" s="42"/>
      <c r="C95" s="102" t="s">
        <v>275</v>
      </c>
      <c r="D95" s="43"/>
      <c r="E95" s="43"/>
      <c r="F95" s="43"/>
      <c r="G95" s="43"/>
      <c r="H95" s="43"/>
      <c r="I95" s="43"/>
      <c r="J95" s="191">
        <f>BK95</f>
        <v>0</v>
      </c>
      <c r="K95" s="43"/>
      <c r="L95" s="47"/>
      <c r="M95" s="98"/>
      <c r="N95" s="192"/>
      <c r="O95" s="99"/>
      <c r="P95" s="193">
        <f>P96</f>
        <v>0</v>
      </c>
      <c r="Q95" s="99"/>
      <c r="R95" s="193">
        <f>R96</f>
        <v>0</v>
      </c>
      <c r="S95" s="99"/>
      <c r="T95" s="194">
        <f>T96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74</v>
      </c>
      <c r="AU95" s="20" t="s">
        <v>253</v>
      </c>
      <c r="BK95" s="195">
        <f>BK96</f>
        <v>0</v>
      </c>
    </row>
    <row r="96" s="11" customFormat="1" ht="25.92" customHeight="1">
      <c r="A96" s="11"/>
      <c r="B96" s="196"/>
      <c r="C96" s="197"/>
      <c r="D96" s="198" t="s">
        <v>74</v>
      </c>
      <c r="E96" s="199" t="s">
        <v>102</v>
      </c>
      <c r="F96" s="199" t="s">
        <v>1009</v>
      </c>
      <c r="G96" s="197"/>
      <c r="H96" s="197"/>
      <c r="I96" s="200"/>
      <c r="J96" s="201">
        <f>BK96</f>
        <v>0</v>
      </c>
      <c r="K96" s="197"/>
      <c r="L96" s="202"/>
      <c r="M96" s="203"/>
      <c r="N96" s="204"/>
      <c r="O96" s="204"/>
      <c r="P96" s="205">
        <f>P97+P116+P131</f>
        <v>0</v>
      </c>
      <c r="Q96" s="204"/>
      <c r="R96" s="205">
        <f>R97+R116+R131</f>
        <v>0</v>
      </c>
      <c r="S96" s="204"/>
      <c r="T96" s="206">
        <f>T97+T116+T131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75</v>
      </c>
      <c r="AY96" s="207" t="s">
        <v>277</v>
      </c>
      <c r="BK96" s="209">
        <f>BK97+BK116+BK131</f>
        <v>0</v>
      </c>
    </row>
    <row r="97" s="11" customFormat="1" ht="22.8" customHeight="1">
      <c r="A97" s="11"/>
      <c r="B97" s="196"/>
      <c r="C97" s="197"/>
      <c r="D97" s="198" t="s">
        <v>74</v>
      </c>
      <c r="E97" s="249" t="s">
        <v>936</v>
      </c>
      <c r="F97" s="249" t="s">
        <v>1010</v>
      </c>
      <c r="G97" s="197"/>
      <c r="H97" s="197"/>
      <c r="I97" s="200"/>
      <c r="J97" s="250">
        <f>BK97</f>
        <v>0</v>
      </c>
      <c r="K97" s="197"/>
      <c r="L97" s="202"/>
      <c r="M97" s="203"/>
      <c r="N97" s="204"/>
      <c r="O97" s="204"/>
      <c r="P97" s="205">
        <f>SUM(P98:P115)</f>
        <v>0</v>
      </c>
      <c r="Q97" s="204"/>
      <c r="R97" s="205">
        <f>SUM(R98:R115)</f>
        <v>0</v>
      </c>
      <c r="S97" s="204"/>
      <c r="T97" s="206">
        <f>SUM(T98:T115)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82</v>
      </c>
      <c r="AY97" s="207" t="s">
        <v>277</v>
      </c>
      <c r="BK97" s="209">
        <f>SUM(BK98:BK115)</f>
        <v>0</v>
      </c>
    </row>
    <row r="98" s="2" customFormat="1" ht="24.15" customHeight="1">
      <c r="A98" s="41"/>
      <c r="B98" s="42"/>
      <c r="C98" s="210" t="s">
        <v>82</v>
      </c>
      <c r="D98" s="210" t="s">
        <v>278</v>
      </c>
      <c r="E98" s="211" t="s">
        <v>1011</v>
      </c>
      <c r="F98" s="212" t="s">
        <v>1012</v>
      </c>
      <c r="G98" s="213" t="s">
        <v>1000</v>
      </c>
      <c r="H98" s="214">
        <v>1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278</v>
      </c>
      <c r="AU98" s="221" t="s">
        <v>84</v>
      </c>
      <c r="AY98" s="20" t="s">
        <v>277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1013</v>
      </c>
    </row>
    <row r="99" s="2" customFormat="1">
      <c r="A99" s="41"/>
      <c r="B99" s="42"/>
      <c r="C99" s="43"/>
      <c r="D99" s="223" t="s">
        <v>283</v>
      </c>
      <c r="E99" s="43"/>
      <c r="F99" s="224" t="s">
        <v>1012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283</v>
      </c>
      <c r="AU99" s="20" t="s">
        <v>84</v>
      </c>
    </row>
    <row r="100" s="2" customFormat="1" ht="16.5" customHeight="1">
      <c r="A100" s="41"/>
      <c r="B100" s="42"/>
      <c r="C100" s="210" t="s">
        <v>84</v>
      </c>
      <c r="D100" s="210" t="s">
        <v>278</v>
      </c>
      <c r="E100" s="211" t="s">
        <v>1014</v>
      </c>
      <c r="F100" s="212" t="s">
        <v>1015</v>
      </c>
      <c r="G100" s="213" t="s">
        <v>956</v>
      </c>
      <c r="H100" s="214">
        <v>3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278</v>
      </c>
      <c r="AU100" s="221" t="s">
        <v>84</v>
      </c>
      <c r="AY100" s="20" t="s">
        <v>277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1016</v>
      </c>
    </row>
    <row r="101" s="2" customFormat="1">
      <c r="A101" s="41"/>
      <c r="B101" s="42"/>
      <c r="C101" s="43"/>
      <c r="D101" s="223" t="s">
        <v>283</v>
      </c>
      <c r="E101" s="43"/>
      <c r="F101" s="224" t="s">
        <v>1015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283</v>
      </c>
      <c r="AU101" s="20" t="s">
        <v>84</v>
      </c>
    </row>
    <row r="102" s="2" customFormat="1" ht="16.5" customHeight="1">
      <c r="A102" s="41"/>
      <c r="B102" s="42"/>
      <c r="C102" s="210" t="s">
        <v>98</v>
      </c>
      <c r="D102" s="210" t="s">
        <v>278</v>
      </c>
      <c r="E102" s="211" t="s">
        <v>1017</v>
      </c>
      <c r="F102" s="212" t="s">
        <v>1018</v>
      </c>
      <c r="G102" s="213" t="s">
        <v>956</v>
      </c>
      <c r="H102" s="214">
        <v>7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278</v>
      </c>
      <c r="AU102" s="221" t="s">
        <v>84</v>
      </c>
      <c r="AY102" s="20" t="s">
        <v>277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1019</v>
      </c>
    </row>
    <row r="103" s="2" customFormat="1">
      <c r="A103" s="41"/>
      <c r="B103" s="42"/>
      <c r="C103" s="43"/>
      <c r="D103" s="223" t="s">
        <v>283</v>
      </c>
      <c r="E103" s="43"/>
      <c r="F103" s="224" t="s">
        <v>1018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283</v>
      </c>
      <c r="AU103" s="20" t="s">
        <v>84</v>
      </c>
    </row>
    <row r="104" s="2" customFormat="1" ht="16.5" customHeight="1">
      <c r="A104" s="41"/>
      <c r="B104" s="42"/>
      <c r="C104" s="210" t="s">
        <v>102</v>
      </c>
      <c r="D104" s="210" t="s">
        <v>278</v>
      </c>
      <c r="E104" s="211" t="s">
        <v>1020</v>
      </c>
      <c r="F104" s="212" t="s">
        <v>1021</v>
      </c>
      <c r="G104" s="213" t="s">
        <v>956</v>
      </c>
      <c r="H104" s="214">
        <v>1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278</v>
      </c>
      <c r="AU104" s="221" t="s">
        <v>84</v>
      </c>
      <c r="AY104" s="20" t="s">
        <v>277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1022</v>
      </c>
    </row>
    <row r="105" s="2" customFormat="1">
      <c r="A105" s="41"/>
      <c r="B105" s="42"/>
      <c r="C105" s="43"/>
      <c r="D105" s="223" t="s">
        <v>283</v>
      </c>
      <c r="E105" s="43"/>
      <c r="F105" s="224" t="s">
        <v>1021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283</v>
      </c>
      <c r="AU105" s="20" t="s">
        <v>84</v>
      </c>
    </row>
    <row r="106" s="2" customFormat="1" ht="16.5" customHeight="1">
      <c r="A106" s="41"/>
      <c r="B106" s="42"/>
      <c r="C106" s="210" t="s">
        <v>306</v>
      </c>
      <c r="D106" s="210" t="s">
        <v>278</v>
      </c>
      <c r="E106" s="211" t="s">
        <v>1023</v>
      </c>
      <c r="F106" s="212" t="s">
        <v>1024</v>
      </c>
      <c r="G106" s="213" t="s">
        <v>956</v>
      </c>
      <c r="H106" s="214">
        <v>2</v>
      </c>
      <c r="I106" s="215"/>
      <c r="J106" s="216">
        <f>ROUND(I106*H106,2)</f>
        <v>0</v>
      </c>
      <c r="K106" s="212" t="s">
        <v>19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102</v>
      </c>
      <c r="AT106" s="221" t="s">
        <v>278</v>
      </c>
      <c r="AU106" s="221" t="s">
        <v>84</v>
      </c>
      <c r="AY106" s="20" t="s">
        <v>277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102</v>
      </c>
      <c r="BM106" s="221" t="s">
        <v>1025</v>
      </c>
    </row>
    <row r="107" s="2" customFormat="1">
      <c r="A107" s="41"/>
      <c r="B107" s="42"/>
      <c r="C107" s="43"/>
      <c r="D107" s="223" t="s">
        <v>283</v>
      </c>
      <c r="E107" s="43"/>
      <c r="F107" s="224" t="s">
        <v>1024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283</v>
      </c>
      <c r="AU107" s="20" t="s">
        <v>84</v>
      </c>
    </row>
    <row r="108" s="2" customFormat="1" ht="16.5" customHeight="1">
      <c r="A108" s="41"/>
      <c r="B108" s="42"/>
      <c r="C108" s="210" t="s">
        <v>312</v>
      </c>
      <c r="D108" s="210" t="s">
        <v>278</v>
      </c>
      <c r="E108" s="211" t="s">
        <v>1026</v>
      </c>
      <c r="F108" s="212" t="s">
        <v>1027</v>
      </c>
      <c r="G108" s="213" t="s">
        <v>956</v>
      </c>
      <c r="H108" s="214">
        <v>4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278</v>
      </c>
      <c r="AU108" s="221" t="s">
        <v>84</v>
      </c>
      <c r="AY108" s="20" t="s">
        <v>277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1028</v>
      </c>
    </row>
    <row r="109" s="2" customFormat="1">
      <c r="A109" s="41"/>
      <c r="B109" s="42"/>
      <c r="C109" s="43"/>
      <c r="D109" s="223" t="s">
        <v>283</v>
      </c>
      <c r="E109" s="43"/>
      <c r="F109" s="224" t="s">
        <v>1027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283</v>
      </c>
      <c r="AU109" s="20" t="s">
        <v>84</v>
      </c>
    </row>
    <row r="110" s="2" customFormat="1" ht="16.5" customHeight="1">
      <c r="A110" s="41"/>
      <c r="B110" s="42"/>
      <c r="C110" s="210" t="s">
        <v>318</v>
      </c>
      <c r="D110" s="210" t="s">
        <v>278</v>
      </c>
      <c r="E110" s="211" t="s">
        <v>1029</v>
      </c>
      <c r="F110" s="212" t="s">
        <v>1030</v>
      </c>
      <c r="G110" s="213" t="s">
        <v>956</v>
      </c>
      <c r="H110" s="214">
        <v>3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278</v>
      </c>
      <c r="AU110" s="221" t="s">
        <v>84</v>
      </c>
      <c r="AY110" s="20" t="s">
        <v>277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1031</v>
      </c>
    </row>
    <row r="111" s="2" customFormat="1">
      <c r="A111" s="41"/>
      <c r="B111" s="42"/>
      <c r="C111" s="43"/>
      <c r="D111" s="223" t="s">
        <v>283</v>
      </c>
      <c r="E111" s="43"/>
      <c r="F111" s="224" t="s">
        <v>1030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283</v>
      </c>
      <c r="AU111" s="20" t="s">
        <v>84</v>
      </c>
    </row>
    <row r="112" s="2" customFormat="1" ht="16.5" customHeight="1">
      <c r="A112" s="41"/>
      <c r="B112" s="42"/>
      <c r="C112" s="210" t="s">
        <v>329</v>
      </c>
      <c r="D112" s="210" t="s">
        <v>278</v>
      </c>
      <c r="E112" s="211" t="s">
        <v>1032</v>
      </c>
      <c r="F112" s="212" t="s">
        <v>1033</v>
      </c>
      <c r="G112" s="213" t="s">
        <v>956</v>
      </c>
      <c r="H112" s="214">
        <v>1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278</v>
      </c>
      <c r="AU112" s="221" t="s">
        <v>84</v>
      </c>
      <c r="AY112" s="20" t="s">
        <v>277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1034</v>
      </c>
    </row>
    <row r="113" s="2" customFormat="1">
      <c r="A113" s="41"/>
      <c r="B113" s="42"/>
      <c r="C113" s="43"/>
      <c r="D113" s="223" t="s">
        <v>283</v>
      </c>
      <c r="E113" s="43"/>
      <c r="F113" s="224" t="s">
        <v>1033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283</v>
      </c>
      <c r="AU113" s="20" t="s">
        <v>84</v>
      </c>
    </row>
    <row r="114" s="2" customFormat="1" ht="16.5" customHeight="1">
      <c r="A114" s="41"/>
      <c r="B114" s="42"/>
      <c r="C114" s="210" t="s">
        <v>337</v>
      </c>
      <c r="D114" s="210" t="s">
        <v>278</v>
      </c>
      <c r="E114" s="211" t="s">
        <v>1035</v>
      </c>
      <c r="F114" s="212" t="s">
        <v>1036</v>
      </c>
      <c r="G114" s="213" t="s">
        <v>956</v>
      </c>
      <c r="H114" s="214">
        <v>1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278</v>
      </c>
      <c r="AU114" s="221" t="s">
        <v>84</v>
      </c>
      <c r="AY114" s="20" t="s">
        <v>277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1037</v>
      </c>
    </row>
    <row r="115" s="2" customFormat="1">
      <c r="A115" s="41"/>
      <c r="B115" s="42"/>
      <c r="C115" s="43"/>
      <c r="D115" s="223" t="s">
        <v>283</v>
      </c>
      <c r="E115" s="43"/>
      <c r="F115" s="224" t="s">
        <v>1036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283</v>
      </c>
      <c r="AU115" s="20" t="s">
        <v>84</v>
      </c>
    </row>
    <row r="116" s="11" customFormat="1" ht="22.8" customHeight="1">
      <c r="A116" s="11"/>
      <c r="B116" s="196"/>
      <c r="C116" s="197"/>
      <c r="D116" s="198" t="s">
        <v>74</v>
      </c>
      <c r="E116" s="249" t="s">
        <v>942</v>
      </c>
      <c r="F116" s="249" t="s">
        <v>1038</v>
      </c>
      <c r="G116" s="197"/>
      <c r="H116" s="197"/>
      <c r="I116" s="200"/>
      <c r="J116" s="250">
        <f>BK116</f>
        <v>0</v>
      </c>
      <c r="K116" s="197"/>
      <c r="L116" s="202"/>
      <c r="M116" s="203"/>
      <c r="N116" s="204"/>
      <c r="O116" s="204"/>
      <c r="P116" s="205">
        <f>SUM(P117:P130)</f>
        <v>0</v>
      </c>
      <c r="Q116" s="204"/>
      <c r="R116" s="205">
        <f>SUM(R117:R130)</f>
        <v>0</v>
      </c>
      <c r="S116" s="204"/>
      <c r="T116" s="206">
        <f>SUM(T117:T130)</f>
        <v>0</v>
      </c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R116" s="207" t="s">
        <v>82</v>
      </c>
      <c r="AT116" s="208" t="s">
        <v>74</v>
      </c>
      <c r="AU116" s="208" t="s">
        <v>82</v>
      </c>
      <c r="AY116" s="207" t="s">
        <v>277</v>
      </c>
      <c r="BK116" s="209">
        <f>SUM(BK117:BK130)</f>
        <v>0</v>
      </c>
    </row>
    <row r="117" s="2" customFormat="1" ht="21.75" customHeight="1">
      <c r="A117" s="41"/>
      <c r="B117" s="42"/>
      <c r="C117" s="210" t="s">
        <v>214</v>
      </c>
      <c r="D117" s="210" t="s">
        <v>278</v>
      </c>
      <c r="E117" s="211" t="s">
        <v>1039</v>
      </c>
      <c r="F117" s="212" t="s">
        <v>1040</v>
      </c>
      <c r="G117" s="213" t="s">
        <v>1041</v>
      </c>
      <c r="H117" s="214">
        <v>565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278</v>
      </c>
      <c r="AU117" s="221" t="s">
        <v>84</v>
      </c>
      <c r="AY117" s="20" t="s">
        <v>277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1042</v>
      </c>
    </row>
    <row r="118" s="2" customFormat="1">
      <c r="A118" s="41"/>
      <c r="B118" s="42"/>
      <c r="C118" s="43"/>
      <c r="D118" s="223" t="s">
        <v>283</v>
      </c>
      <c r="E118" s="43"/>
      <c r="F118" s="224" t="s">
        <v>1040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283</v>
      </c>
      <c r="AU118" s="20" t="s">
        <v>84</v>
      </c>
    </row>
    <row r="119" s="2" customFormat="1" ht="21.75" customHeight="1">
      <c r="A119" s="41"/>
      <c r="B119" s="42"/>
      <c r="C119" s="210" t="s">
        <v>217</v>
      </c>
      <c r="D119" s="210" t="s">
        <v>278</v>
      </c>
      <c r="E119" s="211" t="s">
        <v>1043</v>
      </c>
      <c r="F119" s="212" t="s">
        <v>1044</v>
      </c>
      <c r="G119" s="213" t="s">
        <v>1041</v>
      </c>
      <c r="H119" s="214">
        <v>1245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278</v>
      </c>
      <c r="AU119" s="221" t="s">
        <v>84</v>
      </c>
      <c r="AY119" s="20" t="s">
        <v>277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1045</v>
      </c>
    </row>
    <row r="120" s="2" customFormat="1">
      <c r="A120" s="41"/>
      <c r="B120" s="42"/>
      <c r="C120" s="43"/>
      <c r="D120" s="223" t="s">
        <v>283</v>
      </c>
      <c r="E120" s="43"/>
      <c r="F120" s="224" t="s">
        <v>1044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283</v>
      </c>
      <c r="AU120" s="20" t="s">
        <v>84</v>
      </c>
    </row>
    <row r="121" s="2" customFormat="1" ht="16.5" customHeight="1">
      <c r="A121" s="41"/>
      <c r="B121" s="42"/>
      <c r="C121" s="210" t="s">
        <v>220</v>
      </c>
      <c r="D121" s="210" t="s">
        <v>278</v>
      </c>
      <c r="E121" s="211" t="s">
        <v>1046</v>
      </c>
      <c r="F121" s="212" t="s">
        <v>1047</v>
      </c>
      <c r="G121" s="213" t="s">
        <v>1041</v>
      </c>
      <c r="H121" s="214">
        <v>1790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278</v>
      </c>
      <c r="AU121" s="221" t="s">
        <v>84</v>
      </c>
      <c r="AY121" s="20" t="s">
        <v>277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1048</v>
      </c>
    </row>
    <row r="122" s="2" customFormat="1">
      <c r="A122" s="41"/>
      <c r="B122" s="42"/>
      <c r="C122" s="43"/>
      <c r="D122" s="223" t="s">
        <v>283</v>
      </c>
      <c r="E122" s="43"/>
      <c r="F122" s="224" t="s">
        <v>1047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283</v>
      </c>
      <c r="AU122" s="20" t="s">
        <v>84</v>
      </c>
    </row>
    <row r="123" s="2" customFormat="1" ht="16.5" customHeight="1">
      <c r="A123" s="41"/>
      <c r="B123" s="42"/>
      <c r="C123" s="210" t="s">
        <v>223</v>
      </c>
      <c r="D123" s="210" t="s">
        <v>278</v>
      </c>
      <c r="E123" s="211" t="s">
        <v>1049</v>
      </c>
      <c r="F123" s="212" t="s">
        <v>1050</v>
      </c>
      <c r="G123" s="213" t="s">
        <v>1051</v>
      </c>
      <c r="H123" s="214">
        <v>19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278</v>
      </c>
      <c r="AU123" s="221" t="s">
        <v>84</v>
      </c>
      <c r="AY123" s="20" t="s">
        <v>277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1052</v>
      </c>
    </row>
    <row r="124" s="2" customFormat="1">
      <c r="A124" s="41"/>
      <c r="B124" s="42"/>
      <c r="C124" s="43"/>
      <c r="D124" s="223" t="s">
        <v>283</v>
      </c>
      <c r="E124" s="43"/>
      <c r="F124" s="224" t="s">
        <v>1050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283</v>
      </c>
      <c r="AU124" s="20" t="s">
        <v>84</v>
      </c>
    </row>
    <row r="125" s="2" customFormat="1" ht="16.5" customHeight="1">
      <c r="A125" s="41"/>
      <c r="B125" s="42"/>
      <c r="C125" s="210" t="s">
        <v>226</v>
      </c>
      <c r="D125" s="210" t="s">
        <v>278</v>
      </c>
      <c r="E125" s="211" t="s">
        <v>1053</v>
      </c>
      <c r="F125" s="212" t="s">
        <v>1054</v>
      </c>
      <c r="G125" s="213" t="s">
        <v>1051</v>
      </c>
      <c r="H125" s="214">
        <v>8</v>
      </c>
      <c r="I125" s="215"/>
      <c r="J125" s="216">
        <f>ROUND(I125*H125,2)</f>
        <v>0</v>
      </c>
      <c r="K125" s="212" t="s">
        <v>19</v>
      </c>
      <c r="L125" s="47"/>
      <c r="M125" s="217" t="s">
        <v>19</v>
      </c>
      <c r="N125" s="218" t="s">
        <v>46</v>
      </c>
      <c r="O125" s="87"/>
      <c r="P125" s="219">
        <f>O125*H125</f>
        <v>0</v>
      </c>
      <c r="Q125" s="219">
        <v>0</v>
      </c>
      <c r="R125" s="219">
        <f>Q125*H125</f>
        <v>0</v>
      </c>
      <c r="S125" s="219">
        <v>0</v>
      </c>
      <c r="T125" s="22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1" t="s">
        <v>102</v>
      </c>
      <c r="AT125" s="221" t="s">
        <v>278</v>
      </c>
      <c r="AU125" s="221" t="s">
        <v>84</v>
      </c>
      <c r="AY125" s="20" t="s">
        <v>277</v>
      </c>
      <c r="BE125" s="222">
        <f>IF(N125="základní",J125,0)</f>
        <v>0</v>
      </c>
      <c r="BF125" s="222">
        <f>IF(N125="snížená",J125,0)</f>
        <v>0</v>
      </c>
      <c r="BG125" s="222">
        <f>IF(N125="zákl. přenesená",J125,0)</f>
        <v>0</v>
      </c>
      <c r="BH125" s="222">
        <f>IF(N125="sníž. přenesená",J125,0)</f>
        <v>0</v>
      </c>
      <c r="BI125" s="222">
        <f>IF(N125="nulová",J125,0)</f>
        <v>0</v>
      </c>
      <c r="BJ125" s="20" t="s">
        <v>82</v>
      </c>
      <c r="BK125" s="222">
        <f>ROUND(I125*H125,2)</f>
        <v>0</v>
      </c>
      <c r="BL125" s="20" t="s">
        <v>102</v>
      </c>
      <c r="BM125" s="221" t="s">
        <v>1055</v>
      </c>
    </row>
    <row r="126" s="2" customFormat="1">
      <c r="A126" s="41"/>
      <c r="B126" s="42"/>
      <c r="C126" s="43"/>
      <c r="D126" s="223" t="s">
        <v>283</v>
      </c>
      <c r="E126" s="43"/>
      <c r="F126" s="224" t="s">
        <v>1054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283</v>
      </c>
      <c r="AU126" s="20" t="s">
        <v>84</v>
      </c>
    </row>
    <row r="127" s="2" customFormat="1" ht="16.5" customHeight="1">
      <c r="A127" s="41"/>
      <c r="B127" s="42"/>
      <c r="C127" s="210" t="s">
        <v>8</v>
      </c>
      <c r="D127" s="210" t="s">
        <v>278</v>
      </c>
      <c r="E127" s="211" t="s">
        <v>1056</v>
      </c>
      <c r="F127" s="212" t="s">
        <v>1057</v>
      </c>
      <c r="G127" s="213" t="s">
        <v>1051</v>
      </c>
      <c r="H127" s="214">
        <v>1</v>
      </c>
      <c r="I127" s="215"/>
      <c r="J127" s="216">
        <f>ROUND(I127*H127,2)</f>
        <v>0</v>
      </c>
      <c r="K127" s="212" t="s">
        <v>19</v>
      </c>
      <c r="L127" s="47"/>
      <c r="M127" s="217" t="s">
        <v>19</v>
      </c>
      <c r="N127" s="218" t="s">
        <v>46</v>
      </c>
      <c r="O127" s="87"/>
      <c r="P127" s="219">
        <f>O127*H127</f>
        <v>0</v>
      </c>
      <c r="Q127" s="219">
        <v>0</v>
      </c>
      <c r="R127" s="219">
        <f>Q127*H127</f>
        <v>0</v>
      </c>
      <c r="S127" s="219">
        <v>0</v>
      </c>
      <c r="T127" s="22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1" t="s">
        <v>102</v>
      </c>
      <c r="AT127" s="221" t="s">
        <v>278</v>
      </c>
      <c r="AU127" s="221" t="s">
        <v>84</v>
      </c>
      <c r="AY127" s="20" t="s">
        <v>277</v>
      </c>
      <c r="BE127" s="222">
        <f>IF(N127="základní",J127,0)</f>
        <v>0</v>
      </c>
      <c r="BF127" s="222">
        <f>IF(N127="snížená",J127,0)</f>
        <v>0</v>
      </c>
      <c r="BG127" s="222">
        <f>IF(N127="zákl. přenesená",J127,0)</f>
        <v>0</v>
      </c>
      <c r="BH127" s="222">
        <f>IF(N127="sníž. přenesená",J127,0)</f>
        <v>0</v>
      </c>
      <c r="BI127" s="222">
        <f>IF(N127="nulová",J127,0)</f>
        <v>0</v>
      </c>
      <c r="BJ127" s="20" t="s">
        <v>82</v>
      </c>
      <c r="BK127" s="222">
        <f>ROUND(I127*H127,2)</f>
        <v>0</v>
      </c>
      <c r="BL127" s="20" t="s">
        <v>102</v>
      </c>
      <c r="BM127" s="221" t="s">
        <v>1058</v>
      </c>
    </row>
    <row r="128" s="2" customFormat="1">
      <c r="A128" s="41"/>
      <c r="B128" s="42"/>
      <c r="C128" s="43"/>
      <c r="D128" s="223" t="s">
        <v>283</v>
      </c>
      <c r="E128" s="43"/>
      <c r="F128" s="224" t="s">
        <v>1057</v>
      </c>
      <c r="G128" s="43"/>
      <c r="H128" s="43"/>
      <c r="I128" s="225"/>
      <c r="J128" s="43"/>
      <c r="K128" s="43"/>
      <c r="L128" s="47"/>
      <c r="M128" s="226"/>
      <c r="N128" s="22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283</v>
      </c>
      <c r="AU128" s="20" t="s">
        <v>84</v>
      </c>
    </row>
    <row r="129" s="2" customFormat="1" ht="16.5" customHeight="1">
      <c r="A129" s="41"/>
      <c r="B129" s="42"/>
      <c r="C129" s="210" t="s">
        <v>231</v>
      </c>
      <c r="D129" s="210" t="s">
        <v>278</v>
      </c>
      <c r="E129" s="211" t="s">
        <v>938</v>
      </c>
      <c r="F129" s="212" t="s">
        <v>939</v>
      </c>
      <c r="G129" s="213" t="s">
        <v>940</v>
      </c>
      <c r="H129" s="214">
        <v>3.7000000000000002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278</v>
      </c>
      <c r="AU129" s="221" t="s">
        <v>84</v>
      </c>
      <c r="AY129" s="20" t="s">
        <v>277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1059</v>
      </c>
    </row>
    <row r="130" s="2" customFormat="1">
      <c r="A130" s="41"/>
      <c r="B130" s="42"/>
      <c r="C130" s="43"/>
      <c r="D130" s="223" t="s">
        <v>283</v>
      </c>
      <c r="E130" s="43"/>
      <c r="F130" s="224" t="s">
        <v>939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283</v>
      </c>
      <c r="AU130" s="20" t="s">
        <v>84</v>
      </c>
    </row>
    <row r="131" s="11" customFormat="1" ht="22.8" customHeight="1">
      <c r="A131" s="11"/>
      <c r="B131" s="196"/>
      <c r="C131" s="197"/>
      <c r="D131" s="198" t="s">
        <v>74</v>
      </c>
      <c r="E131" s="249" t="s">
        <v>1060</v>
      </c>
      <c r="F131" s="249" t="s">
        <v>943</v>
      </c>
      <c r="G131" s="197"/>
      <c r="H131" s="197"/>
      <c r="I131" s="200"/>
      <c r="J131" s="250">
        <f>BK131</f>
        <v>0</v>
      </c>
      <c r="K131" s="197"/>
      <c r="L131" s="202"/>
      <c r="M131" s="203"/>
      <c r="N131" s="204"/>
      <c r="O131" s="204"/>
      <c r="P131" s="205">
        <f>SUM(P132:P137)</f>
        <v>0</v>
      </c>
      <c r="Q131" s="204"/>
      <c r="R131" s="205">
        <f>SUM(R132:R137)</f>
        <v>0</v>
      </c>
      <c r="S131" s="204"/>
      <c r="T131" s="206">
        <f>SUM(T132:T137)</f>
        <v>0</v>
      </c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R131" s="207" t="s">
        <v>82</v>
      </c>
      <c r="AT131" s="208" t="s">
        <v>74</v>
      </c>
      <c r="AU131" s="208" t="s">
        <v>82</v>
      </c>
      <c r="AY131" s="207" t="s">
        <v>277</v>
      </c>
      <c r="BK131" s="209">
        <f>SUM(BK132:BK137)</f>
        <v>0</v>
      </c>
    </row>
    <row r="132" s="2" customFormat="1" ht="24.15" customHeight="1">
      <c r="A132" s="41"/>
      <c r="B132" s="42"/>
      <c r="C132" s="210" t="s">
        <v>234</v>
      </c>
      <c r="D132" s="210" t="s">
        <v>278</v>
      </c>
      <c r="E132" s="211" t="s">
        <v>944</v>
      </c>
      <c r="F132" s="212" t="s">
        <v>1061</v>
      </c>
      <c r="G132" s="213" t="s">
        <v>940</v>
      </c>
      <c r="H132" s="214">
        <v>16</v>
      </c>
      <c r="I132" s="215"/>
      <c r="J132" s="216">
        <f>ROUND(I132*H132,2)</f>
        <v>0</v>
      </c>
      <c r="K132" s="212" t="s">
        <v>19</v>
      </c>
      <c r="L132" s="47"/>
      <c r="M132" s="217" t="s">
        <v>19</v>
      </c>
      <c r="N132" s="218" t="s">
        <v>46</v>
      </c>
      <c r="O132" s="87"/>
      <c r="P132" s="219">
        <f>O132*H132</f>
        <v>0</v>
      </c>
      <c r="Q132" s="219">
        <v>0</v>
      </c>
      <c r="R132" s="219">
        <f>Q132*H132</f>
        <v>0</v>
      </c>
      <c r="S132" s="219">
        <v>0</v>
      </c>
      <c r="T132" s="22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1" t="s">
        <v>102</v>
      </c>
      <c r="AT132" s="221" t="s">
        <v>278</v>
      </c>
      <c r="AU132" s="221" t="s">
        <v>84</v>
      </c>
      <c r="AY132" s="20" t="s">
        <v>277</v>
      </c>
      <c r="BE132" s="222">
        <f>IF(N132="základní",J132,0)</f>
        <v>0</v>
      </c>
      <c r="BF132" s="222">
        <f>IF(N132="snížená",J132,0)</f>
        <v>0</v>
      </c>
      <c r="BG132" s="222">
        <f>IF(N132="zákl. přenesená",J132,0)</f>
        <v>0</v>
      </c>
      <c r="BH132" s="222">
        <f>IF(N132="sníž. přenesená",J132,0)</f>
        <v>0</v>
      </c>
      <c r="BI132" s="222">
        <f>IF(N132="nulová",J132,0)</f>
        <v>0</v>
      </c>
      <c r="BJ132" s="20" t="s">
        <v>82</v>
      </c>
      <c r="BK132" s="222">
        <f>ROUND(I132*H132,2)</f>
        <v>0</v>
      </c>
      <c r="BL132" s="20" t="s">
        <v>102</v>
      </c>
      <c r="BM132" s="221" t="s">
        <v>1062</v>
      </c>
    </row>
    <row r="133" s="2" customFormat="1">
      <c r="A133" s="41"/>
      <c r="B133" s="42"/>
      <c r="C133" s="43"/>
      <c r="D133" s="223" t="s">
        <v>283</v>
      </c>
      <c r="E133" s="43"/>
      <c r="F133" s="224" t="s">
        <v>1061</v>
      </c>
      <c r="G133" s="43"/>
      <c r="H133" s="43"/>
      <c r="I133" s="225"/>
      <c r="J133" s="43"/>
      <c r="K133" s="43"/>
      <c r="L133" s="47"/>
      <c r="M133" s="226"/>
      <c r="N133" s="22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283</v>
      </c>
      <c r="AU133" s="20" t="s">
        <v>84</v>
      </c>
    </row>
    <row r="134" s="2" customFormat="1" ht="24.15" customHeight="1">
      <c r="A134" s="41"/>
      <c r="B134" s="42"/>
      <c r="C134" s="210" t="s">
        <v>237</v>
      </c>
      <c r="D134" s="210" t="s">
        <v>278</v>
      </c>
      <c r="E134" s="211" t="s">
        <v>947</v>
      </c>
      <c r="F134" s="212" t="s">
        <v>1063</v>
      </c>
      <c r="G134" s="213" t="s">
        <v>940</v>
      </c>
      <c r="H134" s="214">
        <v>14</v>
      </c>
      <c r="I134" s="215"/>
      <c r="J134" s="216">
        <f>ROUND(I134*H134,2)</f>
        <v>0</v>
      </c>
      <c r="K134" s="212" t="s">
        <v>19</v>
      </c>
      <c r="L134" s="47"/>
      <c r="M134" s="217" t="s">
        <v>19</v>
      </c>
      <c r="N134" s="218" t="s">
        <v>46</v>
      </c>
      <c r="O134" s="87"/>
      <c r="P134" s="219">
        <f>O134*H134</f>
        <v>0</v>
      </c>
      <c r="Q134" s="219">
        <v>0</v>
      </c>
      <c r="R134" s="219">
        <f>Q134*H134</f>
        <v>0</v>
      </c>
      <c r="S134" s="219">
        <v>0</v>
      </c>
      <c r="T134" s="22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1" t="s">
        <v>102</v>
      </c>
      <c r="AT134" s="221" t="s">
        <v>278</v>
      </c>
      <c r="AU134" s="221" t="s">
        <v>84</v>
      </c>
      <c r="AY134" s="20" t="s">
        <v>277</v>
      </c>
      <c r="BE134" s="222">
        <f>IF(N134="základní",J134,0)</f>
        <v>0</v>
      </c>
      <c r="BF134" s="222">
        <f>IF(N134="snížená",J134,0)</f>
        <v>0</v>
      </c>
      <c r="BG134" s="222">
        <f>IF(N134="zákl. přenesená",J134,0)</f>
        <v>0</v>
      </c>
      <c r="BH134" s="222">
        <f>IF(N134="sníž. přenesená",J134,0)</f>
        <v>0</v>
      </c>
      <c r="BI134" s="222">
        <f>IF(N134="nulová",J134,0)</f>
        <v>0</v>
      </c>
      <c r="BJ134" s="20" t="s">
        <v>82</v>
      </c>
      <c r="BK134" s="222">
        <f>ROUND(I134*H134,2)</f>
        <v>0</v>
      </c>
      <c r="BL134" s="20" t="s">
        <v>102</v>
      </c>
      <c r="BM134" s="221" t="s">
        <v>1064</v>
      </c>
    </row>
    <row r="135" s="2" customFormat="1">
      <c r="A135" s="41"/>
      <c r="B135" s="42"/>
      <c r="C135" s="43"/>
      <c r="D135" s="223" t="s">
        <v>283</v>
      </c>
      <c r="E135" s="43"/>
      <c r="F135" s="224" t="s">
        <v>1063</v>
      </c>
      <c r="G135" s="43"/>
      <c r="H135" s="43"/>
      <c r="I135" s="225"/>
      <c r="J135" s="43"/>
      <c r="K135" s="43"/>
      <c r="L135" s="47"/>
      <c r="M135" s="226"/>
      <c r="N135" s="22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283</v>
      </c>
      <c r="AU135" s="20" t="s">
        <v>84</v>
      </c>
    </row>
    <row r="136" s="2" customFormat="1" ht="24.15" customHeight="1">
      <c r="A136" s="41"/>
      <c r="B136" s="42"/>
      <c r="C136" s="210" t="s">
        <v>418</v>
      </c>
      <c r="D136" s="210" t="s">
        <v>278</v>
      </c>
      <c r="E136" s="211" t="s">
        <v>1065</v>
      </c>
      <c r="F136" s="212" t="s">
        <v>1066</v>
      </c>
      <c r="G136" s="213" t="s">
        <v>940</v>
      </c>
      <c r="H136" s="214">
        <v>3.7000000000000002</v>
      </c>
      <c r="I136" s="215"/>
      <c r="J136" s="216">
        <f>ROUND(I136*H136,2)</f>
        <v>0</v>
      </c>
      <c r="K136" s="212" t="s">
        <v>19</v>
      </c>
      <c r="L136" s="47"/>
      <c r="M136" s="217" t="s">
        <v>19</v>
      </c>
      <c r="N136" s="218" t="s">
        <v>46</v>
      </c>
      <c r="O136" s="87"/>
      <c r="P136" s="219">
        <f>O136*H136</f>
        <v>0</v>
      </c>
      <c r="Q136" s="219">
        <v>0</v>
      </c>
      <c r="R136" s="219">
        <f>Q136*H136</f>
        <v>0</v>
      </c>
      <c r="S136" s="219">
        <v>0</v>
      </c>
      <c r="T136" s="22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1" t="s">
        <v>102</v>
      </c>
      <c r="AT136" s="221" t="s">
        <v>278</v>
      </c>
      <c r="AU136" s="221" t="s">
        <v>84</v>
      </c>
      <c r="AY136" s="20" t="s">
        <v>277</v>
      </c>
      <c r="BE136" s="222">
        <f>IF(N136="základní",J136,0)</f>
        <v>0</v>
      </c>
      <c r="BF136" s="222">
        <f>IF(N136="snížená",J136,0)</f>
        <v>0</v>
      </c>
      <c r="BG136" s="222">
        <f>IF(N136="zákl. přenesená",J136,0)</f>
        <v>0</v>
      </c>
      <c r="BH136" s="222">
        <f>IF(N136="sníž. přenesená",J136,0)</f>
        <v>0</v>
      </c>
      <c r="BI136" s="222">
        <f>IF(N136="nulová",J136,0)</f>
        <v>0</v>
      </c>
      <c r="BJ136" s="20" t="s">
        <v>82</v>
      </c>
      <c r="BK136" s="222">
        <f>ROUND(I136*H136,2)</f>
        <v>0</v>
      </c>
      <c r="BL136" s="20" t="s">
        <v>102</v>
      </c>
      <c r="BM136" s="221" t="s">
        <v>1067</v>
      </c>
    </row>
    <row r="137" s="2" customFormat="1">
      <c r="A137" s="41"/>
      <c r="B137" s="42"/>
      <c r="C137" s="43"/>
      <c r="D137" s="223" t="s">
        <v>283</v>
      </c>
      <c r="E137" s="43"/>
      <c r="F137" s="224" t="s">
        <v>1066</v>
      </c>
      <c r="G137" s="43"/>
      <c r="H137" s="43"/>
      <c r="I137" s="225"/>
      <c r="J137" s="43"/>
      <c r="K137" s="43"/>
      <c r="L137" s="47"/>
      <c r="M137" s="239"/>
      <c r="N137" s="240"/>
      <c r="O137" s="241"/>
      <c r="P137" s="241"/>
      <c r="Q137" s="241"/>
      <c r="R137" s="241"/>
      <c r="S137" s="241"/>
      <c r="T137" s="242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283</v>
      </c>
      <c r="AU137" s="20" t="s">
        <v>84</v>
      </c>
    </row>
    <row r="138" s="2" customFormat="1" ht="6.96" customHeight="1">
      <c r="A138" s="41"/>
      <c r="B138" s="62"/>
      <c r="C138" s="63"/>
      <c r="D138" s="63"/>
      <c r="E138" s="63"/>
      <c r="F138" s="63"/>
      <c r="G138" s="63"/>
      <c r="H138" s="63"/>
      <c r="I138" s="63"/>
      <c r="J138" s="63"/>
      <c r="K138" s="63"/>
      <c r="L138" s="47"/>
      <c r="M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</row>
  </sheetData>
  <sheetProtection sheet="1" autoFilter="0" formatColumns="0" formatRows="0" objects="1" scenarios="1" spinCount="100000" saltValue="j/qH2WWALxUen8n8v5wMEeguNOv4PIIkxHm2fy4O7iK8XHqnj3SIQiDdsIChUTKvLbVxLoJYl+wVIjQCw8VWFQ==" hashValue="EM3+/Hq9RATMy0FYbvBmpum1COFa7p2U9eA6cNy/G5wRZ6EiIcjtG9V6UdeRqr52eZZVXcSSZDBt/rjxATGZEg==" algorithmName="SHA-512" password="CC35"/>
  <autoFilter ref="C94:K13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927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928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1068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ROUND(J94,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ROUND((SUM(BE94:BE123)),  2)</f>
        <v>0</v>
      </c>
      <c r="G37" s="41"/>
      <c r="H37" s="41"/>
      <c r="I37" s="162">
        <v>0.20999999999999999</v>
      </c>
      <c r="J37" s="161">
        <f>ROUND(((SUM(BE94:BE123))*I37),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ROUND((SUM(BF94:BF123)),  2)</f>
        <v>0</v>
      </c>
      <c r="G38" s="41"/>
      <c r="H38" s="41"/>
      <c r="I38" s="162">
        <v>0.14999999999999999</v>
      </c>
      <c r="J38" s="161">
        <f>ROUND(((SUM(BF94:BF123))*I38),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ROUND((SUM(BG94:BG123)),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ROUND((SUM(BH94:BH123)),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ROUND((SUM(BI94:BI123)),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927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928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03.1.5 - Odstranění pařezů ze stromů fáze III.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J94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1069</v>
      </c>
      <c r="E68" s="182"/>
      <c r="F68" s="182"/>
      <c r="G68" s="182"/>
      <c r="H68" s="182"/>
      <c r="I68" s="182"/>
      <c r="J68" s="183">
        <f>J95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952</v>
      </c>
      <c r="E69" s="246"/>
      <c r="F69" s="246"/>
      <c r="G69" s="246"/>
      <c r="H69" s="246"/>
      <c r="I69" s="246"/>
      <c r="J69" s="247">
        <f>J96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934</v>
      </c>
      <c r="E70" s="246"/>
      <c r="F70" s="246"/>
      <c r="G70" s="246"/>
      <c r="H70" s="246"/>
      <c r="I70" s="246"/>
      <c r="J70" s="247">
        <f>J119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263</v>
      </c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Úprava okolí přehrady Harcov II.</v>
      </c>
      <c r="F80" s="35"/>
      <c r="G80" s="35"/>
      <c r="H80" s="35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243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1" customFormat="1" ht="16.5" customHeight="1">
      <c r="B82" s="24"/>
      <c r="C82" s="25"/>
      <c r="D82" s="25"/>
      <c r="E82" s="174" t="s">
        <v>244</v>
      </c>
      <c r="F82" s="25"/>
      <c r="G82" s="25"/>
      <c r="H82" s="25"/>
      <c r="I82" s="25"/>
      <c r="J82" s="25"/>
      <c r="K82" s="25"/>
      <c r="L82" s="23"/>
    </row>
    <row r="83" s="1" customFormat="1" ht="12" customHeight="1">
      <c r="B83" s="24"/>
      <c r="C83" s="35" t="s">
        <v>245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243" t="s">
        <v>927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928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>03.1.5 - Odstranění pařezů ze stromů fáze III.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F16</f>
        <v>Liberec</v>
      </c>
      <c r="G88" s="43"/>
      <c r="H88" s="43"/>
      <c r="I88" s="35" t="s">
        <v>23</v>
      </c>
      <c r="J88" s="75" t="str">
        <f>IF(J16="","",J16)</f>
        <v>10. 12. 2025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E19</f>
        <v>Statutární město Liberec</v>
      </c>
      <c r="G90" s="43"/>
      <c r="H90" s="43"/>
      <c r="I90" s="35" t="s">
        <v>33</v>
      </c>
      <c r="J90" s="39" t="str">
        <f>E25</f>
        <v>Miriam Janů, DiS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31</v>
      </c>
      <c r="D91" s="43"/>
      <c r="E91" s="43"/>
      <c r="F91" s="30" t="str">
        <f>IF(E22="","",E22)</f>
        <v>Vyplň údaj</v>
      </c>
      <c r="G91" s="43"/>
      <c r="H91" s="43"/>
      <c r="I91" s="35" t="s">
        <v>38</v>
      </c>
      <c r="J91" s="39" t="str">
        <f>E28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0" customFormat="1" ht="29.28" customHeight="1">
      <c r="A93" s="185"/>
      <c r="B93" s="186"/>
      <c r="C93" s="187" t="s">
        <v>264</v>
      </c>
      <c r="D93" s="188" t="s">
        <v>60</v>
      </c>
      <c r="E93" s="188" t="s">
        <v>56</v>
      </c>
      <c r="F93" s="188" t="s">
        <v>57</v>
      </c>
      <c r="G93" s="188" t="s">
        <v>265</v>
      </c>
      <c r="H93" s="188" t="s">
        <v>266</v>
      </c>
      <c r="I93" s="188" t="s">
        <v>267</v>
      </c>
      <c r="J93" s="188" t="s">
        <v>252</v>
      </c>
      <c r="K93" s="189" t="s">
        <v>268</v>
      </c>
      <c r="L93" s="190"/>
      <c r="M93" s="95" t="s">
        <v>19</v>
      </c>
      <c r="N93" s="96" t="s">
        <v>45</v>
      </c>
      <c r="O93" s="96" t="s">
        <v>269</v>
      </c>
      <c r="P93" s="96" t="s">
        <v>270</v>
      </c>
      <c r="Q93" s="96" t="s">
        <v>271</v>
      </c>
      <c r="R93" s="96" t="s">
        <v>272</v>
      </c>
      <c r="S93" s="96" t="s">
        <v>273</v>
      </c>
      <c r="T93" s="97" t="s">
        <v>274</v>
      </c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</row>
    <row r="94" s="2" customFormat="1" ht="22.8" customHeight="1">
      <c r="A94" s="41"/>
      <c r="B94" s="42"/>
      <c r="C94" s="102" t="s">
        <v>275</v>
      </c>
      <c r="D94" s="43"/>
      <c r="E94" s="43"/>
      <c r="F94" s="43"/>
      <c r="G94" s="43"/>
      <c r="H94" s="43"/>
      <c r="I94" s="43"/>
      <c r="J94" s="191">
        <f>BK94</f>
        <v>0</v>
      </c>
      <c r="K94" s="43"/>
      <c r="L94" s="47"/>
      <c r="M94" s="98"/>
      <c r="N94" s="192"/>
      <c r="O94" s="99"/>
      <c r="P94" s="193">
        <f>P95</f>
        <v>0</v>
      </c>
      <c r="Q94" s="99"/>
      <c r="R94" s="193">
        <f>R95</f>
        <v>0</v>
      </c>
      <c r="S94" s="99"/>
      <c r="T94" s="194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74</v>
      </c>
      <c r="AU94" s="20" t="s">
        <v>253</v>
      </c>
      <c r="BK94" s="195">
        <f>BK95</f>
        <v>0</v>
      </c>
    </row>
    <row r="95" s="11" customFormat="1" ht="25.92" customHeight="1">
      <c r="A95" s="11"/>
      <c r="B95" s="196"/>
      <c r="C95" s="197"/>
      <c r="D95" s="198" t="s">
        <v>74</v>
      </c>
      <c r="E95" s="199" t="s">
        <v>306</v>
      </c>
      <c r="F95" s="199" t="s">
        <v>114</v>
      </c>
      <c r="G95" s="197"/>
      <c r="H95" s="197"/>
      <c r="I95" s="200"/>
      <c r="J95" s="201">
        <f>BK95</f>
        <v>0</v>
      </c>
      <c r="K95" s="197"/>
      <c r="L95" s="202"/>
      <c r="M95" s="203"/>
      <c r="N95" s="204"/>
      <c r="O95" s="204"/>
      <c r="P95" s="205">
        <f>P96+P119</f>
        <v>0</v>
      </c>
      <c r="Q95" s="204"/>
      <c r="R95" s="205">
        <f>R96+R119</f>
        <v>0</v>
      </c>
      <c r="S95" s="204"/>
      <c r="T95" s="206">
        <f>T96+T119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82</v>
      </c>
      <c r="AT95" s="208" t="s">
        <v>74</v>
      </c>
      <c r="AU95" s="208" t="s">
        <v>75</v>
      </c>
      <c r="AY95" s="207" t="s">
        <v>277</v>
      </c>
      <c r="BK95" s="209">
        <f>BK96+BK119</f>
        <v>0</v>
      </c>
    </row>
    <row r="96" s="11" customFormat="1" ht="22.8" customHeight="1">
      <c r="A96" s="11"/>
      <c r="B96" s="196"/>
      <c r="C96" s="197"/>
      <c r="D96" s="198" t="s">
        <v>74</v>
      </c>
      <c r="E96" s="249" t="s">
        <v>936</v>
      </c>
      <c r="F96" s="249" t="s">
        <v>953</v>
      </c>
      <c r="G96" s="197"/>
      <c r="H96" s="197"/>
      <c r="I96" s="200"/>
      <c r="J96" s="250">
        <f>BK96</f>
        <v>0</v>
      </c>
      <c r="K96" s="197"/>
      <c r="L96" s="202"/>
      <c r="M96" s="203"/>
      <c r="N96" s="204"/>
      <c r="O96" s="204"/>
      <c r="P96" s="205">
        <f>SUM(P97:P118)</f>
        <v>0</v>
      </c>
      <c r="Q96" s="204"/>
      <c r="R96" s="205">
        <f>SUM(R97:R118)</f>
        <v>0</v>
      </c>
      <c r="S96" s="204"/>
      <c r="T96" s="206">
        <f>SUM(T97:T118)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82</v>
      </c>
      <c r="AY96" s="207" t="s">
        <v>277</v>
      </c>
      <c r="BK96" s="209">
        <f>SUM(BK97:BK118)</f>
        <v>0</v>
      </c>
    </row>
    <row r="97" s="2" customFormat="1" ht="21.75" customHeight="1">
      <c r="A97" s="41"/>
      <c r="B97" s="42"/>
      <c r="C97" s="210" t="s">
        <v>82</v>
      </c>
      <c r="D97" s="210" t="s">
        <v>278</v>
      </c>
      <c r="E97" s="211" t="s">
        <v>954</v>
      </c>
      <c r="F97" s="212" t="s">
        <v>955</v>
      </c>
      <c r="G97" s="213" t="s">
        <v>956</v>
      </c>
      <c r="H97" s="214">
        <v>1</v>
      </c>
      <c r="I97" s="215"/>
      <c r="J97" s="216">
        <f>ROUND(I97*H97,2)</f>
        <v>0</v>
      </c>
      <c r="K97" s="212" t="s">
        <v>19</v>
      </c>
      <c r="L97" s="47"/>
      <c r="M97" s="217" t="s">
        <v>19</v>
      </c>
      <c r="N97" s="218" t="s">
        <v>46</v>
      </c>
      <c r="O97" s="87"/>
      <c r="P97" s="219">
        <f>O97*H97</f>
        <v>0</v>
      </c>
      <c r="Q97" s="219">
        <v>0</v>
      </c>
      <c r="R97" s="219">
        <f>Q97*H97</f>
        <v>0</v>
      </c>
      <c r="S97" s="219">
        <v>0</v>
      </c>
      <c r="T97" s="22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1" t="s">
        <v>102</v>
      </c>
      <c r="AT97" s="221" t="s">
        <v>278</v>
      </c>
      <c r="AU97" s="221" t="s">
        <v>84</v>
      </c>
      <c r="AY97" s="20" t="s">
        <v>277</v>
      </c>
      <c r="BE97" s="222">
        <f>IF(N97="základní",J97,0)</f>
        <v>0</v>
      </c>
      <c r="BF97" s="222">
        <f>IF(N97="snížená",J97,0)</f>
        <v>0</v>
      </c>
      <c r="BG97" s="222">
        <f>IF(N97="zákl. přenesená",J97,0)</f>
        <v>0</v>
      </c>
      <c r="BH97" s="222">
        <f>IF(N97="sníž. přenesená",J97,0)</f>
        <v>0</v>
      </c>
      <c r="BI97" s="222">
        <f>IF(N97="nulová",J97,0)</f>
        <v>0</v>
      </c>
      <c r="BJ97" s="20" t="s">
        <v>82</v>
      </c>
      <c r="BK97" s="222">
        <f>ROUND(I97*H97,2)</f>
        <v>0</v>
      </c>
      <c r="BL97" s="20" t="s">
        <v>102</v>
      </c>
      <c r="BM97" s="221" t="s">
        <v>1070</v>
      </c>
    </row>
    <row r="98" s="2" customFormat="1">
      <c r="A98" s="41"/>
      <c r="B98" s="42"/>
      <c r="C98" s="43"/>
      <c r="D98" s="223" t="s">
        <v>283</v>
      </c>
      <c r="E98" s="43"/>
      <c r="F98" s="224" t="s">
        <v>955</v>
      </c>
      <c r="G98" s="43"/>
      <c r="H98" s="43"/>
      <c r="I98" s="225"/>
      <c r="J98" s="43"/>
      <c r="K98" s="43"/>
      <c r="L98" s="47"/>
      <c r="M98" s="226"/>
      <c r="N98" s="22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283</v>
      </c>
      <c r="AU98" s="20" t="s">
        <v>84</v>
      </c>
    </row>
    <row r="99" s="2" customFormat="1" ht="21.75" customHeight="1">
      <c r="A99" s="41"/>
      <c r="B99" s="42"/>
      <c r="C99" s="210" t="s">
        <v>84</v>
      </c>
      <c r="D99" s="210" t="s">
        <v>278</v>
      </c>
      <c r="E99" s="211" t="s">
        <v>958</v>
      </c>
      <c r="F99" s="212" t="s">
        <v>959</v>
      </c>
      <c r="G99" s="213" t="s">
        <v>956</v>
      </c>
      <c r="H99" s="214">
        <v>2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278</v>
      </c>
      <c r="AU99" s="221" t="s">
        <v>84</v>
      </c>
      <c r="AY99" s="20" t="s">
        <v>277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1071</v>
      </c>
    </row>
    <row r="100" s="2" customFormat="1">
      <c r="A100" s="41"/>
      <c r="B100" s="42"/>
      <c r="C100" s="43"/>
      <c r="D100" s="223" t="s">
        <v>283</v>
      </c>
      <c r="E100" s="43"/>
      <c r="F100" s="224" t="s">
        <v>959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283</v>
      </c>
      <c r="AU100" s="20" t="s">
        <v>84</v>
      </c>
    </row>
    <row r="101" s="2" customFormat="1" ht="21.75" customHeight="1">
      <c r="A101" s="41"/>
      <c r="B101" s="42"/>
      <c r="C101" s="210" t="s">
        <v>98</v>
      </c>
      <c r="D101" s="210" t="s">
        <v>278</v>
      </c>
      <c r="E101" s="211" t="s">
        <v>961</v>
      </c>
      <c r="F101" s="212" t="s">
        <v>962</v>
      </c>
      <c r="G101" s="213" t="s">
        <v>956</v>
      </c>
      <c r="H101" s="214">
        <v>4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278</v>
      </c>
      <c r="AU101" s="221" t="s">
        <v>84</v>
      </c>
      <c r="AY101" s="20" t="s">
        <v>277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1072</v>
      </c>
    </row>
    <row r="102" s="2" customFormat="1">
      <c r="A102" s="41"/>
      <c r="B102" s="42"/>
      <c r="C102" s="43"/>
      <c r="D102" s="223" t="s">
        <v>283</v>
      </c>
      <c r="E102" s="43"/>
      <c r="F102" s="224" t="s">
        <v>962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283</v>
      </c>
      <c r="AU102" s="20" t="s">
        <v>84</v>
      </c>
    </row>
    <row r="103" s="2" customFormat="1" ht="21.75" customHeight="1">
      <c r="A103" s="41"/>
      <c r="B103" s="42"/>
      <c r="C103" s="210" t="s">
        <v>102</v>
      </c>
      <c r="D103" s="210" t="s">
        <v>278</v>
      </c>
      <c r="E103" s="211" t="s">
        <v>964</v>
      </c>
      <c r="F103" s="212" t="s">
        <v>965</v>
      </c>
      <c r="G103" s="213" t="s">
        <v>956</v>
      </c>
      <c r="H103" s="214">
        <v>4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278</v>
      </c>
      <c r="AU103" s="221" t="s">
        <v>84</v>
      </c>
      <c r="AY103" s="20" t="s">
        <v>277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1073</v>
      </c>
    </row>
    <row r="104" s="2" customFormat="1">
      <c r="A104" s="41"/>
      <c r="B104" s="42"/>
      <c r="C104" s="43"/>
      <c r="D104" s="223" t="s">
        <v>283</v>
      </c>
      <c r="E104" s="43"/>
      <c r="F104" s="224" t="s">
        <v>965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283</v>
      </c>
      <c r="AU104" s="20" t="s">
        <v>84</v>
      </c>
    </row>
    <row r="105" s="2" customFormat="1" ht="21.75" customHeight="1">
      <c r="A105" s="41"/>
      <c r="B105" s="42"/>
      <c r="C105" s="210" t="s">
        <v>306</v>
      </c>
      <c r="D105" s="210" t="s">
        <v>278</v>
      </c>
      <c r="E105" s="211" t="s">
        <v>970</v>
      </c>
      <c r="F105" s="212" t="s">
        <v>971</v>
      </c>
      <c r="G105" s="213" t="s">
        <v>956</v>
      </c>
      <c r="H105" s="214">
        <v>1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278</v>
      </c>
      <c r="AU105" s="221" t="s">
        <v>84</v>
      </c>
      <c r="AY105" s="20" t="s">
        <v>277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1074</v>
      </c>
    </row>
    <row r="106" s="2" customFormat="1">
      <c r="A106" s="41"/>
      <c r="B106" s="42"/>
      <c r="C106" s="43"/>
      <c r="D106" s="223" t="s">
        <v>283</v>
      </c>
      <c r="E106" s="43"/>
      <c r="F106" s="224" t="s">
        <v>971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283</v>
      </c>
      <c r="AU106" s="20" t="s">
        <v>84</v>
      </c>
    </row>
    <row r="107" s="2" customFormat="1" ht="21.75" customHeight="1">
      <c r="A107" s="41"/>
      <c r="B107" s="42"/>
      <c r="C107" s="210" t="s">
        <v>312</v>
      </c>
      <c r="D107" s="210" t="s">
        <v>278</v>
      </c>
      <c r="E107" s="211" t="s">
        <v>973</v>
      </c>
      <c r="F107" s="212" t="s">
        <v>974</v>
      </c>
      <c r="G107" s="213" t="s">
        <v>956</v>
      </c>
      <c r="H107" s="214">
        <v>1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278</v>
      </c>
      <c r="AU107" s="221" t="s">
        <v>84</v>
      </c>
      <c r="AY107" s="20" t="s">
        <v>277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1075</v>
      </c>
    </row>
    <row r="108" s="2" customFormat="1">
      <c r="A108" s="41"/>
      <c r="B108" s="42"/>
      <c r="C108" s="43"/>
      <c r="D108" s="223" t="s">
        <v>283</v>
      </c>
      <c r="E108" s="43"/>
      <c r="F108" s="224" t="s">
        <v>974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283</v>
      </c>
      <c r="AU108" s="20" t="s">
        <v>84</v>
      </c>
    </row>
    <row r="109" s="2" customFormat="1" ht="21.75" customHeight="1">
      <c r="A109" s="41"/>
      <c r="B109" s="42"/>
      <c r="C109" s="210" t="s">
        <v>318</v>
      </c>
      <c r="D109" s="210" t="s">
        <v>278</v>
      </c>
      <c r="E109" s="211" t="s">
        <v>976</v>
      </c>
      <c r="F109" s="212" t="s">
        <v>977</v>
      </c>
      <c r="G109" s="213" t="s">
        <v>956</v>
      </c>
      <c r="H109" s="214">
        <v>3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278</v>
      </c>
      <c r="AU109" s="221" t="s">
        <v>84</v>
      </c>
      <c r="AY109" s="20" t="s">
        <v>277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1076</v>
      </c>
    </row>
    <row r="110" s="2" customFormat="1">
      <c r="A110" s="41"/>
      <c r="B110" s="42"/>
      <c r="C110" s="43"/>
      <c r="D110" s="223" t="s">
        <v>283</v>
      </c>
      <c r="E110" s="43"/>
      <c r="F110" s="224" t="s">
        <v>977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283</v>
      </c>
      <c r="AU110" s="20" t="s">
        <v>84</v>
      </c>
    </row>
    <row r="111" s="2" customFormat="1" ht="21.75" customHeight="1">
      <c r="A111" s="41"/>
      <c r="B111" s="42"/>
      <c r="C111" s="210" t="s">
        <v>329</v>
      </c>
      <c r="D111" s="210" t="s">
        <v>278</v>
      </c>
      <c r="E111" s="211" t="s">
        <v>979</v>
      </c>
      <c r="F111" s="212" t="s">
        <v>980</v>
      </c>
      <c r="G111" s="213" t="s">
        <v>956</v>
      </c>
      <c r="H111" s="214">
        <v>4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278</v>
      </c>
      <c r="AU111" s="221" t="s">
        <v>84</v>
      </c>
      <c r="AY111" s="20" t="s">
        <v>277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1077</v>
      </c>
    </row>
    <row r="112" s="2" customFormat="1">
      <c r="A112" s="41"/>
      <c r="B112" s="42"/>
      <c r="C112" s="43"/>
      <c r="D112" s="223" t="s">
        <v>283</v>
      </c>
      <c r="E112" s="43"/>
      <c r="F112" s="224" t="s">
        <v>980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283</v>
      </c>
      <c r="AU112" s="20" t="s">
        <v>84</v>
      </c>
    </row>
    <row r="113" s="2" customFormat="1" ht="21.75" customHeight="1">
      <c r="A113" s="41"/>
      <c r="B113" s="42"/>
      <c r="C113" s="210" t="s">
        <v>337</v>
      </c>
      <c r="D113" s="210" t="s">
        <v>278</v>
      </c>
      <c r="E113" s="211" t="s">
        <v>982</v>
      </c>
      <c r="F113" s="212" t="s">
        <v>983</v>
      </c>
      <c r="G113" s="213" t="s">
        <v>956</v>
      </c>
      <c r="H113" s="214">
        <v>1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278</v>
      </c>
      <c r="AU113" s="221" t="s">
        <v>84</v>
      </c>
      <c r="AY113" s="20" t="s">
        <v>277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1078</v>
      </c>
    </row>
    <row r="114" s="2" customFormat="1">
      <c r="A114" s="41"/>
      <c r="B114" s="42"/>
      <c r="C114" s="43"/>
      <c r="D114" s="223" t="s">
        <v>283</v>
      </c>
      <c r="E114" s="43"/>
      <c r="F114" s="224" t="s">
        <v>983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283</v>
      </c>
      <c r="AU114" s="20" t="s">
        <v>84</v>
      </c>
    </row>
    <row r="115" s="2" customFormat="1" ht="21.75" customHeight="1">
      <c r="A115" s="41"/>
      <c r="B115" s="42"/>
      <c r="C115" s="210" t="s">
        <v>214</v>
      </c>
      <c r="D115" s="210" t="s">
        <v>278</v>
      </c>
      <c r="E115" s="211" t="s">
        <v>985</v>
      </c>
      <c r="F115" s="212" t="s">
        <v>986</v>
      </c>
      <c r="G115" s="213" t="s">
        <v>956</v>
      </c>
      <c r="H115" s="214">
        <v>3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278</v>
      </c>
      <c r="AU115" s="221" t="s">
        <v>84</v>
      </c>
      <c r="AY115" s="20" t="s">
        <v>277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1079</v>
      </c>
    </row>
    <row r="116" s="2" customFormat="1">
      <c r="A116" s="41"/>
      <c r="B116" s="42"/>
      <c r="C116" s="43"/>
      <c r="D116" s="223" t="s">
        <v>283</v>
      </c>
      <c r="E116" s="43"/>
      <c r="F116" s="224" t="s">
        <v>986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283</v>
      </c>
      <c r="AU116" s="20" t="s">
        <v>84</v>
      </c>
    </row>
    <row r="117" s="2" customFormat="1" ht="21.75" customHeight="1">
      <c r="A117" s="41"/>
      <c r="B117" s="42"/>
      <c r="C117" s="210" t="s">
        <v>217</v>
      </c>
      <c r="D117" s="210" t="s">
        <v>278</v>
      </c>
      <c r="E117" s="211" t="s">
        <v>988</v>
      </c>
      <c r="F117" s="212" t="s">
        <v>989</v>
      </c>
      <c r="G117" s="213" t="s">
        <v>956</v>
      </c>
      <c r="H117" s="214">
        <v>2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278</v>
      </c>
      <c r="AU117" s="221" t="s">
        <v>84</v>
      </c>
      <c r="AY117" s="20" t="s">
        <v>277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1080</v>
      </c>
    </row>
    <row r="118" s="2" customFormat="1">
      <c r="A118" s="41"/>
      <c r="B118" s="42"/>
      <c r="C118" s="43"/>
      <c r="D118" s="223" t="s">
        <v>283</v>
      </c>
      <c r="E118" s="43"/>
      <c r="F118" s="224" t="s">
        <v>989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283</v>
      </c>
      <c r="AU118" s="20" t="s">
        <v>84</v>
      </c>
    </row>
    <row r="119" s="11" customFormat="1" ht="22.8" customHeight="1">
      <c r="A119" s="11"/>
      <c r="B119" s="196"/>
      <c r="C119" s="197"/>
      <c r="D119" s="198" t="s">
        <v>74</v>
      </c>
      <c r="E119" s="249" t="s">
        <v>942</v>
      </c>
      <c r="F119" s="249" t="s">
        <v>943</v>
      </c>
      <c r="G119" s="197"/>
      <c r="H119" s="197"/>
      <c r="I119" s="200"/>
      <c r="J119" s="250">
        <f>BK119</f>
        <v>0</v>
      </c>
      <c r="K119" s="197"/>
      <c r="L119" s="202"/>
      <c r="M119" s="203"/>
      <c r="N119" s="204"/>
      <c r="O119" s="204"/>
      <c r="P119" s="205">
        <f>SUM(P120:P123)</f>
        <v>0</v>
      </c>
      <c r="Q119" s="204"/>
      <c r="R119" s="205">
        <f>SUM(R120:R123)</f>
        <v>0</v>
      </c>
      <c r="S119" s="204"/>
      <c r="T119" s="206">
        <f>SUM(T120:T123)</f>
        <v>0</v>
      </c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R119" s="207" t="s">
        <v>82</v>
      </c>
      <c r="AT119" s="208" t="s">
        <v>74</v>
      </c>
      <c r="AU119" s="208" t="s">
        <v>82</v>
      </c>
      <c r="AY119" s="207" t="s">
        <v>277</v>
      </c>
      <c r="BK119" s="209">
        <f>SUM(BK120:BK123)</f>
        <v>0</v>
      </c>
    </row>
    <row r="120" s="2" customFormat="1" ht="21.75" customHeight="1">
      <c r="A120" s="41"/>
      <c r="B120" s="42"/>
      <c r="C120" s="210" t="s">
        <v>220</v>
      </c>
      <c r="D120" s="210" t="s">
        <v>278</v>
      </c>
      <c r="E120" s="211" t="s">
        <v>944</v>
      </c>
      <c r="F120" s="212" t="s">
        <v>1081</v>
      </c>
      <c r="G120" s="213" t="s">
        <v>940</v>
      </c>
      <c r="H120" s="214">
        <v>22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278</v>
      </c>
      <c r="AU120" s="221" t="s">
        <v>84</v>
      </c>
      <c r="AY120" s="20" t="s">
        <v>277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1082</v>
      </c>
    </row>
    <row r="121" s="2" customFormat="1">
      <c r="A121" s="41"/>
      <c r="B121" s="42"/>
      <c r="C121" s="43"/>
      <c r="D121" s="223" t="s">
        <v>283</v>
      </c>
      <c r="E121" s="43"/>
      <c r="F121" s="224" t="s">
        <v>1081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283</v>
      </c>
      <c r="AU121" s="20" t="s">
        <v>84</v>
      </c>
    </row>
    <row r="122" s="2" customFormat="1" ht="16.5" customHeight="1">
      <c r="A122" s="41"/>
      <c r="B122" s="42"/>
      <c r="C122" s="210" t="s">
        <v>223</v>
      </c>
      <c r="D122" s="210" t="s">
        <v>278</v>
      </c>
      <c r="E122" s="211" t="s">
        <v>993</v>
      </c>
      <c r="F122" s="212" t="s">
        <v>994</v>
      </c>
      <c r="G122" s="213" t="s">
        <v>940</v>
      </c>
      <c r="H122" s="214">
        <v>22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84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1083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994</v>
      </c>
      <c r="G123" s="43"/>
      <c r="H123" s="43"/>
      <c r="I123" s="225"/>
      <c r="J123" s="43"/>
      <c r="K123" s="43"/>
      <c r="L123" s="47"/>
      <c r="M123" s="239"/>
      <c r="N123" s="240"/>
      <c r="O123" s="241"/>
      <c r="P123" s="241"/>
      <c r="Q123" s="241"/>
      <c r="R123" s="241"/>
      <c r="S123" s="241"/>
      <c r="T123" s="242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84</v>
      </c>
    </row>
    <row r="124" s="2" customFormat="1" ht="6.96" customHeight="1">
      <c r="A124" s="41"/>
      <c r="B124" s="62"/>
      <c r="C124" s="63"/>
      <c r="D124" s="63"/>
      <c r="E124" s="63"/>
      <c r="F124" s="63"/>
      <c r="G124" s="63"/>
      <c r="H124" s="63"/>
      <c r="I124" s="63"/>
      <c r="J124" s="63"/>
      <c r="K124" s="63"/>
      <c r="L124" s="47"/>
      <c r="M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</row>
  </sheetData>
  <sheetProtection sheet="1" autoFilter="0" formatColumns="0" formatRows="0" objects="1" scenarios="1" spinCount="100000" saltValue="JeY0P9RycB/5jznualNMTvOPJJK6wHx4bV7EW/1XDB8FXRAuMJspzhXXx4BxV8O/kPn3rRrfadCoOBExElnqrw==" hashValue="zjg788xptLnCJWUi+ceOEItfz97CuT3tltOO7R1k+1GRk3+P8uqaiukpsfB110zPdh61v6ZQKnayNRit6w4YJA==" algorithmName="SHA-512" password="CC35"/>
  <autoFilter ref="C93:K12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242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243</v>
      </c>
      <c r="L8" s="23"/>
    </row>
    <row r="9" s="1" customFormat="1" ht="16.5" customHeight="1">
      <c r="B9" s="23"/>
      <c r="E9" s="148" t="s">
        <v>244</v>
      </c>
      <c r="F9" s="1"/>
      <c r="G9" s="1"/>
      <c r="H9" s="1"/>
      <c r="L9" s="23"/>
    </row>
    <row r="10" s="1" customFormat="1" ht="12" customHeight="1">
      <c r="B10" s="23"/>
      <c r="D10" s="147" t="s">
        <v>245</v>
      </c>
      <c r="L10" s="23"/>
    </row>
    <row r="11" s="2" customFormat="1" ht="16.5" customHeight="1">
      <c r="A11" s="41"/>
      <c r="B11" s="47"/>
      <c r="C11" s="41"/>
      <c r="D11" s="41"/>
      <c r="E11" s="160" t="s">
        <v>927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928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1084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930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931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930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931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ROUND(J95,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ROUND((SUM(BE95:BE135)),  2)</f>
        <v>0</v>
      </c>
      <c r="G37" s="41"/>
      <c r="H37" s="41"/>
      <c r="I37" s="162">
        <v>0.20999999999999999</v>
      </c>
      <c r="J37" s="161">
        <f>ROUND(((SUM(BE95:BE135))*I37),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ROUND((SUM(BF95:BF135)),  2)</f>
        <v>0</v>
      </c>
      <c r="G38" s="41"/>
      <c r="H38" s="41"/>
      <c r="I38" s="162">
        <v>0.14999999999999999</v>
      </c>
      <c r="J38" s="161">
        <f>ROUND(((SUM(BF95:BF135))*I38),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ROUND((SUM(BG95:BG135)),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ROUND((SUM(BH95:BH135)),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ROUND((SUM(BI95:BI135)),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250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243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244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245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927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928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03.2.1 - Ochrana stromů při stavební činnosti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251</v>
      </c>
      <c r="D65" s="176"/>
      <c r="E65" s="176"/>
      <c r="F65" s="176"/>
      <c r="G65" s="176"/>
      <c r="H65" s="176"/>
      <c r="I65" s="176"/>
      <c r="J65" s="177" t="s">
        <v>252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J95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253</v>
      </c>
    </row>
    <row r="68" s="9" customFormat="1" ht="24.96" customHeight="1">
      <c r="A68" s="9"/>
      <c r="B68" s="179"/>
      <c r="C68" s="180"/>
      <c r="D68" s="181" t="s">
        <v>1085</v>
      </c>
      <c r="E68" s="182"/>
      <c r="F68" s="182"/>
      <c r="G68" s="182"/>
      <c r="H68" s="182"/>
      <c r="I68" s="182"/>
      <c r="J68" s="183">
        <f>J96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1086</v>
      </c>
      <c r="E69" s="246"/>
      <c r="F69" s="246"/>
      <c r="G69" s="246"/>
      <c r="H69" s="246"/>
      <c r="I69" s="246"/>
      <c r="J69" s="247">
        <f>J97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1087</v>
      </c>
      <c r="E70" s="246"/>
      <c r="F70" s="246"/>
      <c r="G70" s="246"/>
      <c r="H70" s="246"/>
      <c r="I70" s="246"/>
      <c r="J70" s="247">
        <f>J130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1088</v>
      </c>
      <c r="E71" s="246"/>
      <c r="F71" s="246"/>
      <c r="G71" s="246"/>
      <c r="H71" s="246"/>
      <c r="I71" s="246"/>
      <c r="J71" s="247">
        <f>J133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263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243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1" customFormat="1" ht="16.5" customHeight="1">
      <c r="B83" s="24"/>
      <c r="C83" s="25"/>
      <c r="D83" s="25"/>
      <c r="E83" s="174" t="s">
        <v>244</v>
      </c>
      <c r="F83" s="25"/>
      <c r="G83" s="25"/>
      <c r="H83" s="25"/>
      <c r="I83" s="25"/>
      <c r="J83" s="25"/>
      <c r="K83" s="25"/>
      <c r="L83" s="23"/>
    </row>
    <row r="84" s="1" customFormat="1" ht="12" customHeight="1">
      <c r="B84" s="24"/>
      <c r="C84" s="35" t="s">
        <v>245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243" t="s">
        <v>927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928</v>
      </c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03.2.1 - Ochrana stromů při stavební činnosti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F16</f>
        <v>Liberec</v>
      </c>
      <c r="G89" s="43"/>
      <c r="H89" s="43"/>
      <c r="I89" s="35" t="s">
        <v>23</v>
      </c>
      <c r="J89" s="75" t="str">
        <f>IF(J16="","",J16)</f>
        <v>10. 12. 2025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25</v>
      </c>
      <c r="D91" s="43"/>
      <c r="E91" s="43"/>
      <c r="F91" s="30" t="str">
        <f>E19</f>
        <v>Statutární město Liberec</v>
      </c>
      <c r="G91" s="43"/>
      <c r="H91" s="43"/>
      <c r="I91" s="35" t="s">
        <v>33</v>
      </c>
      <c r="J91" s="39" t="str">
        <f>E25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35" t="s">
        <v>38</v>
      </c>
      <c r="J92" s="39" t="str">
        <f>E28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0" customFormat="1" ht="29.28" customHeight="1">
      <c r="A94" s="185"/>
      <c r="B94" s="186"/>
      <c r="C94" s="187" t="s">
        <v>264</v>
      </c>
      <c r="D94" s="188" t="s">
        <v>60</v>
      </c>
      <c r="E94" s="188" t="s">
        <v>56</v>
      </c>
      <c r="F94" s="188" t="s">
        <v>57</v>
      </c>
      <c r="G94" s="188" t="s">
        <v>265</v>
      </c>
      <c r="H94" s="188" t="s">
        <v>266</v>
      </c>
      <c r="I94" s="188" t="s">
        <v>267</v>
      </c>
      <c r="J94" s="188" t="s">
        <v>252</v>
      </c>
      <c r="K94" s="189" t="s">
        <v>268</v>
      </c>
      <c r="L94" s="190"/>
      <c r="M94" s="95" t="s">
        <v>19</v>
      </c>
      <c r="N94" s="96" t="s">
        <v>45</v>
      </c>
      <c r="O94" s="96" t="s">
        <v>269</v>
      </c>
      <c r="P94" s="96" t="s">
        <v>270</v>
      </c>
      <c r="Q94" s="96" t="s">
        <v>271</v>
      </c>
      <c r="R94" s="96" t="s">
        <v>272</v>
      </c>
      <c r="S94" s="96" t="s">
        <v>273</v>
      </c>
      <c r="T94" s="97" t="s">
        <v>274</v>
      </c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</row>
    <row r="95" s="2" customFormat="1" ht="22.8" customHeight="1">
      <c r="A95" s="41"/>
      <c r="B95" s="42"/>
      <c r="C95" s="102" t="s">
        <v>275</v>
      </c>
      <c r="D95" s="43"/>
      <c r="E95" s="43"/>
      <c r="F95" s="43"/>
      <c r="G95" s="43"/>
      <c r="H95" s="43"/>
      <c r="I95" s="43"/>
      <c r="J95" s="191">
        <f>BK95</f>
        <v>0</v>
      </c>
      <c r="K95" s="43"/>
      <c r="L95" s="47"/>
      <c r="M95" s="98"/>
      <c r="N95" s="192"/>
      <c r="O95" s="99"/>
      <c r="P95" s="193">
        <f>P96</f>
        <v>0</v>
      </c>
      <c r="Q95" s="99"/>
      <c r="R95" s="193">
        <f>R96</f>
        <v>0</v>
      </c>
      <c r="S95" s="99"/>
      <c r="T95" s="194">
        <f>T96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74</v>
      </c>
      <c r="AU95" s="20" t="s">
        <v>253</v>
      </c>
      <c r="BK95" s="195">
        <f>BK96</f>
        <v>0</v>
      </c>
    </row>
    <row r="96" s="11" customFormat="1" ht="25.92" customHeight="1">
      <c r="A96" s="11"/>
      <c r="B96" s="196"/>
      <c r="C96" s="197"/>
      <c r="D96" s="198" t="s">
        <v>74</v>
      </c>
      <c r="E96" s="199" t="s">
        <v>1089</v>
      </c>
      <c r="F96" s="199" t="s">
        <v>120</v>
      </c>
      <c r="G96" s="197"/>
      <c r="H96" s="197"/>
      <c r="I96" s="200"/>
      <c r="J96" s="201">
        <f>BK96</f>
        <v>0</v>
      </c>
      <c r="K96" s="197"/>
      <c r="L96" s="202"/>
      <c r="M96" s="203"/>
      <c r="N96" s="204"/>
      <c r="O96" s="204"/>
      <c r="P96" s="205">
        <f>P97+P130+P133</f>
        <v>0</v>
      </c>
      <c r="Q96" s="204"/>
      <c r="R96" s="205">
        <f>R97+R130+R133</f>
        <v>0</v>
      </c>
      <c r="S96" s="204"/>
      <c r="T96" s="206">
        <f>T97+T130+T133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75</v>
      </c>
      <c r="AY96" s="207" t="s">
        <v>277</v>
      </c>
      <c r="BK96" s="209">
        <f>BK97+BK130+BK133</f>
        <v>0</v>
      </c>
    </row>
    <row r="97" s="11" customFormat="1" ht="22.8" customHeight="1">
      <c r="A97" s="11"/>
      <c r="B97" s="196"/>
      <c r="C97" s="197"/>
      <c r="D97" s="198" t="s">
        <v>74</v>
      </c>
      <c r="E97" s="249" t="s">
        <v>936</v>
      </c>
      <c r="F97" s="249" t="s">
        <v>120</v>
      </c>
      <c r="G97" s="197"/>
      <c r="H97" s="197"/>
      <c r="I97" s="200"/>
      <c r="J97" s="250">
        <f>BK97</f>
        <v>0</v>
      </c>
      <c r="K97" s="197"/>
      <c r="L97" s="202"/>
      <c r="M97" s="203"/>
      <c r="N97" s="204"/>
      <c r="O97" s="204"/>
      <c r="P97" s="205">
        <f>SUM(P98:P129)</f>
        <v>0</v>
      </c>
      <c r="Q97" s="204"/>
      <c r="R97" s="205">
        <f>SUM(R98:R129)</f>
        <v>0</v>
      </c>
      <c r="S97" s="204"/>
      <c r="T97" s="206">
        <f>SUM(T98:T129)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82</v>
      </c>
      <c r="AY97" s="207" t="s">
        <v>277</v>
      </c>
      <c r="BK97" s="209">
        <f>SUM(BK98:BK129)</f>
        <v>0</v>
      </c>
    </row>
    <row r="98" s="2" customFormat="1" ht="16.5" customHeight="1">
      <c r="A98" s="41"/>
      <c r="B98" s="42"/>
      <c r="C98" s="210" t="s">
        <v>82</v>
      </c>
      <c r="D98" s="210" t="s">
        <v>278</v>
      </c>
      <c r="E98" s="211" t="s">
        <v>1090</v>
      </c>
      <c r="F98" s="212" t="s">
        <v>1091</v>
      </c>
      <c r="G98" s="213" t="s">
        <v>956</v>
      </c>
      <c r="H98" s="214">
        <v>39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278</v>
      </c>
      <c r="AU98" s="221" t="s">
        <v>84</v>
      </c>
      <c r="AY98" s="20" t="s">
        <v>277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1092</v>
      </c>
    </row>
    <row r="99" s="2" customFormat="1">
      <c r="A99" s="41"/>
      <c r="B99" s="42"/>
      <c r="C99" s="43"/>
      <c r="D99" s="223" t="s">
        <v>283</v>
      </c>
      <c r="E99" s="43"/>
      <c r="F99" s="224" t="s">
        <v>1091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283</v>
      </c>
      <c r="AU99" s="20" t="s">
        <v>84</v>
      </c>
    </row>
    <row r="100" s="2" customFormat="1" ht="16.5" customHeight="1">
      <c r="A100" s="41"/>
      <c r="B100" s="42"/>
      <c r="C100" s="210" t="s">
        <v>84</v>
      </c>
      <c r="D100" s="210" t="s">
        <v>278</v>
      </c>
      <c r="E100" s="211" t="s">
        <v>1093</v>
      </c>
      <c r="F100" s="212" t="s">
        <v>1094</v>
      </c>
      <c r="G100" s="213" t="s">
        <v>956</v>
      </c>
      <c r="H100" s="214">
        <v>72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278</v>
      </c>
      <c r="AU100" s="221" t="s">
        <v>84</v>
      </c>
      <c r="AY100" s="20" t="s">
        <v>277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1095</v>
      </c>
    </row>
    <row r="101" s="2" customFormat="1">
      <c r="A101" s="41"/>
      <c r="B101" s="42"/>
      <c r="C101" s="43"/>
      <c r="D101" s="223" t="s">
        <v>283</v>
      </c>
      <c r="E101" s="43"/>
      <c r="F101" s="224" t="s">
        <v>1094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283</v>
      </c>
      <c r="AU101" s="20" t="s">
        <v>84</v>
      </c>
    </row>
    <row r="102" s="2" customFormat="1" ht="16.5" customHeight="1">
      <c r="A102" s="41"/>
      <c r="B102" s="42"/>
      <c r="C102" s="210" t="s">
        <v>98</v>
      </c>
      <c r="D102" s="210" t="s">
        <v>278</v>
      </c>
      <c r="E102" s="211" t="s">
        <v>1096</v>
      </c>
      <c r="F102" s="212" t="s">
        <v>1097</v>
      </c>
      <c r="G102" s="213" t="s">
        <v>956</v>
      </c>
      <c r="H102" s="214">
        <v>50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278</v>
      </c>
      <c r="AU102" s="221" t="s">
        <v>84</v>
      </c>
      <c r="AY102" s="20" t="s">
        <v>277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1098</v>
      </c>
    </row>
    <row r="103" s="2" customFormat="1">
      <c r="A103" s="41"/>
      <c r="B103" s="42"/>
      <c r="C103" s="43"/>
      <c r="D103" s="223" t="s">
        <v>283</v>
      </c>
      <c r="E103" s="43"/>
      <c r="F103" s="224" t="s">
        <v>1097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283</v>
      </c>
      <c r="AU103" s="20" t="s">
        <v>84</v>
      </c>
    </row>
    <row r="104" s="2" customFormat="1" ht="16.5" customHeight="1">
      <c r="A104" s="41"/>
      <c r="B104" s="42"/>
      <c r="C104" s="210" t="s">
        <v>102</v>
      </c>
      <c r="D104" s="210" t="s">
        <v>278</v>
      </c>
      <c r="E104" s="211" t="s">
        <v>1099</v>
      </c>
      <c r="F104" s="212" t="s">
        <v>1100</v>
      </c>
      <c r="G104" s="213" t="s">
        <v>956</v>
      </c>
      <c r="H104" s="214">
        <v>18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278</v>
      </c>
      <c r="AU104" s="221" t="s">
        <v>84</v>
      </c>
      <c r="AY104" s="20" t="s">
        <v>277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1101</v>
      </c>
    </row>
    <row r="105" s="2" customFormat="1">
      <c r="A105" s="41"/>
      <c r="B105" s="42"/>
      <c r="C105" s="43"/>
      <c r="D105" s="223" t="s">
        <v>283</v>
      </c>
      <c r="E105" s="43"/>
      <c r="F105" s="224" t="s">
        <v>1100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283</v>
      </c>
      <c r="AU105" s="20" t="s">
        <v>84</v>
      </c>
    </row>
    <row r="106" s="2" customFormat="1" ht="16.5" customHeight="1">
      <c r="A106" s="41"/>
      <c r="B106" s="42"/>
      <c r="C106" s="210" t="s">
        <v>306</v>
      </c>
      <c r="D106" s="210" t="s">
        <v>278</v>
      </c>
      <c r="E106" s="211" t="s">
        <v>1102</v>
      </c>
      <c r="F106" s="212" t="s">
        <v>1103</v>
      </c>
      <c r="G106" s="213" t="s">
        <v>956</v>
      </c>
      <c r="H106" s="214">
        <v>5</v>
      </c>
      <c r="I106" s="215"/>
      <c r="J106" s="216">
        <f>ROUND(I106*H106,2)</f>
        <v>0</v>
      </c>
      <c r="K106" s="212" t="s">
        <v>19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102</v>
      </c>
      <c r="AT106" s="221" t="s">
        <v>278</v>
      </c>
      <c r="AU106" s="221" t="s">
        <v>84</v>
      </c>
      <c r="AY106" s="20" t="s">
        <v>277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102</v>
      </c>
      <c r="BM106" s="221" t="s">
        <v>1104</v>
      </c>
    </row>
    <row r="107" s="2" customFormat="1">
      <c r="A107" s="41"/>
      <c r="B107" s="42"/>
      <c r="C107" s="43"/>
      <c r="D107" s="223" t="s">
        <v>283</v>
      </c>
      <c r="E107" s="43"/>
      <c r="F107" s="224" t="s">
        <v>1103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283</v>
      </c>
      <c r="AU107" s="20" t="s">
        <v>84</v>
      </c>
    </row>
    <row r="108" s="2" customFormat="1" ht="16.5" customHeight="1">
      <c r="A108" s="41"/>
      <c r="B108" s="42"/>
      <c r="C108" s="210" t="s">
        <v>312</v>
      </c>
      <c r="D108" s="210" t="s">
        <v>278</v>
      </c>
      <c r="E108" s="211" t="s">
        <v>1105</v>
      </c>
      <c r="F108" s="212" t="s">
        <v>1106</v>
      </c>
      <c r="G108" s="213" t="s">
        <v>956</v>
      </c>
      <c r="H108" s="214">
        <v>17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278</v>
      </c>
      <c r="AU108" s="221" t="s">
        <v>84</v>
      </c>
      <c r="AY108" s="20" t="s">
        <v>277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1107</v>
      </c>
    </row>
    <row r="109" s="2" customFormat="1">
      <c r="A109" s="41"/>
      <c r="B109" s="42"/>
      <c r="C109" s="43"/>
      <c r="D109" s="223" t="s">
        <v>283</v>
      </c>
      <c r="E109" s="43"/>
      <c r="F109" s="224" t="s">
        <v>1106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283</v>
      </c>
      <c r="AU109" s="20" t="s">
        <v>84</v>
      </c>
    </row>
    <row r="110" s="2" customFormat="1" ht="16.5" customHeight="1">
      <c r="A110" s="41"/>
      <c r="B110" s="42"/>
      <c r="C110" s="210" t="s">
        <v>318</v>
      </c>
      <c r="D110" s="210" t="s">
        <v>278</v>
      </c>
      <c r="E110" s="211" t="s">
        <v>1108</v>
      </c>
      <c r="F110" s="212" t="s">
        <v>1109</v>
      </c>
      <c r="G110" s="213" t="s">
        <v>956</v>
      </c>
      <c r="H110" s="214">
        <v>1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278</v>
      </c>
      <c r="AU110" s="221" t="s">
        <v>84</v>
      </c>
      <c r="AY110" s="20" t="s">
        <v>277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1110</v>
      </c>
    </row>
    <row r="111" s="2" customFormat="1">
      <c r="A111" s="41"/>
      <c r="B111" s="42"/>
      <c r="C111" s="43"/>
      <c r="D111" s="223" t="s">
        <v>283</v>
      </c>
      <c r="E111" s="43"/>
      <c r="F111" s="224" t="s">
        <v>1109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283</v>
      </c>
      <c r="AU111" s="20" t="s">
        <v>84</v>
      </c>
    </row>
    <row r="112" s="2" customFormat="1" ht="16.5" customHeight="1">
      <c r="A112" s="41"/>
      <c r="B112" s="42"/>
      <c r="C112" s="210" t="s">
        <v>329</v>
      </c>
      <c r="D112" s="210" t="s">
        <v>278</v>
      </c>
      <c r="E112" s="211" t="s">
        <v>1111</v>
      </c>
      <c r="F112" s="212" t="s">
        <v>1112</v>
      </c>
      <c r="G112" s="213" t="s">
        <v>1113</v>
      </c>
      <c r="H112" s="214">
        <v>1415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278</v>
      </c>
      <c r="AU112" s="221" t="s">
        <v>84</v>
      </c>
      <c r="AY112" s="20" t="s">
        <v>277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1114</v>
      </c>
    </row>
    <row r="113" s="2" customFormat="1">
      <c r="A113" s="41"/>
      <c r="B113" s="42"/>
      <c r="C113" s="43"/>
      <c r="D113" s="223" t="s">
        <v>283</v>
      </c>
      <c r="E113" s="43"/>
      <c r="F113" s="224" t="s">
        <v>1112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283</v>
      </c>
      <c r="AU113" s="20" t="s">
        <v>84</v>
      </c>
    </row>
    <row r="114" s="2" customFormat="1" ht="21.75" customHeight="1">
      <c r="A114" s="41"/>
      <c r="B114" s="42"/>
      <c r="C114" s="210" t="s">
        <v>337</v>
      </c>
      <c r="D114" s="210" t="s">
        <v>278</v>
      </c>
      <c r="E114" s="211" t="s">
        <v>1115</v>
      </c>
      <c r="F114" s="212" t="s">
        <v>1116</v>
      </c>
      <c r="G114" s="213" t="s">
        <v>1113</v>
      </c>
      <c r="H114" s="214">
        <v>1415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278</v>
      </c>
      <c r="AU114" s="221" t="s">
        <v>84</v>
      </c>
      <c r="AY114" s="20" t="s">
        <v>277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1117</v>
      </c>
    </row>
    <row r="115" s="2" customFormat="1">
      <c r="A115" s="41"/>
      <c r="B115" s="42"/>
      <c r="C115" s="43"/>
      <c r="D115" s="223" t="s">
        <v>283</v>
      </c>
      <c r="E115" s="43"/>
      <c r="F115" s="224" t="s">
        <v>1116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283</v>
      </c>
      <c r="AU115" s="20" t="s">
        <v>84</v>
      </c>
    </row>
    <row r="116" s="2" customFormat="1" ht="16.5" customHeight="1">
      <c r="A116" s="41"/>
      <c r="B116" s="42"/>
      <c r="C116" s="210" t="s">
        <v>214</v>
      </c>
      <c r="D116" s="210" t="s">
        <v>278</v>
      </c>
      <c r="E116" s="211" t="s">
        <v>82</v>
      </c>
      <c r="F116" s="212" t="s">
        <v>1118</v>
      </c>
      <c r="G116" s="213" t="s">
        <v>1119</v>
      </c>
      <c r="H116" s="214">
        <v>30</v>
      </c>
      <c r="I116" s="215"/>
      <c r="J116" s="216">
        <f>ROUND(I116*H116,2)</f>
        <v>0</v>
      </c>
      <c r="K116" s="212" t="s">
        <v>19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0</v>
      </c>
      <c r="R116" s="219">
        <f>Q116*H116</f>
        <v>0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278</v>
      </c>
      <c r="AU116" s="221" t="s">
        <v>84</v>
      </c>
      <c r="AY116" s="20" t="s">
        <v>277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1120</v>
      </c>
    </row>
    <row r="117" s="2" customFormat="1">
      <c r="A117" s="41"/>
      <c r="B117" s="42"/>
      <c r="C117" s="43"/>
      <c r="D117" s="223" t="s">
        <v>283</v>
      </c>
      <c r="E117" s="43"/>
      <c r="F117" s="224" t="s">
        <v>1118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283</v>
      </c>
      <c r="AU117" s="20" t="s">
        <v>84</v>
      </c>
    </row>
    <row r="118" s="2" customFormat="1" ht="16.5" customHeight="1">
      <c r="A118" s="41"/>
      <c r="B118" s="42"/>
      <c r="C118" s="210" t="s">
        <v>217</v>
      </c>
      <c r="D118" s="210" t="s">
        <v>278</v>
      </c>
      <c r="E118" s="211" t="s">
        <v>84</v>
      </c>
      <c r="F118" s="212" t="s">
        <v>1121</v>
      </c>
      <c r="G118" s="213" t="s">
        <v>1119</v>
      </c>
      <c r="H118" s="214">
        <v>20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278</v>
      </c>
      <c r="AU118" s="221" t="s">
        <v>84</v>
      </c>
      <c r="AY118" s="20" t="s">
        <v>277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1122</v>
      </c>
    </row>
    <row r="119" s="2" customFormat="1">
      <c r="A119" s="41"/>
      <c r="B119" s="42"/>
      <c r="C119" s="43"/>
      <c r="D119" s="223" t="s">
        <v>283</v>
      </c>
      <c r="E119" s="43"/>
      <c r="F119" s="224" t="s">
        <v>1121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283</v>
      </c>
      <c r="AU119" s="20" t="s">
        <v>84</v>
      </c>
    </row>
    <row r="120" s="2" customFormat="1" ht="21.75" customHeight="1">
      <c r="A120" s="41"/>
      <c r="B120" s="42"/>
      <c r="C120" s="210" t="s">
        <v>220</v>
      </c>
      <c r="D120" s="210" t="s">
        <v>278</v>
      </c>
      <c r="E120" s="211" t="s">
        <v>1123</v>
      </c>
      <c r="F120" s="212" t="s">
        <v>1124</v>
      </c>
      <c r="G120" s="213" t="s">
        <v>1113</v>
      </c>
      <c r="H120" s="214">
        <v>400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278</v>
      </c>
      <c r="AU120" s="221" t="s">
        <v>84</v>
      </c>
      <c r="AY120" s="20" t="s">
        <v>277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1125</v>
      </c>
    </row>
    <row r="121" s="2" customFormat="1">
      <c r="A121" s="41"/>
      <c r="B121" s="42"/>
      <c r="C121" s="43"/>
      <c r="D121" s="223" t="s">
        <v>283</v>
      </c>
      <c r="E121" s="43"/>
      <c r="F121" s="224" t="s">
        <v>1124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283</v>
      </c>
      <c r="AU121" s="20" t="s">
        <v>84</v>
      </c>
    </row>
    <row r="122" s="2" customFormat="1" ht="24.15" customHeight="1">
      <c r="A122" s="41"/>
      <c r="B122" s="42"/>
      <c r="C122" s="210" t="s">
        <v>223</v>
      </c>
      <c r="D122" s="210" t="s">
        <v>278</v>
      </c>
      <c r="E122" s="211" t="s">
        <v>1126</v>
      </c>
      <c r="F122" s="212" t="s">
        <v>1127</v>
      </c>
      <c r="G122" s="213" t="s">
        <v>1041</v>
      </c>
      <c r="H122" s="214">
        <v>200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278</v>
      </c>
      <c r="AU122" s="221" t="s">
        <v>84</v>
      </c>
      <c r="AY122" s="20" t="s">
        <v>277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1128</v>
      </c>
    </row>
    <row r="123" s="2" customFormat="1">
      <c r="A123" s="41"/>
      <c r="B123" s="42"/>
      <c r="C123" s="43"/>
      <c r="D123" s="223" t="s">
        <v>283</v>
      </c>
      <c r="E123" s="43"/>
      <c r="F123" s="224" t="s">
        <v>1127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283</v>
      </c>
      <c r="AU123" s="20" t="s">
        <v>84</v>
      </c>
    </row>
    <row r="124" s="2" customFormat="1" ht="16.5" customHeight="1">
      <c r="A124" s="41"/>
      <c r="B124" s="42"/>
      <c r="C124" s="210" t="s">
        <v>226</v>
      </c>
      <c r="D124" s="210" t="s">
        <v>278</v>
      </c>
      <c r="E124" s="211" t="s">
        <v>1129</v>
      </c>
      <c r="F124" s="212" t="s">
        <v>1130</v>
      </c>
      <c r="G124" s="213" t="s">
        <v>1131</v>
      </c>
      <c r="H124" s="214">
        <v>68.099999999999994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278</v>
      </c>
      <c r="AU124" s="221" t="s">
        <v>84</v>
      </c>
      <c r="AY124" s="20" t="s">
        <v>277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1132</v>
      </c>
    </row>
    <row r="125" s="2" customFormat="1">
      <c r="A125" s="41"/>
      <c r="B125" s="42"/>
      <c r="C125" s="43"/>
      <c r="D125" s="223" t="s">
        <v>283</v>
      </c>
      <c r="E125" s="43"/>
      <c r="F125" s="224" t="s">
        <v>1133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283</v>
      </c>
      <c r="AU125" s="20" t="s">
        <v>84</v>
      </c>
    </row>
    <row r="126" s="2" customFormat="1" ht="16.5" customHeight="1">
      <c r="A126" s="41"/>
      <c r="B126" s="42"/>
      <c r="C126" s="210" t="s">
        <v>8</v>
      </c>
      <c r="D126" s="210" t="s">
        <v>278</v>
      </c>
      <c r="E126" s="211" t="s">
        <v>1134</v>
      </c>
      <c r="F126" s="212" t="s">
        <v>1135</v>
      </c>
      <c r="G126" s="213" t="s">
        <v>1131</v>
      </c>
      <c r="H126" s="214">
        <v>68.099999999999994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278</v>
      </c>
      <c r="AU126" s="221" t="s">
        <v>84</v>
      </c>
      <c r="AY126" s="20" t="s">
        <v>277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1136</v>
      </c>
    </row>
    <row r="127" s="2" customFormat="1">
      <c r="A127" s="41"/>
      <c r="B127" s="42"/>
      <c r="C127" s="43"/>
      <c r="D127" s="223" t="s">
        <v>283</v>
      </c>
      <c r="E127" s="43"/>
      <c r="F127" s="224" t="s">
        <v>1135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283</v>
      </c>
      <c r="AU127" s="20" t="s">
        <v>84</v>
      </c>
    </row>
    <row r="128" s="2" customFormat="1" ht="16.5" customHeight="1">
      <c r="A128" s="41"/>
      <c r="B128" s="42"/>
      <c r="C128" s="210" t="s">
        <v>231</v>
      </c>
      <c r="D128" s="210" t="s">
        <v>278</v>
      </c>
      <c r="E128" s="211" t="s">
        <v>1137</v>
      </c>
      <c r="F128" s="212" t="s">
        <v>1138</v>
      </c>
      <c r="G128" s="213" t="s">
        <v>1131</v>
      </c>
      <c r="H128" s="214">
        <v>68.099999999999994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278</v>
      </c>
      <c r="AU128" s="221" t="s">
        <v>84</v>
      </c>
      <c r="AY128" s="20" t="s">
        <v>277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1139</v>
      </c>
    </row>
    <row r="129" s="2" customFormat="1">
      <c r="A129" s="41"/>
      <c r="B129" s="42"/>
      <c r="C129" s="43"/>
      <c r="D129" s="223" t="s">
        <v>283</v>
      </c>
      <c r="E129" s="43"/>
      <c r="F129" s="224" t="s">
        <v>1138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283</v>
      </c>
      <c r="AU129" s="20" t="s">
        <v>84</v>
      </c>
    </row>
    <row r="130" s="11" customFormat="1" ht="22.8" customHeight="1">
      <c r="A130" s="11"/>
      <c r="B130" s="196"/>
      <c r="C130" s="197"/>
      <c r="D130" s="198" t="s">
        <v>74</v>
      </c>
      <c r="E130" s="249" t="s">
        <v>1140</v>
      </c>
      <c r="F130" s="249" t="s">
        <v>1141</v>
      </c>
      <c r="G130" s="197"/>
      <c r="H130" s="197"/>
      <c r="I130" s="200"/>
      <c r="J130" s="250">
        <f>BK130</f>
        <v>0</v>
      </c>
      <c r="K130" s="197"/>
      <c r="L130" s="202"/>
      <c r="M130" s="203"/>
      <c r="N130" s="204"/>
      <c r="O130" s="204"/>
      <c r="P130" s="205">
        <f>SUM(P131:P132)</f>
        <v>0</v>
      </c>
      <c r="Q130" s="204"/>
      <c r="R130" s="205">
        <f>SUM(R131:R132)</f>
        <v>0</v>
      </c>
      <c r="S130" s="204"/>
      <c r="T130" s="206">
        <f>SUM(T131:T132)</f>
        <v>0</v>
      </c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R130" s="207" t="s">
        <v>82</v>
      </c>
      <c r="AT130" s="208" t="s">
        <v>74</v>
      </c>
      <c r="AU130" s="208" t="s">
        <v>82</v>
      </c>
      <c r="AY130" s="207" t="s">
        <v>277</v>
      </c>
      <c r="BK130" s="209">
        <f>SUM(BK131:BK132)</f>
        <v>0</v>
      </c>
    </row>
    <row r="131" s="2" customFormat="1" ht="16.5" customHeight="1">
      <c r="A131" s="41"/>
      <c r="B131" s="42"/>
      <c r="C131" s="210" t="s">
        <v>234</v>
      </c>
      <c r="D131" s="210" t="s">
        <v>278</v>
      </c>
      <c r="E131" s="211" t="s">
        <v>98</v>
      </c>
      <c r="F131" s="212" t="s">
        <v>1142</v>
      </c>
      <c r="G131" s="213" t="s">
        <v>1131</v>
      </c>
      <c r="H131" s="214">
        <v>70.140000000000001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278</v>
      </c>
      <c r="AU131" s="221" t="s">
        <v>84</v>
      </c>
      <c r="AY131" s="20" t="s">
        <v>277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1143</v>
      </c>
    </row>
    <row r="132" s="2" customFormat="1">
      <c r="A132" s="41"/>
      <c r="B132" s="42"/>
      <c r="C132" s="43"/>
      <c r="D132" s="223" t="s">
        <v>283</v>
      </c>
      <c r="E132" s="43"/>
      <c r="F132" s="224" t="s">
        <v>1142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283</v>
      </c>
      <c r="AU132" s="20" t="s">
        <v>84</v>
      </c>
    </row>
    <row r="133" s="11" customFormat="1" ht="22.8" customHeight="1">
      <c r="A133" s="11"/>
      <c r="B133" s="196"/>
      <c r="C133" s="197"/>
      <c r="D133" s="198" t="s">
        <v>74</v>
      </c>
      <c r="E133" s="249" t="s">
        <v>942</v>
      </c>
      <c r="F133" s="249" t="s">
        <v>1144</v>
      </c>
      <c r="G133" s="197"/>
      <c r="H133" s="197"/>
      <c r="I133" s="200"/>
      <c r="J133" s="250">
        <f>BK133</f>
        <v>0</v>
      </c>
      <c r="K133" s="197"/>
      <c r="L133" s="202"/>
      <c r="M133" s="203"/>
      <c r="N133" s="204"/>
      <c r="O133" s="204"/>
      <c r="P133" s="205">
        <f>SUM(P134:P135)</f>
        <v>0</v>
      </c>
      <c r="Q133" s="204"/>
      <c r="R133" s="205">
        <f>SUM(R134:R135)</f>
        <v>0</v>
      </c>
      <c r="S133" s="204"/>
      <c r="T133" s="206">
        <f>SUM(T134:T135)</f>
        <v>0</v>
      </c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R133" s="207" t="s">
        <v>82</v>
      </c>
      <c r="AT133" s="208" t="s">
        <v>74</v>
      </c>
      <c r="AU133" s="208" t="s">
        <v>82</v>
      </c>
      <c r="AY133" s="207" t="s">
        <v>277</v>
      </c>
      <c r="BK133" s="209">
        <f>SUM(BK134:BK135)</f>
        <v>0</v>
      </c>
    </row>
    <row r="134" s="2" customFormat="1" ht="16.5" customHeight="1">
      <c r="A134" s="41"/>
      <c r="B134" s="42"/>
      <c r="C134" s="210" t="s">
        <v>237</v>
      </c>
      <c r="D134" s="210" t="s">
        <v>278</v>
      </c>
      <c r="E134" s="211" t="s">
        <v>944</v>
      </c>
      <c r="F134" s="212" t="s">
        <v>1145</v>
      </c>
      <c r="G134" s="213" t="s">
        <v>940</v>
      </c>
      <c r="H134" s="214">
        <v>21.225000000000001</v>
      </c>
      <c r="I134" s="215"/>
      <c r="J134" s="216">
        <f>ROUND(I134*H134,2)</f>
        <v>0</v>
      </c>
      <c r="K134" s="212" t="s">
        <v>19</v>
      </c>
      <c r="L134" s="47"/>
      <c r="M134" s="217" t="s">
        <v>19</v>
      </c>
      <c r="N134" s="218" t="s">
        <v>46</v>
      </c>
      <c r="O134" s="87"/>
      <c r="P134" s="219">
        <f>O134*H134</f>
        <v>0</v>
      </c>
      <c r="Q134" s="219">
        <v>0</v>
      </c>
      <c r="R134" s="219">
        <f>Q134*H134</f>
        <v>0</v>
      </c>
      <c r="S134" s="219">
        <v>0</v>
      </c>
      <c r="T134" s="22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1" t="s">
        <v>102</v>
      </c>
      <c r="AT134" s="221" t="s">
        <v>278</v>
      </c>
      <c r="AU134" s="221" t="s">
        <v>84</v>
      </c>
      <c r="AY134" s="20" t="s">
        <v>277</v>
      </c>
      <c r="BE134" s="222">
        <f>IF(N134="základní",J134,0)</f>
        <v>0</v>
      </c>
      <c r="BF134" s="222">
        <f>IF(N134="snížená",J134,0)</f>
        <v>0</v>
      </c>
      <c r="BG134" s="222">
        <f>IF(N134="zákl. přenesená",J134,0)</f>
        <v>0</v>
      </c>
      <c r="BH134" s="222">
        <f>IF(N134="sníž. přenesená",J134,0)</f>
        <v>0</v>
      </c>
      <c r="BI134" s="222">
        <f>IF(N134="nulová",J134,0)</f>
        <v>0</v>
      </c>
      <c r="BJ134" s="20" t="s">
        <v>82</v>
      </c>
      <c r="BK134" s="222">
        <f>ROUND(I134*H134,2)</f>
        <v>0</v>
      </c>
      <c r="BL134" s="20" t="s">
        <v>102</v>
      </c>
      <c r="BM134" s="221" t="s">
        <v>1146</v>
      </c>
    </row>
    <row r="135" s="2" customFormat="1">
      <c r="A135" s="41"/>
      <c r="B135" s="42"/>
      <c r="C135" s="43"/>
      <c r="D135" s="223" t="s">
        <v>283</v>
      </c>
      <c r="E135" s="43"/>
      <c r="F135" s="224" t="s">
        <v>1145</v>
      </c>
      <c r="G135" s="43"/>
      <c r="H135" s="43"/>
      <c r="I135" s="225"/>
      <c r="J135" s="43"/>
      <c r="K135" s="43"/>
      <c r="L135" s="47"/>
      <c r="M135" s="239"/>
      <c r="N135" s="240"/>
      <c r="O135" s="241"/>
      <c r="P135" s="241"/>
      <c r="Q135" s="241"/>
      <c r="R135" s="241"/>
      <c r="S135" s="241"/>
      <c r="T135" s="242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283</v>
      </c>
      <c r="AU135" s="20" t="s">
        <v>84</v>
      </c>
    </row>
    <row r="136" s="2" customFormat="1" ht="6.96" customHeight="1">
      <c r="A136" s="41"/>
      <c r="B136" s="62"/>
      <c r="C136" s="63"/>
      <c r="D136" s="63"/>
      <c r="E136" s="63"/>
      <c r="F136" s="63"/>
      <c r="G136" s="63"/>
      <c r="H136" s="63"/>
      <c r="I136" s="63"/>
      <c r="J136" s="63"/>
      <c r="K136" s="63"/>
      <c r="L136" s="47"/>
      <c r="M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</row>
  </sheetData>
  <sheetProtection sheet="1" autoFilter="0" formatColumns="0" formatRows="0" objects="1" scenarios="1" spinCount="100000" saltValue="h20RbfAEKy8MQcIZtQJipX3Ub3RvERpij7o6T+gIsCZfqrYkBZ5q6ZXyvUVz5oYwZ8t3b8ZPe18s12bt0qlaeg==" hashValue="CMo12T5K75XU0GK5JC6JEdSv4c35gLAiw1tKJb45DCxLTeIOVZlTpHDABXlTmPoPP+ZqgblGf0lt9OZXjhexMQ==" algorithmName="SHA-512" password="CC35"/>
  <autoFilter ref="C94:K13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Pavel Nezbeda Javůrek</dc:creator>
  <cp:lastModifiedBy>Pavel Nezbeda Javůrek</cp:lastModifiedBy>
  <dcterms:created xsi:type="dcterms:W3CDTF">2025-12-17T21:05:28Z</dcterms:created>
  <dcterms:modified xsi:type="dcterms:W3CDTF">2025-12-17T21:07:27Z</dcterms:modified>
</cp:coreProperties>
</file>