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T:\Odb_MS\Odd_MSTS\!Sdileny\VEŘEJNÉ ZAKÁZKY\VZMR - MML-NM-oprava fasády NM\"/>
    </mc:Choice>
  </mc:AlternateContent>
  <bookViews>
    <workbookView xWindow="0" yWindow="0" windowWidth="0" windowHeight="0"/>
  </bookViews>
  <sheets>
    <sheet name="Rekapitulace stavby" sheetId="1" r:id="rId1"/>
    <sheet name="SO 701 - Oprava dvorní fa..." sheetId="2" r:id="rId2"/>
    <sheet name="SO 702 - Střešní záchytný..." sheetId="3" r:id="rId3"/>
    <sheet name="SO 703 - Opěrná zídka a z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 701 - Oprava dvorní fa...'!$C$132:$K$305</definedName>
    <definedName name="_xlnm.Print_Area" localSheetId="1">'SO 701 - Oprava dvorní fa...'!$C$120:$K$305</definedName>
    <definedName name="_xlnm.Print_Titles" localSheetId="1">'SO 701 - Oprava dvorní fa...'!$132:$132</definedName>
    <definedName name="_xlnm._FilterDatabase" localSheetId="2" hidden="1">'SO 702 - Střešní záchytný...'!$C$126:$K$316</definedName>
    <definedName name="_xlnm.Print_Area" localSheetId="2">'SO 702 - Střešní záchytný...'!$C$114:$K$316</definedName>
    <definedName name="_xlnm.Print_Titles" localSheetId="2">'SO 702 - Střešní záchytný...'!$126:$126</definedName>
    <definedName name="_xlnm._FilterDatabase" localSheetId="3" hidden="1">'SO 703 - Opěrná zídka a z...'!$C$132:$K$355</definedName>
    <definedName name="_xlnm.Print_Area" localSheetId="3">'SO 703 - Opěrná zídka a z...'!$C$120:$K$355</definedName>
    <definedName name="_xlnm.Print_Titles" localSheetId="3">'SO 703 - Opěrná zídka a z...'!$132:$132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354"/>
  <c r="BH354"/>
  <c r="BG354"/>
  <c r="BF354"/>
  <c r="T354"/>
  <c r="R354"/>
  <c r="P354"/>
  <c r="BI353"/>
  <c r="BH353"/>
  <c r="BG353"/>
  <c r="BF353"/>
  <c r="T353"/>
  <c r="R353"/>
  <c r="P353"/>
  <c r="BI351"/>
  <c r="BH351"/>
  <c r="BG351"/>
  <c r="BF351"/>
  <c r="T351"/>
  <c r="R351"/>
  <c r="P351"/>
  <c r="BI348"/>
  <c r="BH348"/>
  <c r="BG348"/>
  <c r="BF348"/>
  <c r="T348"/>
  <c r="T347"/>
  <c r="R348"/>
  <c r="R347"/>
  <c r="P348"/>
  <c r="P347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2"/>
  <c r="BH322"/>
  <c r="BG322"/>
  <c r="BF322"/>
  <c r="T322"/>
  <c r="R322"/>
  <c r="P322"/>
  <c r="BI319"/>
  <c r="BH319"/>
  <c r="BG319"/>
  <c r="BF319"/>
  <c r="T319"/>
  <c r="R319"/>
  <c r="P319"/>
  <c r="BI317"/>
  <c r="BH317"/>
  <c r="BG317"/>
  <c r="BF317"/>
  <c r="T317"/>
  <c r="R317"/>
  <c r="P317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5"/>
  <c r="BH305"/>
  <c r="BG305"/>
  <c r="BF305"/>
  <c r="T305"/>
  <c r="R305"/>
  <c r="P305"/>
  <c r="BI302"/>
  <c r="BH302"/>
  <c r="BG302"/>
  <c r="BF302"/>
  <c r="T302"/>
  <c r="R302"/>
  <c r="P302"/>
  <c r="BI300"/>
  <c r="BH300"/>
  <c r="BG300"/>
  <c r="BF300"/>
  <c r="T300"/>
  <c r="R300"/>
  <c r="P300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0"/>
  <c r="BH290"/>
  <c r="BG290"/>
  <c r="BF290"/>
  <c r="T290"/>
  <c r="R290"/>
  <c r="P290"/>
  <c r="BI288"/>
  <c r="BH288"/>
  <c r="BG288"/>
  <c r="BF288"/>
  <c r="T288"/>
  <c r="R288"/>
  <c r="P288"/>
  <c r="BI283"/>
  <c r="BH283"/>
  <c r="BG283"/>
  <c r="BF283"/>
  <c r="T283"/>
  <c r="R283"/>
  <c r="P283"/>
  <c r="BI279"/>
  <c r="BH279"/>
  <c r="BG279"/>
  <c r="BF279"/>
  <c r="T279"/>
  <c r="T278"/>
  <c r="R279"/>
  <c r="R278"/>
  <c r="P279"/>
  <c r="P278"/>
  <c r="BI275"/>
  <c r="BH275"/>
  <c r="BG275"/>
  <c r="BF275"/>
  <c r="T275"/>
  <c r="R275"/>
  <c r="P275"/>
  <c r="BI272"/>
  <c r="BH272"/>
  <c r="BG272"/>
  <c r="BF272"/>
  <c r="T272"/>
  <c r="R272"/>
  <c r="P272"/>
  <c r="BI270"/>
  <c r="BH270"/>
  <c r="BG270"/>
  <c r="BF270"/>
  <c r="T270"/>
  <c r="R270"/>
  <c r="P270"/>
  <c r="BI267"/>
  <c r="BH267"/>
  <c r="BG267"/>
  <c r="BF267"/>
  <c r="T267"/>
  <c r="R267"/>
  <c r="P267"/>
  <c r="BI265"/>
  <c r="BH265"/>
  <c r="BG265"/>
  <c r="BF265"/>
  <c r="T265"/>
  <c r="R265"/>
  <c r="P265"/>
  <c r="BI262"/>
  <c r="BH262"/>
  <c r="BG262"/>
  <c r="BF262"/>
  <c r="T262"/>
  <c r="R262"/>
  <c r="P262"/>
  <c r="BI257"/>
  <c r="BH257"/>
  <c r="BG257"/>
  <c r="BF257"/>
  <c r="T257"/>
  <c r="R257"/>
  <c r="P257"/>
  <c r="BI253"/>
  <c r="BH253"/>
  <c r="BG253"/>
  <c r="BF253"/>
  <c r="T253"/>
  <c r="R253"/>
  <c r="P253"/>
  <c r="BI251"/>
  <c r="BH251"/>
  <c r="BG251"/>
  <c r="BF251"/>
  <c r="T251"/>
  <c r="R251"/>
  <c r="P251"/>
  <c r="BI242"/>
  <c r="BH242"/>
  <c r="BG242"/>
  <c r="BF242"/>
  <c r="T242"/>
  <c r="R242"/>
  <c r="P242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5"/>
  <c r="BH225"/>
  <c r="BG225"/>
  <c r="BF225"/>
  <c r="T225"/>
  <c r="R225"/>
  <c r="P225"/>
  <c r="BI223"/>
  <c r="BH223"/>
  <c r="BG223"/>
  <c r="BF223"/>
  <c r="T223"/>
  <c r="R223"/>
  <c r="P223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4"/>
  <c r="BH204"/>
  <c r="BG204"/>
  <c r="BF204"/>
  <c r="T204"/>
  <c r="R204"/>
  <c r="P204"/>
  <c r="BI202"/>
  <c r="BH202"/>
  <c r="BG202"/>
  <c r="BF202"/>
  <c r="T202"/>
  <c r="R202"/>
  <c r="P202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38"/>
  <c r="BH138"/>
  <c r="BG138"/>
  <c r="BF138"/>
  <c r="T138"/>
  <c r="R138"/>
  <c r="P138"/>
  <c r="BI136"/>
  <c r="BH136"/>
  <c r="BG136"/>
  <c r="BF136"/>
  <c r="T136"/>
  <c r="R136"/>
  <c r="P136"/>
  <c r="J130"/>
  <c r="J129"/>
  <c r="F129"/>
  <c r="F127"/>
  <c r="E125"/>
  <c r="J92"/>
  <c r="J91"/>
  <c r="F91"/>
  <c r="F89"/>
  <c r="E87"/>
  <c r="J18"/>
  <c r="E18"/>
  <c r="F130"/>
  <c r="J17"/>
  <c r="J12"/>
  <c r="J89"/>
  <c r="E7"/>
  <c r="E85"/>
  <c i="3" r="J37"/>
  <c r="J36"/>
  <c i="1" r="AY96"/>
  <c i="3" r="J35"/>
  <c i="1" r="AX96"/>
  <c i="3" r="BI315"/>
  <c r="BH315"/>
  <c r="BG315"/>
  <c r="BF315"/>
  <c r="T315"/>
  <c r="R315"/>
  <c r="P315"/>
  <c r="BI314"/>
  <c r="BH314"/>
  <c r="BG314"/>
  <c r="BF314"/>
  <c r="T314"/>
  <c r="R314"/>
  <c r="P314"/>
  <c r="BI312"/>
  <c r="BH312"/>
  <c r="BG312"/>
  <c r="BF312"/>
  <c r="T312"/>
  <c r="R312"/>
  <c r="P312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6"/>
  <c r="BH286"/>
  <c r="BG286"/>
  <c r="BF286"/>
  <c r="T286"/>
  <c r="R286"/>
  <c r="P286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1"/>
  <c r="BH271"/>
  <c r="BG271"/>
  <c r="BF271"/>
  <c r="T271"/>
  <c r="R271"/>
  <c r="P271"/>
  <c r="BI267"/>
  <c r="BH267"/>
  <c r="BG267"/>
  <c r="BF267"/>
  <c r="T267"/>
  <c r="R267"/>
  <c r="P267"/>
  <c r="BI263"/>
  <c r="BH263"/>
  <c r="BG263"/>
  <c r="BF263"/>
  <c r="T263"/>
  <c r="R263"/>
  <c r="P263"/>
  <c r="BI259"/>
  <c r="BH259"/>
  <c r="BG259"/>
  <c r="BF259"/>
  <c r="T259"/>
  <c r="R259"/>
  <c r="P259"/>
  <c r="BI254"/>
  <c r="BH254"/>
  <c r="BG254"/>
  <c r="BF254"/>
  <c r="T254"/>
  <c r="R254"/>
  <c r="P254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124"/>
  <c r="J17"/>
  <c r="J12"/>
  <c r="J121"/>
  <c r="E7"/>
  <c r="E117"/>
  <c i="2" r="J37"/>
  <c r="J36"/>
  <c i="1" r="AY95"/>
  <c i="2" r="J35"/>
  <c i="1" r="AX95"/>
  <c i="2" r="BI304"/>
  <c r="BH304"/>
  <c r="BG304"/>
  <c r="BF304"/>
  <c r="T304"/>
  <c r="R304"/>
  <c r="P304"/>
  <c r="BI303"/>
  <c r="BH303"/>
  <c r="BG303"/>
  <c r="BF303"/>
  <c r="T303"/>
  <c r="R303"/>
  <c r="P303"/>
  <c r="BI301"/>
  <c r="BH301"/>
  <c r="BG301"/>
  <c r="BF301"/>
  <c r="T301"/>
  <c r="R301"/>
  <c r="P301"/>
  <c r="BI298"/>
  <c r="BH298"/>
  <c r="BG298"/>
  <c r="BF298"/>
  <c r="T298"/>
  <c r="T297"/>
  <c r="R298"/>
  <c r="R297"/>
  <c r="P298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T253"/>
  <c r="R254"/>
  <c r="R253"/>
  <c r="P254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0"/>
  <c r="BH240"/>
  <c r="BG240"/>
  <c r="BF240"/>
  <c r="T240"/>
  <c r="R240"/>
  <c r="P240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8"/>
  <c r="BH198"/>
  <c r="BG198"/>
  <c r="BF198"/>
  <c r="T198"/>
  <c r="R198"/>
  <c r="P198"/>
  <c r="BI188"/>
  <c r="BH188"/>
  <c r="BG188"/>
  <c r="BF188"/>
  <c r="T188"/>
  <c r="R188"/>
  <c r="P188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T155"/>
  <c r="R156"/>
  <c r="R155"/>
  <c r="P156"/>
  <c r="P155"/>
  <c r="BI152"/>
  <c r="BH152"/>
  <c r="BG152"/>
  <c r="BF152"/>
  <c r="T152"/>
  <c r="T151"/>
  <c r="R152"/>
  <c r="R151"/>
  <c r="P152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J130"/>
  <c r="J129"/>
  <c r="F129"/>
  <c r="F127"/>
  <c r="E125"/>
  <c r="J92"/>
  <c r="J91"/>
  <c r="F91"/>
  <c r="F89"/>
  <c r="E87"/>
  <c r="J18"/>
  <c r="E18"/>
  <c r="F92"/>
  <c r="J17"/>
  <c r="J12"/>
  <c r="J127"/>
  <c r="E7"/>
  <c r="E85"/>
  <c i="1" r="L90"/>
  <c r="AM90"/>
  <c r="AM89"/>
  <c r="L89"/>
  <c r="AM87"/>
  <c r="L87"/>
  <c r="L85"/>
  <c r="L84"/>
  <c i="2" r="J298"/>
  <c r="J291"/>
  <c r="BK146"/>
  <c r="J304"/>
  <c r="J188"/>
  <c r="J34"/>
  <c i="3" r="BK271"/>
  <c r="J240"/>
  <c r="BK198"/>
  <c r="J174"/>
  <c r="J149"/>
  <c r="J314"/>
  <c r="J290"/>
  <c r="J267"/>
  <c r="BK240"/>
  <c r="BK203"/>
  <c r="J167"/>
  <c r="BK143"/>
  <c r="J292"/>
  <c r="J156"/>
  <c r="J274"/>
  <c r="J234"/>
  <c r="J198"/>
  <c r="BK150"/>
  <c i="4" r="J343"/>
  <c r="J345"/>
  <c r="BK330"/>
  <c r="BK310"/>
  <c r="BK295"/>
  <c r="BK257"/>
  <c r="J202"/>
  <c r="BK171"/>
  <c r="BK234"/>
  <c r="BK150"/>
  <c i="1" r="AS94"/>
  <c i="2" r="J219"/>
  <c r="J212"/>
  <c r="BK176"/>
  <c r="J156"/>
  <c r="BK298"/>
  <c r="BK285"/>
  <c r="BK279"/>
  <c r="J273"/>
  <c r="J265"/>
  <c i="3" r="J236"/>
  <c r="BK152"/>
  <c r="BK305"/>
  <c r="J276"/>
  <c r="J216"/>
  <c r="BK179"/>
  <c i="4" r="J296"/>
  <c r="J257"/>
  <c r="BK202"/>
  <c r="BK143"/>
  <c r="J215"/>
  <c r="J147"/>
  <c r="J339"/>
  <c r="J314"/>
  <c r="BK283"/>
  <c r="J232"/>
  <c r="J194"/>
  <c r="BK147"/>
  <c i="2" r="BK295"/>
  <c r="J174"/>
  <c r="J205"/>
  <c r="J141"/>
  <c r="BK289"/>
  <c r="J283"/>
  <c r="BK273"/>
  <c r="BK263"/>
  <c r="BK249"/>
  <c r="J240"/>
  <c r="J224"/>
  <c r="BK188"/>
  <c r="J152"/>
  <c r="BK136"/>
  <c i="3" r="J305"/>
  <c r="BK275"/>
  <c r="J259"/>
  <c r="J193"/>
  <c r="J154"/>
  <c r="BK301"/>
  <c r="BK273"/>
  <c r="J214"/>
  <c r="BK171"/>
  <c r="BK134"/>
  <c r="BK177"/>
  <c r="BK279"/>
  <c r="J232"/>
  <c r="J141"/>
  <c i="4" r="BK328"/>
  <c r="BK297"/>
  <c r="J270"/>
  <c r="BK197"/>
  <c r="J158"/>
  <c r="BK136"/>
  <c r="BK158"/>
  <c r="J145"/>
  <c i="2" r="J136"/>
  <c r="J229"/>
  <c r="BK226"/>
  <c r="BK216"/>
  <c r="BK212"/>
  <c r="BK210"/>
  <c r="J171"/>
  <c r="J146"/>
  <c r="J301"/>
  <c r="J289"/>
  <c r="J285"/>
  <c r="J279"/>
  <c r="BK270"/>
  <c r="BK265"/>
  <c r="J258"/>
  <c r="BK251"/>
  <c r="J245"/>
  <c r="BK234"/>
  <c r="J232"/>
  <c r="J222"/>
  <c r="BK168"/>
  <c r="BK156"/>
  <c r="BK149"/>
  <c i="3" r="J315"/>
  <c r="BK214"/>
  <c r="J203"/>
  <c r="J179"/>
  <c r="J146"/>
  <c r="BK312"/>
  <c r="J296"/>
  <c r="J275"/>
  <c r="J243"/>
  <c r="J211"/>
  <c r="J164"/>
  <c r="J130"/>
  <c r="BK193"/>
  <c r="BK186"/>
  <c r="J143"/>
  <c r="J171"/>
  <c i="4" r="BK351"/>
  <c r="J330"/>
  <c r="BK317"/>
  <c r="BK300"/>
  <c r="J279"/>
  <c r="J242"/>
  <c r="BK215"/>
  <c r="BK174"/>
  <c r="BK153"/>
  <c r="BK242"/>
  <c r="J188"/>
  <c r="J354"/>
  <c r="J341"/>
  <c r="J322"/>
  <c r="J305"/>
  <c r="BK275"/>
  <c r="BK251"/>
  <c r="BK210"/>
  <c r="J180"/>
  <c r="BK138"/>
  <c i="2" r="BK293"/>
  <c r="BK147"/>
  <c r="BK198"/>
  <c r="BK139"/>
  <c r="BK291"/>
  <c r="BK219"/>
  <c r="BK214"/>
  <c r="J210"/>
  <c r="J165"/>
  <c r="BK145"/>
  <c r="BK287"/>
  <c r="BK283"/>
  <c r="BK277"/>
  <c r="BK267"/>
  <c r="BK258"/>
  <c r="BK247"/>
  <c r="J147"/>
  <c i="3" r="J301"/>
  <c r="J282"/>
  <c r="J249"/>
  <c r="J190"/>
  <c r="BK158"/>
  <c r="J134"/>
  <c r="BK190"/>
  <c r="J150"/>
  <c r="BK218"/>
  <c r="J152"/>
  <c r="BK141"/>
  <c r="BK149"/>
  <c i="4" r="BK334"/>
  <c r="J302"/>
  <c r="BK267"/>
  <c r="J218"/>
  <c r="J163"/>
  <c r="J312"/>
  <c r="BK185"/>
  <c r="BK354"/>
  <c r="J328"/>
  <c r="J300"/>
  <c r="BK270"/>
  <c r="J223"/>
  <c r="BK163"/>
  <c r="BK204"/>
  <c i="2" r="J295"/>
  <c r="J159"/>
  <c r="BK208"/>
  <c r="BK148"/>
  <c r="F34"/>
  <c r="J254"/>
  <c r="BK240"/>
  <c r="BK229"/>
  <c r="BK202"/>
  <c r="BK165"/>
  <c r="J148"/>
  <c i="3" r="J309"/>
  <c r="J294"/>
  <c r="BK267"/>
  <c r="BK238"/>
  <c r="J186"/>
  <c r="BK137"/>
  <c r="J298"/>
  <c r="J271"/>
  <c r="J221"/>
  <c r="J184"/>
  <c r="J137"/>
  <c r="J195"/>
  <c r="J254"/>
  <c r="BK294"/>
  <c r="BK164"/>
  <c i="4" r="BK332"/>
  <c r="BK305"/>
  <c r="BK272"/>
  <c r="J230"/>
  <c r="BK188"/>
  <c r="J150"/>
  <c r="BK230"/>
  <c r="J353"/>
  <c r="J337"/>
  <c r="BK302"/>
  <c r="BK279"/>
  <c r="BK225"/>
  <c r="BK177"/>
  <c r="J210"/>
  <c i="2" r="BK301"/>
  <c r="BK281"/>
  <c r="BK143"/>
  <c r="J149"/>
  <c r="BK304"/>
  <c r="BK224"/>
  <c r="J216"/>
  <c r="J214"/>
  <c r="J208"/>
  <c r="J161"/>
  <c r="BK303"/>
  <c r="J287"/>
  <c r="J281"/>
  <c r="J277"/>
  <c r="J263"/>
  <c r="J251"/>
  <c r="J243"/>
  <c r="J234"/>
  <c r="J198"/>
  <c r="J168"/>
  <c i="3" r="BK315"/>
  <c r="BK298"/>
  <c r="J279"/>
  <c r="J263"/>
  <c r="BK195"/>
  <c r="BK156"/>
  <c r="J303"/>
  <c r="BK283"/>
  <c r="BK254"/>
  <c r="BK208"/>
  <c r="J161"/>
  <c r="J208"/>
  <c r="BK249"/>
  <c r="BK241"/>
  <c i="4" r="BK345"/>
  <c r="BK322"/>
  <c r="BK290"/>
  <c r="J251"/>
  <c r="J213"/>
  <c r="J185"/>
  <c r="BK341"/>
  <c r="J177"/>
  <c r="BK353"/>
  <c r="BK326"/>
  <c r="J297"/>
  <c r="J234"/>
  <c r="J204"/>
  <c r="J161"/>
  <c r="J197"/>
  <c i="2" r="J303"/>
  <c r="J293"/>
  <c r="J176"/>
  <c r="J145"/>
  <c r="J202"/>
  <c r="BK152"/>
  <c r="F35"/>
  <c r="J256"/>
  <c r="J249"/>
  <c r="BK243"/>
  <c r="J236"/>
  <c r="J226"/>
  <c r="BK205"/>
  <c r="BK171"/>
  <c r="BK159"/>
  <c r="J139"/>
  <c i="3" r="BK303"/>
  <c r="BK286"/>
  <c r="BK274"/>
  <c r="J241"/>
  <c r="J177"/>
  <c r="J145"/>
  <c r="BK309"/>
  <c r="BK292"/>
  <c r="BK282"/>
  <c r="J246"/>
  <c r="J218"/>
  <c r="BK188"/>
  <c r="BK154"/>
  <c r="BK205"/>
  <c r="BK290"/>
  <c r="J238"/>
  <c r="BK276"/>
  <c r="BK161"/>
  <c i="4" r="BK339"/>
  <c r="BK319"/>
  <c r="J283"/>
  <c r="BK265"/>
  <c r="J225"/>
  <c r="BK180"/>
  <c r="BK145"/>
  <c r="J267"/>
  <c r="J191"/>
  <c r="J351"/>
  <c r="J334"/>
  <c r="J317"/>
  <c r="BK296"/>
  <c r="J272"/>
  <c r="J253"/>
  <c r="BK213"/>
  <c r="J166"/>
  <c r="J136"/>
  <c r="J153"/>
  <c i="2" r="F36"/>
  <c r="J267"/>
  <c r="BK256"/>
  <c r="BK245"/>
  <c r="BK141"/>
  <c i="3" r="BK307"/>
  <c r="J283"/>
  <c r="BK234"/>
  <c r="BK221"/>
  <c r="BK216"/>
  <c r="BK211"/>
  <c r="BK167"/>
  <c r="BK130"/>
  <c r="BK284"/>
  <c r="BK236"/>
  <c r="BK169"/>
  <c r="BK132"/>
  <c r="BK146"/>
  <c r="BK246"/>
  <c r="BK200"/>
  <c i="4" r="BK337"/>
  <c r="BK314"/>
  <c r="J295"/>
  <c r="BK232"/>
  <c r="BK194"/>
  <c r="BK161"/>
  <c r="J275"/>
  <c r="J171"/>
  <c r="BK343"/>
  <c r="J319"/>
  <c r="J290"/>
  <c r="J265"/>
  <c r="BK218"/>
  <c i="2" r="J270"/>
  <c r="BK254"/>
  <c r="J247"/>
  <c r="BK236"/>
  <c r="BK232"/>
  <c r="BK222"/>
  <c r="BK174"/>
  <c r="BK161"/>
  <c r="J143"/>
  <c i="3" r="BK314"/>
  <c r="BK296"/>
  <c r="J284"/>
  <c r="J273"/>
  <c r="BK243"/>
  <c r="J200"/>
  <c r="BK184"/>
  <c r="J169"/>
  <c r="J132"/>
  <c r="J307"/>
  <c r="J286"/>
  <c r="BK263"/>
  <c r="BK232"/>
  <c r="J205"/>
  <c r="BK174"/>
  <c r="BK145"/>
  <c r="J312"/>
  <c r="J188"/>
  <c r="BK259"/>
  <c r="J158"/>
  <c i="4" r="J348"/>
  <c r="J326"/>
  <c r="J310"/>
  <c r="J288"/>
  <c r="BK253"/>
  <c r="BK223"/>
  <c r="BK191"/>
  <c r="BK166"/>
  <c r="J138"/>
  <c r="J262"/>
  <c r="J174"/>
  <c r="BK348"/>
  <c r="J332"/>
  <c r="BK312"/>
  <c r="BK288"/>
  <c r="BK262"/>
  <c r="BK183"/>
  <c r="J143"/>
  <c r="J183"/>
  <c i="2" l="1" r="R135"/>
  <c r="P221"/>
  <c r="R231"/>
  <c r="BK255"/>
  <c r="J255"/>
  <c r="J108"/>
  <c r="BK269"/>
  <c r="J269"/>
  <c r="J109"/>
  <c i="3" r="R129"/>
  <c r="R128"/>
  <c r="R197"/>
  <c r="P245"/>
  <c r="R311"/>
  <c i="2" r="BK158"/>
  <c r="J158"/>
  <c r="J101"/>
  <c r="BK239"/>
  <c r="J239"/>
  <c r="J106"/>
  <c r="R269"/>
  <c i="3" r="BK197"/>
  <c r="J197"/>
  <c r="J101"/>
  <c r="R245"/>
  <c r="P311"/>
  <c i="2" r="P135"/>
  <c r="R201"/>
  <c r="R221"/>
  <c r="R255"/>
  <c r="P300"/>
  <c i="3" r="P140"/>
  <c r="BK207"/>
  <c r="J207"/>
  <c r="J102"/>
  <c r="R220"/>
  <c r="T289"/>
  <c i="2" r="P158"/>
  <c r="P239"/>
  <c r="T276"/>
  <c i="4" r="BK176"/>
  <c r="J176"/>
  <c r="J99"/>
  <c i="2" r="T158"/>
  <c r="R239"/>
  <c r="R238"/>
  <c r="BK276"/>
  <c r="R300"/>
  <c i="3" r="R140"/>
  <c r="BK220"/>
  <c r="J220"/>
  <c r="J103"/>
  <c r="R289"/>
  <c r="R288"/>
  <c i="4" r="R135"/>
  <c r="P229"/>
  <c r="T250"/>
  <c i="2" r="BK201"/>
  <c r="J201"/>
  <c r="J102"/>
  <c r="P231"/>
  <c i="3" r="T140"/>
  <c r="T245"/>
  <c i="4" r="BK209"/>
  <c r="J209"/>
  <c r="J100"/>
  <c r="BK264"/>
  <c r="J264"/>
  <c r="J104"/>
  <c i="2" r="R158"/>
  <c r="BK231"/>
  <c r="J231"/>
  <c r="J104"/>
  <c r="P276"/>
  <c r="P275"/>
  <c r="T300"/>
  <c i="3" r="BK140"/>
  <c r="J140"/>
  <c r="J100"/>
  <c r="BK245"/>
  <c r="J245"/>
  <c r="J104"/>
  <c i="4" r="T135"/>
  <c r="R209"/>
  <c r="P250"/>
  <c r="P256"/>
  <c r="P282"/>
  <c i="2" r="BK135"/>
  <c r="J135"/>
  <c r="J98"/>
  <c r="P201"/>
  <c r="T221"/>
  <c r="P255"/>
  <c r="T269"/>
  <c i="3" r="T129"/>
  <c r="T128"/>
  <c r="P197"/>
  <c r="T197"/>
  <c r="P220"/>
  <c r="BK289"/>
  <c r="J289"/>
  <c r="J106"/>
  <c r="T311"/>
  <c i="4" r="BK135"/>
  <c r="R176"/>
  <c r="T209"/>
  <c r="T229"/>
  <c r="R264"/>
  <c r="T176"/>
  <c i="2" r="P269"/>
  <c i="3" r="T207"/>
  <c r="BK311"/>
  <c r="J311"/>
  <c r="J107"/>
  <c i="2" r="BK221"/>
  <c r="J221"/>
  <c r="J103"/>
  <c r="T231"/>
  <c r="R276"/>
  <c r="R275"/>
  <c r="BK300"/>
  <c r="J300"/>
  <c r="J113"/>
  <c i="3" r="BK129"/>
  <c r="J129"/>
  <c r="J98"/>
  <c r="R207"/>
  <c i="4" r="P135"/>
  <c r="BK229"/>
  <c r="J229"/>
  <c r="J101"/>
  <c r="R256"/>
  <c i="2" r="T135"/>
  <c r="T134"/>
  <c r="T201"/>
  <c r="T239"/>
  <c r="T238"/>
  <c r="T255"/>
  <c i="3" r="P129"/>
  <c r="P128"/>
  <c r="P207"/>
  <c r="T220"/>
  <c r="P289"/>
  <c r="P288"/>
  <c i="4" r="P176"/>
  <c r="P209"/>
  <c r="R229"/>
  <c r="BK250"/>
  <c r="J250"/>
  <c r="J102"/>
  <c r="R250"/>
  <c r="BK256"/>
  <c r="J256"/>
  <c r="J103"/>
  <c r="T256"/>
  <c r="P264"/>
  <c r="T264"/>
  <c r="BK282"/>
  <c r="J282"/>
  <c r="J107"/>
  <c r="R282"/>
  <c r="T282"/>
  <c r="BK299"/>
  <c r="J299"/>
  <c r="J108"/>
  <c r="P299"/>
  <c r="R299"/>
  <c r="T299"/>
  <c r="BK304"/>
  <c r="J304"/>
  <c r="J109"/>
  <c r="P304"/>
  <c r="R304"/>
  <c r="T304"/>
  <c r="BK325"/>
  <c r="J325"/>
  <c r="J111"/>
  <c r="P325"/>
  <c r="P324"/>
  <c r="R325"/>
  <c r="T325"/>
  <c r="T324"/>
  <c r="BK350"/>
  <c r="J350"/>
  <c r="J113"/>
  <c r="P350"/>
  <c r="R350"/>
  <c r="T350"/>
  <c i="2" r="BK155"/>
  <c r="J155"/>
  <c r="J100"/>
  <c r="BK253"/>
  <c r="J253"/>
  <c r="J107"/>
  <c r="BK151"/>
  <c r="J151"/>
  <c r="J99"/>
  <c r="BK297"/>
  <c r="J297"/>
  <c r="J112"/>
  <c i="4" r="BK278"/>
  <c r="J278"/>
  <c r="J105"/>
  <c r="BK347"/>
  <c r="J347"/>
  <c r="J112"/>
  <c r="BE183"/>
  <c r="BE185"/>
  <c r="BE188"/>
  <c r="BE210"/>
  <c r="BE213"/>
  <c r="BE215"/>
  <c r="BE232"/>
  <c i="3" r="BK288"/>
  <c r="J288"/>
  <c r="J105"/>
  <c i="4" r="E123"/>
  <c r="BE150"/>
  <c r="BE153"/>
  <c r="BE158"/>
  <c r="BE163"/>
  <c r="BE171"/>
  <c r="BE177"/>
  <c r="BE197"/>
  <c r="BE145"/>
  <c r="BE161"/>
  <c r="BE166"/>
  <c r="BE174"/>
  <c r="BE180"/>
  <c r="BE191"/>
  <c r="BE194"/>
  <c r="BE204"/>
  <c r="BE218"/>
  <c r="BE223"/>
  <c r="BE242"/>
  <c r="BE251"/>
  <c r="BE253"/>
  <c r="BE257"/>
  <c r="BE265"/>
  <c r="BE267"/>
  <c r="BE275"/>
  <c r="BE302"/>
  <c r="BE314"/>
  <c r="BE317"/>
  <c r="BE328"/>
  <c r="BE334"/>
  <c r="BE337"/>
  <c r="BE339"/>
  <c r="BE341"/>
  <c r="BE348"/>
  <c r="BE351"/>
  <c r="BE353"/>
  <c r="BE354"/>
  <c i="3" r="BK139"/>
  <c r="J139"/>
  <c r="J99"/>
  <c i="4" r="J127"/>
  <c r="BE136"/>
  <c r="BE143"/>
  <c r="BE225"/>
  <c r="BE234"/>
  <c r="BE272"/>
  <c r="BE279"/>
  <c r="BE310"/>
  <c r="BE319"/>
  <c r="BE322"/>
  <c r="BE326"/>
  <c r="BE330"/>
  <c r="F92"/>
  <c r="BE138"/>
  <c r="BE147"/>
  <c r="BE202"/>
  <c r="BE230"/>
  <c r="BE262"/>
  <c r="BE270"/>
  <c r="BE283"/>
  <c r="BE288"/>
  <c r="BE290"/>
  <c r="BE295"/>
  <c r="BE296"/>
  <c r="BE297"/>
  <c r="BE300"/>
  <c r="BE305"/>
  <c r="BE312"/>
  <c r="BE332"/>
  <c r="BE343"/>
  <c r="BE345"/>
  <c i="2" r="BK238"/>
  <c r="J238"/>
  <c r="J105"/>
  <c i="3" r="BE188"/>
  <c r="BE190"/>
  <c r="BE246"/>
  <c r="BE286"/>
  <c r="BE307"/>
  <c r="BE309"/>
  <c r="BE314"/>
  <c r="BE158"/>
  <c r="BE167"/>
  <c r="BE171"/>
  <c r="BE184"/>
  <c r="BE198"/>
  <c r="BE205"/>
  <c r="BE241"/>
  <c r="BE263"/>
  <c r="BE292"/>
  <c r="BE303"/>
  <c i="2" r="J276"/>
  <c r="J111"/>
  <c i="3" r="BE132"/>
  <c r="BE134"/>
  <c r="BE145"/>
  <c r="BE149"/>
  <c r="BE154"/>
  <c r="BE193"/>
  <c r="BE214"/>
  <c r="BE238"/>
  <c r="BE243"/>
  <c r="BE259"/>
  <c r="BE267"/>
  <c r="BE274"/>
  <c r="BE279"/>
  <c r="BE294"/>
  <c r="BE305"/>
  <c r="E85"/>
  <c r="F92"/>
  <c r="BE137"/>
  <c r="BE141"/>
  <c r="BE164"/>
  <c r="BE186"/>
  <c r="BE234"/>
  <c r="BE275"/>
  <c r="BE276"/>
  <c r="BE283"/>
  <c r="BE301"/>
  <c r="J89"/>
  <c r="BE143"/>
  <c r="BE146"/>
  <c r="BE150"/>
  <c r="BE156"/>
  <c r="BE174"/>
  <c r="BE177"/>
  <c r="BE179"/>
  <c r="BE195"/>
  <c r="BE216"/>
  <c r="BE221"/>
  <c r="BE232"/>
  <c r="BE240"/>
  <c r="BE254"/>
  <c r="BE271"/>
  <c r="BE284"/>
  <c r="BE296"/>
  <c r="BE298"/>
  <c r="BE130"/>
  <c r="BE152"/>
  <c r="BE161"/>
  <c r="BE169"/>
  <c r="BE200"/>
  <c r="BE203"/>
  <c r="BE208"/>
  <c r="BE211"/>
  <c r="BE218"/>
  <c r="BE236"/>
  <c r="BE249"/>
  <c r="BE273"/>
  <c r="BE282"/>
  <c r="BE290"/>
  <c r="BE312"/>
  <c r="BE315"/>
  <c i="2" r="E123"/>
  <c r="F130"/>
  <c r="BE141"/>
  <c r="BE143"/>
  <c r="BE146"/>
  <c r="BE149"/>
  <c r="BE152"/>
  <c r="BE156"/>
  <c r="BE165"/>
  <c r="BE174"/>
  <c r="BE176"/>
  <c r="BE188"/>
  <c r="BE202"/>
  <c r="BE205"/>
  <c r="BE224"/>
  <c r="BE226"/>
  <c r="BE229"/>
  <c r="BE232"/>
  <c r="BE234"/>
  <c r="BE236"/>
  <c r="BE240"/>
  <c r="BE243"/>
  <c r="BE245"/>
  <c r="BE247"/>
  <c r="BE249"/>
  <c r="BE251"/>
  <c r="BE254"/>
  <c r="BE256"/>
  <c r="BE258"/>
  <c r="BE263"/>
  <c r="BE265"/>
  <c r="BE267"/>
  <c r="BE270"/>
  <c r="BE273"/>
  <c r="BE277"/>
  <c r="BE279"/>
  <c r="BE281"/>
  <c r="BE283"/>
  <c r="BE285"/>
  <c r="BE287"/>
  <c r="BE289"/>
  <c r="BE298"/>
  <c r="BE301"/>
  <c r="BE304"/>
  <c r="J89"/>
  <c r="BE139"/>
  <c r="BE148"/>
  <c r="BE198"/>
  <c r="BE208"/>
  <c r="BE210"/>
  <c r="BE212"/>
  <c r="BE214"/>
  <c r="BE216"/>
  <c r="BE219"/>
  <c r="BE222"/>
  <c i="1" r="BB95"/>
  <c r="BA95"/>
  <c r="AW95"/>
  <c i="2" r="BE145"/>
  <c r="BE147"/>
  <c r="BE159"/>
  <c r="BE168"/>
  <c r="BE171"/>
  <c i="1" r="BC95"/>
  <c i="2" r="BE136"/>
  <c r="BE161"/>
  <c r="BE291"/>
  <c r="BE293"/>
  <c r="BE295"/>
  <c r="BE303"/>
  <c i="4" r="F37"/>
  <c i="1" r="BD97"/>
  <c i="3" r="F36"/>
  <c i="1" r="BC96"/>
  <c i="2" r="F37"/>
  <c i="1" r="BD95"/>
  <c i="3" r="F37"/>
  <c i="1" r="BD96"/>
  <c i="4" r="F34"/>
  <c i="1" r="BA97"/>
  <c i="4" r="J34"/>
  <c i="1" r="AW97"/>
  <c i="3" r="F35"/>
  <c i="1" r="BB96"/>
  <c i="4" r="F36"/>
  <c i="1" r="BC97"/>
  <c i="3" r="J34"/>
  <c i="1" r="AW96"/>
  <c i="4" r="F35"/>
  <c i="1" r="BB97"/>
  <c i="3" r="F34"/>
  <c i="1" r="BA96"/>
  <c i="4" l="1" r="R281"/>
  <c r="T281"/>
  <c i="2" r="T275"/>
  <c r="T133"/>
  <c i="4" r="P134"/>
  <c r="BK134"/>
  <c r="J134"/>
  <c r="J97"/>
  <c i="3" r="T139"/>
  <c r="T288"/>
  <c i="4" r="R324"/>
  <c i="3" r="P139"/>
  <c r="P127"/>
  <c i="1" r="AU96"/>
  <c i="2" r="BK275"/>
  <c r="J275"/>
  <c r="J110"/>
  <c i="4" r="R134"/>
  <c r="R133"/>
  <c r="P281"/>
  <c i="2" r="P238"/>
  <c i="4" r="T134"/>
  <c r="T133"/>
  <c i="3" r="R139"/>
  <c r="R127"/>
  <c i="2" r="P134"/>
  <c r="P133"/>
  <c i="1" r="AU95"/>
  <c i="2" r="R134"/>
  <c r="R133"/>
  <c i="3" r="BK128"/>
  <c r="J128"/>
  <c r="J97"/>
  <c i="4" r="J135"/>
  <c r="J98"/>
  <c i="2" r="BK134"/>
  <c r="J134"/>
  <c r="J97"/>
  <c i="4" r="BK281"/>
  <c r="J281"/>
  <c r="J106"/>
  <c r="BK324"/>
  <c r="J324"/>
  <c r="J110"/>
  <c i="3" r="BK127"/>
  <c r="J127"/>
  <c i="2" r="BK133"/>
  <c r="J133"/>
  <c r="J30"/>
  <c i="1" r="AG95"/>
  <c i="3" r="J30"/>
  <c i="1" r="AG96"/>
  <c i="4" r="F33"/>
  <c i="1" r="AZ97"/>
  <c r="BC94"/>
  <c r="W32"/>
  <c r="BA94"/>
  <c r="W30"/>
  <c i="3" r="F33"/>
  <c i="1" r="AZ96"/>
  <c i="2" r="F33"/>
  <c i="1" r="AZ95"/>
  <c i="3" r="J33"/>
  <c i="1" r="AV96"/>
  <c r="AT96"/>
  <c i="4" r="J33"/>
  <c i="1" r="AV97"/>
  <c r="AT97"/>
  <c i="2" r="J33"/>
  <c i="1" r="AV95"/>
  <c r="AT95"/>
  <c r="BB94"/>
  <c r="W31"/>
  <c r="BD94"/>
  <c r="W33"/>
  <c i="3" l="1" r="T127"/>
  <c i="4" r="P133"/>
  <c i="1" r="AU97"/>
  <c i="4" r="BK133"/>
  <c r="J133"/>
  <c r="J96"/>
  <c i="1" r="AN96"/>
  <c i="3" r="J96"/>
  <c i="1" r="AN95"/>
  <c i="2" r="J96"/>
  <c i="3" r="J39"/>
  <c i="2" r="J39"/>
  <c i="1" r="AU94"/>
  <c r="AX94"/>
  <c r="AY94"/>
  <c r="AZ94"/>
  <c r="W29"/>
  <c r="AW94"/>
  <c r="AK30"/>
  <c i="4" l="1" r="J30"/>
  <c i="1" r="AG97"/>
  <c r="AG94"/>
  <c r="AK26"/>
  <c r="AV94"/>
  <c r="AK29"/>
  <c r="AK35"/>
  <c i="4" l="1" r="J39"/>
  <c i="1" r="AN97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<sst xmlns="http://schemas.openxmlformats.org/spreadsheetml/2006/main">
  <si>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</si>
  <si>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</si>
  <si>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</si>
  <si>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</si>
  <si>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</si>
  <si>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{da1ef70b-e42e-43b5-b383-89dab7069ccf}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</si>
  <si>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</si>
  <si>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</si>
  <si>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</si>
  <si>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</si>
  <si>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</si>
  <si>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</si>
  <si>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</si>
  <si>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</si>
  <si>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ZN2022_011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</si>
  <si>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</si>
  <si>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</si>
  <si>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Nový magistrát</t>
  </si>
  <si>
    <t>KSO:</t>
  </si>
  <si>
    <t>CC-CZ:</t>
  </si>
  <si>
    <t>Místo:</t>
  </si>
  <si>
    <t xml:space="preserve"> </t>
  </si>
  <si>
    <t>Datum:</t>
  </si>
  <si>
    <t>10. 2. 2022</t>
  </si>
  <si>
    <t>Zadavatel:</t>
  </si>
  <si>
    <t>IČ:</t>
  </si>
  <si>
    <t>Statutární město Liberec</t>
  </si>
  <si>
    <t>DIČ:</t>
  </si>
  <si>
    <t>Uchazeč:</t>
  </si>
  <si>
    <t>Vyplň údaj</t>
  </si>
  <si>
    <t>Projektant:</t>
  </si>
  <si>
    <t>Projektový atelier DAVID</t>
  </si>
  <si>
    <t>True</t>
  </si>
  <si>
    <t>Zpracovatel:</t>
  </si>
  <si>
    <t>Bc. Zuzana Kosáková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</si>
  <si>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</si>
  <si>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</si>
  <si>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</si>
  <si>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</si>
  <si>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</si>
  <si>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</si>
  <si>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</si>
  <si>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</si>
  <si>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</si>
  <si>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</si>
  <si>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</si>
  <si>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</si>
  <si>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</si>
  <si>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</si>
  <si>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</si>
  <si>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</si>
  <si>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</si>
  <si>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</si>
  <si>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</si>
  <si>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</si>
  <si>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</si>
  <si>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</si>
  <si>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</si>
  <si>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</si>
  <si>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</si>
  <si>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</si>
  <si>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</si>
  <si>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</si>
  <si>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</si>
  <si>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</si>
  <si>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</si>
  <si>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</si>
  <si>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</si>
  <si>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</si>
  <si>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</si>
  <si>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</si>
  <si>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</si>
  <si>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</si>
  <si>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</si>
  <si>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</si>
  <si>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</si>
  <si>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</si>
  <si>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</si>
  <si>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</si>
  <si>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</si>
  <si>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</si>
  <si>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701</t>
  </si>
  <si>
    <t>Oprava dvorní fasády</t>
  </si>
  <si>
    <t>STA</t>
  </si>
  <si>
    <t>1</t>
  </si>
  <si>
    <t>{e03f4a59-f77d-4039-bdba-40d733410b2b}</t>
  </si>
  <si>
    <t>2</t>
  </si>
  <si>
    <t>SO 702</t>
  </si>
  <si>
    <t>Střešní záchytný systém</t>
  </si>
  <si>
    <t>{2fb896ae-e330-44c0-ac53-2052461d9e38}</t>
  </si>
  <si>
    <t>SO 703</t>
  </si>
  <si>
    <t>Opěrná zídka a zpevněné plochy</t>
  </si>
  <si>
    <t>{7cc171df-2ff7-4f67-a994-68356d96006b}</t>
  </si>
  <si>
    <t>KRYCÍ LIST SOUPISU PRACÍ</t>
  </si>
  <si>
    <t>Objekt:</t>
  </si>
  <si>
    <t>SO 701 - Oprava dvorní fasády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</si>
  <si>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</si>
  <si>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</si>
  <si>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</si>
  <si>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</si>
  <si>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</si>
  <si>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</si>
  <si>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</si>
  <si>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</si>
  <si>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</si>
  <si>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</si>
  <si>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</si>
  <si>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</si>
  <si>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</si>
  <si>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</si>
  <si>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</si>
  <si>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725 - Zdravotechnika</t>
  </si>
  <si>
    <t xml:space="preserve">    764 - Konstrukce klempířské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</si>
  <si>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</si>
  <si>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</si>
  <si>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</si>
  <si>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VRN5 - Finanční náklady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</si>
  <si>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</si>
  <si>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</si>
  <si>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</si>
  <si>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</si>
  <si>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</si>
  <si>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</si>
  <si>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</si>
  <si>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</si>
  <si>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</si>
  <si>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</si>
  <si>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</si>
  <si>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</si>
  <si>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</si>
  <si>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</si>
  <si>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</si>
  <si>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</si>
  <si>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</si>
  <si>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</si>
  <si>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</si>
  <si>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122211101</t>
  </si>
  <si>
    <t>Odkopávky a prokopávky v hornině třídy těžitelnosti I, skupiny 3 ručně</t>
  </si>
  <si>
    <t>m3</t>
  </si>
  <si>
    <t>CS ÚRS 2022 01</t>
  </si>
  <si>
    <t>4</t>
  </si>
  <si>
    <t>1299290884</t>
  </si>
  <si>
    <t>Online PSC</t>
  </si>
  <si>
    <t>https://podminky.urs.cz/item/CS_URS_2022_01/122211101</t>
  </si>
  <si>
    <t>VV</t>
  </si>
  <si>
    <t>(12,864+0,788+2,66+0,68+2,25+0,82+0,29+3,87+0,82+0,355+7,091)*0,5*0,5</t>
  </si>
  <si>
    <t>174111101</t>
  </si>
  <si>
    <t>Zásyp jam, šachet rýh nebo kolem objektů sypaninou se zhutněním ručně</t>
  </si>
  <si>
    <t>-10827215</t>
  </si>
  <si>
    <t>https://podminky.urs.cz/item/CS_URS_2022_01/174111101</t>
  </si>
  <si>
    <t>3</t>
  </si>
  <si>
    <t>183111213</t>
  </si>
  <si>
    <t>Jamky pro výsadbu s výměnou 50 % půdy zeminy tř 1 až 4 obj přes 0,005 do 0,01 m3 v rovině a svahu do 1:5</t>
  </si>
  <si>
    <t>kus</t>
  </si>
  <si>
    <t>1911695652</t>
  </si>
  <si>
    <t>https://podminky.urs.cz/item/CS_URS_2022_01/183111213</t>
  </si>
  <si>
    <t>M</t>
  </si>
  <si>
    <t>10321100</t>
  </si>
  <si>
    <t>zahradní substrát pro výsadbu VL</t>
  </si>
  <si>
    <t>8</t>
  </si>
  <si>
    <t>-230240861</t>
  </si>
  <si>
    <t>6*0,005 "Přepočtené koeficientem množství</t>
  </si>
  <si>
    <t>5</t>
  </si>
  <si>
    <t>1842111.R1</t>
  </si>
  <si>
    <t xml:space="preserve">Výsadba rostlin s balem do 100 mm </t>
  </si>
  <si>
    <t>-2115379355</t>
  </si>
  <si>
    <t>6</t>
  </si>
  <si>
    <t>02650483.R1</t>
  </si>
  <si>
    <t>přísavník</t>
  </si>
  <si>
    <t>1298399050</t>
  </si>
  <si>
    <t>7</t>
  </si>
  <si>
    <t>02650483.R2</t>
  </si>
  <si>
    <t>břečťan</t>
  </si>
  <si>
    <t>-51735435</t>
  </si>
  <si>
    <t>1848132.R1</t>
  </si>
  <si>
    <t xml:space="preserve">Ochrana rostlin proti poničení </t>
  </si>
  <si>
    <t>soub.</t>
  </si>
  <si>
    <t>-232552134</t>
  </si>
  <si>
    <t>9</t>
  </si>
  <si>
    <t>1848171.R1</t>
  </si>
  <si>
    <t>Řez a odstranění popínavých rostlin z fasády</t>
  </si>
  <si>
    <t>m2</t>
  </si>
  <si>
    <t>-1573641004</t>
  </si>
  <si>
    <t>40+60</t>
  </si>
  <si>
    <t>Svislé a kompletní konstrukce</t>
  </si>
  <si>
    <t>10</t>
  </si>
  <si>
    <t>319202115</t>
  </si>
  <si>
    <t>Dodatečná izolace smíšeného zdiva tl přes 600 do 900 mm nízkotlakou injektáží silikonovou mikroemulzí</t>
  </si>
  <si>
    <t>m</t>
  </si>
  <si>
    <t>-1117141793</t>
  </si>
  <si>
    <t>https://podminky.urs.cz/item/CS_URS_2022_01/319202115</t>
  </si>
  <si>
    <t>(12,864+0,788+2,66+0,68+2,25+0,82+0,29+3,87+0,82+0,355+7,091)</t>
  </si>
  <si>
    <t>Komunikace pozemní</t>
  </si>
  <si>
    <t>60</t>
  </si>
  <si>
    <t>564462R</t>
  </si>
  <si>
    <t xml:space="preserve">Zřízení podkladu pro umístění sila omítkových směsí, dočasné stanoviště </t>
  </si>
  <si>
    <t>-1846679587</t>
  </si>
  <si>
    <t>P</t>
  </si>
  <si>
    <t>Poznámka k položce:_x000d_
Cena včetně nákladů na dovoz, položení a následný odvoz a likvidaci materiálu.</t>
  </si>
  <si>
    <t>Úpravy povrchů, podlahy a osazování výplní</t>
  </si>
  <si>
    <t>62</t>
  </si>
  <si>
    <t>619996117</t>
  </si>
  <si>
    <t>Ochrana stavebních konstrukcí a samostatných prvků včetně pozdějšího odstranění obedněním z OSB desek podlahy</t>
  </si>
  <si>
    <t>CS ÚRS 2023 02</t>
  </si>
  <si>
    <t>-2026540577</t>
  </si>
  <si>
    <t>https://podminky.urs.cz/item/CS_URS_2023_02/619996117</t>
  </si>
  <si>
    <t>11</t>
  </si>
  <si>
    <t>622131101</t>
  </si>
  <si>
    <t>Cementový postřik vnějších stěn nanášený celoplošně ručně</t>
  </si>
  <si>
    <t>2110430100</t>
  </si>
  <si>
    <t>https://podminky.urs.cz/item/CS_URS_2022_01/622131101</t>
  </si>
  <si>
    <t>utěsnění zainjektovaných vrtů</t>
  </si>
  <si>
    <t>(12,864+0,788+2,66+0,68+2,25+0,82+0,29+3,87+0,82+0,355+7,091)*0,2</t>
  </si>
  <si>
    <t>12</t>
  </si>
  <si>
    <t>622151001</t>
  </si>
  <si>
    <t>Penetrační akrylátový nátěr vnějších pastovitých tenkovrstvých omítek stěn</t>
  </si>
  <si>
    <t>-104594963</t>
  </si>
  <si>
    <t>https://podminky.urs.cz/item/CS_URS_2022_01/622151001</t>
  </si>
  <si>
    <t xml:space="preserve">657,9   "měřeno digitálně</t>
  </si>
  <si>
    <t>13</t>
  </si>
  <si>
    <t>622311341</t>
  </si>
  <si>
    <t>Vápenná omítka štuková dvouvrstvá vnějších stěn nanášená strojně</t>
  </si>
  <si>
    <t>-211921626</t>
  </si>
  <si>
    <t>https://podminky.urs.cz/item/CS_URS_2022_01/622311341</t>
  </si>
  <si>
    <t>14</t>
  </si>
  <si>
    <t>622311391</t>
  </si>
  <si>
    <t>Příplatek k vápenné omítce vnějších stěn za každých dalších 5 mm tloušťky strojně</t>
  </si>
  <si>
    <t>-1364242770</t>
  </si>
  <si>
    <t>https://podminky.urs.cz/item/CS_URS_2022_01/622311391</t>
  </si>
  <si>
    <t xml:space="preserve">657,9*2    "tl. 25mm</t>
  </si>
  <si>
    <t>61</t>
  </si>
  <si>
    <t>625681012</t>
  </si>
  <si>
    <t>Ochrana proti holubům hrotový systém dvouřadý, účinná šíře 15 cm</t>
  </si>
  <si>
    <t>1223921108</t>
  </si>
  <si>
    <t>https://podminky.urs.cz/item/CS_URS_2023_02/625681012</t>
  </si>
  <si>
    <t>629991001</t>
  </si>
  <si>
    <t>Zakrytí podélných ploch fólií volně položenou</t>
  </si>
  <si>
    <t>378733375</t>
  </si>
  <si>
    <t>https://podminky.urs.cz/item/CS_URS_2022_01/629991001</t>
  </si>
  <si>
    <t xml:space="preserve">(12,864+0,788+2,66+0,68+2,25+0,82+0,29+3,87+0,82+0,355+7,091)*1,1   "u fasády</t>
  </si>
  <si>
    <t>parapety</t>
  </si>
  <si>
    <t>1,0*3*0,3</t>
  </si>
  <si>
    <t>0,4*0,3</t>
  </si>
  <si>
    <t>2,0*4*0,3</t>
  </si>
  <si>
    <t>0,4*(8+4)*0,3</t>
  </si>
  <si>
    <t>2,0*3*0,3</t>
  </si>
  <si>
    <t>1,0*0,3</t>
  </si>
  <si>
    <t xml:space="preserve">10    "ostatní</t>
  </si>
  <si>
    <t>Součet</t>
  </si>
  <si>
    <t>16</t>
  </si>
  <si>
    <t>629991011</t>
  </si>
  <si>
    <t>Zakrytí výplní otvorů a svislých ploch fólií přilepenou lepící páskou</t>
  </si>
  <si>
    <t>130065110</t>
  </si>
  <si>
    <t>https://podminky.urs.cz/item/CS_URS_2022_01/629991011</t>
  </si>
  <si>
    <t>2,3*1,0*3</t>
  </si>
  <si>
    <t>1,6*0,4</t>
  </si>
  <si>
    <t>2,0*0,6*4</t>
  </si>
  <si>
    <t>0,8*0,4*(8+4)</t>
  </si>
  <si>
    <t>3,0*2,0*3</t>
  </si>
  <si>
    <t>1,7*2,5</t>
  </si>
  <si>
    <t>1,0*2,5</t>
  </si>
  <si>
    <t>17</t>
  </si>
  <si>
    <t>629995101</t>
  </si>
  <si>
    <t>Očištění vnějších ploch tlakovou vodou</t>
  </si>
  <si>
    <t>1767913045</t>
  </si>
  <si>
    <t>https://podminky.urs.cz/item/CS_URS_2022_01/629995101</t>
  </si>
  <si>
    <t>Ostatní konstrukce a práce, bourání</t>
  </si>
  <si>
    <t>18</t>
  </si>
  <si>
    <t>941211111</t>
  </si>
  <si>
    <t>Montáž lešení řadového rámového lehkého zatížení do 200 kg/m2 š přes 0,6 do 0,9 m v do 10 m</t>
  </si>
  <si>
    <t>331580362</t>
  </si>
  <si>
    <t>https://podminky.urs.cz/item/CS_URS_2022_01/941211111</t>
  </si>
  <si>
    <t>657,9*1,15</t>
  </si>
  <si>
    <t>19</t>
  </si>
  <si>
    <t>941211211</t>
  </si>
  <si>
    <t>Příplatek k lešení řadovému rámovému lehkému š 0,9 m v přes 10 do 25 m za první a ZKD den použití</t>
  </si>
  <si>
    <t>464231751</t>
  </si>
  <si>
    <t>https://podminky.urs.cz/item/CS_URS_2022_01/941211211</t>
  </si>
  <si>
    <t xml:space="preserve">756,585*30*2   "předpoklad užití 2 měsíce</t>
  </si>
  <si>
    <t>20</t>
  </si>
  <si>
    <t>941211811</t>
  </si>
  <si>
    <t>Demontáž lešení řadového rámového lehkého zatížení do 200 kg/m2 š přes 0,6 do 0,9 m v do 10 m</t>
  </si>
  <si>
    <t>164210329</t>
  </si>
  <si>
    <t>https://podminky.urs.cz/item/CS_URS_2022_01/941211811</t>
  </si>
  <si>
    <t>944511111</t>
  </si>
  <si>
    <t>Montáž ochranné sítě z textilie z umělých vláken</t>
  </si>
  <si>
    <t>-2026249671</t>
  </si>
  <si>
    <t>https://podminky.urs.cz/item/CS_URS_2022_01/944511111</t>
  </si>
  <si>
    <t>22</t>
  </si>
  <si>
    <t>944511211</t>
  </si>
  <si>
    <t>Příplatek k ochranné síti za první a ZKD den použití</t>
  </si>
  <si>
    <t>411763841</t>
  </si>
  <si>
    <t>https://podminky.urs.cz/item/CS_URS_2022_01/944511211</t>
  </si>
  <si>
    <t>23</t>
  </si>
  <si>
    <t>944511811</t>
  </si>
  <si>
    <t>Demontáž ochranné sítě z textilie z umělých vláken</t>
  </si>
  <si>
    <t>713806175</t>
  </si>
  <si>
    <t>https://podminky.urs.cz/item/CS_URS_2022_01/944511811</t>
  </si>
  <si>
    <t>24</t>
  </si>
  <si>
    <t>978015391</t>
  </si>
  <si>
    <t>Otlučení (osekání) vnější vápenné nebo vápenocementové omítky stupně členitosti 1 a 2 v rozsahu přes 80 do 100 %</t>
  </si>
  <si>
    <t>-780362981</t>
  </si>
  <si>
    <t>https://podminky.urs.cz/item/CS_URS_2022_01/978015391</t>
  </si>
  <si>
    <t>25</t>
  </si>
  <si>
    <t>978023411</t>
  </si>
  <si>
    <t>Vyškrabání spár zdiva cihelného mimo komínového</t>
  </si>
  <si>
    <t>918265123</t>
  </si>
  <si>
    <t>https://podminky.urs.cz/item/CS_URS_2022_01/978023411</t>
  </si>
  <si>
    <t>997</t>
  </si>
  <si>
    <t>Přesun sutě</t>
  </si>
  <si>
    <t>26</t>
  </si>
  <si>
    <t>997013153</t>
  </si>
  <si>
    <t>Vnitrostaveništní doprava suti a vybouraných hmot pro budovy v přes 9 do 12 m s omezením mechanizace</t>
  </si>
  <si>
    <t>t</t>
  </si>
  <si>
    <t>803530140</t>
  </si>
  <si>
    <t>https://podminky.urs.cz/item/CS_URS_2022_01/997013153</t>
  </si>
  <si>
    <t>27</t>
  </si>
  <si>
    <t>997013501</t>
  </si>
  <si>
    <t>Odvoz suti a vybouraných hmot na skládku nebo meziskládku do 1 km se složením</t>
  </si>
  <si>
    <t>331673307</t>
  </si>
  <si>
    <t>https://podminky.urs.cz/item/CS_URS_2022_01/997013501</t>
  </si>
  <si>
    <t>28</t>
  </si>
  <si>
    <t>997013509</t>
  </si>
  <si>
    <t>Příplatek k odvozu suti a vybouraných hmot na skládku ZKD 1 km přes 1 km</t>
  </si>
  <si>
    <t>1465408806</t>
  </si>
  <si>
    <t>https://podminky.urs.cz/item/CS_URS_2022_01/997013509</t>
  </si>
  <si>
    <t>48,248*14 "Přepočtené koeficientem množství</t>
  </si>
  <si>
    <t>29</t>
  </si>
  <si>
    <t>997013871</t>
  </si>
  <si>
    <t xml:space="preserve">Poplatek za uložení stavebního odpadu na recyklační skládce (skládkovné) směsného stavebního a demoličního kód odpadu  17 09 04</t>
  </si>
  <si>
    <t>-1755988027</t>
  </si>
  <si>
    <t>https://podminky.urs.cz/item/CS_URS_2022_01/997013871</t>
  </si>
  <si>
    <t>998</t>
  </si>
  <si>
    <t>Přesun hmot</t>
  </si>
  <si>
    <t>30</t>
  </si>
  <si>
    <t>998011003</t>
  </si>
  <si>
    <t>Přesun hmot pro budovy zděné v přes 12 do 24 m</t>
  </si>
  <si>
    <t>-1115378443</t>
  </si>
  <si>
    <t>https://podminky.urs.cz/item/CS_URS_2022_01/998011003</t>
  </si>
  <si>
    <t>58</t>
  </si>
  <si>
    <t>998018003</t>
  </si>
  <si>
    <t>Přesun hmot pro budovy občanské výstavby, bydlení, výrobu a služby ruční - bez užití mechanizace vodorovná dopravní vzdálenost do 100 m pro budovy s jakoukoliv nosnou konstrukcí výšky přes 12 do 24 m</t>
  </si>
  <si>
    <t>-1882404188</t>
  </si>
  <si>
    <t>https://podminky.urs.cz/item/CS_URS_2023_02/998018003</t>
  </si>
  <si>
    <t>59</t>
  </si>
  <si>
    <t>998018011</t>
  </si>
  <si>
    <t>Přesun hmot pro budovy občanské výstavby, bydlení, výrobu a služby ruční - bez užití mechanizace Příplatek k cenám za ruční zvětšený přesun přes vymezenou největší dopravní vzdálenost za každých dalších i započatých 100 m</t>
  </si>
  <si>
    <t>1354310452</t>
  </si>
  <si>
    <t>https://podminky.urs.cz/item/CS_URS_2023_02/998018011</t>
  </si>
  <si>
    <t>PSV</t>
  </si>
  <si>
    <t>Práce a dodávky PSV</t>
  </si>
  <si>
    <t>711</t>
  </si>
  <si>
    <t>Izolace proti vodě, vlhkosti a plynům</t>
  </si>
  <si>
    <t>31</t>
  </si>
  <si>
    <t>711191011</t>
  </si>
  <si>
    <t>Provedení adhezního můstku na svislé ploše</t>
  </si>
  <si>
    <t>1852660525</t>
  </si>
  <si>
    <t>https://podminky.urs.cz/item/CS_URS_2022_01/711191011</t>
  </si>
  <si>
    <t xml:space="preserve">6,9   "měřeno digitálně</t>
  </si>
  <si>
    <t>32</t>
  </si>
  <si>
    <t>58581220</t>
  </si>
  <si>
    <t>adhezní můstek pod izolační a vyrovnávací lepící hmoty</t>
  </si>
  <si>
    <t>kg</t>
  </si>
  <si>
    <t>124617847</t>
  </si>
  <si>
    <t>6,9*0,1265 "Přepočtené koeficientem množství</t>
  </si>
  <si>
    <t>33</t>
  </si>
  <si>
    <t>711192202</t>
  </si>
  <si>
    <t>Provedení izolace proti zemní vlhkosti hydroizolační stěrkou svislé na zdivu, 2 vrstvy</t>
  </si>
  <si>
    <t>-1782484006</t>
  </si>
  <si>
    <t>https://podminky.urs.cz/item/CS_URS_2022_01/711192202</t>
  </si>
  <si>
    <t>34</t>
  </si>
  <si>
    <t>585810.R1</t>
  </si>
  <si>
    <t>hydroizolační cementová stěrka pro dodatečné utěsnění sklepa a zasolených podkladů - tl. 10mm=15 kg/m2 - předpoklad tl. min 2cm</t>
  </si>
  <si>
    <t>614680030</t>
  </si>
  <si>
    <t>6,9*31,5 "Přepočtené koeficientem množství</t>
  </si>
  <si>
    <t>35</t>
  </si>
  <si>
    <t>998711101</t>
  </si>
  <si>
    <t>Přesun hmot tonážní pro izolace proti vodě, vlhkosti a plynům v objektech v do 6 m</t>
  </si>
  <si>
    <t>911961910</t>
  </si>
  <si>
    <t>https://podminky.urs.cz/item/CS_URS_2022_01/998711101</t>
  </si>
  <si>
    <t>36</t>
  </si>
  <si>
    <t>998711181</t>
  </si>
  <si>
    <t>Příplatek k přesunu hmot tonážní 711 prováděný bez použití mechanizace</t>
  </si>
  <si>
    <t>-867171678</t>
  </si>
  <si>
    <t>https://podminky.urs.cz/item/CS_URS_2022_01/998711181</t>
  </si>
  <si>
    <t>725</t>
  </si>
  <si>
    <t>Zdravotechnika</t>
  </si>
  <si>
    <t>37</t>
  </si>
  <si>
    <t>7252411.R1</t>
  </si>
  <si>
    <t>Odstavení jednotky, odpojení a demontáž kondenzátoru (nebo jeho ochranu) na fasádě</t>
  </si>
  <si>
    <t>soubor</t>
  </si>
  <si>
    <t>1927041368</t>
  </si>
  <si>
    <t>764</t>
  </si>
  <si>
    <t>Konstrukce klempířské</t>
  </si>
  <si>
    <t>38</t>
  </si>
  <si>
    <t>764001901</t>
  </si>
  <si>
    <t>Napojení klempířských konstrukcí na stávající délky spoje do 0,5 m</t>
  </si>
  <si>
    <t>-1870165284</t>
  </si>
  <si>
    <t>https://podminky.urs.cz/item/CS_URS_2022_01/764001901</t>
  </si>
  <si>
    <t>39</t>
  </si>
  <si>
    <t>764004863</t>
  </si>
  <si>
    <t>Demontáž svodu k dalšímu použití</t>
  </si>
  <si>
    <t>644298126</t>
  </si>
  <si>
    <t>https://podminky.urs.cz/item/CS_URS_2022_01/764004863</t>
  </si>
  <si>
    <t>16,5</t>
  </si>
  <si>
    <t>2*19,8</t>
  </si>
  <si>
    <t>40</t>
  </si>
  <si>
    <t>764508131</t>
  </si>
  <si>
    <t>Montáž kruhového svodu</t>
  </si>
  <si>
    <t>740808797</t>
  </si>
  <si>
    <t>https://podminky.urs.cz/item/CS_URS_2022_01/764508131</t>
  </si>
  <si>
    <t>41</t>
  </si>
  <si>
    <t>998764103</t>
  </si>
  <si>
    <t>Přesun hmot tonážní pro konstrukce klempířské v objektech v přes 12 do 24 m</t>
  </si>
  <si>
    <t>-2024406963</t>
  </si>
  <si>
    <t>https://podminky.urs.cz/item/CS_URS_2022_01/998764103</t>
  </si>
  <si>
    <t>42</t>
  </si>
  <si>
    <t>998764181</t>
  </si>
  <si>
    <t>Příplatek k přesunu hmot tonážní 764 prováděný bez použití mechanizace</t>
  </si>
  <si>
    <t>-1888476379</t>
  </si>
  <si>
    <t>https://podminky.urs.cz/item/CS_URS_2022_01/998764181</t>
  </si>
  <si>
    <t>783</t>
  </si>
  <si>
    <t>Dokončovací práce - nátěry</t>
  </si>
  <si>
    <t>43</t>
  </si>
  <si>
    <t>783823135</t>
  </si>
  <si>
    <t>Penetrační silikonový nátěr hladkých, tenkovrstvých zrnitých nebo štukových omítek</t>
  </si>
  <si>
    <t>-1268867671</t>
  </si>
  <si>
    <t>https://podminky.urs.cz/item/CS_URS_2022_01/783823135</t>
  </si>
  <si>
    <t>44</t>
  </si>
  <si>
    <t>783826315</t>
  </si>
  <si>
    <t>Mikroarmovací silikonový nátěr omítek</t>
  </si>
  <si>
    <t>745695814</t>
  </si>
  <si>
    <t>https://podminky.urs.cz/item/CS_URS_2022_01/783826315</t>
  </si>
  <si>
    <t>VRN</t>
  </si>
  <si>
    <t>Vedlejší rozpočtové náklady</t>
  </si>
  <si>
    <t>VRN3</t>
  </si>
  <si>
    <t>Zařízení staveniště</t>
  </si>
  <si>
    <t>45</t>
  </si>
  <si>
    <t>032103000</t>
  </si>
  <si>
    <t>Náklady na stavební buňky</t>
  </si>
  <si>
    <t>1024</t>
  </si>
  <si>
    <t>535801494</t>
  </si>
  <si>
    <t>https://podminky.urs.cz/item/CS_URS_2022_01/032103000</t>
  </si>
  <si>
    <t>46</t>
  </si>
  <si>
    <t>032503000</t>
  </si>
  <si>
    <t>Skládky na staveništi</t>
  </si>
  <si>
    <t>1090866682</t>
  </si>
  <si>
    <t>https://podminky.urs.cz/item/CS_URS_2022_01/032503000</t>
  </si>
  <si>
    <t>47</t>
  </si>
  <si>
    <t>033103000</t>
  </si>
  <si>
    <t>Připojení energií</t>
  </si>
  <si>
    <t>-341177405</t>
  </si>
  <si>
    <t>https://podminky.urs.cz/item/CS_URS_2022_01/033103000</t>
  </si>
  <si>
    <t>48</t>
  </si>
  <si>
    <t>033203000</t>
  </si>
  <si>
    <t>Energie pro zařízení staveniště</t>
  </si>
  <si>
    <t>1012095572</t>
  </si>
  <si>
    <t>https://podminky.urs.cz/item/CS_URS_2022_01/033203000</t>
  </si>
  <si>
    <t>49</t>
  </si>
  <si>
    <t>034103000</t>
  </si>
  <si>
    <t>Oplocení staveniště</t>
  </si>
  <si>
    <t>1050124510</t>
  </si>
  <si>
    <t>https://podminky.urs.cz/item/CS_URS_2022_01/034103000</t>
  </si>
  <si>
    <t>50</t>
  </si>
  <si>
    <t>034403000</t>
  </si>
  <si>
    <t>Osvětlení staveniště</t>
  </si>
  <si>
    <t>1589580191</t>
  </si>
  <si>
    <t>https://podminky.urs.cz/item/CS_URS_2022_01/034403000</t>
  </si>
  <si>
    <t>51</t>
  </si>
  <si>
    <t>034503000</t>
  </si>
  <si>
    <t>Informační tabule na staveništi</t>
  </si>
  <si>
    <t>-1204098505</t>
  </si>
  <si>
    <t>https://podminky.urs.cz/item/CS_URS_2022_01/034503000</t>
  </si>
  <si>
    <t>52</t>
  </si>
  <si>
    <t>034603000</t>
  </si>
  <si>
    <t>Alarm, strážní služba staveniště</t>
  </si>
  <si>
    <t>-1558278056</t>
  </si>
  <si>
    <t>https://podminky.urs.cz/item/CS_URS_2022_01/034603000</t>
  </si>
  <si>
    <t>53</t>
  </si>
  <si>
    <t>035103001</t>
  </si>
  <si>
    <t>Pronájem ploch</t>
  </si>
  <si>
    <t>1559727052</t>
  </si>
  <si>
    <t>https://podminky.urs.cz/item/CS_URS_2022_01/035103001</t>
  </si>
  <si>
    <t>54</t>
  </si>
  <si>
    <t>039103000</t>
  </si>
  <si>
    <t>Rozebrání, bourání a odvoz zařízení staveniště</t>
  </si>
  <si>
    <t>-993845220</t>
  </si>
  <si>
    <t>https://podminky.urs.cz/item/CS_URS_2022_01/039103000</t>
  </si>
  <si>
    <t>VRN5</t>
  </si>
  <si>
    <t>Finanční náklady</t>
  </si>
  <si>
    <t>63</t>
  </si>
  <si>
    <t>052103000</t>
  </si>
  <si>
    <t>Rezerva investora povinně ocení všichni účastníci částkou 200.000,00 Kč</t>
  </si>
  <si>
    <t>kpl</t>
  </si>
  <si>
    <t>827579056</t>
  </si>
  <si>
    <t>https://podminky.urs.cz/item/CS_URS_2023_02/052103000</t>
  </si>
  <si>
    <t>VRN7</t>
  </si>
  <si>
    <t>Provozní vlivy</t>
  </si>
  <si>
    <t>55</t>
  </si>
  <si>
    <t>071103000</t>
  </si>
  <si>
    <t>Provoz investora</t>
  </si>
  <si>
    <t>1154919119</t>
  </si>
  <si>
    <t>https://podminky.urs.cz/item/CS_URS_2022_01/071103000</t>
  </si>
  <si>
    <t>56</t>
  </si>
  <si>
    <t>071104000</t>
  </si>
  <si>
    <t>Provoz sousedních objektů</t>
  </si>
  <si>
    <t>728196072</t>
  </si>
  <si>
    <t>57</t>
  </si>
  <si>
    <t>072103011</t>
  </si>
  <si>
    <t>Zajištění dopravního značení</t>
  </si>
  <si>
    <t>1411293521</t>
  </si>
  <si>
    <t>https://podminky.urs.cz/item/CS_URS_2022_01/072103011</t>
  </si>
  <si>
    <t>SO 702 - Střešní záchytný systém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</si>
  <si>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</si>
  <si>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</si>
  <si>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</si>
  <si>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767 - Konstrukce zámečnické</t>
  </si>
  <si>
    <t>-1936863433</t>
  </si>
  <si>
    <t>789401909</t>
  </si>
  <si>
    <t>-420556340</t>
  </si>
  <si>
    <t>0,877*14 "Přepočtené koeficientem množství</t>
  </si>
  <si>
    <t>1366633285</t>
  </si>
  <si>
    <t>712</t>
  </si>
  <si>
    <t>Povlakové krytiny</t>
  </si>
  <si>
    <t>712300931</t>
  </si>
  <si>
    <t>Příplatek k opravě povlakové krytiny do 10° za správkový kus fóliemi</t>
  </si>
  <si>
    <t>-1163064539</t>
  </si>
  <si>
    <t>https://podminky.urs.cz/item/CS_URS_2022_01/712300931</t>
  </si>
  <si>
    <t>712341715</t>
  </si>
  <si>
    <t>Provedení povlakové krytiny střech do 10° pásy NAIP přitavením zaizolování prostupů kruhového průřezu D do 300 mm</t>
  </si>
  <si>
    <t>2142500728</t>
  </si>
  <si>
    <t>https://podminky.urs.cz/item/CS_URS_2022_01/712341715</t>
  </si>
  <si>
    <t>62851030</t>
  </si>
  <si>
    <t>prostup parozábranou s integrovanou manžetou z modifikovaného asfaltového pásu DN 50</t>
  </si>
  <si>
    <t>-1802431876</t>
  </si>
  <si>
    <t>712363115</t>
  </si>
  <si>
    <t>Provedení povlakové krytiny střech do 10° zaizolování prostupů kruhového průřezu D do 300 mm</t>
  </si>
  <si>
    <t>1200216443</t>
  </si>
  <si>
    <t>https://podminky.urs.cz/item/CS_URS_2022_01/712363115</t>
  </si>
  <si>
    <t>3+6</t>
  </si>
  <si>
    <t>28342011</t>
  </si>
  <si>
    <t>manžeta těsnící pro prostupy hydroizolací z PVC uzavřená kruhová vnitřní průměr 40-70</t>
  </si>
  <si>
    <t>550551669</t>
  </si>
  <si>
    <t>712363425</t>
  </si>
  <si>
    <t>Provedení povlak krytiny mechanicky kotvenou do betonu TI tl do 100 mm krajní pole, budova v přes 18 m</t>
  </si>
  <si>
    <t>1244266444</t>
  </si>
  <si>
    <t>https://podminky.urs.cz/item/CS_URS_2022_01/712363425</t>
  </si>
  <si>
    <t>28322000</t>
  </si>
  <si>
    <t>fólie hydroizolační střešní mPVC mechanicky kotvená tl 2,0mm šedá</t>
  </si>
  <si>
    <t>-1442809895</t>
  </si>
  <si>
    <t>2*1,1655 "Přepočtené koeficientem množství</t>
  </si>
  <si>
    <t>712363431</t>
  </si>
  <si>
    <t>Provedení povlak krytiny mechanicky kotvenou do trapézu TI tl do 100 mm vnitřní pole, budova v přes 18 m</t>
  </si>
  <si>
    <t>-378533359</t>
  </si>
  <si>
    <t>https://podminky.urs.cz/item/CS_URS_2022_01/712363431</t>
  </si>
  <si>
    <t>842392326</t>
  </si>
  <si>
    <t>3*1,1655 "Přepočtené koeficientem množství</t>
  </si>
  <si>
    <t>712363821</t>
  </si>
  <si>
    <t>Odstranění povlakové krytiny mechanicky kotvené do trapézu, budova v přes 18 m</t>
  </si>
  <si>
    <t>1391913006</t>
  </si>
  <si>
    <t>https://podminky.urs.cz/item/CS_URS_2022_01/712363821</t>
  </si>
  <si>
    <t xml:space="preserve">6*0,5    "U3 a U4</t>
  </si>
  <si>
    <t>712363823</t>
  </si>
  <si>
    <t>Odstranění povlakové krytiny mechanicky kotvené do betonu, budova v přes 18 m</t>
  </si>
  <si>
    <t>-1838526861</t>
  </si>
  <si>
    <t>https://podminky.urs.cz/item/CS_URS_2022_01/712363823</t>
  </si>
  <si>
    <t xml:space="preserve">4*0,5    "okolo bodů U5</t>
  </si>
  <si>
    <t>712441559</t>
  </si>
  <si>
    <t>Provedení povlakové krytiny střech přes 10° do 30° pásy přitavením NAIP v plné ploše</t>
  </si>
  <si>
    <t>-446819189</t>
  </si>
  <si>
    <t>https://podminky.urs.cz/item/CS_URS_2022_01/712441559</t>
  </si>
  <si>
    <t>29*0,5</t>
  </si>
  <si>
    <t>62853004</t>
  </si>
  <si>
    <t>pás asfaltový natavitelný modifikovaný SBS tl 4,0mm s vložkou ze skleněné tkaniny a spalitelnou PE fólií nebo jemnozrnným minerálním posypem na horním povrchu</t>
  </si>
  <si>
    <t>350166013</t>
  </si>
  <si>
    <t>14,5*1,1655 "Přepočtené koeficientem množství</t>
  </si>
  <si>
    <t>712499097</t>
  </si>
  <si>
    <t>Příplatek k povlakové krytině střech přes 10° do 30° za plochu do 10 m2 NAIP, folie nebo termoplasty</t>
  </si>
  <si>
    <t>1673111518</t>
  </si>
  <si>
    <t>https://podminky.urs.cz/item/CS_URS_2022_01/712499097</t>
  </si>
  <si>
    <t>712990813</t>
  </si>
  <si>
    <t>Odstranění povlakové krytiny střech do 10° násypu nebo nánosu tl přes 50 do 100 mm</t>
  </si>
  <si>
    <t>-2092212806</t>
  </si>
  <si>
    <t>https://podminky.urs.cz/item/CS_URS_2022_01/712990813</t>
  </si>
  <si>
    <t xml:space="preserve">4*1,0    "okolo bodů U5</t>
  </si>
  <si>
    <t>712390982</t>
  </si>
  <si>
    <t>Provedení údržby povlakové krytiny do 10° násypem hrubé kamenivo frakce 16 až 22 mm</t>
  </si>
  <si>
    <t>-237932432</t>
  </si>
  <si>
    <t>https://podminky.urs.cz/item/CS_URS_2022_01/712390982</t>
  </si>
  <si>
    <t>712399995</t>
  </si>
  <si>
    <t xml:space="preserve">Příplatek k údržbě povlakové krytiny do 10° za plochu do 10 m2 </t>
  </si>
  <si>
    <t>1012552863</t>
  </si>
  <si>
    <t>https://podminky.urs.cz/item/CS_URS_2022_01/712399995</t>
  </si>
  <si>
    <t>712391171</t>
  </si>
  <si>
    <t>Provedení povlakové krytiny střech do 10° podkladní textilní vrstvy</t>
  </si>
  <si>
    <t>-341894030</t>
  </si>
  <si>
    <t>https://podminky.urs.cz/item/CS_URS_2022_01/712391171</t>
  </si>
  <si>
    <t>69311170</t>
  </si>
  <si>
    <t>geotextilie PP s ÚV stabilizací 250g/m2</t>
  </si>
  <si>
    <t>-1276349509</t>
  </si>
  <si>
    <t>5*1,155 "Přepočtené koeficientem množství</t>
  </si>
  <si>
    <t>712399097</t>
  </si>
  <si>
    <t>Příplatek k povlakové krytině střech do 10° za plochu do 10 m2 NAIP, folie nebo termoplasty</t>
  </si>
  <si>
    <t>1452802474</t>
  </si>
  <si>
    <t>https://podminky.urs.cz/item/CS_URS_2022_01/712399097</t>
  </si>
  <si>
    <t>712400921</t>
  </si>
  <si>
    <t>Příplatek k opravě povlakové krytiny přes 10° do 30° za správkový kus NAIP přitavením</t>
  </si>
  <si>
    <t>-1078607932</t>
  </si>
  <si>
    <t>https://podminky.urs.cz/item/CS_URS_2022_01/712400921</t>
  </si>
  <si>
    <t>712499995</t>
  </si>
  <si>
    <t xml:space="preserve">Příplatek k údržbě povlakové krytiny přes 10° do 30° za plochu do 10 m2 </t>
  </si>
  <si>
    <t>-2109443600</t>
  </si>
  <si>
    <t>https://podminky.urs.cz/item/CS_URS_2022_01/712499995</t>
  </si>
  <si>
    <t>998712103</t>
  </si>
  <si>
    <t>Přesun hmot tonážní tonážní pro krytiny povlakové v objektech v přes 12 do 24 m</t>
  </si>
  <si>
    <t>1751823758</t>
  </si>
  <si>
    <t>https://podminky.urs.cz/item/CS_URS_2022_01/998712103</t>
  </si>
  <si>
    <t>998712181</t>
  </si>
  <si>
    <t>Příplatek k přesunu hmot tonážní 712 prováděný bez použití mechanizace</t>
  </si>
  <si>
    <t>-1173232397</t>
  </si>
  <si>
    <t>https://podminky.urs.cz/item/CS_URS_2022_01/998712181</t>
  </si>
  <si>
    <t>713</t>
  </si>
  <si>
    <t>Izolace tepelné</t>
  </si>
  <si>
    <t>713100941</t>
  </si>
  <si>
    <t>Příplatek k opravě izolací tepelných vyspravení střech za správkový kus</t>
  </si>
  <si>
    <t>826851756</t>
  </si>
  <si>
    <t>https://podminky.urs.cz/item/CS_URS_2022_01/713100941</t>
  </si>
  <si>
    <t>713152841</t>
  </si>
  <si>
    <t>Odstranění tepelné izolace střech šikmých nadstřešní přibité z polystyrenu suchého tl do 100 mm</t>
  </si>
  <si>
    <t>-1931606778</t>
  </si>
  <si>
    <t>https://podminky.urs.cz/item/CS_URS_2022_01/713152841</t>
  </si>
  <si>
    <t>6*0,5</t>
  </si>
  <si>
    <t>998713103</t>
  </si>
  <si>
    <t>Přesun hmot tonážní pro izolace tepelné v objektech v přes 12 do 24 m</t>
  </si>
  <si>
    <t>189663945</t>
  </si>
  <si>
    <t>https://podminky.urs.cz/item/CS_URS_2022_01/998713103</t>
  </si>
  <si>
    <t>998713181</t>
  </si>
  <si>
    <t>Příplatek k přesunu hmot tonážní 713 prováděný bez použití mechanizace</t>
  </si>
  <si>
    <t>253171823</t>
  </si>
  <si>
    <t>https://podminky.urs.cz/item/CS_URS_2022_01/998713181</t>
  </si>
  <si>
    <t>762</t>
  </si>
  <si>
    <t>Konstrukce tesařské</t>
  </si>
  <si>
    <t>762341951</t>
  </si>
  <si>
    <t>Vyřezání části bednění střech z desek měkkých pl jednotlivě do 1 m2</t>
  </si>
  <si>
    <t>-812648811</t>
  </si>
  <si>
    <t>https://podminky.urs.cz/item/CS_URS_2022_01/762341951</t>
  </si>
  <si>
    <t>6*0,7*4</t>
  </si>
  <si>
    <t>762343951</t>
  </si>
  <si>
    <t>Montáž zabednění otvorů ve střeše deskami měkkými pl jednotlivě do 1 m2</t>
  </si>
  <si>
    <t>1008280797</t>
  </si>
  <si>
    <t>https://podminky.urs.cz/item/CS_URS_2022_01/762343951</t>
  </si>
  <si>
    <t>60726242</t>
  </si>
  <si>
    <t>deska dřevoštěpková OSB 3 ostrá hrana nebroušená tl 15mm</t>
  </si>
  <si>
    <t>1580250508</t>
  </si>
  <si>
    <t>3*1,15 "Přepočtené koeficientem množství</t>
  </si>
  <si>
    <t>998762103</t>
  </si>
  <si>
    <t>Přesun hmot tonážní pro kce tesařské v objektech v přes 12 do 24 m</t>
  </si>
  <si>
    <t>992287042</t>
  </si>
  <si>
    <t>https://podminky.urs.cz/item/CS_URS_2022_01/998762103</t>
  </si>
  <si>
    <t>998762181</t>
  </si>
  <si>
    <t>Příplatek k přesunu hmot tonážní 762 prováděný bez použití mechanizace</t>
  </si>
  <si>
    <t>-946833450</t>
  </si>
  <si>
    <t>https://podminky.urs.cz/item/CS_URS_2022_01/998762181</t>
  </si>
  <si>
    <t>764001821</t>
  </si>
  <si>
    <t>Demontáž krytiny ze svitků nebo tabulí do suti</t>
  </si>
  <si>
    <t>-1660294036</t>
  </si>
  <si>
    <t>https://podminky.urs.cz/item/CS_URS_2022_01/764001821</t>
  </si>
  <si>
    <t xml:space="preserve">2,0*0,65    "U1</t>
  </si>
  <si>
    <t xml:space="preserve">(2,0+1,195+1,665+1,955+0,74)*0,65   "U3</t>
  </si>
  <si>
    <t xml:space="preserve">1,0*0,65*2    "U1</t>
  </si>
  <si>
    <t xml:space="preserve">3,7*0,65   "U1</t>
  </si>
  <si>
    <t xml:space="preserve">2,5*0,65*2   "U2</t>
  </si>
  <si>
    <t xml:space="preserve">2,45*0,65*2   "U1</t>
  </si>
  <si>
    <t xml:space="preserve">4,0*0,65*3   "U2 a U1</t>
  </si>
  <si>
    <t>-447246155</t>
  </si>
  <si>
    <t>764002414</t>
  </si>
  <si>
    <t>Montáž strukturované oddělovací rohože jakkékoliv rš</t>
  </si>
  <si>
    <t>-569006992</t>
  </si>
  <si>
    <t>https://podminky.urs.cz/item/CS_URS_2022_01/764002414</t>
  </si>
  <si>
    <t>28329223</t>
  </si>
  <si>
    <t>fólie difuzně propustné s nakašírovanou strukturovanou rohoží pod hladkou plechovou krytinu</t>
  </si>
  <si>
    <t>-257342686</t>
  </si>
  <si>
    <t>27,401*1,15 "Přepočtené koeficientem množství</t>
  </si>
  <si>
    <t>764121401</t>
  </si>
  <si>
    <t>Krytina střechy rovné drážkováním ze svitků z plechu rš 500 mm sklonu do 30° - dle stávající krytiny</t>
  </si>
  <si>
    <t>2100910991</t>
  </si>
  <si>
    <t>https://podminky.urs.cz/item/CS_URS_2022_01/764121401</t>
  </si>
  <si>
    <t>7642234.R1</t>
  </si>
  <si>
    <t>Oplechování kotev záchytného systému z plechu pro falcované tašky, šindele nebo šablony - dle stávající krytiny</t>
  </si>
  <si>
    <t>-902833354</t>
  </si>
  <si>
    <t>317583479</t>
  </si>
  <si>
    <t>-1519177800</t>
  </si>
  <si>
    <t>767</t>
  </si>
  <si>
    <t>Konstrukce zámečnické</t>
  </si>
  <si>
    <t>767881112</t>
  </si>
  <si>
    <t>Montáž bodů záchytného systému do železobetonu chemickou kotvou</t>
  </si>
  <si>
    <t>1110556826</t>
  </si>
  <si>
    <t>https://podminky.urs.cz/item/CS_URS_2022_01/767881112</t>
  </si>
  <si>
    <t xml:space="preserve">4    "U5</t>
  </si>
  <si>
    <t>767881118</t>
  </si>
  <si>
    <t>Montáž bodů záchytného systému do trapézového plechu samořeznými vruty, příchytkami</t>
  </si>
  <si>
    <t>-1527571150</t>
  </si>
  <si>
    <t>https://podminky.urs.cz/item/CS_URS_2022_01/767881118</t>
  </si>
  <si>
    <t xml:space="preserve">6   "U3 </t>
  </si>
  <si>
    <t xml:space="preserve">4  "U4</t>
  </si>
  <si>
    <t>767881128</t>
  </si>
  <si>
    <t>Montáž bodů záchytného systému do dřevěných trámových konstrukcí sevřením, kotvením</t>
  </si>
  <si>
    <t>-1182132309</t>
  </si>
  <si>
    <t>https://podminky.urs.cz/item/CS_URS_2022_01/767881128</t>
  </si>
  <si>
    <t xml:space="preserve">8   "U1</t>
  </si>
  <si>
    <t xml:space="preserve">7    "U2</t>
  </si>
  <si>
    <t>TWT.TSL300H1016</t>
  </si>
  <si>
    <t>Kotvicí bod TSL-300-H1016 - dle nabídky</t>
  </si>
  <si>
    <t>459501574</t>
  </si>
  <si>
    <t xml:space="preserve">7   "U2</t>
  </si>
  <si>
    <t>TWT.TSLSR10</t>
  </si>
  <si>
    <t>Ztužující trubka TSL-300-SR10 - dle nabídky</t>
  </si>
  <si>
    <t>-272198665</t>
  </si>
  <si>
    <t xml:space="preserve">4    "U4</t>
  </si>
  <si>
    <t>TWT.TSL300SW10</t>
  </si>
  <si>
    <t>Kotvicí bod TSL-300-SW10 - dle nabídky</t>
  </si>
  <si>
    <t>864936637</t>
  </si>
  <si>
    <t xml:space="preserve">6   "U3</t>
  </si>
  <si>
    <t xml:space="preserve">4   "U4</t>
  </si>
  <si>
    <t>TWT.TSL300BSR10</t>
  </si>
  <si>
    <t>Kotvicí bod TSL-300-BSR10 - dle nabídky</t>
  </si>
  <si>
    <t>1144343536</t>
  </si>
  <si>
    <t xml:space="preserve">4   "U5</t>
  </si>
  <si>
    <t>TWT.TSLNAP6</t>
  </si>
  <si>
    <t>Napínací koncovka TSL-NAP6 - dle nabídky</t>
  </si>
  <si>
    <t>891577187</t>
  </si>
  <si>
    <t>TWT.TSLKP6</t>
  </si>
  <si>
    <t>Pevná koncovka TSL-KP6 - dle nabídky</t>
  </si>
  <si>
    <t>1560663783</t>
  </si>
  <si>
    <t>TWT.TSL-ŠTÍTEK</t>
  </si>
  <si>
    <t>Štítek - dle nabídky</t>
  </si>
  <si>
    <t>ks</t>
  </si>
  <si>
    <t>-1952223814</t>
  </si>
  <si>
    <t>767881161</t>
  </si>
  <si>
    <t>Montáž lana do nástavců v záchytném systému poddajného kotvícího vedení</t>
  </si>
  <si>
    <t>720373948</t>
  </si>
  <si>
    <t>https://podminky.urs.cz/item/CS_URS_2022_01/767881161</t>
  </si>
  <si>
    <t>2+2+3+6+4</t>
  </si>
  <si>
    <t>31452200</t>
  </si>
  <si>
    <t>nerezové lano určené pro systémy s požadavkem na permanentní kotvicí vedení tl 6mm - dle nabídky</t>
  </si>
  <si>
    <t>264825065</t>
  </si>
  <si>
    <t>78</t>
  </si>
  <si>
    <t>78*1,05 "Přepočtené koeficientem množství</t>
  </si>
  <si>
    <t>767881.R1</t>
  </si>
  <si>
    <t>Tahové zkoušky zabezpečení proti pádu - dle nabídky</t>
  </si>
  <si>
    <t>1144778002</t>
  </si>
  <si>
    <t>767881.R3</t>
  </si>
  <si>
    <t>Revize a předání do užívání zabezpečení proti pádu - dle nabídky</t>
  </si>
  <si>
    <t>614887168</t>
  </si>
  <si>
    <t>998767103</t>
  </si>
  <si>
    <t>Přesun hmot tonážní pro zámečnické konstrukce v objektech v přes 12 do 24 m</t>
  </si>
  <si>
    <t>592453114</t>
  </si>
  <si>
    <t>https://podminky.urs.cz/item/CS_URS_2022_01/998767103</t>
  </si>
  <si>
    <t>998767181</t>
  </si>
  <si>
    <t>Příplatek k přesunu hmot tonážní 767 prováděný bez použití mechanizace</t>
  </si>
  <si>
    <t>843555199</t>
  </si>
  <si>
    <t>https://podminky.urs.cz/item/CS_URS_2022_01/998767181</t>
  </si>
  <si>
    <t>-855996860</t>
  </si>
  <si>
    <t>-99810794</t>
  </si>
  <si>
    <t>64</t>
  </si>
  <si>
    <t>1174463243</t>
  </si>
  <si>
    <t>65</t>
  </si>
  <si>
    <t>-1584642179</t>
  </si>
  <si>
    <t>66</t>
  </si>
  <si>
    <t>-1656885805</t>
  </si>
  <si>
    <t>22,84+7,24+11,41</t>
  </si>
  <si>
    <t>67</t>
  </si>
  <si>
    <t>885038036</t>
  </si>
  <si>
    <t>68</t>
  </si>
  <si>
    <t>2005063319</t>
  </si>
  <si>
    <t>69</t>
  </si>
  <si>
    <t>1307935846</t>
  </si>
  <si>
    <t>70</t>
  </si>
  <si>
    <t>-1940331753</t>
  </si>
  <si>
    <t>71</t>
  </si>
  <si>
    <t>-2001437890</t>
  </si>
  <si>
    <t>72</t>
  </si>
  <si>
    <t>-183522923</t>
  </si>
  <si>
    <t>73</t>
  </si>
  <si>
    <t>-230477419</t>
  </si>
  <si>
    <t>74</t>
  </si>
  <si>
    <t>695883085</t>
  </si>
  <si>
    <t>SO 703 - Opěrná zídka a zpevněné plochy</t>
  </si>
  <si>
    <t xml:space="preserve">    2 - Zakládání</t>
  </si>
  <si>
    <t xml:space="preserve">    782 - Dokončovací práce - obklady z kamene</t>
  </si>
  <si>
    <t>112251105</t>
  </si>
  <si>
    <t>Odstranění pařezů D přes 900 do 1100 mm</t>
  </si>
  <si>
    <t>1314641721</t>
  </si>
  <si>
    <t>https://podminky.urs.cz/item/CS_URS_2022_01/112251105</t>
  </si>
  <si>
    <t>113105111</t>
  </si>
  <si>
    <t>Rozebrání dlažeb z lomového kamene kladených na sucho</t>
  </si>
  <si>
    <t>-314151015</t>
  </si>
  <si>
    <t>https://podminky.urs.cz/item/CS_URS_2022_01/113105111</t>
  </si>
  <si>
    <t xml:space="preserve">(7,268+0,6)*0,6   "rozebrání stávající dlažby</t>
  </si>
  <si>
    <t>3,629*0,6</t>
  </si>
  <si>
    <t>113107122</t>
  </si>
  <si>
    <t>Odstranění podkladu z kameniva drceného tl přes 100 do 200 mm ručně</t>
  </si>
  <si>
    <t>1282995254</t>
  </si>
  <si>
    <t>https://podminky.urs.cz/item/CS_URS_2022_01/113107122</t>
  </si>
  <si>
    <t>113202111</t>
  </si>
  <si>
    <t>Vytrhání obrub krajníků obrubníků stojatých</t>
  </si>
  <si>
    <t>-757164312</t>
  </si>
  <si>
    <t>https://podminky.urs.cz/item/CS_URS_2022_01/113202111</t>
  </si>
  <si>
    <t>122251102</t>
  </si>
  <si>
    <t>Odkopávky a prokopávky nezapažené v hornině třídy těžitelnosti I skupiny 3 objem do 50 m3 strojně</t>
  </si>
  <si>
    <t>1094220203</t>
  </si>
  <si>
    <t>https://podminky.urs.cz/item/CS_URS_2022_01/122251102</t>
  </si>
  <si>
    <t xml:space="preserve">34,5   "měřeno digitálně</t>
  </si>
  <si>
    <t>162351103</t>
  </si>
  <si>
    <t>Vodorovné přemístění přes 50 do 500 m výkopku/sypaniny z horniny třídy těžitelnosti I skupiny 1 až 3</t>
  </si>
  <si>
    <t>-1971906386</t>
  </si>
  <si>
    <t>https://podminky.urs.cz/item/CS_URS_2022_01/162351103</t>
  </si>
  <si>
    <t xml:space="preserve">24,1*2      "zemina pro zpětný zásyp za opěrkou</t>
  </si>
  <si>
    <t>162751117</t>
  </si>
  <si>
    <t>Vodorovné přemístění přes 9 000 do 10000 m výkopku/sypaniny z horniny třídy těžitelnosti I skupiny 1 až 3</t>
  </si>
  <si>
    <t>-518771996</t>
  </si>
  <si>
    <t>https://podminky.urs.cz/item/CS_URS_2022_01/162751117</t>
  </si>
  <si>
    <t xml:space="preserve">6,898*0,2   "podklad pod rozebranou stávající dlažbou</t>
  </si>
  <si>
    <t>34,5-24,1</t>
  </si>
  <si>
    <t>162751119</t>
  </si>
  <si>
    <t>Příplatek k vodorovnému přemístění výkopku/sypaniny z horniny třídy těžitelnosti I skupiny 1 až 3 ZKD 1000 m přes 10000 m</t>
  </si>
  <si>
    <t>-1594774386</t>
  </si>
  <si>
    <t>https://podminky.urs.cz/item/CS_URS_2022_01/162751119</t>
  </si>
  <si>
    <t xml:space="preserve">11,78*5   "cca do 15-ti km</t>
  </si>
  <si>
    <t>167151101</t>
  </si>
  <si>
    <t>Nakládání výkopku z hornin třídy těžitelnosti I skupiny 1 až 3 do 100 m3</t>
  </si>
  <si>
    <t>1224680409</t>
  </si>
  <si>
    <t>https://podminky.urs.cz/item/CS_URS_2022_01/167151101</t>
  </si>
  <si>
    <t>171201231</t>
  </si>
  <si>
    <t>Poplatek za uložení zeminy a kamení na recyklační skládce (skládkovné) kód odpadu 17 05 04</t>
  </si>
  <si>
    <t>898390014</t>
  </si>
  <si>
    <t>https://podminky.urs.cz/item/CS_URS_2022_01/171201231</t>
  </si>
  <si>
    <t>11,78*1,91</t>
  </si>
  <si>
    <t>171251201</t>
  </si>
  <si>
    <t>Uložení sypaniny na skládky nebo meziskládky</t>
  </si>
  <si>
    <t>64593720</t>
  </si>
  <si>
    <t>https://podminky.urs.cz/item/CS_URS_2022_01/171251201</t>
  </si>
  <si>
    <t xml:space="preserve">11,78   "odvoz</t>
  </si>
  <si>
    <t xml:space="preserve">24,1   "zásyp</t>
  </si>
  <si>
    <t>174151102</t>
  </si>
  <si>
    <t>Zásyp v uzavřených prostorech sypaninou se zhutněním</t>
  </si>
  <si>
    <t>-1985342407</t>
  </si>
  <si>
    <t>https://podminky.urs.cz/item/CS_URS_2022_01/174151102</t>
  </si>
  <si>
    <t xml:space="preserve">24,1   "měřeno digitálně</t>
  </si>
  <si>
    <t>174251205</t>
  </si>
  <si>
    <t>Zásyp jam po pařezech D pařezů přes 900 do 1100 mm strojně</t>
  </si>
  <si>
    <t>-1053774057</t>
  </si>
  <si>
    <t>https://podminky.urs.cz/item/CS_URS_2022_01/174251205</t>
  </si>
  <si>
    <t>Zakládání</t>
  </si>
  <si>
    <t>211531111</t>
  </si>
  <si>
    <t>Výplň odvodňovacích žeber nebo trativodů kamenivem hrubým drceným frakce 16 až 63 mm</t>
  </si>
  <si>
    <t>829734683</t>
  </si>
  <si>
    <t>https://podminky.urs.cz/item/CS_URS_2022_01/211531111</t>
  </si>
  <si>
    <t>(0,5+0,1+0,6+0,2+6,0+0,2+0,8)*0,5*0,5</t>
  </si>
  <si>
    <t>211971110</t>
  </si>
  <si>
    <t>Zřízení opláštění žeber nebo trativodů geotextilií v rýze nebo zářezu sklonu do 1:2</t>
  </si>
  <si>
    <t>-37614871</t>
  </si>
  <si>
    <t>https://podminky.urs.cz/item/CS_URS_2022_01/211971110</t>
  </si>
  <si>
    <t>(0,5+0,1+0,6+0,2+6,0+0,2+0,8)*0,5*4</t>
  </si>
  <si>
    <t>69311081</t>
  </si>
  <si>
    <t>geotextilie netkaná separační, ochranná, filtrační, drenážní PES 300g/m2</t>
  </si>
  <si>
    <t>-607275258</t>
  </si>
  <si>
    <t>16,8*1,1845 "Přepočtené koeficientem množství</t>
  </si>
  <si>
    <t>212312111</t>
  </si>
  <si>
    <t>Lože pro trativody z betonu prostého</t>
  </si>
  <si>
    <t>-612014257</t>
  </si>
  <si>
    <t>https://podminky.urs.cz/item/CS_URS_2022_01/212312111</t>
  </si>
  <si>
    <t>(0,5+0,1+0,6+0,2+6,0+0,2+0,8)*0,5*0,15*1,15</t>
  </si>
  <si>
    <t>212755214</t>
  </si>
  <si>
    <t>Trativody z drenážních trubek plastových flexibilních D 100 mm bez lože</t>
  </si>
  <si>
    <t>-279155406</t>
  </si>
  <si>
    <t>https://podminky.urs.cz/item/CS_URS_2022_01/212755214</t>
  </si>
  <si>
    <t>0,5+0,1+0,6+0,2+6,0+0,2+0,8</t>
  </si>
  <si>
    <t>272313611</t>
  </si>
  <si>
    <t>Základové klenby z betonu tř. C 16/20</t>
  </si>
  <si>
    <t>925321394</t>
  </si>
  <si>
    <t>https://podminky.urs.cz/item/CS_URS_2022_01/272313611</t>
  </si>
  <si>
    <t xml:space="preserve">(1,25+7,268)*1,4*0,1*1,15   "podkladní beton</t>
  </si>
  <si>
    <t>272322611</t>
  </si>
  <si>
    <t>Základové klenby ze ŽB se zvýšenými nároky na prostředí tř. C 30/37</t>
  </si>
  <si>
    <t>1747192268</t>
  </si>
  <si>
    <t>https://podminky.urs.cz/item/CS_URS_2022_01/272322611</t>
  </si>
  <si>
    <t>(1,25+7,268)*1,2*0,25</t>
  </si>
  <si>
    <t>274351121</t>
  </si>
  <si>
    <t>Zřízení bednění základových pasů rovného</t>
  </si>
  <si>
    <t>-1463950278</t>
  </si>
  <si>
    <t>https://podminky.urs.cz/item/CS_URS_2022_01/274351121</t>
  </si>
  <si>
    <t>(1,25+7,268)*0,25</t>
  </si>
  <si>
    <t>(0,766+6,857)*0,25</t>
  </si>
  <si>
    <t>274351122</t>
  </si>
  <si>
    <t>Odstranění bednění základových pasů rovného</t>
  </si>
  <si>
    <t>-325336128</t>
  </si>
  <si>
    <t>https://podminky.urs.cz/item/CS_URS_2022_01/274351122</t>
  </si>
  <si>
    <t>279113132</t>
  </si>
  <si>
    <t>Základová zeď tl přes 150 do 200 mm z tvárnic ztraceného bednění včetně výplně z betonu tř. C 16/20</t>
  </si>
  <si>
    <t>1610551513</t>
  </si>
  <si>
    <t>https://podminky.urs.cz/item/CS_URS_2022_01/279113132</t>
  </si>
  <si>
    <t>(0,8+7,068)*0,5</t>
  </si>
  <si>
    <t>3,25+0,8*0,25</t>
  </si>
  <si>
    <t>311101213</t>
  </si>
  <si>
    <t>Vytvoření prostupů přes 0,05 do 0,10 m2 ve zdech nosných osazením vložek z trub, dílců, tvarovek</t>
  </si>
  <si>
    <t>34041836</t>
  </si>
  <si>
    <t>https://podminky.urs.cz/item/CS_URS_2022_01/311101213</t>
  </si>
  <si>
    <t>0,6</t>
  </si>
  <si>
    <t>28611130</t>
  </si>
  <si>
    <t>trubka kanalizační PVC DN 160x500mm SN4</t>
  </si>
  <si>
    <t>-208258049</t>
  </si>
  <si>
    <t>0,6*1,1 "Přepočtené koeficientem množství</t>
  </si>
  <si>
    <t>327324128</t>
  </si>
  <si>
    <t>Opěrné zdi a valy ze ŽB odolného proti agresivnímu prostředí tř. C30/37 XC4, XA2, XF1</t>
  </si>
  <si>
    <t>698328249</t>
  </si>
  <si>
    <t>https://podminky.urs.cz/item/CS_URS_2022_01/327324128</t>
  </si>
  <si>
    <t>1,97*0,25*(7,068+0,8)</t>
  </si>
  <si>
    <t>327351211</t>
  </si>
  <si>
    <t>Bednění opěrných zdí a valů svislých i skloněných zřízení</t>
  </si>
  <si>
    <t>-203393747</t>
  </si>
  <si>
    <t>https://podminky.urs.cz/item/CS_URS_2022_01/327351211</t>
  </si>
  <si>
    <t>1,97*(7,068+0,8)</t>
  </si>
  <si>
    <t>1,97*(0,25+6,857+0,8-0,25)</t>
  </si>
  <si>
    <t>327351221</t>
  </si>
  <si>
    <t>Bednění opěrných zdí a valů svislých i skloněných odstranění</t>
  </si>
  <si>
    <t>891851883</t>
  </si>
  <si>
    <t>https://podminky.urs.cz/item/CS_URS_2022_01/327351221</t>
  </si>
  <si>
    <t>327361006</t>
  </si>
  <si>
    <t>Výztuž opěrných zdí a valů D 12 mm z betonářské oceli 10 505</t>
  </si>
  <si>
    <t>566719696</t>
  </si>
  <si>
    <t>https://podminky.urs.cz/item/CS_URS_2022_01/327361006</t>
  </si>
  <si>
    <t xml:space="preserve">Kompletní výztuž základů, opěrné zdi a podezdívky </t>
  </si>
  <si>
    <t xml:space="preserve">0,627   "dle tabulky výztuže</t>
  </si>
  <si>
    <t>564730001</t>
  </si>
  <si>
    <t>Podklad z kameniva hrubého drceného vel. 8-16 mm plochy do 100 m2 tl 100 mm</t>
  </si>
  <si>
    <t>380684346</t>
  </si>
  <si>
    <t>https://podminky.urs.cz/item/CS_URS_2022_01/564730001</t>
  </si>
  <si>
    <t>564761101</t>
  </si>
  <si>
    <t>Podklad z kameniva hrubého drceného vel. 32-63 mm plochy do 100 m2 tl 200 mm</t>
  </si>
  <si>
    <t>-1783653967</t>
  </si>
  <si>
    <t>https://podminky.urs.cz/item/CS_URS_2022_01/564761101</t>
  </si>
  <si>
    <t>591211111</t>
  </si>
  <si>
    <t>Kladení dlažby z kostek drobných z kamene do lože z kameniva těženého tl 50 mm</t>
  </si>
  <si>
    <t>1296547453</t>
  </si>
  <si>
    <t>https://podminky.urs.cz/item/CS_URS_2022_01/591211111</t>
  </si>
  <si>
    <t xml:space="preserve">26,3   "měřeno digitálně - nová plocha</t>
  </si>
  <si>
    <t>Mezisoučet</t>
  </si>
  <si>
    <t>58381015</t>
  </si>
  <si>
    <t>kostka štípaná dlažební žula 10x10x10cm - žula shodná se stávající dlažbou</t>
  </si>
  <si>
    <t>1637725291</t>
  </si>
  <si>
    <t xml:space="preserve">(7,268+0,6)*0,6*0,1   "rozebrání stávající dlažby</t>
  </si>
  <si>
    <t xml:space="preserve">3,629*0,6*0,1     "bude vrácena zpět - 10% ztratné</t>
  </si>
  <si>
    <t>26,99*1,05 "Přepočtené koeficientem množství</t>
  </si>
  <si>
    <t>6371211.R1</t>
  </si>
  <si>
    <t xml:space="preserve">Okapový chodník z drcené žuly tl 200 mm </t>
  </si>
  <si>
    <t>-1298598363</t>
  </si>
  <si>
    <t xml:space="preserve">(1,0+6,6)*0,3    </t>
  </si>
  <si>
    <t>58380650</t>
  </si>
  <si>
    <t>kamenivo drcené hrubé – žula shodná se stávající dlažbou</t>
  </si>
  <si>
    <t>627548961</t>
  </si>
  <si>
    <t>2,28*0,2*1,85</t>
  </si>
  <si>
    <t>0,844*1,05 "Přepočtené koeficientem množství</t>
  </si>
  <si>
    <t>916241213</t>
  </si>
  <si>
    <t>Osazení obrubníku kamenného stojatého s boční opěrou do lože z betonu prostého</t>
  </si>
  <si>
    <t>1762171344</t>
  </si>
  <si>
    <t>https://podminky.urs.cz/item/CS_URS_2022_01/916241213</t>
  </si>
  <si>
    <t xml:space="preserve">4,343-1,25   "vjezd</t>
  </si>
  <si>
    <t xml:space="preserve">1,0+6,6    "okolo okapového chodníku</t>
  </si>
  <si>
    <t>58380374</t>
  </si>
  <si>
    <t>obrubník kamenný žulový přímý 1000x100x250mm - žula shodná se stávající dlažbou</t>
  </si>
  <si>
    <t>1184244493</t>
  </si>
  <si>
    <t>10,693*1,05 "Přepočtené koeficientem množství</t>
  </si>
  <si>
    <t>997221571</t>
  </si>
  <si>
    <t>Vodorovná doprava vybouraných hmot do 1 km</t>
  </si>
  <si>
    <t>-919560295</t>
  </si>
  <si>
    <t>https://podminky.urs.cz/item/CS_URS_2022_01/997221571</t>
  </si>
  <si>
    <t>997221579</t>
  </si>
  <si>
    <t>Příplatek ZKD 1 km u vodorovné dopravy vybouraných hmot</t>
  </si>
  <si>
    <t>-350081588</t>
  </si>
  <si>
    <t>https://podminky.urs.cz/item/CS_URS_2022_01/997221579</t>
  </si>
  <si>
    <t>6,202*15 "Přepočtené koeficientem množství</t>
  </si>
  <si>
    <t>997221612</t>
  </si>
  <si>
    <t>Nakládání vybouraných hmot na dopravní prostředky pro vodorovnou dopravu</t>
  </si>
  <si>
    <t>848873531</t>
  </si>
  <si>
    <t>https://podminky.urs.cz/item/CS_URS_2022_01/997221612</t>
  </si>
  <si>
    <t>997221873</t>
  </si>
  <si>
    <t>Poplatek za uložení stavebního odpadu na recyklační skládce (skládkovné) zeminy a kamení zatříděného do Katalogu odpadů pod kódem 17 05 04</t>
  </si>
  <si>
    <t>-71022048</t>
  </si>
  <si>
    <t>https://podminky.urs.cz/item/CS_URS_2022_01/997221873</t>
  </si>
  <si>
    <t>6,202*0,4 "Přepočtené koeficientem množství</t>
  </si>
  <si>
    <t>-623477462</t>
  </si>
  <si>
    <t>6,202*0,1 "Přepočtené koeficientem množství</t>
  </si>
  <si>
    <t>998153131</t>
  </si>
  <si>
    <t>Přesun hmot pro samostatné zdi a valy zděné z cihel, kamene, tvárnic nebo monolitické v do 12 m</t>
  </si>
  <si>
    <t>705547955</t>
  </si>
  <si>
    <t>https://podminky.urs.cz/item/CS_URS_2022_01/998153131</t>
  </si>
  <si>
    <t>711161273</t>
  </si>
  <si>
    <t>Provedení izolace proti zemní vlhkosti svislé z nopové fólie</t>
  </si>
  <si>
    <t>-1408775776</t>
  </si>
  <si>
    <t>https://podminky.urs.cz/item/CS_URS_2022_01/711161273</t>
  </si>
  <si>
    <t xml:space="preserve">(0,766+6,857)*(1,97+0,75+0,25)   "za opěrkou</t>
  </si>
  <si>
    <t xml:space="preserve">0,5*8,0    "u fasády</t>
  </si>
  <si>
    <t>28323516</t>
  </si>
  <si>
    <t>fólie profilovaná (nopová) drenážní HDPE s nakašírovanou filtrační textilií s výškou nopů 9mm</t>
  </si>
  <si>
    <t>517319699</t>
  </si>
  <si>
    <t>26,64*1,221 "Přepočtené koeficientem množství</t>
  </si>
  <si>
    <t>711161383</t>
  </si>
  <si>
    <t>Izolace proti zemní vlhkosti nopovou fólií ukončení horní lištou</t>
  </si>
  <si>
    <t>-997887486</t>
  </si>
  <si>
    <t>https://podminky.urs.cz/item/CS_URS_2022_01/711161383</t>
  </si>
  <si>
    <t xml:space="preserve">(0,766+6,857)   "za opěrkou</t>
  </si>
  <si>
    <t xml:space="preserve">8,0    "u fasády</t>
  </si>
  <si>
    <t>7111613.R1</t>
  </si>
  <si>
    <t xml:space="preserve">Mtž vyústění drenáže </t>
  </si>
  <si>
    <t>-595970625</t>
  </si>
  <si>
    <t>283776.R1</t>
  </si>
  <si>
    <t>vyústění drenáže - nerezový límec čtvercový</t>
  </si>
  <si>
    <t>2120518911</t>
  </si>
  <si>
    <t>-1216215251</t>
  </si>
  <si>
    <t>7679951.R1</t>
  </si>
  <si>
    <t>D+M atypických zámečnických konstrukcí - zábradlí vč. PÚ a kotvení - dle specifikace v PD</t>
  </si>
  <si>
    <t>256735565</t>
  </si>
  <si>
    <t xml:space="preserve">154,7    "dle PD</t>
  </si>
  <si>
    <t>998767201</t>
  </si>
  <si>
    <t>Přesun hmot procentní pro zámečnické konstrukce v objektech v do 6 m</t>
  </si>
  <si>
    <t>%</t>
  </si>
  <si>
    <t>-1629548476</t>
  </si>
  <si>
    <t>https://podminky.urs.cz/item/CS_URS_2022_01/998767201</t>
  </si>
  <si>
    <t>782</t>
  </si>
  <si>
    <t>Dokončovací práce - obklady z kamene</t>
  </si>
  <si>
    <t>7821314.R1</t>
  </si>
  <si>
    <t>Montáž obkladu stěn ze rovnaniny z tvrdého kamene do malty tl do 250mm</t>
  </si>
  <si>
    <t>1200607238</t>
  </si>
  <si>
    <t>(0,8+7,068)*1,97</t>
  </si>
  <si>
    <t xml:space="preserve">-(0,8+7,068)*0,5   "odečet betonové podezdívky</t>
  </si>
  <si>
    <t>-3,25+0,8*0,25</t>
  </si>
  <si>
    <t>583827.R1</t>
  </si>
  <si>
    <t>žulová rovnanina - žula shodná se stávajícím obkladem</t>
  </si>
  <si>
    <t>-617471044</t>
  </si>
  <si>
    <t>8,516*1,15 "Přepočtené koeficientem množství</t>
  </si>
  <si>
    <t>782191141</t>
  </si>
  <si>
    <t>Příplatek k montáži obkladu stěn z kamene a betonu za použití kovových kotev k uchycení obkladu</t>
  </si>
  <si>
    <t>1038619654</t>
  </si>
  <si>
    <t>https://podminky.urs.cz/item/CS_URS_2022_01/782191141</t>
  </si>
  <si>
    <t>782632114</t>
  </si>
  <si>
    <t>Montáž obkladu z pravoúhlých desek z tvrdého kamene do lepidla tl přes 50 mm</t>
  </si>
  <si>
    <t>CS ÚRS 2021 02</t>
  </si>
  <si>
    <t>-190474995</t>
  </si>
  <si>
    <t>https://podminky.urs.cz/item/CS_URS_2021_02/782632114</t>
  </si>
  <si>
    <t>(0,8+7,068)*0,55</t>
  </si>
  <si>
    <t>58387025</t>
  </si>
  <si>
    <t>obklad koruny opěrné zdi - hrubě opracovaná žula tl 200mm</t>
  </si>
  <si>
    <t>682591960</t>
  </si>
  <si>
    <t>4,327*1,05 "Přepočtené koeficientem množství</t>
  </si>
  <si>
    <t>782991411</t>
  </si>
  <si>
    <t>Základní čištění nových kamenných obkladů vysátím a setřením vlhkým hadrem</t>
  </si>
  <si>
    <t>-341773169</t>
  </si>
  <si>
    <t>https://podminky.urs.cz/item/CS_URS_2022_01/782991411</t>
  </si>
  <si>
    <t>8,516+4,327</t>
  </si>
  <si>
    <t>998782101</t>
  </si>
  <si>
    <t>Přesun hmot tonážní pro obklady kamenné v objektech v do 6 m</t>
  </si>
  <si>
    <t>-79579275</t>
  </si>
  <si>
    <t>https://podminky.urs.cz/item/CS_URS_2022_01/998782101</t>
  </si>
  <si>
    <t>798453850</t>
  </si>
  <si>
    <t>1150315958</t>
  </si>
  <si>
    <t>-482119092</t>
  </si>
  <si>
    <t>-837911298</t>
  </si>
  <si>
    <t>-2113103861</t>
  </si>
  <si>
    <t>-321539970</t>
  </si>
  <si>
    <t>-206272236</t>
  </si>
  <si>
    <t>-235030992</t>
  </si>
  <si>
    <t>1739441988</t>
  </si>
  <si>
    <t>1734760480</t>
  </si>
  <si>
    <t>Rezerva investora povinně ocení všichni účastníci částkou 100.000,00 Kč</t>
  </si>
  <si>
    <t>1240815578</t>
  </si>
  <si>
    <t>-262226156</t>
  </si>
  <si>
    <t>-1246141570</t>
  </si>
  <si>
    <t>-1934675831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</si>
</sst>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7.jpg" /><Relationship Id="rId2" Type="http://schemas.openxmlformats.org/officeDocument/2006/relationships/image" Target="../media/image8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0.jpg" /><Relationship Id="rId2" Type="http://schemas.openxmlformats.org/officeDocument/2006/relationships/image" Target="../media/image11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119</xdr:row>
      <xdr:rowOff>0</xdr:rowOff>
    </xdr:from>
    <xdr:to>
      <xdr:col>9</xdr:col>
      <xdr:colOff>1215390</xdr:colOff>
      <xdr:row>123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119</xdr:row>
      <xdr:rowOff>0</xdr:rowOff>
    </xdr:from>
    <xdr:to>
      <xdr:col>9</xdr:col>
      <xdr:colOff>1215390</xdr:colOff>
      <xdr:row>123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22211101" TargetMode="External" /><Relationship Id="rId2" Type="http://schemas.openxmlformats.org/officeDocument/2006/relationships/hyperlink" Target="https://podminky.urs.cz/item/CS_URS_2022_01/174111101" TargetMode="External" /><Relationship Id="rId3" Type="http://schemas.openxmlformats.org/officeDocument/2006/relationships/hyperlink" Target="https://podminky.urs.cz/item/CS_URS_2022_01/183111213" TargetMode="External" /><Relationship Id="rId4" Type="http://schemas.openxmlformats.org/officeDocument/2006/relationships/hyperlink" Target="https://podminky.urs.cz/item/CS_URS_2022_01/319202115" TargetMode="External" /><Relationship Id="rId5" Type="http://schemas.openxmlformats.org/officeDocument/2006/relationships/hyperlink" Target="https://podminky.urs.cz/item/CS_URS_2023_02/619996117" TargetMode="External" /><Relationship Id="rId6" Type="http://schemas.openxmlformats.org/officeDocument/2006/relationships/hyperlink" Target="https://podminky.urs.cz/item/CS_URS_2022_01/622131101" TargetMode="External" /><Relationship Id="rId7" Type="http://schemas.openxmlformats.org/officeDocument/2006/relationships/hyperlink" Target="https://podminky.urs.cz/item/CS_URS_2022_01/622151001" TargetMode="External" /><Relationship Id="rId8" Type="http://schemas.openxmlformats.org/officeDocument/2006/relationships/hyperlink" Target="https://podminky.urs.cz/item/CS_URS_2022_01/622311341" TargetMode="External" /><Relationship Id="rId9" Type="http://schemas.openxmlformats.org/officeDocument/2006/relationships/hyperlink" Target="https://podminky.urs.cz/item/CS_URS_2022_01/622311391" TargetMode="External" /><Relationship Id="rId10" Type="http://schemas.openxmlformats.org/officeDocument/2006/relationships/hyperlink" Target="https://podminky.urs.cz/item/CS_URS_2023_02/625681012" TargetMode="External" /><Relationship Id="rId11" Type="http://schemas.openxmlformats.org/officeDocument/2006/relationships/hyperlink" Target="https://podminky.urs.cz/item/CS_URS_2022_01/629991001" TargetMode="External" /><Relationship Id="rId12" Type="http://schemas.openxmlformats.org/officeDocument/2006/relationships/hyperlink" Target="https://podminky.urs.cz/item/CS_URS_2022_01/629991011" TargetMode="External" /><Relationship Id="rId13" Type="http://schemas.openxmlformats.org/officeDocument/2006/relationships/hyperlink" Target="https://podminky.urs.cz/item/CS_URS_2022_01/629995101" TargetMode="External" /><Relationship Id="rId14" Type="http://schemas.openxmlformats.org/officeDocument/2006/relationships/hyperlink" Target="https://podminky.urs.cz/item/CS_URS_2022_01/941211111" TargetMode="External" /><Relationship Id="rId15" Type="http://schemas.openxmlformats.org/officeDocument/2006/relationships/hyperlink" Target="https://podminky.urs.cz/item/CS_URS_2022_01/941211211" TargetMode="External" /><Relationship Id="rId16" Type="http://schemas.openxmlformats.org/officeDocument/2006/relationships/hyperlink" Target="https://podminky.urs.cz/item/CS_URS_2022_01/941211811" TargetMode="External" /><Relationship Id="rId17" Type="http://schemas.openxmlformats.org/officeDocument/2006/relationships/hyperlink" Target="https://podminky.urs.cz/item/CS_URS_2022_01/944511111" TargetMode="External" /><Relationship Id="rId18" Type="http://schemas.openxmlformats.org/officeDocument/2006/relationships/hyperlink" Target="https://podminky.urs.cz/item/CS_URS_2022_01/944511211" TargetMode="External" /><Relationship Id="rId19" Type="http://schemas.openxmlformats.org/officeDocument/2006/relationships/hyperlink" Target="https://podminky.urs.cz/item/CS_URS_2022_01/944511811" TargetMode="External" /><Relationship Id="rId20" Type="http://schemas.openxmlformats.org/officeDocument/2006/relationships/hyperlink" Target="https://podminky.urs.cz/item/CS_URS_2022_01/978015391" TargetMode="External" /><Relationship Id="rId21" Type="http://schemas.openxmlformats.org/officeDocument/2006/relationships/hyperlink" Target="https://podminky.urs.cz/item/CS_URS_2022_01/978023411" TargetMode="External" /><Relationship Id="rId22" Type="http://schemas.openxmlformats.org/officeDocument/2006/relationships/hyperlink" Target="https://podminky.urs.cz/item/CS_URS_2022_01/997013153" TargetMode="External" /><Relationship Id="rId23" Type="http://schemas.openxmlformats.org/officeDocument/2006/relationships/hyperlink" Target="https://podminky.urs.cz/item/CS_URS_2022_01/997013501" TargetMode="External" /><Relationship Id="rId24" Type="http://schemas.openxmlformats.org/officeDocument/2006/relationships/hyperlink" Target="https://podminky.urs.cz/item/CS_URS_2022_01/997013509" TargetMode="External" /><Relationship Id="rId25" Type="http://schemas.openxmlformats.org/officeDocument/2006/relationships/hyperlink" Target="https://podminky.urs.cz/item/CS_URS_2022_01/997013871" TargetMode="External" /><Relationship Id="rId26" Type="http://schemas.openxmlformats.org/officeDocument/2006/relationships/hyperlink" Target="https://podminky.urs.cz/item/CS_URS_2022_01/998011003" TargetMode="External" /><Relationship Id="rId27" Type="http://schemas.openxmlformats.org/officeDocument/2006/relationships/hyperlink" Target="https://podminky.urs.cz/item/CS_URS_2023_02/998018003" TargetMode="External" /><Relationship Id="rId28" Type="http://schemas.openxmlformats.org/officeDocument/2006/relationships/hyperlink" Target="https://podminky.urs.cz/item/CS_URS_2023_02/998018011" TargetMode="External" /><Relationship Id="rId29" Type="http://schemas.openxmlformats.org/officeDocument/2006/relationships/hyperlink" Target="https://podminky.urs.cz/item/CS_URS_2022_01/711191011" TargetMode="External" /><Relationship Id="rId30" Type="http://schemas.openxmlformats.org/officeDocument/2006/relationships/hyperlink" Target="https://podminky.urs.cz/item/CS_URS_2022_01/711192202" TargetMode="External" /><Relationship Id="rId31" Type="http://schemas.openxmlformats.org/officeDocument/2006/relationships/hyperlink" Target="https://podminky.urs.cz/item/CS_URS_2022_01/998711101" TargetMode="External" /><Relationship Id="rId32" Type="http://schemas.openxmlformats.org/officeDocument/2006/relationships/hyperlink" Target="https://podminky.urs.cz/item/CS_URS_2022_01/998711181" TargetMode="External" /><Relationship Id="rId33" Type="http://schemas.openxmlformats.org/officeDocument/2006/relationships/hyperlink" Target="https://podminky.urs.cz/item/CS_URS_2022_01/764001901" TargetMode="External" /><Relationship Id="rId34" Type="http://schemas.openxmlformats.org/officeDocument/2006/relationships/hyperlink" Target="https://podminky.urs.cz/item/CS_URS_2022_01/764004863" TargetMode="External" /><Relationship Id="rId35" Type="http://schemas.openxmlformats.org/officeDocument/2006/relationships/hyperlink" Target="https://podminky.urs.cz/item/CS_URS_2022_01/764508131" TargetMode="External" /><Relationship Id="rId36" Type="http://schemas.openxmlformats.org/officeDocument/2006/relationships/hyperlink" Target="https://podminky.urs.cz/item/CS_URS_2022_01/998764103" TargetMode="External" /><Relationship Id="rId37" Type="http://schemas.openxmlformats.org/officeDocument/2006/relationships/hyperlink" Target="https://podminky.urs.cz/item/CS_URS_2022_01/998764181" TargetMode="External" /><Relationship Id="rId38" Type="http://schemas.openxmlformats.org/officeDocument/2006/relationships/hyperlink" Target="https://podminky.urs.cz/item/CS_URS_2022_01/783823135" TargetMode="External" /><Relationship Id="rId39" Type="http://schemas.openxmlformats.org/officeDocument/2006/relationships/hyperlink" Target="https://podminky.urs.cz/item/CS_URS_2022_01/783826315" TargetMode="External" /><Relationship Id="rId40" Type="http://schemas.openxmlformats.org/officeDocument/2006/relationships/hyperlink" Target="https://podminky.urs.cz/item/CS_URS_2022_01/032103000" TargetMode="External" /><Relationship Id="rId41" Type="http://schemas.openxmlformats.org/officeDocument/2006/relationships/hyperlink" Target="https://podminky.urs.cz/item/CS_URS_2022_01/032503000" TargetMode="External" /><Relationship Id="rId42" Type="http://schemas.openxmlformats.org/officeDocument/2006/relationships/hyperlink" Target="https://podminky.urs.cz/item/CS_URS_2022_01/033103000" TargetMode="External" /><Relationship Id="rId43" Type="http://schemas.openxmlformats.org/officeDocument/2006/relationships/hyperlink" Target="https://podminky.urs.cz/item/CS_URS_2022_01/033203000" TargetMode="External" /><Relationship Id="rId44" Type="http://schemas.openxmlformats.org/officeDocument/2006/relationships/hyperlink" Target="https://podminky.urs.cz/item/CS_URS_2022_01/034103000" TargetMode="External" /><Relationship Id="rId45" Type="http://schemas.openxmlformats.org/officeDocument/2006/relationships/hyperlink" Target="https://podminky.urs.cz/item/CS_URS_2022_01/034403000" TargetMode="External" /><Relationship Id="rId46" Type="http://schemas.openxmlformats.org/officeDocument/2006/relationships/hyperlink" Target="https://podminky.urs.cz/item/CS_URS_2022_01/034503000" TargetMode="External" /><Relationship Id="rId47" Type="http://schemas.openxmlformats.org/officeDocument/2006/relationships/hyperlink" Target="https://podminky.urs.cz/item/CS_URS_2022_01/034603000" TargetMode="External" /><Relationship Id="rId48" Type="http://schemas.openxmlformats.org/officeDocument/2006/relationships/hyperlink" Target="https://podminky.urs.cz/item/CS_URS_2022_01/035103001" TargetMode="External" /><Relationship Id="rId49" Type="http://schemas.openxmlformats.org/officeDocument/2006/relationships/hyperlink" Target="https://podminky.urs.cz/item/CS_URS_2022_01/039103000" TargetMode="External" /><Relationship Id="rId50" Type="http://schemas.openxmlformats.org/officeDocument/2006/relationships/hyperlink" Target="https://podminky.urs.cz/item/CS_URS_2023_02/052103000" TargetMode="External" /><Relationship Id="rId51" Type="http://schemas.openxmlformats.org/officeDocument/2006/relationships/hyperlink" Target="https://podminky.urs.cz/item/CS_URS_2022_01/071103000" TargetMode="External" /><Relationship Id="rId52" Type="http://schemas.openxmlformats.org/officeDocument/2006/relationships/hyperlink" Target="https://podminky.urs.cz/item/CS_URS_2022_01/072103011" TargetMode="External" /><Relationship Id="rId5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997013153" TargetMode="External" /><Relationship Id="rId2" Type="http://schemas.openxmlformats.org/officeDocument/2006/relationships/hyperlink" Target="https://podminky.urs.cz/item/CS_URS_2022_01/997013501" TargetMode="External" /><Relationship Id="rId3" Type="http://schemas.openxmlformats.org/officeDocument/2006/relationships/hyperlink" Target="https://podminky.urs.cz/item/CS_URS_2022_01/997013509" TargetMode="External" /><Relationship Id="rId4" Type="http://schemas.openxmlformats.org/officeDocument/2006/relationships/hyperlink" Target="https://podminky.urs.cz/item/CS_URS_2022_01/997013871" TargetMode="External" /><Relationship Id="rId5" Type="http://schemas.openxmlformats.org/officeDocument/2006/relationships/hyperlink" Target="https://podminky.urs.cz/item/CS_URS_2022_01/712300931" TargetMode="External" /><Relationship Id="rId6" Type="http://schemas.openxmlformats.org/officeDocument/2006/relationships/hyperlink" Target="https://podminky.urs.cz/item/CS_URS_2022_01/712341715" TargetMode="External" /><Relationship Id="rId7" Type="http://schemas.openxmlformats.org/officeDocument/2006/relationships/hyperlink" Target="https://podminky.urs.cz/item/CS_URS_2022_01/712363115" TargetMode="External" /><Relationship Id="rId8" Type="http://schemas.openxmlformats.org/officeDocument/2006/relationships/hyperlink" Target="https://podminky.urs.cz/item/CS_URS_2022_01/712363425" TargetMode="External" /><Relationship Id="rId9" Type="http://schemas.openxmlformats.org/officeDocument/2006/relationships/hyperlink" Target="https://podminky.urs.cz/item/CS_URS_2022_01/712363431" TargetMode="External" /><Relationship Id="rId10" Type="http://schemas.openxmlformats.org/officeDocument/2006/relationships/hyperlink" Target="https://podminky.urs.cz/item/CS_URS_2022_01/712363821" TargetMode="External" /><Relationship Id="rId11" Type="http://schemas.openxmlformats.org/officeDocument/2006/relationships/hyperlink" Target="https://podminky.urs.cz/item/CS_URS_2022_01/712363823" TargetMode="External" /><Relationship Id="rId12" Type="http://schemas.openxmlformats.org/officeDocument/2006/relationships/hyperlink" Target="https://podminky.urs.cz/item/CS_URS_2022_01/712441559" TargetMode="External" /><Relationship Id="rId13" Type="http://schemas.openxmlformats.org/officeDocument/2006/relationships/hyperlink" Target="https://podminky.urs.cz/item/CS_URS_2022_01/712499097" TargetMode="External" /><Relationship Id="rId14" Type="http://schemas.openxmlformats.org/officeDocument/2006/relationships/hyperlink" Target="https://podminky.urs.cz/item/CS_URS_2022_01/712990813" TargetMode="External" /><Relationship Id="rId15" Type="http://schemas.openxmlformats.org/officeDocument/2006/relationships/hyperlink" Target="https://podminky.urs.cz/item/CS_URS_2022_01/712390982" TargetMode="External" /><Relationship Id="rId16" Type="http://schemas.openxmlformats.org/officeDocument/2006/relationships/hyperlink" Target="https://podminky.urs.cz/item/CS_URS_2022_01/712399995" TargetMode="External" /><Relationship Id="rId17" Type="http://schemas.openxmlformats.org/officeDocument/2006/relationships/hyperlink" Target="https://podminky.urs.cz/item/CS_URS_2022_01/712391171" TargetMode="External" /><Relationship Id="rId18" Type="http://schemas.openxmlformats.org/officeDocument/2006/relationships/hyperlink" Target="https://podminky.urs.cz/item/CS_URS_2022_01/712399097" TargetMode="External" /><Relationship Id="rId19" Type="http://schemas.openxmlformats.org/officeDocument/2006/relationships/hyperlink" Target="https://podminky.urs.cz/item/CS_URS_2022_01/712400921" TargetMode="External" /><Relationship Id="rId20" Type="http://schemas.openxmlformats.org/officeDocument/2006/relationships/hyperlink" Target="https://podminky.urs.cz/item/CS_URS_2022_01/712499995" TargetMode="External" /><Relationship Id="rId21" Type="http://schemas.openxmlformats.org/officeDocument/2006/relationships/hyperlink" Target="https://podminky.urs.cz/item/CS_URS_2022_01/998712103" TargetMode="External" /><Relationship Id="rId22" Type="http://schemas.openxmlformats.org/officeDocument/2006/relationships/hyperlink" Target="https://podminky.urs.cz/item/CS_URS_2022_01/998712181" TargetMode="External" /><Relationship Id="rId23" Type="http://schemas.openxmlformats.org/officeDocument/2006/relationships/hyperlink" Target="https://podminky.urs.cz/item/CS_URS_2022_01/713100941" TargetMode="External" /><Relationship Id="rId24" Type="http://schemas.openxmlformats.org/officeDocument/2006/relationships/hyperlink" Target="https://podminky.urs.cz/item/CS_URS_2022_01/713152841" TargetMode="External" /><Relationship Id="rId25" Type="http://schemas.openxmlformats.org/officeDocument/2006/relationships/hyperlink" Target="https://podminky.urs.cz/item/CS_URS_2022_01/998713103" TargetMode="External" /><Relationship Id="rId26" Type="http://schemas.openxmlformats.org/officeDocument/2006/relationships/hyperlink" Target="https://podminky.urs.cz/item/CS_URS_2022_01/998713181" TargetMode="External" /><Relationship Id="rId27" Type="http://schemas.openxmlformats.org/officeDocument/2006/relationships/hyperlink" Target="https://podminky.urs.cz/item/CS_URS_2022_01/762341951" TargetMode="External" /><Relationship Id="rId28" Type="http://schemas.openxmlformats.org/officeDocument/2006/relationships/hyperlink" Target="https://podminky.urs.cz/item/CS_URS_2022_01/762343951" TargetMode="External" /><Relationship Id="rId29" Type="http://schemas.openxmlformats.org/officeDocument/2006/relationships/hyperlink" Target="https://podminky.urs.cz/item/CS_URS_2022_01/998762103" TargetMode="External" /><Relationship Id="rId30" Type="http://schemas.openxmlformats.org/officeDocument/2006/relationships/hyperlink" Target="https://podminky.urs.cz/item/CS_URS_2022_01/998762181" TargetMode="External" /><Relationship Id="rId31" Type="http://schemas.openxmlformats.org/officeDocument/2006/relationships/hyperlink" Target="https://podminky.urs.cz/item/CS_URS_2022_01/764001821" TargetMode="External" /><Relationship Id="rId32" Type="http://schemas.openxmlformats.org/officeDocument/2006/relationships/hyperlink" Target="https://podminky.urs.cz/item/CS_URS_2022_01/764001901" TargetMode="External" /><Relationship Id="rId33" Type="http://schemas.openxmlformats.org/officeDocument/2006/relationships/hyperlink" Target="https://podminky.urs.cz/item/CS_URS_2022_01/764002414" TargetMode="External" /><Relationship Id="rId34" Type="http://schemas.openxmlformats.org/officeDocument/2006/relationships/hyperlink" Target="https://podminky.urs.cz/item/CS_URS_2022_01/764121401" TargetMode="External" /><Relationship Id="rId35" Type="http://schemas.openxmlformats.org/officeDocument/2006/relationships/hyperlink" Target="https://podminky.urs.cz/item/CS_URS_2022_01/998764103" TargetMode="External" /><Relationship Id="rId36" Type="http://schemas.openxmlformats.org/officeDocument/2006/relationships/hyperlink" Target="https://podminky.urs.cz/item/CS_URS_2022_01/998764181" TargetMode="External" /><Relationship Id="rId37" Type="http://schemas.openxmlformats.org/officeDocument/2006/relationships/hyperlink" Target="https://podminky.urs.cz/item/CS_URS_2022_01/767881112" TargetMode="External" /><Relationship Id="rId38" Type="http://schemas.openxmlformats.org/officeDocument/2006/relationships/hyperlink" Target="https://podminky.urs.cz/item/CS_URS_2022_01/767881118" TargetMode="External" /><Relationship Id="rId39" Type="http://schemas.openxmlformats.org/officeDocument/2006/relationships/hyperlink" Target="https://podminky.urs.cz/item/CS_URS_2022_01/767881128" TargetMode="External" /><Relationship Id="rId40" Type="http://schemas.openxmlformats.org/officeDocument/2006/relationships/hyperlink" Target="https://podminky.urs.cz/item/CS_URS_2022_01/767881161" TargetMode="External" /><Relationship Id="rId41" Type="http://schemas.openxmlformats.org/officeDocument/2006/relationships/hyperlink" Target="https://podminky.urs.cz/item/CS_URS_2022_01/998767103" TargetMode="External" /><Relationship Id="rId42" Type="http://schemas.openxmlformats.org/officeDocument/2006/relationships/hyperlink" Target="https://podminky.urs.cz/item/CS_URS_2022_01/998767181" TargetMode="External" /><Relationship Id="rId43" Type="http://schemas.openxmlformats.org/officeDocument/2006/relationships/hyperlink" Target="https://podminky.urs.cz/item/CS_URS_2022_01/032103000" TargetMode="External" /><Relationship Id="rId44" Type="http://schemas.openxmlformats.org/officeDocument/2006/relationships/hyperlink" Target="https://podminky.urs.cz/item/CS_URS_2022_01/032503000" TargetMode="External" /><Relationship Id="rId45" Type="http://schemas.openxmlformats.org/officeDocument/2006/relationships/hyperlink" Target="https://podminky.urs.cz/item/CS_URS_2022_01/033103000" TargetMode="External" /><Relationship Id="rId46" Type="http://schemas.openxmlformats.org/officeDocument/2006/relationships/hyperlink" Target="https://podminky.urs.cz/item/CS_URS_2022_01/033203000" TargetMode="External" /><Relationship Id="rId47" Type="http://schemas.openxmlformats.org/officeDocument/2006/relationships/hyperlink" Target="https://podminky.urs.cz/item/CS_URS_2022_01/034103000" TargetMode="External" /><Relationship Id="rId48" Type="http://schemas.openxmlformats.org/officeDocument/2006/relationships/hyperlink" Target="https://podminky.urs.cz/item/CS_URS_2022_01/034403000" TargetMode="External" /><Relationship Id="rId49" Type="http://schemas.openxmlformats.org/officeDocument/2006/relationships/hyperlink" Target="https://podminky.urs.cz/item/CS_URS_2022_01/034503000" TargetMode="External" /><Relationship Id="rId50" Type="http://schemas.openxmlformats.org/officeDocument/2006/relationships/hyperlink" Target="https://podminky.urs.cz/item/CS_URS_2022_01/034603000" TargetMode="External" /><Relationship Id="rId51" Type="http://schemas.openxmlformats.org/officeDocument/2006/relationships/hyperlink" Target="https://podminky.urs.cz/item/CS_URS_2022_01/035103001" TargetMode="External" /><Relationship Id="rId52" Type="http://schemas.openxmlformats.org/officeDocument/2006/relationships/hyperlink" Target="https://podminky.urs.cz/item/CS_URS_2022_01/039103000" TargetMode="External" /><Relationship Id="rId53" Type="http://schemas.openxmlformats.org/officeDocument/2006/relationships/hyperlink" Target="https://podminky.urs.cz/item/CS_URS_2022_01/071103000" TargetMode="External" /><Relationship Id="rId54" Type="http://schemas.openxmlformats.org/officeDocument/2006/relationships/hyperlink" Target="https://podminky.urs.cz/item/CS_URS_2022_01/072103011" TargetMode="External" /><Relationship Id="rId5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12251105" TargetMode="External" /><Relationship Id="rId2" Type="http://schemas.openxmlformats.org/officeDocument/2006/relationships/hyperlink" Target="https://podminky.urs.cz/item/CS_URS_2022_01/113105111" TargetMode="External" /><Relationship Id="rId3" Type="http://schemas.openxmlformats.org/officeDocument/2006/relationships/hyperlink" Target="https://podminky.urs.cz/item/CS_URS_2022_01/113107122" TargetMode="External" /><Relationship Id="rId4" Type="http://schemas.openxmlformats.org/officeDocument/2006/relationships/hyperlink" Target="https://podminky.urs.cz/item/CS_URS_2022_01/113202111" TargetMode="External" /><Relationship Id="rId5" Type="http://schemas.openxmlformats.org/officeDocument/2006/relationships/hyperlink" Target="https://podminky.urs.cz/item/CS_URS_2022_01/122251102" TargetMode="External" /><Relationship Id="rId6" Type="http://schemas.openxmlformats.org/officeDocument/2006/relationships/hyperlink" Target="https://podminky.urs.cz/item/CS_URS_2022_01/162351103" TargetMode="External" /><Relationship Id="rId7" Type="http://schemas.openxmlformats.org/officeDocument/2006/relationships/hyperlink" Target="https://podminky.urs.cz/item/CS_URS_2022_01/162751117" TargetMode="External" /><Relationship Id="rId8" Type="http://schemas.openxmlformats.org/officeDocument/2006/relationships/hyperlink" Target="https://podminky.urs.cz/item/CS_URS_2022_01/162751119" TargetMode="External" /><Relationship Id="rId9" Type="http://schemas.openxmlformats.org/officeDocument/2006/relationships/hyperlink" Target="https://podminky.urs.cz/item/CS_URS_2022_01/167151101" TargetMode="External" /><Relationship Id="rId10" Type="http://schemas.openxmlformats.org/officeDocument/2006/relationships/hyperlink" Target="https://podminky.urs.cz/item/CS_URS_2022_01/171201231" TargetMode="External" /><Relationship Id="rId11" Type="http://schemas.openxmlformats.org/officeDocument/2006/relationships/hyperlink" Target="https://podminky.urs.cz/item/CS_URS_2022_01/171251201" TargetMode="External" /><Relationship Id="rId12" Type="http://schemas.openxmlformats.org/officeDocument/2006/relationships/hyperlink" Target="https://podminky.urs.cz/item/CS_URS_2022_01/174151102" TargetMode="External" /><Relationship Id="rId13" Type="http://schemas.openxmlformats.org/officeDocument/2006/relationships/hyperlink" Target="https://podminky.urs.cz/item/CS_URS_2022_01/174251205" TargetMode="External" /><Relationship Id="rId14" Type="http://schemas.openxmlformats.org/officeDocument/2006/relationships/hyperlink" Target="https://podminky.urs.cz/item/CS_URS_2022_01/211531111" TargetMode="External" /><Relationship Id="rId15" Type="http://schemas.openxmlformats.org/officeDocument/2006/relationships/hyperlink" Target="https://podminky.urs.cz/item/CS_URS_2022_01/211971110" TargetMode="External" /><Relationship Id="rId16" Type="http://schemas.openxmlformats.org/officeDocument/2006/relationships/hyperlink" Target="https://podminky.urs.cz/item/CS_URS_2022_01/212312111" TargetMode="External" /><Relationship Id="rId17" Type="http://schemas.openxmlformats.org/officeDocument/2006/relationships/hyperlink" Target="https://podminky.urs.cz/item/CS_URS_2022_01/212755214" TargetMode="External" /><Relationship Id="rId18" Type="http://schemas.openxmlformats.org/officeDocument/2006/relationships/hyperlink" Target="https://podminky.urs.cz/item/CS_URS_2022_01/272313611" TargetMode="External" /><Relationship Id="rId19" Type="http://schemas.openxmlformats.org/officeDocument/2006/relationships/hyperlink" Target="https://podminky.urs.cz/item/CS_URS_2022_01/272322611" TargetMode="External" /><Relationship Id="rId20" Type="http://schemas.openxmlformats.org/officeDocument/2006/relationships/hyperlink" Target="https://podminky.urs.cz/item/CS_URS_2022_01/274351121" TargetMode="External" /><Relationship Id="rId21" Type="http://schemas.openxmlformats.org/officeDocument/2006/relationships/hyperlink" Target="https://podminky.urs.cz/item/CS_URS_2022_01/274351122" TargetMode="External" /><Relationship Id="rId22" Type="http://schemas.openxmlformats.org/officeDocument/2006/relationships/hyperlink" Target="https://podminky.urs.cz/item/CS_URS_2022_01/279113132" TargetMode="External" /><Relationship Id="rId23" Type="http://schemas.openxmlformats.org/officeDocument/2006/relationships/hyperlink" Target="https://podminky.urs.cz/item/CS_URS_2022_01/311101213" TargetMode="External" /><Relationship Id="rId24" Type="http://schemas.openxmlformats.org/officeDocument/2006/relationships/hyperlink" Target="https://podminky.urs.cz/item/CS_URS_2022_01/327324128" TargetMode="External" /><Relationship Id="rId25" Type="http://schemas.openxmlformats.org/officeDocument/2006/relationships/hyperlink" Target="https://podminky.urs.cz/item/CS_URS_2022_01/327351211" TargetMode="External" /><Relationship Id="rId26" Type="http://schemas.openxmlformats.org/officeDocument/2006/relationships/hyperlink" Target="https://podminky.urs.cz/item/CS_URS_2022_01/327351221" TargetMode="External" /><Relationship Id="rId27" Type="http://schemas.openxmlformats.org/officeDocument/2006/relationships/hyperlink" Target="https://podminky.urs.cz/item/CS_URS_2022_01/327361006" TargetMode="External" /><Relationship Id="rId28" Type="http://schemas.openxmlformats.org/officeDocument/2006/relationships/hyperlink" Target="https://podminky.urs.cz/item/CS_URS_2022_01/564730001" TargetMode="External" /><Relationship Id="rId29" Type="http://schemas.openxmlformats.org/officeDocument/2006/relationships/hyperlink" Target="https://podminky.urs.cz/item/CS_URS_2022_01/564761101" TargetMode="External" /><Relationship Id="rId30" Type="http://schemas.openxmlformats.org/officeDocument/2006/relationships/hyperlink" Target="https://podminky.urs.cz/item/CS_URS_2022_01/591211111" TargetMode="External" /><Relationship Id="rId31" Type="http://schemas.openxmlformats.org/officeDocument/2006/relationships/hyperlink" Target="https://podminky.urs.cz/item/CS_URS_2022_01/916241213" TargetMode="External" /><Relationship Id="rId32" Type="http://schemas.openxmlformats.org/officeDocument/2006/relationships/hyperlink" Target="https://podminky.urs.cz/item/CS_URS_2022_01/997221571" TargetMode="External" /><Relationship Id="rId33" Type="http://schemas.openxmlformats.org/officeDocument/2006/relationships/hyperlink" Target="https://podminky.urs.cz/item/CS_URS_2022_01/997221579" TargetMode="External" /><Relationship Id="rId34" Type="http://schemas.openxmlformats.org/officeDocument/2006/relationships/hyperlink" Target="https://podminky.urs.cz/item/CS_URS_2022_01/997221612" TargetMode="External" /><Relationship Id="rId35" Type="http://schemas.openxmlformats.org/officeDocument/2006/relationships/hyperlink" Target="https://podminky.urs.cz/item/CS_URS_2022_01/997221873" TargetMode="External" /><Relationship Id="rId36" Type="http://schemas.openxmlformats.org/officeDocument/2006/relationships/hyperlink" Target="https://podminky.urs.cz/item/CS_URS_2022_01/997013871" TargetMode="External" /><Relationship Id="rId37" Type="http://schemas.openxmlformats.org/officeDocument/2006/relationships/hyperlink" Target="https://podminky.urs.cz/item/CS_URS_2022_01/998153131" TargetMode="External" /><Relationship Id="rId38" Type="http://schemas.openxmlformats.org/officeDocument/2006/relationships/hyperlink" Target="https://podminky.urs.cz/item/CS_URS_2022_01/711161273" TargetMode="External" /><Relationship Id="rId39" Type="http://schemas.openxmlformats.org/officeDocument/2006/relationships/hyperlink" Target="https://podminky.urs.cz/item/CS_URS_2022_01/711161383" TargetMode="External" /><Relationship Id="rId40" Type="http://schemas.openxmlformats.org/officeDocument/2006/relationships/hyperlink" Target="https://podminky.urs.cz/item/CS_URS_2022_01/998711101" TargetMode="External" /><Relationship Id="rId41" Type="http://schemas.openxmlformats.org/officeDocument/2006/relationships/hyperlink" Target="https://podminky.urs.cz/item/CS_URS_2022_01/998767201" TargetMode="External" /><Relationship Id="rId42" Type="http://schemas.openxmlformats.org/officeDocument/2006/relationships/hyperlink" Target="https://podminky.urs.cz/item/CS_URS_2022_01/782191141" TargetMode="External" /><Relationship Id="rId43" Type="http://schemas.openxmlformats.org/officeDocument/2006/relationships/hyperlink" Target="https://podminky.urs.cz/item/CS_URS_2021_02/782632114" TargetMode="External" /><Relationship Id="rId44" Type="http://schemas.openxmlformats.org/officeDocument/2006/relationships/hyperlink" Target="https://podminky.urs.cz/item/CS_URS_2022_01/782991411" TargetMode="External" /><Relationship Id="rId45" Type="http://schemas.openxmlformats.org/officeDocument/2006/relationships/hyperlink" Target="https://podminky.urs.cz/item/CS_URS_2022_01/998782101" TargetMode="External" /><Relationship Id="rId46" Type="http://schemas.openxmlformats.org/officeDocument/2006/relationships/hyperlink" Target="https://podminky.urs.cz/item/CS_URS_2022_01/032103000" TargetMode="External" /><Relationship Id="rId47" Type="http://schemas.openxmlformats.org/officeDocument/2006/relationships/hyperlink" Target="https://podminky.urs.cz/item/CS_URS_2022_01/032503000" TargetMode="External" /><Relationship Id="rId48" Type="http://schemas.openxmlformats.org/officeDocument/2006/relationships/hyperlink" Target="https://podminky.urs.cz/item/CS_URS_2022_01/033103000" TargetMode="External" /><Relationship Id="rId49" Type="http://schemas.openxmlformats.org/officeDocument/2006/relationships/hyperlink" Target="https://podminky.urs.cz/item/CS_URS_2022_01/033203000" TargetMode="External" /><Relationship Id="rId50" Type="http://schemas.openxmlformats.org/officeDocument/2006/relationships/hyperlink" Target="https://podminky.urs.cz/item/CS_URS_2022_01/034103000" TargetMode="External" /><Relationship Id="rId51" Type="http://schemas.openxmlformats.org/officeDocument/2006/relationships/hyperlink" Target="https://podminky.urs.cz/item/CS_URS_2022_01/034403000" TargetMode="External" /><Relationship Id="rId52" Type="http://schemas.openxmlformats.org/officeDocument/2006/relationships/hyperlink" Target="https://podminky.urs.cz/item/CS_URS_2022_01/034503000" TargetMode="External" /><Relationship Id="rId53" Type="http://schemas.openxmlformats.org/officeDocument/2006/relationships/hyperlink" Target="https://podminky.urs.cz/item/CS_URS_2022_01/034603000" TargetMode="External" /><Relationship Id="rId54" Type="http://schemas.openxmlformats.org/officeDocument/2006/relationships/hyperlink" Target="https://podminky.urs.cz/item/CS_URS_2022_01/035103001" TargetMode="External" /><Relationship Id="rId55" Type="http://schemas.openxmlformats.org/officeDocument/2006/relationships/hyperlink" Target="https://podminky.urs.cz/item/CS_URS_2022_01/039103000" TargetMode="External" /><Relationship Id="rId56" Type="http://schemas.openxmlformats.org/officeDocument/2006/relationships/hyperlink" Target="https://podminky.urs.cz/item/CS_URS_2023_02/052103000" TargetMode="External" /><Relationship Id="rId57" Type="http://schemas.openxmlformats.org/officeDocument/2006/relationships/hyperlink" Target="https://podminky.urs.cz/item/CS_URS_2022_01/071103000" TargetMode="External" /><Relationship Id="rId58" Type="http://schemas.openxmlformats.org/officeDocument/2006/relationships/hyperlink" Target="https://podminky.urs.cz/item/CS_URS_2022_01/072103011" TargetMode="External" /><Relationship Id="rId59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ZN2022_011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Nový magistrát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10. 2. 2022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Statutární město Liberec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Projektový atelier DAVID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Bc. Zuzana Kosáková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ROUND(SUM(AG95:AG97),2)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ROUND(SUM(AS95:AS97),2)</f>
        <v>0</v>
      </c>
      <c r="AT94" s="115">
        <f>ROUND(SUM(AV94:AW94),2)</f>
        <v>0</v>
      </c>
      <c r="AU94" s="116">
        <f>ROUND(SUM(AU95:AU97),5)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ROUND(SUM(AZ95:AZ97),2)</f>
        <v>0</v>
      </c>
      <c r="BA94" s="115">
        <f>ROUND(SUM(BA95:BA97),2)</f>
        <v>0</v>
      </c>
      <c r="BB94" s="115">
        <f>ROUND(SUM(BB95:BB97),2)</f>
        <v>0</v>
      </c>
      <c r="BC94" s="115">
        <f>ROUND(SUM(BC95:BC97),2)</f>
        <v>0</v>
      </c>
      <c r="BD94" s="117">
        <f>ROUND(SUM(BD95:BD97),2)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701 - Oprava dvorní fa...'!J30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'SO 701 - Oprava dvorní fa...'!P133</f>
        <v>0</v>
      </c>
      <c r="AV95" s="129">
        <f>'SO 701 - Oprava dvorní fa...'!J33</f>
        <v>0</v>
      </c>
      <c r="AW95" s="129">
        <f>'SO 701 - Oprava dvorní fa...'!J34</f>
        <v>0</v>
      </c>
      <c r="AX95" s="129">
        <f>'SO 701 - Oprava dvorní fa...'!J35</f>
        <v>0</v>
      </c>
      <c r="AY95" s="129">
        <f>'SO 701 - Oprava dvorní fa...'!J36</f>
        <v>0</v>
      </c>
      <c r="AZ95" s="129">
        <f>'SO 701 - Oprava dvorní fa...'!F33</f>
        <v>0</v>
      </c>
      <c r="BA95" s="129">
        <f>'SO 701 - Oprava dvorní fa...'!F34</f>
        <v>0</v>
      </c>
      <c r="BB95" s="129">
        <f>'SO 701 - Oprava dvorní fa...'!F35</f>
        <v>0</v>
      </c>
      <c r="BC95" s="129">
        <f>'SO 701 - Oprava dvorní fa...'!F36</f>
        <v>0</v>
      </c>
      <c r="BD95" s="131">
        <f>'SO 701 - Oprava dvorní fa...'!F37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7" customFormat="1" ht="16.5" customHeight="1">
      <c r="A96" s="120" t="s">
        <v>80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 702 - Střešní záchytný...'!J30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83</v>
      </c>
      <c r="AR96" s="127"/>
      <c r="AS96" s="128">
        <v>0</v>
      </c>
      <c r="AT96" s="129">
        <f>ROUND(SUM(AV96:AW96),2)</f>
        <v>0</v>
      </c>
      <c r="AU96" s="130">
        <f>'SO 702 - Střešní záchytný...'!P127</f>
        <v>0</v>
      </c>
      <c r="AV96" s="129">
        <f>'SO 702 - Střešní záchytný...'!J33</f>
        <v>0</v>
      </c>
      <c r="AW96" s="129">
        <f>'SO 702 - Střešní záchytný...'!J34</f>
        <v>0</v>
      </c>
      <c r="AX96" s="129">
        <f>'SO 702 - Střešní záchytný...'!J35</f>
        <v>0</v>
      </c>
      <c r="AY96" s="129">
        <f>'SO 702 - Střešní záchytný...'!J36</f>
        <v>0</v>
      </c>
      <c r="AZ96" s="129">
        <f>'SO 702 - Střešní záchytný...'!F33</f>
        <v>0</v>
      </c>
      <c r="BA96" s="129">
        <f>'SO 702 - Střešní záchytný...'!F34</f>
        <v>0</v>
      </c>
      <c r="BB96" s="129">
        <f>'SO 702 - Střešní záchytný...'!F35</f>
        <v>0</v>
      </c>
      <c r="BC96" s="129">
        <f>'SO 702 - Střešní záchytný...'!F36</f>
        <v>0</v>
      </c>
      <c r="BD96" s="131">
        <f>'SO 702 - Střešní záchytný...'!F37</f>
        <v>0</v>
      </c>
      <c r="BE96" s="7"/>
      <c r="BT96" s="132" t="s">
        <v>84</v>
      </c>
      <c r="BV96" s="132" t="s">
        <v>78</v>
      </c>
      <c r="BW96" s="132" t="s">
        <v>89</v>
      </c>
      <c r="BX96" s="132" t="s">
        <v>5</v>
      </c>
      <c r="CL96" s="132" t="s">
        <v>1</v>
      </c>
      <c r="CM96" s="132" t="s">
        <v>86</v>
      </c>
    </row>
    <row r="97" s="7" customFormat="1" ht="16.5" customHeight="1">
      <c r="A97" s="120" t="s">
        <v>80</v>
      </c>
      <c r="B97" s="121"/>
      <c r="C97" s="122"/>
      <c r="D97" s="123" t="s">
        <v>90</v>
      </c>
      <c r="E97" s="123"/>
      <c r="F97" s="123"/>
      <c r="G97" s="123"/>
      <c r="H97" s="123"/>
      <c r="I97" s="124"/>
      <c r="J97" s="123" t="s">
        <v>91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'SO 703 - Opěrná zídka a z...'!J30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83</v>
      </c>
      <c r="AR97" s="127"/>
      <c r="AS97" s="133">
        <v>0</v>
      </c>
      <c r="AT97" s="134">
        <f>ROUND(SUM(AV97:AW97),2)</f>
        <v>0</v>
      </c>
      <c r="AU97" s="135">
        <f>'SO 703 - Opěrná zídka a z...'!P133</f>
        <v>0</v>
      </c>
      <c r="AV97" s="134">
        <f>'SO 703 - Opěrná zídka a z...'!J33</f>
        <v>0</v>
      </c>
      <c r="AW97" s="134">
        <f>'SO 703 - Opěrná zídka a z...'!J34</f>
        <v>0</v>
      </c>
      <c r="AX97" s="134">
        <f>'SO 703 - Opěrná zídka a z...'!J35</f>
        <v>0</v>
      </c>
      <c r="AY97" s="134">
        <f>'SO 703 - Opěrná zídka a z...'!J36</f>
        <v>0</v>
      </c>
      <c r="AZ97" s="134">
        <f>'SO 703 - Opěrná zídka a z...'!F33</f>
        <v>0</v>
      </c>
      <c r="BA97" s="134">
        <f>'SO 703 - Opěrná zídka a z...'!F34</f>
        <v>0</v>
      </c>
      <c r="BB97" s="134">
        <f>'SO 703 - Opěrná zídka a z...'!F35</f>
        <v>0</v>
      </c>
      <c r="BC97" s="134">
        <f>'SO 703 - Opěrná zídka a z...'!F36</f>
        <v>0</v>
      </c>
      <c r="BD97" s="136">
        <f>'SO 703 - Opěrná zídka a z...'!F37</f>
        <v>0</v>
      </c>
      <c r="BE97" s="7"/>
      <c r="BT97" s="132" t="s">
        <v>84</v>
      </c>
      <c r="BV97" s="132" t="s">
        <v>78</v>
      </c>
      <c r="BW97" s="132" t="s">
        <v>92</v>
      </c>
      <c r="BX97" s="132" t="s">
        <v>5</v>
      </c>
      <c r="CL97" s="132" t="s">
        <v>1</v>
      </c>
      <c r="CM97" s="132" t="s">
        <v>86</v>
      </c>
    </row>
    <row r="98" s="2" customFormat="1" ht="30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</sheetData>
  <sheetProtection sheet="1" formatColumns="0" formatRows="0" objects="1" scenarios="1" spinCount="100000" saltValue="SbnmP+3wHGaIbnuSyOvrLBn+iFxPehmDAgn0oLDWTedZgGELq2GUJ5wv3E91F6W6Pewjo4sKe8QVHtAKdncUOQ==" hashValue="zwJy6wC4CHm8FUIEE1d0XpG5Au9yeE0m06UtVUsBdN/cmLG+dlDRZEkYioRiS8jU226JzCePak9LU5Ae1FpLfQ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 701 - Oprava dvorní fa...'!C2" display="/"/>
    <hyperlink ref="A96" location="'SO 702 - Střešní záchytný...'!C2" display="/"/>
    <hyperlink ref="A97" location="'SO 703 - Opěrná zídka a z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hidden="1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hidden="1" s="1" customFormat="1" ht="24.96" customHeight="1">
      <c r="B4" s="21"/>
      <c r="D4" s="139" t="s">
        <v>93</v>
      </c>
      <c r="L4" s="21"/>
      <c r="M4" s="140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1" t="s">
        <v>16</v>
      </c>
      <c r="L6" s="21"/>
    </row>
    <row r="7" hidden="1" s="1" customFormat="1" ht="16.5" customHeight="1">
      <c r="B7" s="21"/>
      <c r="E7" s="142" t="str">
        <f>'Rekapitulace stavby'!K6</f>
        <v>Nový magistrát</v>
      </c>
      <c r="F7" s="141"/>
      <c r="G7" s="141"/>
      <c r="H7" s="141"/>
      <c r="L7" s="21"/>
    </row>
    <row r="8" hidden="1" s="2" customFormat="1" ht="12" customHeight="1">
      <c r="A8" s="39"/>
      <c r="B8" s="45"/>
      <c r="C8" s="39"/>
      <c r="D8" s="141" t="s">
        <v>94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3" t="s">
        <v>95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10. 2. 2022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ROUND(J133,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ROUND((SUM(BE133:BE305)),  2)</f>
        <v>0</v>
      </c>
      <c r="G33" s="39"/>
      <c r="H33" s="39"/>
      <c r="I33" s="156">
        <v>0.20999999999999999</v>
      </c>
      <c r="J33" s="155">
        <f>ROUND(((SUM(BE133:BE305))*I33),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1" t="s">
        <v>42</v>
      </c>
      <c r="F34" s="155">
        <f>ROUND((SUM(BF133:BF305)),  2)</f>
        <v>0</v>
      </c>
      <c r="G34" s="39"/>
      <c r="H34" s="39"/>
      <c r="I34" s="156">
        <v>0.14999999999999999</v>
      </c>
      <c r="J34" s="155">
        <f>ROUND(((SUM(BF133:BF305))*I34),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ROUND((SUM(BG133:BG305)),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ROUND((SUM(BH133:BH305)),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ROUND((SUM(BI133:BI305)),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hidden="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96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5" t="str">
        <f>E7</f>
        <v>Nový magistrát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94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SO 701 - Oprava dvorní fasády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10. 2. 2022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Statutární město Liberec</v>
      </c>
      <c r="G91" s="41"/>
      <c r="H91" s="41"/>
      <c r="I91" s="33" t="s">
        <v>30</v>
      </c>
      <c r="J91" s="37" t="str">
        <f>E21</f>
        <v>Projektový atelier DAVID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Bc. Zuzana Kosáková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6" t="s">
        <v>97</v>
      </c>
      <c r="D94" s="177"/>
      <c r="E94" s="177"/>
      <c r="F94" s="177"/>
      <c r="G94" s="177"/>
      <c r="H94" s="177"/>
      <c r="I94" s="177"/>
      <c r="J94" s="178" t="s">
        <v>98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79" t="s">
        <v>99</v>
      </c>
      <c r="D96" s="41"/>
      <c r="E96" s="41"/>
      <c r="F96" s="41"/>
      <c r="G96" s="41"/>
      <c r="H96" s="41"/>
      <c r="I96" s="41"/>
      <c r="J96" s="111">
        <f>J133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100</v>
      </c>
    </row>
    <row r="97" hidden="1" s="9" customFormat="1" ht="24.96" customHeight="1">
      <c r="A97" s="9"/>
      <c r="B97" s="180"/>
      <c r="C97" s="181"/>
      <c r="D97" s="182" t="s">
        <v>101</v>
      </c>
      <c r="E97" s="183"/>
      <c r="F97" s="183"/>
      <c r="G97" s="183"/>
      <c r="H97" s="183"/>
      <c r="I97" s="183"/>
      <c r="J97" s="184">
        <f>J134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6"/>
      <c r="C98" s="187"/>
      <c r="D98" s="188" t="s">
        <v>102</v>
      </c>
      <c r="E98" s="189"/>
      <c r="F98" s="189"/>
      <c r="G98" s="189"/>
      <c r="H98" s="189"/>
      <c r="I98" s="189"/>
      <c r="J98" s="190">
        <f>J135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6"/>
      <c r="C99" s="187"/>
      <c r="D99" s="188" t="s">
        <v>103</v>
      </c>
      <c r="E99" s="189"/>
      <c r="F99" s="189"/>
      <c r="G99" s="189"/>
      <c r="H99" s="189"/>
      <c r="I99" s="189"/>
      <c r="J99" s="190">
        <f>J151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6"/>
      <c r="C100" s="187"/>
      <c r="D100" s="188" t="s">
        <v>104</v>
      </c>
      <c r="E100" s="189"/>
      <c r="F100" s="189"/>
      <c r="G100" s="189"/>
      <c r="H100" s="189"/>
      <c r="I100" s="189"/>
      <c r="J100" s="190">
        <f>J155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6"/>
      <c r="C101" s="187"/>
      <c r="D101" s="188" t="s">
        <v>105</v>
      </c>
      <c r="E101" s="189"/>
      <c r="F101" s="189"/>
      <c r="G101" s="189"/>
      <c r="H101" s="189"/>
      <c r="I101" s="189"/>
      <c r="J101" s="190">
        <f>J158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6"/>
      <c r="C102" s="187"/>
      <c r="D102" s="188" t="s">
        <v>106</v>
      </c>
      <c r="E102" s="189"/>
      <c r="F102" s="189"/>
      <c r="G102" s="189"/>
      <c r="H102" s="189"/>
      <c r="I102" s="189"/>
      <c r="J102" s="190">
        <f>J201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6"/>
      <c r="C103" s="187"/>
      <c r="D103" s="188" t="s">
        <v>107</v>
      </c>
      <c r="E103" s="189"/>
      <c r="F103" s="189"/>
      <c r="G103" s="189"/>
      <c r="H103" s="189"/>
      <c r="I103" s="189"/>
      <c r="J103" s="190">
        <f>J221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6"/>
      <c r="C104" s="187"/>
      <c r="D104" s="188" t="s">
        <v>108</v>
      </c>
      <c r="E104" s="189"/>
      <c r="F104" s="189"/>
      <c r="G104" s="189"/>
      <c r="H104" s="189"/>
      <c r="I104" s="189"/>
      <c r="J104" s="190">
        <f>J231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80"/>
      <c r="C105" s="181"/>
      <c r="D105" s="182" t="s">
        <v>109</v>
      </c>
      <c r="E105" s="183"/>
      <c r="F105" s="183"/>
      <c r="G105" s="183"/>
      <c r="H105" s="183"/>
      <c r="I105" s="183"/>
      <c r="J105" s="184">
        <f>J238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86"/>
      <c r="C106" s="187"/>
      <c r="D106" s="188" t="s">
        <v>110</v>
      </c>
      <c r="E106" s="189"/>
      <c r="F106" s="189"/>
      <c r="G106" s="189"/>
      <c r="H106" s="189"/>
      <c r="I106" s="189"/>
      <c r="J106" s="190">
        <f>J239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86"/>
      <c r="C107" s="187"/>
      <c r="D107" s="188" t="s">
        <v>111</v>
      </c>
      <c r="E107" s="189"/>
      <c r="F107" s="189"/>
      <c r="G107" s="189"/>
      <c r="H107" s="189"/>
      <c r="I107" s="189"/>
      <c r="J107" s="190">
        <f>J253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6"/>
      <c r="C108" s="187"/>
      <c r="D108" s="188" t="s">
        <v>112</v>
      </c>
      <c r="E108" s="189"/>
      <c r="F108" s="189"/>
      <c r="G108" s="189"/>
      <c r="H108" s="189"/>
      <c r="I108" s="189"/>
      <c r="J108" s="190">
        <f>J255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6"/>
      <c r="C109" s="187"/>
      <c r="D109" s="188" t="s">
        <v>113</v>
      </c>
      <c r="E109" s="189"/>
      <c r="F109" s="189"/>
      <c r="G109" s="189"/>
      <c r="H109" s="189"/>
      <c r="I109" s="189"/>
      <c r="J109" s="190">
        <f>J269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9" customFormat="1" ht="24.96" customHeight="1">
      <c r="A110" s="9"/>
      <c r="B110" s="180"/>
      <c r="C110" s="181"/>
      <c r="D110" s="182" t="s">
        <v>114</v>
      </c>
      <c r="E110" s="183"/>
      <c r="F110" s="183"/>
      <c r="G110" s="183"/>
      <c r="H110" s="183"/>
      <c r="I110" s="183"/>
      <c r="J110" s="184">
        <f>J275</f>
        <v>0</v>
      </c>
      <c r="K110" s="181"/>
      <c r="L110" s="185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hidden="1" s="10" customFormat="1" ht="19.92" customHeight="1">
      <c r="A111" s="10"/>
      <c r="B111" s="186"/>
      <c r="C111" s="187"/>
      <c r="D111" s="188" t="s">
        <v>115</v>
      </c>
      <c r="E111" s="189"/>
      <c r="F111" s="189"/>
      <c r="G111" s="189"/>
      <c r="H111" s="189"/>
      <c r="I111" s="189"/>
      <c r="J111" s="190">
        <f>J276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86"/>
      <c r="C112" s="187"/>
      <c r="D112" s="188" t="s">
        <v>116</v>
      </c>
      <c r="E112" s="189"/>
      <c r="F112" s="189"/>
      <c r="G112" s="189"/>
      <c r="H112" s="189"/>
      <c r="I112" s="189"/>
      <c r="J112" s="190">
        <f>J297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86"/>
      <c r="C113" s="187"/>
      <c r="D113" s="188" t="s">
        <v>117</v>
      </c>
      <c r="E113" s="189"/>
      <c r="F113" s="189"/>
      <c r="G113" s="189"/>
      <c r="H113" s="189"/>
      <c r="I113" s="189"/>
      <c r="J113" s="190">
        <f>J300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hidden="1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hidden="1"/>
    <row r="117" hidden="1"/>
    <row r="118" hidden="1"/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118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175" t="str">
        <f>E7</f>
        <v>Nový magistrát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94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E9</f>
        <v>SO 701 - Oprava dvorní fasády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F12</f>
        <v xml:space="preserve"> </v>
      </c>
      <c r="G127" s="41"/>
      <c r="H127" s="41"/>
      <c r="I127" s="33" t="s">
        <v>22</v>
      </c>
      <c r="J127" s="80" t="str">
        <f>IF(J12="","",J12)</f>
        <v>10. 2. 2022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25.65" customHeight="1">
      <c r="A129" s="39"/>
      <c r="B129" s="40"/>
      <c r="C129" s="33" t="s">
        <v>24</v>
      </c>
      <c r="D129" s="41"/>
      <c r="E129" s="41"/>
      <c r="F129" s="28" t="str">
        <f>E15</f>
        <v>Statutární město Liberec</v>
      </c>
      <c r="G129" s="41"/>
      <c r="H129" s="41"/>
      <c r="I129" s="33" t="s">
        <v>30</v>
      </c>
      <c r="J129" s="37" t="str">
        <f>E21</f>
        <v>Projektový atelier DAVID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28</v>
      </c>
      <c r="D130" s="41"/>
      <c r="E130" s="41"/>
      <c r="F130" s="28" t="str">
        <f>IF(E18="","",E18)</f>
        <v>Vyplň údaj</v>
      </c>
      <c r="G130" s="41"/>
      <c r="H130" s="41"/>
      <c r="I130" s="33" t="s">
        <v>33</v>
      </c>
      <c r="J130" s="37" t="str">
        <f>E24</f>
        <v>Bc. Zuzana Kosáková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192"/>
      <c r="B132" s="193"/>
      <c r="C132" s="194" t="s">
        <v>119</v>
      </c>
      <c r="D132" s="195" t="s">
        <v>61</v>
      </c>
      <c r="E132" s="195" t="s">
        <v>57</v>
      </c>
      <c r="F132" s="195" t="s">
        <v>58</v>
      </c>
      <c r="G132" s="195" t="s">
        <v>120</v>
      </c>
      <c r="H132" s="195" t="s">
        <v>121</v>
      </c>
      <c r="I132" s="195" t="s">
        <v>122</v>
      </c>
      <c r="J132" s="195" t="s">
        <v>98</v>
      </c>
      <c r="K132" s="196" t="s">
        <v>123</v>
      </c>
      <c r="L132" s="197"/>
      <c r="M132" s="101" t="s">
        <v>1</v>
      </c>
      <c r="N132" s="102" t="s">
        <v>40</v>
      </c>
      <c r="O132" s="102" t="s">
        <v>124</v>
      </c>
      <c r="P132" s="102" t="s">
        <v>125</v>
      </c>
      <c r="Q132" s="102" t="s">
        <v>126</v>
      </c>
      <c r="R132" s="102" t="s">
        <v>127</v>
      </c>
      <c r="S132" s="102" t="s">
        <v>128</v>
      </c>
      <c r="T132" s="103" t="s">
        <v>129</v>
      </c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</row>
    <row r="133" s="2" customFormat="1" ht="22.8" customHeight="1">
      <c r="A133" s="39"/>
      <c r="B133" s="40"/>
      <c r="C133" s="108" t="s">
        <v>130</v>
      </c>
      <c r="D133" s="41"/>
      <c r="E133" s="41"/>
      <c r="F133" s="41"/>
      <c r="G133" s="41"/>
      <c r="H133" s="41"/>
      <c r="I133" s="41"/>
      <c r="J133" s="198">
        <f>BK133</f>
        <v>0</v>
      </c>
      <c r="K133" s="41"/>
      <c r="L133" s="45"/>
      <c r="M133" s="104"/>
      <c r="N133" s="199"/>
      <c r="O133" s="105"/>
      <c r="P133" s="200">
        <f>P134+P238+P275</f>
        <v>0</v>
      </c>
      <c r="Q133" s="105"/>
      <c r="R133" s="200">
        <f>R134+R238+R275</f>
        <v>27.961937734000006</v>
      </c>
      <c r="S133" s="105"/>
      <c r="T133" s="201">
        <f>T134+T238+T275</f>
        <v>49.251629999999999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75</v>
      </c>
      <c r="AU133" s="18" t="s">
        <v>100</v>
      </c>
      <c r="BK133" s="202">
        <f>BK134+BK238+BK275</f>
        <v>0</v>
      </c>
    </row>
    <row r="134" s="12" customFormat="1" ht="25.92" customHeight="1">
      <c r="A134" s="12"/>
      <c r="B134" s="203"/>
      <c r="C134" s="204"/>
      <c r="D134" s="205" t="s">
        <v>75</v>
      </c>
      <c r="E134" s="206" t="s">
        <v>131</v>
      </c>
      <c r="F134" s="206" t="s">
        <v>132</v>
      </c>
      <c r="G134" s="204"/>
      <c r="H134" s="204"/>
      <c r="I134" s="207"/>
      <c r="J134" s="208">
        <f>BK134</f>
        <v>0</v>
      </c>
      <c r="K134" s="204"/>
      <c r="L134" s="209"/>
      <c r="M134" s="210"/>
      <c r="N134" s="211"/>
      <c r="O134" s="211"/>
      <c r="P134" s="212">
        <f>P135+P151+P155+P158+P201+P221+P231</f>
        <v>0</v>
      </c>
      <c r="Q134" s="211"/>
      <c r="R134" s="212">
        <f>R135+R151+R155+R158+R201+R221+R231</f>
        <v>26.971226734000005</v>
      </c>
      <c r="S134" s="211"/>
      <c r="T134" s="213">
        <f>T135+T151+T155+T158+T201+T221+T231</f>
        <v>49.030595999999996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84</v>
      </c>
      <c r="AT134" s="215" t="s">
        <v>75</v>
      </c>
      <c r="AU134" s="215" t="s">
        <v>76</v>
      </c>
      <c r="AY134" s="214" t="s">
        <v>133</v>
      </c>
      <c r="BK134" s="216">
        <f>BK135+BK151+BK155+BK158+BK201+BK221+BK231</f>
        <v>0</v>
      </c>
    </row>
    <row r="135" s="12" customFormat="1" ht="22.8" customHeight="1">
      <c r="A135" s="12"/>
      <c r="B135" s="203"/>
      <c r="C135" s="204"/>
      <c r="D135" s="205" t="s">
        <v>75</v>
      </c>
      <c r="E135" s="217" t="s">
        <v>84</v>
      </c>
      <c r="F135" s="217" t="s">
        <v>134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SUM(P136:P150)</f>
        <v>0</v>
      </c>
      <c r="Q135" s="211"/>
      <c r="R135" s="212">
        <f>SUM(R136:R150)</f>
        <v>0.12173999999999999</v>
      </c>
      <c r="S135" s="211"/>
      <c r="T135" s="213">
        <f>SUM(T136:T150)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84</v>
      </c>
      <c r="AT135" s="215" t="s">
        <v>75</v>
      </c>
      <c r="AU135" s="215" t="s">
        <v>84</v>
      </c>
      <c r="AY135" s="214" t="s">
        <v>133</v>
      </c>
      <c r="BK135" s="216">
        <f>SUM(BK136:BK150)</f>
        <v>0</v>
      </c>
    </row>
    <row r="136" s="2" customFormat="1" ht="24.15" customHeight="1">
      <c r="A136" s="39"/>
      <c r="B136" s="40"/>
      <c r="C136" s="219" t="s">
        <v>84</v>
      </c>
      <c r="D136" s="219" t="s">
        <v>135</v>
      </c>
      <c r="E136" s="220" t="s">
        <v>136</v>
      </c>
      <c r="F136" s="221" t="s">
        <v>137</v>
      </c>
      <c r="G136" s="222" t="s">
        <v>138</v>
      </c>
      <c r="H136" s="223">
        <v>8.1219999999999999</v>
      </c>
      <c r="I136" s="224"/>
      <c r="J136" s="225">
        <f>ROUND(I136*H136,2)</f>
        <v>0</v>
      </c>
      <c r="K136" s="221" t="s">
        <v>139</v>
      </c>
      <c r="L136" s="45"/>
      <c r="M136" s="226" t="s">
        <v>1</v>
      </c>
      <c r="N136" s="227" t="s">
        <v>41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140</v>
      </c>
      <c r="AT136" s="230" t="s">
        <v>135</v>
      </c>
      <c r="AU136" s="230" t="s">
        <v>86</v>
      </c>
      <c r="AY136" s="18" t="s">
        <v>133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84</v>
      </c>
      <c r="BK136" s="231">
        <f>ROUND(I136*H136,2)</f>
        <v>0</v>
      </c>
      <c r="BL136" s="18" t="s">
        <v>140</v>
      </c>
      <c r="BM136" s="230" t="s">
        <v>141</v>
      </c>
    </row>
    <row r="137" s="2" customFormat="1">
      <c r="A137" s="39"/>
      <c r="B137" s="40"/>
      <c r="C137" s="41"/>
      <c r="D137" s="232" t="s">
        <v>142</v>
      </c>
      <c r="E137" s="41"/>
      <c r="F137" s="233" t="s">
        <v>143</v>
      </c>
      <c r="G137" s="41"/>
      <c r="H137" s="41"/>
      <c r="I137" s="234"/>
      <c r="J137" s="41"/>
      <c r="K137" s="41"/>
      <c r="L137" s="45"/>
      <c r="M137" s="235"/>
      <c r="N137" s="236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142</v>
      </c>
      <c r="AU137" s="18" t="s">
        <v>86</v>
      </c>
    </row>
    <row r="138" s="13" customFormat="1">
      <c r="A138" s="13"/>
      <c r="B138" s="237"/>
      <c r="C138" s="238"/>
      <c r="D138" s="239" t="s">
        <v>144</v>
      </c>
      <c r="E138" s="240" t="s">
        <v>1</v>
      </c>
      <c r="F138" s="241" t="s">
        <v>145</v>
      </c>
      <c r="G138" s="238"/>
      <c r="H138" s="242">
        <v>8.1219999999999999</v>
      </c>
      <c r="I138" s="243"/>
      <c r="J138" s="238"/>
      <c r="K138" s="238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144</v>
      </c>
      <c r="AU138" s="248" t="s">
        <v>86</v>
      </c>
      <c r="AV138" s="13" t="s">
        <v>86</v>
      </c>
      <c r="AW138" s="13" t="s">
        <v>32</v>
      </c>
      <c r="AX138" s="13" t="s">
        <v>84</v>
      </c>
      <c r="AY138" s="248" t="s">
        <v>133</v>
      </c>
    </row>
    <row r="139" s="2" customFormat="1" ht="24.15" customHeight="1">
      <c r="A139" s="39"/>
      <c r="B139" s="40"/>
      <c r="C139" s="219" t="s">
        <v>86</v>
      </c>
      <c r="D139" s="219" t="s">
        <v>135</v>
      </c>
      <c r="E139" s="220" t="s">
        <v>146</v>
      </c>
      <c r="F139" s="221" t="s">
        <v>147</v>
      </c>
      <c r="G139" s="222" t="s">
        <v>138</v>
      </c>
      <c r="H139" s="223">
        <v>8.1219999999999999</v>
      </c>
      <c r="I139" s="224"/>
      <c r="J139" s="225">
        <f>ROUND(I139*H139,2)</f>
        <v>0</v>
      </c>
      <c r="K139" s="221" t="s">
        <v>139</v>
      </c>
      <c r="L139" s="45"/>
      <c r="M139" s="226" t="s">
        <v>1</v>
      </c>
      <c r="N139" s="227" t="s">
        <v>41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140</v>
      </c>
      <c r="AT139" s="230" t="s">
        <v>135</v>
      </c>
      <c r="AU139" s="230" t="s">
        <v>86</v>
      </c>
      <c r="AY139" s="18" t="s">
        <v>133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84</v>
      </c>
      <c r="BK139" s="231">
        <f>ROUND(I139*H139,2)</f>
        <v>0</v>
      </c>
      <c r="BL139" s="18" t="s">
        <v>140</v>
      </c>
      <c r="BM139" s="230" t="s">
        <v>148</v>
      </c>
    </row>
    <row r="140" s="2" customFormat="1">
      <c r="A140" s="39"/>
      <c r="B140" s="40"/>
      <c r="C140" s="41"/>
      <c r="D140" s="232" t="s">
        <v>142</v>
      </c>
      <c r="E140" s="41"/>
      <c r="F140" s="233" t="s">
        <v>149</v>
      </c>
      <c r="G140" s="41"/>
      <c r="H140" s="41"/>
      <c r="I140" s="234"/>
      <c r="J140" s="41"/>
      <c r="K140" s="41"/>
      <c r="L140" s="45"/>
      <c r="M140" s="235"/>
      <c r="N140" s="236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142</v>
      </c>
      <c r="AU140" s="18" t="s">
        <v>86</v>
      </c>
    </row>
    <row r="141" s="2" customFormat="1" ht="33" customHeight="1">
      <c r="A141" s="39"/>
      <c r="B141" s="40"/>
      <c r="C141" s="219" t="s">
        <v>150</v>
      </c>
      <c r="D141" s="219" t="s">
        <v>135</v>
      </c>
      <c r="E141" s="220" t="s">
        <v>151</v>
      </c>
      <c r="F141" s="221" t="s">
        <v>152</v>
      </c>
      <c r="G141" s="222" t="s">
        <v>153</v>
      </c>
      <c r="H141" s="223">
        <v>6</v>
      </c>
      <c r="I141" s="224"/>
      <c r="J141" s="225">
        <f>ROUND(I141*H141,2)</f>
        <v>0</v>
      </c>
      <c r="K141" s="221" t="s">
        <v>139</v>
      </c>
      <c r="L141" s="45"/>
      <c r="M141" s="226" t="s">
        <v>1</v>
      </c>
      <c r="N141" s="227" t="s">
        <v>41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140</v>
      </c>
      <c r="AT141" s="230" t="s">
        <v>135</v>
      </c>
      <c r="AU141" s="230" t="s">
        <v>86</v>
      </c>
      <c r="AY141" s="18" t="s">
        <v>133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84</v>
      </c>
      <c r="BK141" s="231">
        <f>ROUND(I141*H141,2)</f>
        <v>0</v>
      </c>
      <c r="BL141" s="18" t="s">
        <v>140</v>
      </c>
      <c r="BM141" s="230" t="s">
        <v>154</v>
      </c>
    </row>
    <row r="142" s="2" customFormat="1">
      <c r="A142" s="39"/>
      <c r="B142" s="40"/>
      <c r="C142" s="41"/>
      <c r="D142" s="232" t="s">
        <v>142</v>
      </c>
      <c r="E142" s="41"/>
      <c r="F142" s="233" t="s">
        <v>155</v>
      </c>
      <c r="G142" s="41"/>
      <c r="H142" s="41"/>
      <c r="I142" s="234"/>
      <c r="J142" s="41"/>
      <c r="K142" s="41"/>
      <c r="L142" s="45"/>
      <c r="M142" s="235"/>
      <c r="N142" s="236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142</v>
      </c>
      <c r="AU142" s="18" t="s">
        <v>86</v>
      </c>
    </row>
    <row r="143" s="2" customFormat="1" ht="16.5" customHeight="1">
      <c r="A143" s="39"/>
      <c r="B143" s="40"/>
      <c r="C143" s="249" t="s">
        <v>140</v>
      </c>
      <c r="D143" s="249" t="s">
        <v>156</v>
      </c>
      <c r="E143" s="250" t="s">
        <v>157</v>
      </c>
      <c r="F143" s="251" t="s">
        <v>158</v>
      </c>
      <c r="G143" s="252" t="s">
        <v>138</v>
      </c>
      <c r="H143" s="253">
        <v>0.029999999999999999</v>
      </c>
      <c r="I143" s="254"/>
      <c r="J143" s="255">
        <f>ROUND(I143*H143,2)</f>
        <v>0</v>
      </c>
      <c r="K143" s="251" t="s">
        <v>139</v>
      </c>
      <c r="L143" s="256"/>
      <c r="M143" s="257" t="s">
        <v>1</v>
      </c>
      <c r="N143" s="258" t="s">
        <v>41</v>
      </c>
      <c r="O143" s="92"/>
      <c r="P143" s="228">
        <f>O143*H143</f>
        <v>0</v>
      </c>
      <c r="Q143" s="228">
        <v>0.22</v>
      </c>
      <c r="R143" s="228">
        <f>Q143*H143</f>
        <v>0.0066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159</v>
      </c>
      <c r="AT143" s="230" t="s">
        <v>156</v>
      </c>
      <c r="AU143" s="230" t="s">
        <v>86</v>
      </c>
      <c r="AY143" s="18" t="s">
        <v>133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84</v>
      </c>
      <c r="BK143" s="231">
        <f>ROUND(I143*H143,2)</f>
        <v>0</v>
      </c>
      <c r="BL143" s="18" t="s">
        <v>140</v>
      </c>
      <c r="BM143" s="230" t="s">
        <v>160</v>
      </c>
    </row>
    <row r="144" s="13" customFormat="1">
      <c r="A144" s="13"/>
      <c r="B144" s="237"/>
      <c r="C144" s="238"/>
      <c r="D144" s="239" t="s">
        <v>144</v>
      </c>
      <c r="E144" s="240" t="s">
        <v>1</v>
      </c>
      <c r="F144" s="241" t="s">
        <v>161</v>
      </c>
      <c r="G144" s="238"/>
      <c r="H144" s="242">
        <v>0.029999999999999999</v>
      </c>
      <c r="I144" s="243"/>
      <c r="J144" s="238"/>
      <c r="K144" s="238"/>
      <c r="L144" s="244"/>
      <c r="M144" s="245"/>
      <c r="N144" s="246"/>
      <c r="O144" s="246"/>
      <c r="P144" s="246"/>
      <c r="Q144" s="246"/>
      <c r="R144" s="246"/>
      <c r="S144" s="246"/>
      <c r="T144" s="24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8" t="s">
        <v>144</v>
      </c>
      <c r="AU144" s="248" t="s">
        <v>86</v>
      </c>
      <c r="AV144" s="13" t="s">
        <v>86</v>
      </c>
      <c r="AW144" s="13" t="s">
        <v>32</v>
      </c>
      <c r="AX144" s="13" t="s">
        <v>84</v>
      </c>
      <c r="AY144" s="248" t="s">
        <v>133</v>
      </c>
    </row>
    <row r="145" s="2" customFormat="1" ht="16.5" customHeight="1">
      <c r="A145" s="39"/>
      <c r="B145" s="40"/>
      <c r="C145" s="219" t="s">
        <v>162</v>
      </c>
      <c r="D145" s="219" t="s">
        <v>135</v>
      </c>
      <c r="E145" s="220" t="s">
        <v>163</v>
      </c>
      <c r="F145" s="221" t="s">
        <v>164</v>
      </c>
      <c r="G145" s="222" t="s">
        <v>153</v>
      </c>
      <c r="H145" s="223">
        <v>6</v>
      </c>
      <c r="I145" s="224"/>
      <c r="J145" s="225">
        <f>ROUND(I145*H145,2)</f>
        <v>0</v>
      </c>
      <c r="K145" s="221" t="s">
        <v>1</v>
      </c>
      <c r="L145" s="45"/>
      <c r="M145" s="226" t="s">
        <v>1</v>
      </c>
      <c r="N145" s="227" t="s">
        <v>41</v>
      </c>
      <c r="O145" s="92"/>
      <c r="P145" s="228">
        <f>O145*H145</f>
        <v>0</v>
      </c>
      <c r="Q145" s="228">
        <v>0.00044000000000000002</v>
      </c>
      <c r="R145" s="228">
        <f>Q145*H145</f>
        <v>0.00264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140</v>
      </c>
      <c r="AT145" s="230" t="s">
        <v>135</v>
      </c>
      <c r="AU145" s="230" t="s">
        <v>86</v>
      </c>
      <c r="AY145" s="18" t="s">
        <v>133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84</v>
      </c>
      <c r="BK145" s="231">
        <f>ROUND(I145*H145,2)</f>
        <v>0</v>
      </c>
      <c r="BL145" s="18" t="s">
        <v>140</v>
      </c>
      <c r="BM145" s="230" t="s">
        <v>165</v>
      </c>
    </row>
    <row r="146" s="2" customFormat="1" ht="16.5" customHeight="1">
      <c r="A146" s="39"/>
      <c r="B146" s="40"/>
      <c r="C146" s="249" t="s">
        <v>166</v>
      </c>
      <c r="D146" s="249" t="s">
        <v>156</v>
      </c>
      <c r="E146" s="250" t="s">
        <v>167</v>
      </c>
      <c r="F146" s="251" t="s">
        <v>168</v>
      </c>
      <c r="G146" s="252" t="s">
        <v>153</v>
      </c>
      <c r="H146" s="253">
        <v>3</v>
      </c>
      <c r="I146" s="254"/>
      <c r="J146" s="255">
        <f>ROUND(I146*H146,2)</f>
        <v>0</v>
      </c>
      <c r="K146" s="251" t="s">
        <v>1</v>
      </c>
      <c r="L146" s="256"/>
      <c r="M146" s="257" t="s">
        <v>1</v>
      </c>
      <c r="N146" s="258" t="s">
        <v>41</v>
      </c>
      <c r="O146" s="92"/>
      <c r="P146" s="228">
        <f>O146*H146</f>
        <v>0</v>
      </c>
      <c r="Q146" s="228">
        <v>0.014999999999999999</v>
      </c>
      <c r="R146" s="228">
        <f>Q146*H146</f>
        <v>0.044999999999999998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159</v>
      </c>
      <c r="AT146" s="230" t="s">
        <v>156</v>
      </c>
      <c r="AU146" s="230" t="s">
        <v>86</v>
      </c>
      <c r="AY146" s="18" t="s">
        <v>133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84</v>
      </c>
      <c r="BK146" s="231">
        <f>ROUND(I146*H146,2)</f>
        <v>0</v>
      </c>
      <c r="BL146" s="18" t="s">
        <v>140</v>
      </c>
      <c r="BM146" s="230" t="s">
        <v>169</v>
      </c>
    </row>
    <row r="147" s="2" customFormat="1" ht="16.5" customHeight="1">
      <c r="A147" s="39"/>
      <c r="B147" s="40"/>
      <c r="C147" s="249" t="s">
        <v>170</v>
      </c>
      <c r="D147" s="249" t="s">
        <v>156</v>
      </c>
      <c r="E147" s="250" t="s">
        <v>171</v>
      </c>
      <c r="F147" s="251" t="s">
        <v>172</v>
      </c>
      <c r="G147" s="252" t="s">
        <v>153</v>
      </c>
      <c r="H147" s="253">
        <v>3</v>
      </c>
      <c r="I147" s="254"/>
      <c r="J147" s="255">
        <f>ROUND(I147*H147,2)</f>
        <v>0</v>
      </c>
      <c r="K147" s="251" t="s">
        <v>1</v>
      </c>
      <c r="L147" s="256"/>
      <c r="M147" s="257" t="s">
        <v>1</v>
      </c>
      <c r="N147" s="258" t="s">
        <v>41</v>
      </c>
      <c r="O147" s="92"/>
      <c r="P147" s="228">
        <f>O147*H147</f>
        <v>0</v>
      </c>
      <c r="Q147" s="228">
        <v>0.014999999999999999</v>
      </c>
      <c r="R147" s="228">
        <f>Q147*H147</f>
        <v>0.044999999999999998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159</v>
      </c>
      <c r="AT147" s="230" t="s">
        <v>156</v>
      </c>
      <c r="AU147" s="230" t="s">
        <v>86</v>
      </c>
      <c r="AY147" s="18" t="s">
        <v>133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84</v>
      </c>
      <c r="BK147" s="231">
        <f>ROUND(I147*H147,2)</f>
        <v>0</v>
      </c>
      <c r="BL147" s="18" t="s">
        <v>140</v>
      </c>
      <c r="BM147" s="230" t="s">
        <v>173</v>
      </c>
    </row>
    <row r="148" s="2" customFormat="1" ht="16.5" customHeight="1">
      <c r="A148" s="39"/>
      <c r="B148" s="40"/>
      <c r="C148" s="219" t="s">
        <v>159</v>
      </c>
      <c r="D148" s="219" t="s">
        <v>135</v>
      </c>
      <c r="E148" s="220" t="s">
        <v>174</v>
      </c>
      <c r="F148" s="221" t="s">
        <v>175</v>
      </c>
      <c r="G148" s="222" t="s">
        <v>176</v>
      </c>
      <c r="H148" s="223">
        <v>2</v>
      </c>
      <c r="I148" s="224"/>
      <c r="J148" s="225">
        <f>ROUND(I148*H148,2)</f>
        <v>0</v>
      </c>
      <c r="K148" s="221" t="s">
        <v>1</v>
      </c>
      <c r="L148" s="45"/>
      <c r="M148" s="226" t="s">
        <v>1</v>
      </c>
      <c r="N148" s="227" t="s">
        <v>41</v>
      </c>
      <c r="O148" s="92"/>
      <c r="P148" s="228">
        <f>O148*H148</f>
        <v>0</v>
      </c>
      <c r="Q148" s="228">
        <v>0.01125</v>
      </c>
      <c r="R148" s="228">
        <f>Q148*H148</f>
        <v>0.022499999999999999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140</v>
      </c>
      <c r="AT148" s="230" t="s">
        <v>135</v>
      </c>
      <c r="AU148" s="230" t="s">
        <v>86</v>
      </c>
      <c r="AY148" s="18" t="s">
        <v>133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84</v>
      </c>
      <c r="BK148" s="231">
        <f>ROUND(I148*H148,2)</f>
        <v>0</v>
      </c>
      <c r="BL148" s="18" t="s">
        <v>140</v>
      </c>
      <c r="BM148" s="230" t="s">
        <v>177</v>
      </c>
    </row>
    <row r="149" s="2" customFormat="1" ht="16.5" customHeight="1">
      <c r="A149" s="39"/>
      <c r="B149" s="40"/>
      <c r="C149" s="219" t="s">
        <v>178</v>
      </c>
      <c r="D149" s="219" t="s">
        <v>135</v>
      </c>
      <c r="E149" s="220" t="s">
        <v>179</v>
      </c>
      <c r="F149" s="221" t="s">
        <v>180</v>
      </c>
      <c r="G149" s="222" t="s">
        <v>181</v>
      </c>
      <c r="H149" s="223">
        <v>100</v>
      </c>
      <c r="I149" s="224"/>
      <c r="J149" s="225">
        <f>ROUND(I149*H149,2)</f>
        <v>0</v>
      </c>
      <c r="K149" s="221" t="s">
        <v>1</v>
      </c>
      <c r="L149" s="45"/>
      <c r="M149" s="226" t="s">
        <v>1</v>
      </c>
      <c r="N149" s="227" t="s">
        <v>41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140</v>
      </c>
      <c r="AT149" s="230" t="s">
        <v>135</v>
      </c>
      <c r="AU149" s="230" t="s">
        <v>86</v>
      </c>
      <c r="AY149" s="18" t="s">
        <v>133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84</v>
      </c>
      <c r="BK149" s="231">
        <f>ROUND(I149*H149,2)</f>
        <v>0</v>
      </c>
      <c r="BL149" s="18" t="s">
        <v>140</v>
      </c>
      <c r="BM149" s="230" t="s">
        <v>182</v>
      </c>
    </row>
    <row r="150" s="13" customFormat="1">
      <c r="A150" s="13"/>
      <c r="B150" s="237"/>
      <c r="C150" s="238"/>
      <c r="D150" s="239" t="s">
        <v>144</v>
      </c>
      <c r="E150" s="240" t="s">
        <v>1</v>
      </c>
      <c r="F150" s="241" t="s">
        <v>183</v>
      </c>
      <c r="G150" s="238"/>
      <c r="H150" s="242">
        <v>100</v>
      </c>
      <c r="I150" s="243"/>
      <c r="J150" s="238"/>
      <c r="K150" s="238"/>
      <c r="L150" s="244"/>
      <c r="M150" s="245"/>
      <c r="N150" s="246"/>
      <c r="O150" s="246"/>
      <c r="P150" s="246"/>
      <c r="Q150" s="246"/>
      <c r="R150" s="246"/>
      <c r="S150" s="246"/>
      <c r="T150" s="24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8" t="s">
        <v>144</v>
      </c>
      <c r="AU150" s="248" t="s">
        <v>86</v>
      </c>
      <c r="AV150" s="13" t="s">
        <v>86</v>
      </c>
      <c r="AW150" s="13" t="s">
        <v>32</v>
      </c>
      <c r="AX150" s="13" t="s">
        <v>84</v>
      </c>
      <c r="AY150" s="248" t="s">
        <v>133</v>
      </c>
    </row>
    <row r="151" s="12" customFormat="1" ht="22.8" customHeight="1">
      <c r="A151" s="12"/>
      <c r="B151" s="203"/>
      <c r="C151" s="204"/>
      <c r="D151" s="205" t="s">
        <v>75</v>
      </c>
      <c r="E151" s="217" t="s">
        <v>150</v>
      </c>
      <c r="F151" s="217" t="s">
        <v>184</v>
      </c>
      <c r="G151" s="204"/>
      <c r="H151" s="204"/>
      <c r="I151" s="207"/>
      <c r="J151" s="218">
        <f>BK151</f>
        <v>0</v>
      </c>
      <c r="K151" s="204"/>
      <c r="L151" s="209"/>
      <c r="M151" s="210"/>
      <c r="N151" s="211"/>
      <c r="O151" s="211"/>
      <c r="P151" s="212">
        <f>SUM(P152:P154)</f>
        <v>0</v>
      </c>
      <c r="Q151" s="211"/>
      <c r="R151" s="212">
        <f>SUM(R152:R154)</f>
        <v>0.057828639999999994</v>
      </c>
      <c r="S151" s="211"/>
      <c r="T151" s="213">
        <f>SUM(T152:T154)</f>
        <v>0.00032488000000000005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4" t="s">
        <v>84</v>
      </c>
      <c r="AT151" s="215" t="s">
        <v>75</v>
      </c>
      <c r="AU151" s="215" t="s">
        <v>84</v>
      </c>
      <c r="AY151" s="214" t="s">
        <v>133</v>
      </c>
      <c r="BK151" s="216">
        <f>SUM(BK152:BK154)</f>
        <v>0</v>
      </c>
    </row>
    <row r="152" s="2" customFormat="1" ht="33" customHeight="1">
      <c r="A152" s="39"/>
      <c r="B152" s="40"/>
      <c r="C152" s="219" t="s">
        <v>185</v>
      </c>
      <c r="D152" s="219" t="s">
        <v>135</v>
      </c>
      <c r="E152" s="220" t="s">
        <v>186</v>
      </c>
      <c r="F152" s="221" t="s">
        <v>187</v>
      </c>
      <c r="G152" s="222" t="s">
        <v>188</v>
      </c>
      <c r="H152" s="223">
        <v>32.488</v>
      </c>
      <c r="I152" s="224"/>
      <c r="J152" s="225">
        <f>ROUND(I152*H152,2)</f>
        <v>0</v>
      </c>
      <c r="K152" s="221" t="s">
        <v>139</v>
      </c>
      <c r="L152" s="45"/>
      <c r="M152" s="226" t="s">
        <v>1</v>
      </c>
      <c r="N152" s="227" t="s">
        <v>41</v>
      </c>
      <c r="O152" s="92"/>
      <c r="P152" s="228">
        <f>O152*H152</f>
        <v>0</v>
      </c>
      <c r="Q152" s="228">
        <v>0.0017799999999999999</v>
      </c>
      <c r="R152" s="228">
        <f>Q152*H152</f>
        <v>0.057828639999999994</v>
      </c>
      <c r="S152" s="228">
        <v>1.0000000000000001E-05</v>
      </c>
      <c r="T152" s="229">
        <f>S152*H152</f>
        <v>0.00032488000000000005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140</v>
      </c>
      <c r="AT152" s="230" t="s">
        <v>135</v>
      </c>
      <c r="AU152" s="230" t="s">
        <v>86</v>
      </c>
      <c r="AY152" s="18" t="s">
        <v>133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84</v>
      </c>
      <c r="BK152" s="231">
        <f>ROUND(I152*H152,2)</f>
        <v>0</v>
      </c>
      <c r="BL152" s="18" t="s">
        <v>140</v>
      </c>
      <c r="BM152" s="230" t="s">
        <v>189</v>
      </c>
    </row>
    <row r="153" s="2" customFormat="1">
      <c r="A153" s="39"/>
      <c r="B153" s="40"/>
      <c r="C153" s="41"/>
      <c r="D153" s="232" t="s">
        <v>142</v>
      </c>
      <c r="E153" s="41"/>
      <c r="F153" s="233" t="s">
        <v>190</v>
      </c>
      <c r="G153" s="41"/>
      <c r="H153" s="41"/>
      <c r="I153" s="234"/>
      <c r="J153" s="41"/>
      <c r="K153" s="41"/>
      <c r="L153" s="45"/>
      <c r="M153" s="235"/>
      <c r="N153" s="236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142</v>
      </c>
      <c r="AU153" s="18" t="s">
        <v>86</v>
      </c>
    </row>
    <row r="154" s="13" customFormat="1">
      <c r="A154" s="13"/>
      <c r="B154" s="237"/>
      <c r="C154" s="238"/>
      <c r="D154" s="239" t="s">
        <v>144</v>
      </c>
      <c r="E154" s="240" t="s">
        <v>1</v>
      </c>
      <c r="F154" s="241" t="s">
        <v>191</v>
      </c>
      <c r="G154" s="238"/>
      <c r="H154" s="242">
        <v>32.488</v>
      </c>
      <c r="I154" s="243"/>
      <c r="J154" s="238"/>
      <c r="K154" s="238"/>
      <c r="L154" s="244"/>
      <c r="M154" s="245"/>
      <c r="N154" s="246"/>
      <c r="O154" s="246"/>
      <c r="P154" s="246"/>
      <c r="Q154" s="246"/>
      <c r="R154" s="246"/>
      <c r="S154" s="246"/>
      <c r="T154" s="24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8" t="s">
        <v>144</v>
      </c>
      <c r="AU154" s="248" t="s">
        <v>86</v>
      </c>
      <c r="AV154" s="13" t="s">
        <v>86</v>
      </c>
      <c r="AW154" s="13" t="s">
        <v>32</v>
      </c>
      <c r="AX154" s="13" t="s">
        <v>84</v>
      </c>
      <c r="AY154" s="248" t="s">
        <v>133</v>
      </c>
    </row>
    <row r="155" s="12" customFormat="1" ht="22.8" customHeight="1">
      <c r="A155" s="12"/>
      <c r="B155" s="203"/>
      <c r="C155" s="204"/>
      <c r="D155" s="205" t="s">
        <v>75</v>
      </c>
      <c r="E155" s="217" t="s">
        <v>162</v>
      </c>
      <c r="F155" s="217" t="s">
        <v>192</v>
      </c>
      <c r="G155" s="204"/>
      <c r="H155" s="204"/>
      <c r="I155" s="207"/>
      <c r="J155" s="218">
        <f>BK155</f>
        <v>0</v>
      </c>
      <c r="K155" s="204"/>
      <c r="L155" s="209"/>
      <c r="M155" s="210"/>
      <c r="N155" s="211"/>
      <c r="O155" s="211"/>
      <c r="P155" s="212">
        <f>SUM(P156:P157)</f>
        <v>0</v>
      </c>
      <c r="Q155" s="211"/>
      <c r="R155" s="212">
        <f>SUM(R156:R157)</f>
        <v>0</v>
      </c>
      <c r="S155" s="211"/>
      <c r="T155" s="213">
        <f>SUM(T156:T157)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4" t="s">
        <v>84</v>
      </c>
      <c r="AT155" s="215" t="s">
        <v>75</v>
      </c>
      <c r="AU155" s="215" t="s">
        <v>84</v>
      </c>
      <c r="AY155" s="214" t="s">
        <v>133</v>
      </c>
      <c r="BK155" s="216">
        <f>SUM(BK156:BK157)</f>
        <v>0</v>
      </c>
    </row>
    <row r="156" s="2" customFormat="1" ht="24.15" customHeight="1">
      <c r="A156" s="39"/>
      <c r="B156" s="40"/>
      <c r="C156" s="219" t="s">
        <v>193</v>
      </c>
      <c r="D156" s="219" t="s">
        <v>135</v>
      </c>
      <c r="E156" s="220" t="s">
        <v>194</v>
      </c>
      <c r="F156" s="221" t="s">
        <v>195</v>
      </c>
      <c r="G156" s="222" t="s">
        <v>181</v>
      </c>
      <c r="H156" s="223">
        <v>30</v>
      </c>
      <c r="I156" s="224"/>
      <c r="J156" s="225">
        <f>ROUND(I156*H156,2)</f>
        <v>0</v>
      </c>
      <c r="K156" s="221" t="s">
        <v>1</v>
      </c>
      <c r="L156" s="45"/>
      <c r="M156" s="226" t="s">
        <v>1</v>
      </c>
      <c r="N156" s="227" t="s">
        <v>41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140</v>
      </c>
      <c r="AT156" s="230" t="s">
        <v>135</v>
      </c>
      <c r="AU156" s="230" t="s">
        <v>86</v>
      </c>
      <c r="AY156" s="18" t="s">
        <v>133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84</v>
      </c>
      <c r="BK156" s="231">
        <f>ROUND(I156*H156,2)</f>
        <v>0</v>
      </c>
      <c r="BL156" s="18" t="s">
        <v>140</v>
      </c>
      <c r="BM156" s="230" t="s">
        <v>196</v>
      </c>
    </row>
    <row r="157" s="2" customFormat="1">
      <c r="A157" s="39"/>
      <c r="B157" s="40"/>
      <c r="C157" s="41"/>
      <c r="D157" s="239" t="s">
        <v>197</v>
      </c>
      <c r="E157" s="41"/>
      <c r="F157" s="259" t="s">
        <v>198</v>
      </c>
      <c r="G157" s="41"/>
      <c r="H157" s="41"/>
      <c r="I157" s="234"/>
      <c r="J157" s="41"/>
      <c r="K157" s="41"/>
      <c r="L157" s="45"/>
      <c r="M157" s="235"/>
      <c r="N157" s="236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197</v>
      </c>
      <c r="AU157" s="18" t="s">
        <v>86</v>
      </c>
    </row>
    <row r="158" s="12" customFormat="1" ht="22.8" customHeight="1">
      <c r="A158" s="12"/>
      <c r="B158" s="203"/>
      <c r="C158" s="204"/>
      <c r="D158" s="205" t="s">
        <v>75</v>
      </c>
      <c r="E158" s="217" t="s">
        <v>166</v>
      </c>
      <c r="F158" s="217" t="s">
        <v>199</v>
      </c>
      <c r="G158" s="204"/>
      <c r="H158" s="204"/>
      <c r="I158" s="207"/>
      <c r="J158" s="218">
        <f>BK158</f>
        <v>0</v>
      </c>
      <c r="K158" s="204"/>
      <c r="L158" s="209"/>
      <c r="M158" s="210"/>
      <c r="N158" s="211"/>
      <c r="O158" s="211"/>
      <c r="P158" s="212">
        <f>SUM(P159:P200)</f>
        <v>0</v>
      </c>
      <c r="Q158" s="211"/>
      <c r="R158" s="212">
        <f>SUM(R159:R200)</f>
        <v>26.791658094000006</v>
      </c>
      <c r="S158" s="211"/>
      <c r="T158" s="213">
        <f>SUM(T159:T200)</f>
        <v>1.0035711199999999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4" t="s">
        <v>84</v>
      </c>
      <c r="AT158" s="215" t="s">
        <v>75</v>
      </c>
      <c r="AU158" s="215" t="s">
        <v>84</v>
      </c>
      <c r="AY158" s="214" t="s">
        <v>133</v>
      </c>
      <c r="BK158" s="216">
        <f>SUM(BK159:BK200)</f>
        <v>0</v>
      </c>
    </row>
    <row r="159" s="2" customFormat="1" ht="37.8" customHeight="1">
      <c r="A159" s="39"/>
      <c r="B159" s="40"/>
      <c r="C159" s="219" t="s">
        <v>200</v>
      </c>
      <c r="D159" s="219" t="s">
        <v>135</v>
      </c>
      <c r="E159" s="220" t="s">
        <v>201</v>
      </c>
      <c r="F159" s="221" t="s">
        <v>202</v>
      </c>
      <c r="G159" s="222" t="s">
        <v>181</v>
      </c>
      <c r="H159" s="223">
        <v>50</v>
      </c>
      <c r="I159" s="224"/>
      <c r="J159" s="225">
        <f>ROUND(I159*H159,2)</f>
        <v>0</v>
      </c>
      <c r="K159" s="221" t="s">
        <v>203</v>
      </c>
      <c r="L159" s="45"/>
      <c r="M159" s="226" t="s">
        <v>1</v>
      </c>
      <c r="N159" s="227" t="s">
        <v>41</v>
      </c>
      <c r="O159" s="92"/>
      <c r="P159" s="228">
        <f>O159*H159</f>
        <v>0</v>
      </c>
      <c r="Q159" s="228">
        <v>0.017639999999999999</v>
      </c>
      <c r="R159" s="228">
        <f>Q159*H159</f>
        <v>0.88200000000000001</v>
      </c>
      <c r="S159" s="228">
        <v>0.02</v>
      </c>
      <c r="T159" s="229">
        <f>S159*H159</f>
        <v>1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140</v>
      </c>
      <c r="AT159" s="230" t="s">
        <v>135</v>
      </c>
      <c r="AU159" s="230" t="s">
        <v>86</v>
      </c>
      <c r="AY159" s="18" t="s">
        <v>133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84</v>
      </c>
      <c r="BK159" s="231">
        <f>ROUND(I159*H159,2)</f>
        <v>0</v>
      </c>
      <c r="BL159" s="18" t="s">
        <v>140</v>
      </c>
      <c r="BM159" s="230" t="s">
        <v>204</v>
      </c>
    </row>
    <row r="160" s="2" customFormat="1">
      <c r="A160" s="39"/>
      <c r="B160" s="40"/>
      <c r="C160" s="41"/>
      <c r="D160" s="232" t="s">
        <v>142</v>
      </c>
      <c r="E160" s="41"/>
      <c r="F160" s="233" t="s">
        <v>205</v>
      </c>
      <c r="G160" s="41"/>
      <c r="H160" s="41"/>
      <c r="I160" s="234"/>
      <c r="J160" s="41"/>
      <c r="K160" s="41"/>
      <c r="L160" s="45"/>
      <c r="M160" s="235"/>
      <c r="N160" s="236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142</v>
      </c>
      <c r="AU160" s="18" t="s">
        <v>86</v>
      </c>
    </row>
    <row r="161" s="2" customFormat="1" ht="24.15" customHeight="1">
      <c r="A161" s="39"/>
      <c r="B161" s="40"/>
      <c r="C161" s="219" t="s">
        <v>206</v>
      </c>
      <c r="D161" s="219" t="s">
        <v>135</v>
      </c>
      <c r="E161" s="220" t="s">
        <v>207</v>
      </c>
      <c r="F161" s="221" t="s">
        <v>208</v>
      </c>
      <c r="G161" s="222" t="s">
        <v>181</v>
      </c>
      <c r="H161" s="223">
        <v>6.4980000000000002</v>
      </c>
      <c r="I161" s="224"/>
      <c r="J161" s="225">
        <f>ROUND(I161*H161,2)</f>
        <v>0</v>
      </c>
      <c r="K161" s="221" t="s">
        <v>139</v>
      </c>
      <c r="L161" s="45"/>
      <c r="M161" s="226" t="s">
        <v>1</v>
      </c>
      <c r="N161" s="227" t="s">
        <v>41</v>
      </c>
      <c r="O161" s="92"/>
      <c r="P161" s="228">
        <f>O161*H161</f>
        <v>0</v>
      </c>
      <c r="Q161" s="228">
        <v>0.0073499999999999998</v>
      </c>
      <c r="R161" s="228">
        <f>Q161*H161</f>
        <v>0.047760299999999999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140</v>
      </c>
      <c r="AT161" s="230" t="s">
        <v>135</v>
      </c>
      <c r="AU161" s="230" t="s">
        <v>86</v>
      </c>
      <c r="AY161" s="18" t="s">
        <v>133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84</v>
      </c>
      <c r="BK161" s="231">
        <f>ROUND(I161*H161,2)</f>
        <v>0</v>
      </c>
      <c r="BL161" s="18" t="s">
        <v>140</v>
      </c>
      <c r="BM161" s="230" t="s">
        <v>209</v>
      </c>
    </row>
    <row r="162" s="2" customFormat="1">
      <c r="A162" s="39"/>
      <c r="B162" s="40"/>
      <c r="C162" s="41"/>
      <c r="D162" s="232" t="s">
        <v>142</v>
      </c>
      <c r="E162" s="41"/>
      <c r="F162" s="233" t="s">
        <v>210</v>
      </c>
      <c r="G162" s="41"/>
      <c r="H162" s="41"/>
      <c r="I162" s="234"/>
      <c r="J162" s="41"/>
      <c r="K162" s="41"/>
      <c r="L162" s="45"/>
      <c r="M162" s="235"/>
      <c r="N162" s="236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142</v>
      </c>
      <c r="AU162" s="18" t="s">
        <v>86</v>
      </c>
    </row>
    <row r="163" s="14" customFormat="1">
      <c r="A163" s="14"/>
      <c r="B163" s="260"/>
      <c r="C163" s="261"/>
      <c r="D163" s="239" t="s">
        <v>144</v>
      </c>
      <c r="E163" s="262" t="s">
        <v>1</v>
      </c>
      <c r="F163" s="263" t="s">
        <v>211</v>
      </c>
      <c r="G163" s="261"/>
      <c r="H163" s="262" t="s">
        <v>1</v>
      </c>
      <c r="I163" s="264"/>
      <c r="J163" s="261"/>
      <c r="K163" s="261"/>
      <c r="L163" s="265"/>
      <c r="M163" s="266"/>
      <c r="N163" s="267"/>
      <c r="O163" s="267"/>
      <c r="P163" s="267"/>
      <c r="Q163" s="267"/>
      <c r="R163" s="267"/>
      <c r="S163" s="267"/>
      <c r="T163" s="26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9" t="s">
        <v>144</v>
      </c>
      <c r="AU163" s="269" t="s">
        <v>86</v>
      </c>
      <c r="AV163" s="14" t="s">
        <v>84</v>
      </c>
      <c r="AW163" s="14" t="s">
        <v>32</v>
      </c>
      <c r="AX163" s="14" t="s">
        <v>76</v>
      </c>
      <c r="AY163" s="269" t="s">
        <v>133</v>
      </c>
    </row>
    <row r="164" s="13" customFormat="1">
      <c r="A164" s="13"/>
      <c r="B164" s="237"/>
      <c r="C164" s="238"/>
      <c r="D164" s="239" t="s">
        <v>144</v>
      </c>
      <c r="E164" s="240" t="s">
        <v>1</v>
      </c>
      <c r="F164" s="241" t="s">
        <v>212</v>
      </c>
      <c r="G164" s="238"/>
      <c r="H164" s="242">
        <v>6.4980000000000002</v>
      </c>
      <c r="I164" s="243"/>
      <c r="J164" s="238"/>
      <c r="K164" s="238"/>
      <c r="L164" s="244"/>
      <c r="M164" s="245"/>
      <c r="N164" s="246"/>
      <c r="O164" s="246"/>
      <c r="P164" s="246"/>
      <c r="Q164" s="246"/>
      <c r="R164" s="246"/>
      <c r="S164" s="246"/>
      <c r="T164" s="24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8" t="s">
        <v>144</v>
      </c>
      <c r="AU164" s="248" t="s">
        <v>86</v>
      </c>
      <c r="AV164" s="13" t="s">
        <v>86</v>
      </c>
      <c r="AW164" s="13" t="s">
        <v>32</v>
      </c>
      <c r="AX164" s="13" t="s">
        <v>84</v>
      </c>
      <c r="AY164" s="248" t="s">
        <v>133</v>
      </c>
    </row>
    <row r="165" s="2" customFormat="1" ht="24.15" customHeight="1">
      <c r="A165" s="39"/>
      <c r="B165" s="40"/>
      <c r="C165" s="219" t="s">
        <v>213</v>
      </c>
      <c r="D165" s="219" t="s">
        <v>135</v>
      </c>
      <c r="E165" s="220" t="s">
        <v>214</v>
      </c>
      <c r="F165" s="221" t="s">
        <v>215</v>
      </c>
      <c r="G165" s="222" t="s">
        <v>181</v>
      </c>
      <c r="H165" s="223">
        <v>657.89999999999998</v>
      </c>
      <c r="I165" s="224"/>
      <c r="J165" s="225">
        <f>ROUND(I165*H165,2)</f>
        <v>0</v>
      </c>
      <c r="K165" s="221" t="s">
        <v>139</v>
      </c>
      <c r="L165" s="45"/>
      <c r="M165" s="226" t="s">
        <v>1</v>
      </c>
      <c r="N165" s="227" t="s">
        <v>41</v>
      </c>
      <c r="O165" s="92"/>
      <c r="P165" s="228">
        <f>O165*H165</f>
        <v>0</v>
      </c>
      <c r="Q165" s="228">
        <v>0.00022000000000000001</v>
      </c>
      <c r="R165" s="228">
        <f>Q165*H165</f>
        <v>0.14473800000000001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140</v>
      </c>
      <c r="AT165" s="230" t="s">
        <v>135</v>
      </c>
      <c r="AU165" s="230" t="s">
        <v>86</v>
      </c>
      <c r="AY165" s="18" t="s">
        <v>133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84</v>
      </c>
      <c r="BK165" s="231">
        <f>ROUND(I165*H165,2)</f>
        <v>0</v>
      </c>
      <c r="BL165" s="18" t="s">
        <v>140</v>
      </c>
      <c r="BM165" s="230" t="s">
        <v>216</v>
      </c>
    </row>
    <row r="166" s="2" customFormat="1">
      <c r="A166" s="39"/>
      <c r="B166" s="40"/>
      <c r="C166" s="41"/>
      <c r="D166" s="232" t="s">
        <v>142</v>
      </c>
      <c r="E166" s="41"/>
      <c r="F166" s="233" t="s">
        <v>217</v>
      </c>
      <c r="G166" s="41"/>
      <c r="H166" s="41"/>
      <c r="I166" s="234"/>
      <c r="J166" s="41"/>
      <c r="K166" s="41"/>
      <c r="L166" s="45"/>
      <c r="M166" s="235"/>
      <c r="N166" s="236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142</v>
      </c>
      <c r="AU166" s="18" t="s">
        <v>86</v>
      </c>
    </row>
    <row r="167" s="13" customFormat="1">
      <c r="A167" s="13"/>
      <c r="B167" s="237"/>
      <c r="C167" s="238"/>
      <c r="D167" s="239" t="s">
        <v>144</v>
      </c>
      <c r="E167" s="240" t="s">
        <v>1</v>
      </c>
      <c r="F167" s="241" t="s">
        <v>218</v>
      </c>
      <c r="G167" s="238"/>
      <c r="H167" s="242">
        <v>657.89999999999998</v>
      </c>
      <c r="I167" s="243"/>
      <c r="J167" s="238"/>
      <c r="K167" s="238"/>
      <c r="L167" s="244"/>
      <c r="M167" s="245"/>
      <c r="N167" s="246"/>
      <c r="O167" s="246"/>
      <c r="P167" s="246"/>
      <c r="Q167" s="246"/>
      <c r="R167" s="246"/>
      <c r="S167" s="246"/>
      <c r="T167" s="24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8" t="s">
        <v>144</v>
      </c>
      <c r="AU167" s="248" t="s">
        <v>86</v>
      </c>
      <c r="AV167" s="13" t="s">
        <v>86</v>
      </c>
      <c r="AW167" s="13" t="s">
        <v>32</v>
      </c>
      <c r="AX167" s="13" t="s">
        <v>84</v>
      </c>
      <c r="AY167" s="248" t="s">
        <v>133</v>
      </c>
    </row>
    <row r="168" s="2" customFormat="1" ht="24.15" customHeight="1">
      <c r="A168" s="39"/>
      <c r="B168" s="40"/>
      <c r="C168" s="219" t="s">
        <v>219</v>
      </c>
      <c r="D168" s="219" t="s">
        <v>135</v>
      </c>
      <c r="E168" s="220" t="s">
        <v>220</v>
      </c>
      <c r="F168" s="221" t="s">
        <v>221</v>
      </c>
      <c r="G168" s="222" t="s">
        <v>181</v>
      </c>
      <c r="H168" s="223">
        <v>657.89999999999998</v>
      </c>
      <c r="I168" s="224"/>
      <c r="J168" s="225">
        <f>ROUND(I168*H168,2)</f>
        <v>0</v>
      </c>
      <c r="K168" s="221" t="s">
        <v>139</v>
      </c>
      <c r="L168" s="45"/>
      <c r="M168" s="226" t="s">
        <v>1</v>
      </c>
      <c r="N168" s="227" t="s">
        <v>41</v>
      </c>
      <c r="O168" s="92"/>
      <c r="P168" s="228">
        <f>O168*H168</f>
        <v>0</v>
      </c>
      <c r="Q168" s="228">
        <v>0.025000000000000001</v>
      </c>
      <c r="R168" s="228">
        <f>Q168*H168</f>
        <v>16.447500000000002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140</v>
      </c>
      <c r="AT168" s="230" t="s">
        <v>135</v>
      </c>
      <c r="AU168" s="230" t="s">
        <v>86</v>
      </c>
      <c r="AY168" s="18" t="s">
        <v>133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84</v>
      </c>
      <c r="BK168" s="231">
        <f>ROUND(I168*H168,2)</f>
        <v>0</v>
      </c>
      <c r="BL168" s="18" t="s">
        <v>140</v>
      </c>
      <c r="BM168" s="230" t="s">
        <v>222</v>
      </c>
    </row>
    <row r="169" s="2" customFormat="1">
      <c r="A169" s="39"/>
      <c r="B169" s="40"/>
      <c r="C169" s="41"/>
      <c r="D169" s="232" t="s">
        <v>142</v>
      </c>
      <c r="E169" s="41"/>
      <c r="F169" s="233" t="s">
        <v>223</v>
      </c>
      <c r="G169" s="41"/>
      <c r="H169" s="41"/>
      <c r="I169" s="234"/>
      <c r="J169" s="41"/>
      <c r="K169" s="41"/>
      <c r="L169" s="45"/>
      <c r="M169" s="235"/>
      <c r="N169" s="236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142</v>
      </c>
      <c r="AU169" s="18" t="s">
        <v>86</v>
      </c>
    </row>
    <row r="170" s="13" customFormat="1">
      <c r="A170" s="13"/>
      <c r="B170" s="237"/>
      <c r="C170" s="238"/>
      <c r="D170" s="239" t="s">
        <v>144</v>
      </c>
      <c r="E170" s="240" t="s">
        <v>1</v>
      </c>
      <c r="F170" s="241" t="s">
        <v>218</v>
      </c>
      <c r="G170" s="238"/>
      <c r="H170" s="242">
        <v>657.89999999999998</v>
      </c>
      <c r="I170" s="243"/>
      <c r="J170" s="238"/>
      <c r="K170" s="238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144</v>
      </c>
      <c r="AU170" s="248" t="s">
        <v>86</v>
      </c>
      <c r="AV170" s="13" t="s">
        <v>86</v>
      </c>
      <c r="AW170" s="13" t="s">
        <v>32</v>
      </c>
      <c r="AX170" s="13" t="s">
        <v>84</v>
      </c>
      <c r="AY170" s="248" t="s">
        <v>133</v>
      </c>
    </row>
    <row r="171" s="2" customFormat="1" ht="24.15" customHeight="1">
      <c r="A171" s="39"/>
      <c r="B171" s="40"/>
      <c r="C171" s="219" t="s">
        <v>224</v>
      </c>
      <c r="D171" s="219" t="s">
        <v>135</v>
      </c>
      <c r="E171" s="220" t="s">
        <v>225</v>
      </c>
      <c r="F171" s="221" t="s">
        <v>226</v>
      </c>
      <c r="G171" s="222" t="s">
        <v>181</v>
      </c>
      <c r="H171" s="223">
        <v>1315.8</v>
      </c>
      <c r="I171" s="224"/>
      <c r="J171" s="225">
        <f>ROUND(I171*H171,2)</f>
        <v>0</v>
      </c>
      <c r="K171" s="221" t="s">
        <v>139</v>
      </c>
      <c r="L171" s="45"/>
      <c r="M171" s="226" t="s">
        <v>1</v>
      </c>
      <c r="N171" s="227" t="s">
        <v>41</v>
      </c>
      <c r="O171" s="92"/>
      <c r="P171" s="228">
        <f>O171*H171</f>
        <v>0</v>
      </c>
      <c r="Q171" s="228">
        <v>0.0070000000000000001</v>
      </c>
      <c r="R171" s="228">
        <f>Q171*H171</f>
        <v>9.2105999999999995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140</v>
      </c>
      <c r="AT171" s="230" t="s">
        <v>135</v>
      </c>
      <c r="AU171" s="230" t="s">
        <v>86</v>
      </c>
      <c r="AY171" s="18" t="s">
        <v>133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84</v>
      </c>
      <c r="BK171" s="231">
        <f>ROUND(I171*H171,2)</f>
        <v>0</v>
      </c>
      <c r="BL171" s="18" t="s">
        <v>140</v>
      </c>
      <c r="BM171" s="230" t="s">
        <v>227</v>
      </c>
    </row>
    <row r="172" s="2" customFormat="1">
      <c r="A172" s="39"/>
      <c r="B172" s="40"/>
      <c r="C172" s="41"/>
      <c r="D172" s="232" t="s">
        <v>142</v>
      </c>
      <c r="E172" s="41"/>
      <c r="F172" s="233" t="s">
        <v>228</v>
      </c>
      <c r="G172" s="41"/>
      <c r="H172" s="41"/>
      <c r="I172" s="234"/>
      <c r="J172" s="41"/>
      <c r="K172" s="41"/>
      <c r="L172" s="45"/>
      <c r="M172" s="235"/>
      <c r="N172" s="236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142</v>
      </c>
      <c r="AU172" s="18" t="s">
        <v>86</v>
      </c>
    </row>
    <row r="173" s="13" customFormat="1">
      <c r="A173" s="13"/>
      <c r="B173" s="237"/>
      <c r="C173" s="238"/>
      <c r="D173" s="239" t="s">
        <v>144</v>
      </c>
      <c r="E173" s="240" t="s">
        <v>1</v>
      </c>
      <c r="F173" s="241" t="s">
        <v>229</v>
      </c>
      <c r="G173" s="238"/>
      <c r="H173" s="242">
        <v>1315.8</v>
      </c>
      <c r="I173" s="243"/>
      <c r="J173" s="238"/>
      <c r="K173" s="238"/>
      <c r="L173" s="244"/>
      <c r="M173" s="245"/>
      <c r="N173" s="246"/>
      <c r="O173" s="246"/>
      <c r="P173" s="246"/>
      <c r="Q173" s="246"/>
      <c r="R173" s="246"/>
      <c r="S173" s="246"/>
      <c r="T173" s="24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8" t="s">
        <v>144</v>
      </c>
      <c r="AU173" s="248" t="s">
        <v>86</v>
      </c>
      <c r="AV173" s="13" t="s">
        <v>86</v>
      </c>
      <c r="AW173" s="13" t="s">
        <v>32</v>
      </c>
      <c r="AX173" s="13" t="s">
        <v>84</v>
      </c>
      <c r="AY173" s="248" t="s">
        <v>133</v>
      </c>
    </row>
    <row r="174" s="2" customFormat="1" ht="24.15" customHeight="1">
      <c r="A174" s="39"/>
      <c r="B174" s="40"/>
      <c r="C174" s="219" t="s">
        <v>230</v>
      </c>
      <c r="D174" s="219" t="s">
        <v>135</v>
      </c>
      <c r="E174" s="220" t="s">
        <v>231</v>
      </c>
      <c r="F174" s="221" t="s">
        <v>232</v>
      </c>
      <c r="G174" s="222" t="s">
        <v>188</v>
      </c>
      <c r="H174" s="223">
        <v>50</v>
      </c>
      <c r="I174" s="224"/>
      <c r="J174" s="225">
        <f>ROUND(I174*H174,2)</f>
        <v>0</v>
      </c>
      <c r="K174" s="221" t="s">
        <v>203</v>
      </c>
      <c r="L174" s="45"/>
      <c r="M174" s="226" t="s">
        <v>1</v>
      </c>
      <c r="N174" s="227" t="s">
        <v>41</v>
      </c>
      <c r="O174" s="92"/>
      <c r="P174" s="228">
        <f>O174*H174</f>
        <v>0</v>
      </c>
      <c r="Q174" s="228">
        <v>0.00114</v>
      </c>
      <c r="R174" s="228">
        <f>Q174*H174</f>
        <v>0.056999999999999995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140</v>
      </c>
      <c r="AT174" s="230" t="s">
        <v>135</v>
      </c>
      <c r="AU174" s="230" t="s">
        <v>86</v>
      </c>
      <c r="AY174" s="18" t="s">
        <v>133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84</v>
      </c>
      <c r="BK174" s="231">
        <f>ROUND(I174*H174,2)</f>
        <v>0</v>
      </c>
      <c r="BL174" s="18" t="s">
        <v>140</v>
      </c>
      <c r="BM174" s="230" t="s">
        <v>233</v>
      </c>
    </row>
    <row r="175" s="2" customFormat="1">
      <c r="A175" s="39"/>
      <c r="B175" s="40"/>
      <c r="C175" s="41"/>
      <c r="D175" s="232" t="s">
        <v>142</v>
      </c>
      <c r="E175" s="41"/>
      <c r="F175" s="233" t="s">
        <v>234</v>
      </c>
      <c r="G175" s="41"/>
      <c r="H175" s="41"/>
      <c r="I175" s="234"/>
      <c r="J175" s="41"/>
      <c r="K175" s="41"/>
      <c r="L175" s="45"/>
      <c r="M175" s="235"/>
      <c r="N175" s="236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142</v>
      </c>
      <c r="AU175" s="18" t="s">
        <v>86</v>
      </c>
    </row>
    <row r="176" s="2" customFormat="1" ht="16.5" customHeight="1">
      <c r="A176" s="39"/>
      <c r="B176" s="40"/>
      <c r="C176" s="219" t="s">
        <v>8</v>
      </c>
      <c r="D176" s="219" t="s">
        <v>135</v>
      </c>
      <c r="E176" s="220" t="s">
        <v>235</v>
      </c>
      <c r="F176" s="221" t="s">
        <v>236</v>
      </c>
      <c r="G176" s="222" t="s">
        <v>181</v>
      </c>
      <c r="H176" s="223">
        <v>52.697000000000003</v>
      </c>
      <c r="I176" s="224"/>
      <c r="J176" s="225">
        <f>ROUND(I176*H176,2)</f>
        <v>0</v>
      </c>
      <c r="K176" s="221" t="s">
        <v>139</v>
      </c>
      <c r="L176" s="45"/>
      <c r="M176" s="226" t="s">
        <v>1</v>
      </c>
      <c r="N176" s="227" t="s">
        <v>41</v>
      </c>
      <c r="O176" s="92"/>
      <c r="P176" s="228">
        <f>O176*H176</f>
        <v>0</v>
      </c>
      <c r="Q176" s="228">
        <v>2.1999999999999999E-05</v>
      </c>
      <c r="R176" s="228">
        <f>Q176*H176</f>
        <v>0.0011593339999999999</v>
      </c>
      <c r="S176" s="228">
        <v>6.0000000000000002E-05</v>
      </c>
      <c r="T176" s="229">
        <f>S176*H176</f>
        <v>0.0031618200000000001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140</v>
      </c>
      <c r="AT176" s="230" t="s">
        <v>135</v>
      </c>
      <c r="AU176" s="230" t="s">
        <v>86</v>
      </c>
      <c r="AY176" s="18" t="s">
        <v>133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84</v>
      </c>
      <c r="BK176" s="231">
        <f>ROUND(I176*H176,2)</f>
        <v>0</v>
      </c>
      <c r="BL176" s="18" t="s">
        <v>140</v>
      </c>
      <c r="BM176" s="230" t="s">
        <v>237</v>
      </c>
    </row>
    <row r="177" s="2" customFormat="1">
      <c r="A177" s="39"/>
      <c r="B177" s="40"/>
      <c r="C177" s="41"/>
      <c r="D177" s="232" t="s">
        <v>142</v>
      </c>
      <c r="E177" s="41"/>
      <c r="F177" s="233" t="s">
        <v>238</v>
      </c>
      <c r="G177" s="41"/>
      <c r="H177" s="41"/>
      <c r="I177" s="234"/>
      <c r="J177" s="41"/>
      <c r="K177" s="41"/>
      <c r="L177" s="45"/>
      <c r="M177" s="235"/>
      <c r="N177" s="236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142</v>
      </c>
      <c r="AU177" s="18" t="s">
        <v>86</v>
      </c>
    </row>
    <row r="178" s="13" customFormat="1">
      <c r="A178" s="13"/>
      <c r="B178" s="237"/>
      <c r="C178" s="238"/>
      <c r="D178" s="239" t="s">
        <v>144</v>
      </c>
      <c r="E178" s="240" t="s">
        <v>1</v>
      </c>
      <c r="F178" s="241" t="s">
        <v>239</v>
      </c>
      <c r="G178" s="238"/>
      <c r="H178" s="242">
        <v>35.737000000000002</v>
      </c>
      <c r="I178" s="243"/>
      <c r="J178" s="238"/>
      <c r="K178" s="238"/>
      <c r="L178" s="244"/>
      <c r="M178" s="245"/>
      <c r="N178" s="246"/>
      <c r="O178" s="246"/>
      <c r="P178" s="246"/>
      <c r="Q178" s="246"/>
      <c r="R178" s="246"/>
      <c r="S178" s="246"/>
      <c r="T178" s="24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8" t="s">
        <v>144</v>
      </c>
      <c r="AU178" s="248" t="s">
        <v>86</v>
      </c>
      <c r="AV178" s="13" t="s">
        <v>86</v>
      </c>
      <c r="AW178" s="13" t="s">
        <v>32</v>
      </c>
      <c r="AX178" s="13" t="s">
        <v>76</v>
      </c>
      <c r="AY178" s="248" t="s">
        <v>133</v>
      </c>
    </row>
    <row r="179" s="14" customFormat="1">
      <c r="A179" s="14"/>
      <c r="B179" s="260"/>
      <c r="C179" s="261"/>
      <c r="D179" s="239" t="s">
        <v>144</v>
      </c>
      <c r="E179" s="262" t="s">
        <v>1</v>
      </c>
      <c r="F179" s="263" t="s">
        <v>240</v>
      </c>
      <c r="G179" s="261"/>
      <c r="H179" s="262" t="s">
        <v>1</v>
      </c>
      <c r="I179" s="264"/>
      <c r="J179" s="261"/>
      <c r="K179" s="261"/>
      <c r="L179" s="265"/>
      <c r="M179" s="266"/>
      <c r="N179" s="267"/>
      <c r="O179" s="267"/>
      <c r="P179" s="267"/>
      <c r="Q179" s="267"/>
      <c r="R179" s="267"/>
      <c r="S179" s="267"/>
      <c r="T179" s="268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9" t="s">
        <v>144</v>
      </c>
      <c r="AU179" s="269" t="s">
        <v>86</v>
      </c>
      <c r="AV179" s="14" t="s">
        <v>84</v>
      </c>
      <c r="AW179" s="14" t="s">
        <v>32</v>
      </c>
      <c r="AX179" s="14" t="s">
        <v>76</v>
      </c>
      <c r="AY179" s="269" t="s">
        <v>133</v>
      </c>
    </row>
    <row r="180" s="13" customFormat="1">
      <c r="A180" s="13"/>
      <c r="B180" s="237"/>
      <c r="C180" s="238"/>
      <c r="D180" s="239" t="s">
        <v>144</v>
      </c>
      <c r="E180" s="240" t="s">
        <v>1</v>
      </c>
      <c r="F180" s="241" t="s">
        <v>241</v>
      </c>
      <c r="G180" s="238"/>
      <c r="H180" s="242">
        <v>0.90000000000000002</v>
      </c>
      <c r="I180" s="243"/>
      <c r="J180" s="238"/>
      <c r="K180" s="238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144</v>
      </c>
      <c r="AU180" s="248" t="s">
        <v>86</v>
      </c>
      <c r="AV180" s="13" t="s">
        <v>86</v>
      </c>
      <c r="AW180" s="13" t="s">
        <v>32</v>
      </c>
      <c r="AX180" s="13" t="s">
        <v>76</v>
      </c>
      <c r="AY180" s="248" t="s">
        <v>133</v>
      </c>
    </row>
    <row r="181" s="13" customFormat="1">
      <c r="A181" s="13"/>
      <c r="B181" s="237"/>
      <c r="C181" s="238"/>
      <c r="D181" s="239" t="s">
        <v>144</v>
      </c>
      <c r="E181" s="240" t="s">
        <v>1</v>
      </c>
      <c r="F181" s="241" t="s">
        <v>242</v>
      </c>
      <c r="G181" s="238"/>
      <c r="H181" s="242">
        <v>0.12</v>
      </c>
      <c r="I181" s="243"/>
      <c r="J181" s="238"/>
      <c r="K181" s="238"/>
      <c r="L181" s="244"/>
      <c r="M181" s="245"/>
      <c r="N181" s="246"/>
      <c r="O181" s="246"/>
      <c r="P181" s="246"/>
      <c r="Q181" s="246"/>
      <c r="R181" s="246"/>
      <c r="S181" s="246"/>
      <c r="T181" s="24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8" t="s">
        <v>144</v>
      </c>
      <c r="AU181" s="248" t="s">
        <v>86</v>
      </c>
      <c r="AV181" s="13" t="s">
        <v>86</v>
      </c>
      <c r="AW181" s="13" t="s">
        <v>32</v>
      </c>
      <c r="AX181" s="13" t="s">
        <v>76</v>
      </c>
      <c r="AY181" s="248" t="s">
        <v>133</v>
      </c>
    </row>
    <row r="182" s="13" customFormat="1">
      <c r="A182" s="13"/>
      <c r="B182" s="237"/>
      <c r="C182" s="238"/>
      <c r="D182" s="239" t="s">
        <v>144</v>
      </c>
      <c r="E182" s="240" t="s">
        <v>1</v>
      </c>
      <c r="F182" s="241" t="s">
        <v>243</v>
      </c>
      <c r="G182" s="238"/>
      <c r="H182" s="242">
        <v>2.3999999999999999</v>
      </c>
      <c r="I182" s="243"/>
      <c r="J182" s="238"/>
      <c r="K182" s="238"/>
      <c r="L182" s="244"/>
      <c r="M182" s="245"/>
      <c r="N182" s="246"/>
      <c r="O182" s="246"/>
      <c r="P182" s="246"/>
      <c r="Q182" s="246"/>
      <c r="R182" s="246"/>
      <c r="S182" s="246"/>
      <c r="T182" s="24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8" t="s">
        <v>144</v>
      </c>
      <c r="AU182" s="248" t="s">
        <v>86</v>
      </c>
      <c r="AV182" s="13" t="s">
        <v>86</v>
      </c>
      <c r="AW182" s="13" t="s">
        <v>32</v>
      </c>
      <c r="AX182" s="13" t="s">
        <v>76</v>
      </c>
      <c r="AY182" s="248" t="s">
        <v>133</v>
      </c>
    </row>
    <row r="183" s="13" customFormat="1">
      <c r="A183" s="13"/>
      <c r="B183" s="237"/>
      <c r="C183" s="238"/>
      <c r="D183" s="239" t="s">
        <v>144</v>
      </c>
      <c r="E183" s="240" t="s">
        <v>1</v>
      </c>
      <c r="F183" s="241" t="s">
        <v>244</v>
      </c>
      <c r="G183" s="238"/>
      <c r="H183" s="242">
        <v>1.44</v>
      </c>
      <c r="I183" s="243"/>
      <c r="J183" s="238"/>
      <c r="K183" s="238"/>
      <c r="L183" s="244"/>
      <c r="M183" s="245"/>
      <c r="N183" s="246"/>
      <c r="O183" s="246"/>
      <c r="P183" s="246"/>
      <c r="Q183" s="246"/>
      <c r="R183" s="246"/>
      <c r="S183" s="246"/>
      <c r="T183" s="24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8" t="s">
        <v>144</v>
      </c>
      <c r="AU183" s="248" t="s">
        <v>86</v>
      </c>
      <c r="AV183" s="13" t="s">
        <v>86</v>
      </c>
      <c r="AW183" s="13" t="s">
        <v>32</v>
      </c>
      <c r="AX183" s="13" t="s">
        <v>76</v>
      </c>
      <c r="AY183" s="248" t="s">
        <v>133</v>
      </c>
    </row>
    <row r="184" s="13" customFormat="1">
      <c r="A184" s="13"/>
      <c r="B184" s="237"/>
      <c r="C184" s="238"/>
      <c r="D184" s="239" t="s">
        <v>144</v>
      </c>
      <c r="E184" s="240" t="s">
        <v>1</v>
      </c>
      <c r="F184" s="241" t="s">
        <v>245</v>
      </c>
      <c r="G184" s="238"/>
      <c r="H184" s="242">
        <v>1.8</v>
      </c>
      <c r="I184" s="243"/>
      <c r="J184" s="238"/>
      <c r="K184" s="238"/>
      <c r="L184" s="244"/>
      <c r="M184" s="245"/>
      <c r="N184" s="246"/>
      <c r="O184" s="246"/>
      <c r="P184" s="246"/>
      <c r="Q184" s="246"/>
      <c r="R184" s="246"/>
      <c r="S184" s="246"/>
      <c r="T184" s="24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8" t="s">
        <v>144</v>
      </c>
      <c r="AU184" s="248" t="s">
        <v>86</v>
      </c>
      <c r="AV184" s="13" t="s">
        <v>86</v>
      </c>
      <c r="AW184" s="13" t="s">
        <v>32</v>
      </c>
      <c r="AX184" s="13" t="s">
        <v>76</v>
      </c>
      <c r="AY184" s="248" t="s">
        <v>133</v>
      </c>
    </row>
    <row r="185" s="13" customFormat="1">
      <c r="A185" s="13"/>
      <c r="B185" s="237"/>
      <c r="C185" s="238"/>
      <c r="D185" s="239" t="s">
        <v>144</v>
      </c>
      <c r="E185" s="240" t="s">
        <v>1</v>
      </c>
      <c r="F185" s="241" t="s">
        <v>246</v>
      </c>
      <c r="G185" s="238"/>
      <c r="H185" s="242">
        <v>0.29999999999999999</v>
      </c>
      <c r="I185" s="243"/>
      <c r="J185" s="238"/>
      <c r="K185" s="238"/>
      <c r="L185" s="244"/>
      <c r="M185" s="245"/>
      <c r="N185" s="246"/>
      <c r="O185" s="246"/>
      <c r="P185" s="246"/>
      <c r="Q185" s="246"/>
      <c r="R185" s="246"/>
      <c r="S185" s="246"/>
      <c r="T185" s="24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8" t="s">
        <v>144</v>
      </c>
      <c r="AU185" s="248" t="s">
        <v>86</v>
      </c>
      <c r="AV185" s="13" t="s">
        <v>86</v>
      </c>
      <c r="AW185" s="13" t="s">
        <v>32</v>
      </c>
      <c r="AX185" s="13" t="s">
        <v>76</v>
      </c>
      <c r="AY185" s="248" t="s">
        <v>133</v>
      </c>
    </row>
    <row r="186" s="13" customFormat="1">
      <c r="A186" s="13"/>
      <c r="B186" s="237"/>
      <c r="C186" s="238"/>
      <c r="D186" s="239" t="s">
        <v>144</v>
      </c>
      <c r="E186" s="240" t="s">
        <v>1</v>
      </c>
      <c r="F186" s="241" t="s">
        <v>247</v>
      </c>
      <c r="G186" s="238"/>
      <c r="H186" s="242">
        <v>10</v>
      </c>
      <c r="I186" s="243"/>
      <c r="J186" s="238"/>
      <c r="K186" s="238"/>
      <c r="L186" s="244"/>
      <c r="M186" s="245"/>
      <c r="N186" s="246"/>
      <c r="O186" s="246"/>
      <c r="P186" s="246"/>
      <c r="Q186" s="246"/>
      <c r="R186" s="246"/>
      <c r="S186" s="246"/>
      <c r="T186" s="24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8" t="s">
        <v>144</v>
      </c>
      <c r="AU186" s="248" t="s">
        <v>86</v>
      </c>
      <c r="AV186" s="13" t="s">
        <v>86</v>
      </c>
      <c r="AW186" s="13" t="s">
        <v>32</v>
      </c>
      <c r="AX186" s="13" t="s">
        <v>76</v>
      </c>
      <c r="AY186" s="248" t="s">
        <v>133</v>
      </c>
    </row>
    <row r="187" s="15" customFormat="1">
      <c r="A187" s="15"/>
      <c r="B187" s="270"/>
      <c r="C187" s="271"/>
      <c r="D187" s="239" t="s">
        <v>144</v>
      </c>
      <c r="E187" s="272" t="s">
        <v>1</v>
      </c>
      <c r="F187" s="273" t="s">
        <v>248</v>
      </c>
      <c r="G187" s="271"/>
      <c r="H187" s="274">
        <v>52.696999999999989</v>
      </c>
      <c r="I187" s="275"/>
      <c r="J187" s="271"/>
      <c r="K187" s="271"/>
      <c r="L187" s="276"/>
      <c r="M187" s="277"/>
      <c r="N187" s="278"/>
      <c r="O187" s="278"/>
      <c r="P187" s="278"/>
      <c r="Q187" s="278"/>
      <c r="R187" s="278"/>
      <c r="S187" s="278"/>
      <c r="T187" s="279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80" t="s">
        <v>144</v>
      </c>
      <c r="AU187" s="280" t="s">
        <v>86</v>
      </c>
      <c r="AV187" s="15" t="s">
        <v>140</v>
      </c>
      <c r="AW187" s="15" t="s">
        <v>32</v>
      </c>
      <c r="AX187" s="15" t="s">
        <v>84</v>
      </c>
      <c r="AY187" s="280" t="s">
        <v>133</v>
      </c>
    </row>
    <row r="188" s="2" customFormat="1" ht="24.15" customHeight="1">
      <c r="A188" s="39"/>
      <c r="B188" s="40"/>
      <c r="C188" s="219" t="s">
        <v>249</v>
      </c>
      <c r="D188" s="219" t="s">
        <v>135</v>
      </c>
      <c r="E188" s="220" t="s">
        <v>250</v>
      </c>
      <c r="F188" s="221" t="s">
        <v>251</v>
      </c>
      <c r="G188" s="222" t="s">
        <v>181</v>
      </c>
      <c r="H188" s="223">
        <v>40.93</v>
      </c>
      <c r="I188" s="224"/>
      <c r="J188" s="225">
        <f>ROUND(I188*H188,2)</f>
        <v>0</v>
      </c>
      <c r="K188" s="221" t="s">
        <v>139</v>
      </c>
      <c r="L188" s="45"/>
      <c r="M188" s="226" t="s">
        <v>1</v>
      </c>
      <c r="N188" s="227" t="s">
        <v>41</v>
      </c>
      <c r="O188" s="92"/>
      <c r="P188" s="228">
        <f>O188*H188</f>
        <v>0</v>
      </c>
      <c r="Q188" s="228">
        <v>2.1999999999999999E-05</v>
      </c>
      <c r="R188" s="228">
        <f>Q188*H188</f>
        <v>0.00090045999999999995</v>
      </c>
      <c r="S188" s="228">
        <v>1.0000000000000001E-05</v>
      </c>
      <c r="T188" s="229">
        <f>S188*H188</f>
        <v>0.00040930000000000003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140</v>
      </c>
      <c r="AT188" s="230" t="s">
        <v>135</v>
      </c>
      <c r="AU188" s="230" t="s">
        <v>86</v>
      </c>
      <c r="AY188" s="18" t="s">
        <v>133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84</v>
      </c>
      <c r="BK188" s="231">
        <f>ROUND(I188*H188,2)</f>
        <v>0</v>
      </c>
      <c r="BL188" s="18" t="s">
        <v>140</v>
      </c>
      <c r="BM188" s="230" t="s">
        <v>252</v>
      </c>
    </row>
    <row r="189" s="2" customFormat="1">
      <c r="A189" s="39"/>
      <c r="B189" s="40"/>
      <c r="C189" s="41"/>
      <c r="D189" s="232" t="s">
        <v>142</v>
      </c>
      <c r="E189" s="41"/>
      <c r="F189" s="233" t="s">
        <v>253</v>
      </c>
      <c r="G189" s="41"/>
      <c r="H189" s="41"/>
      <c r="I189" s="234"/>
      <c r="J189" s="41"/>
      <c r="K189" s="41"/>
      <c r="L189" s="45"/>
      <c r="M189" s="235"/>
      <c r="N189" s="236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142</v>
      </c>
      <c r="AU189" s="18" t="s">
        <v>86</v>
      </c>
    </row>
    <row r="190" s="13" customFormat="1">
      <c r="A190" s="13"/>
      <c r="B190" s="237"/>
      <c r="C190" s="238"/>
      <c r="D190" s="239" t="s">
        <v>144</v>
      </c>
      <c r="E190" s="240" t="s">
        <v>1</v>
      </c>
      <c r="F190" s="241" t="s">
        <v>254</v>
      </c>
      <c r="G190" s="238"/>
      <c r="H190" s="242">
        <v>6.9000000000000004</v>
      </c>
      <c r="I190" s="243"/>
      <c r="J190" s="238"/>
      <c r="K190" s="238"/>
      <c r="L190" s="244"/>
      <c r="M190" s="245"/>
      <c r="N190" s="246"/>
      <c r="O190" s="246"/>
      <c r="P190" s="246"/>
      <c r="Q190" s="246"/>
      <c r="R190" s="246"/>
      <c r="S190" s="246"/>
      <c r="T190" s="24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8" t="s">
        <v>144</v>
      </c>
      <c r="AU190" s="248" t="s">
        <v>86</v>
      </c>
      <c r="AV190" s="13" t="s">
        <v>86</v>
      </c>
      <c r="AW190" s="13" t="s">
        <v>32</v>
      </c>
      <c r="AX190" s="13" t="s">
        <v>76</v>
      </c>
      <c r="AY190" s="248" t="s">
        <v>133</v>
      </c>
    </row>
    <row r="191" s="13" customFormat="1">
      <c r="A191" s="13"/>
      <c r="B191" s="237"/>
      <c r="C191" s="238"/>
      <c r="D191" s="239" t="s">
        <v>144</v>
      </c>
      <c r="E191" s="240" t="s">
        <v>1</v>
      </c>
      <c r="F191" s="241" t="s">
        <v>255</v>
      </c>
      <c r="G191" s="238"/>
      <c r="H191" s="242">
        <v>0.64000000000000001</v>
      </c>
      <c r="I191" s="243"/>
      <c r="J191" s="238"/>
      <c r="K191" s="238"/>
      <c r="L191" s="244"/>
      <c r="M191" s="245"/>
      <c r="N191" s="246"/>
      <c r="O191" s="246"/>
      <c r="P191" s="246"/>
      <c r="Q191" s="246"/>
      <c r="R191" s="246"/>
      <c r="S191" s="246"/>
      <c r="T191" s="24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8" t="s">
        <v>144</v>
      </c>
      <c r="AU191" s="248" t="s">
        <v>86</v>
      </c>
      <c r="AV191" s="13" t="s">
        <v>86</v>
      </c>
      <c r="AW191" s="13" t="s">
        <v>32</v>
      </c>
      <c r="AX191" s="13" t="s">
        <v>76</v>
      </c>
      <c r="AY191" s="248" t="s">
        <v>133</v>
      </c>
    </row>
    <row r="192" s="13" customFormat="1">
      <c r="A192" s="13"/>
      <c r="B192" s="237"/>
      <c r="C192" s="238"/>
      <c r="D192" s="239" t="s">
        <v>144</v>
      </c>
      <c r="E192" s="240" t="s">
        <v>1</v>
      </c>
      <c r="F192" s="241" t="s">
        <v>256</v>
      </c>
      <c r="G192" s="238"/>
      <c r="H192" s="242">
        <v>4.7999999999999998</v>
      </c>
      <c r="I192" s="243"/>
      <c r="J192" s="238"/>
      <c r="K192" s="238"/>
      <c r="L192" s="244"/>
      <c r="M192" s="245"/>
      <c r="N192" s="246"/>
      <c r="O192" s="246"/>
      <c r="P192" s="246"/>
      <c r="Q192" s="246"/>
      <c r="R192" s="246"/>
      <c r="S192" s="246"/>
      <c r="T192" s="24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8" t="s">
        <v>144</v>
      </c>
      <c r="AU192" s="248" t="s">
        <v>86</v>
      </c>
      <c r="AV192" s="13" t="s">
        <v>86</v>
      </c>
      <c r="AW192" s="13" t="s">
        <v>32</v>
      </c>
      <c r="AX192" s="13" t="s">
        <v>76</v>
      </c>
      <c r="AY192" s="248" t="s">
        <v>133</v>
      </c>
    </row>
    <row r="193" s="13" customFormat="1">
      <c r="A193" s="13"/>
      <c r="B193" s="237"/>
      <c r="C193" s="238"/>
      <c r="D193" s="239" t="s">
        <v>144</v>
      </c>
      <c r="E193" s="240" t="s">
        <v>1</v>
      </c>
      <c r="F193" s="241" t="s">
        <v>257</v>
      </c>
      <c r="G193" s="238"/>
      <c r="H193" s="242">
        <v>3.8399999999999999</v>
      </c>
      <c r="I193" s="243"/>
      <c r="J193" s="238"/>
      <c r="K193" s="238"/>
      <c r="L193" s="244"/>
      <c r="M193" s="245"/>
      <c r="N193" s="246"/>
      <c r="O193" s="246"/>
      <c r="P193" s="246"/>
      <c r="Q193" s="246"/>
      <c r="R193" s="246"/>
      <c r="S193" s="246"/>
      <c r="T193" s="247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8" t="s">
        <v>144</v>
      </c>
      <c r="AU193" s="248" t="s">
        <v>86</v>
      </c>
      <c r="AV193" s="13" t="s">
        <v>86</v>
      </c>
      <c r="AW193" s="13" t="s">
        <v>32</v>
      </c>
      <c r="AX193" s="13" t="s">
        <v>76</v>
      </c>
      <c r="AY193" s="248" t="s">
        <v>133</v>
      </c>
    </row>
    <row r="194" s="13" customFormat="1">
      <c r="A194" s="13"/>
      <c r="B194" s="237"/>
      <c r="C194" s="238"/>
      <c r="D194" s="239" t="s">
        <v>144</v>
      </c>
      <c r="E194" s="240" t="s">
        <v>1</v>
      </c>
      <c r="F194" s="241" t="s">
        <v>258</v>
      </c>
      <c r="G194" s="238"/>
      <c r="H194" s="242">
        <v>18</v>
      </c>
      <c r="I194" s="243"/>
      <c r="J194" s="238"/>
      <c r="K194" s="238"/>
      <c r="L194" s="244"/>
      <c r="M194" s="245"/>
      <c r="N194" s="246"/>
      <c r="O194" s="246"/>
      <c r="P194" s="246"/>
      <c r="Q194" s="246"/>
      <c r="R194" s="246"/>
      <c r="S194" s="246"/>
      <c r="T194" s="24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8" t="s">
        <v>144</v>
      </c>
      <c r="AU194" s="248" t="s">
        <v>86</v>
      </c>
      <c r="AV194" s="13" t="s">
        <v>86</v>
      </c>
      <c r="AW194" s="13" t="s">
        <v>32</v>
      </c>
      <c r="AX194" s="13" t="s">
        <v>76</v>
      </c>
      <c r="AY194" s="248" t="s">
        <v>133</v>
      </c>
    </row>
    <row r="195" s="13" customFormat="1">
      <c r="A195" s="13"/>
      <c r="B195" s="237"/>
      <c r="C195" s="238"/>
      <c r="D195" s="239" t="s">
        <v>144</v>
      </c>
      <c r="E195" s="240" t="s">
        <v>1</v>
      </c>
      <c r="F195" s="241" t="s">
        <v>259</v>
      </c>
      <c r="G195" s="238"/>
      <c r="H195" s="242">
        <v>4.25</v>
      </c>
      <c r="I195" s="243"/>
      <c r="J195" s="238"/>
      <c r="K195" s="238"/>
      <c r="L195" s="244"/>
      <c r="M195" s="245"/>
      <c r="N195" s="246"/>
      <c r="O195" s="246"/>
      <c r="P195" s="246"/>
      <c r="Q195" s="246"/>
      <c r="R195" s="246"/>
      <c r="S195" s="246"/>
      <c r="T195" s="247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8" t="s">
        <v>144</v>
      </c>
      <c r="AU195" s="248" t="s">
        <v>86</v>
      </c>
      <c r="AV195" s="13" t="s">
        <v>86</v>
      </c>
      <c r="AW195" s="13" t="s">
        <v>32</v>
      </c>
      <c r="AX195" s="13" t="s">
        <v>76</v>
      </c>
      <c r="AY195" s="248" t="s">
        <v>133</v>
      </c>
    </row>
    <row r="196" s="13" customFormat="1">
      <c r="A196" s="13"/>
      <c r="B196" s="237"/>
      <c r="C196" s="238"/>
      <c r="D196" s="239" t="s">
        <v>144</v>
      </c>
      <c r="E196" s="240" t="s">
        <v>1</v>
      </c>
      <c r="F196" s="241" t="s">
        <v>260</v>
      </c>
      <c r="G196" s="238"/>
      <c r="H196" s="242">
        <v>2.5</v>
      </c>
      <c r="I196" s="243"/>
      <c r="J196" s="238"/>
      <c r="K196" s="238"/>
      <c r="L196" s="244"/>
      <c r="M196" s="245"/>
      <c r="N196" s="246"/>
      <c r="O196" s="246"/>
      <c r="P196" s="246"/>
      <c r="Q196" s="246"/>
      <c r="R196" s="246"/>
      <c r="S196" s="246"/>
      <c r="T196" s="24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8" t="s">
        <v>144</v>
      </c>
      <c r="AU196" s="248" t="s">
        <v>86</v>
      </c>
      <c r="AV196" s="13" t="s">
        <v>86</v>
      </c>
      <c r="AW196" s="13" t="s">
        <v>32</v>
      </c>
      <c r="AX196" s="13" t="s">
        <v>76</v>
      </c>
      <c r="AY196" s="248" t="s">
        <v>133</v>
      </c>
    </row>
    <row r="197" s="15" customFormat="1">
      <c r="A197" s="15"/>
      <c r="B197" s="270"/>
      <c r="C197" s="271"/>
      <c r="D197" s="239" t="s">
        <v>144</v>
      </c>
      <c r="E197" s="272" t="s">
        <v>1</v>
      </c>
      <c r="F197" s="273" t="s">
        <v>248</v>
      </c>
      <c r="G197" s="271"/>
      <c r="H197" s="274">
        <v>40.93</v>
      </c>
      <c r="I197" s="275"/>
      <c r="J197" s="271"/>
      <c r="K197" s="271"/>
      <c r="L197" s="276"/>
      <c r="M197" s="277"/>
      <c r="N197" s="278"/>
      <c r="O197" s="278"/>
      <c r="P197" s="278"/>
      <c r="Q197" s="278"/>
      <c r="R197" s="278"/>
      <c r="S197" s="278"/>
      <c r="T197" s="279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80" t="s">
        <v>144</v>
      </c>
      <c r="AU197" s="280" t="s">
        <v>86</v>
      </c>
      <c r="AV197" s="15" t="s">
        <v>140</v>
      </c>
      <c r="AW197" s="15" t="s">
        <v>32</v>
      </c>
      <c r="AX197" s="15" t="s">
        <v>84</v>
      </c>
      <c r="AY197" s="280" t="s">
        <v>133</v>
      </c>
    </row>
    <row r="198" s="2" customFormat="1" ht="16.5" customHeight="1">
      <c r="A198" s="39"/>
      <c r="B198" s="40"/>
      <c r="C198" s="219" t="s">
        <v>261</v>
      </c>
      <c r="D198" s="219" t="s">
        <v>135</v>
      </c>
      <c r="E198" s="220" t="s">
        <v>262</v>
      </c>
      <c r="F198" s="221" t="s">
        <v>263</v>
      </c>
      <c r="G198" s="222" t="s">
        <v>181</v>
      </c>
      <c r="H198" s="223">
        <v>657.89999999999998</v>
      </c>
      <c r="I198" s="224"/>
      <c r="J198" s="225">
        <f>ROUND(I198*H198,2)</f>
        <v>0</v>
      </c>
      <c r="K198" s="221" t="s">
        <v>139</v>
      </c>
      <c r="L198" s="45"/>
      <c r="M198" s="226" t="s">
        <v>1</v>
      </c>
      <c r="N198" s="227" t="s">
        <v>41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140</v>
      </c>
      <c r="AT198" s="230" t="s">
        <v>135</v>
      </c>
      <c r="AU198" s="230" t="s">
        <v>86</v>
      </c>
      <c r="AY198" s="18" t="s">
        <v>133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84</v>
      </c>
      <c r="BK198" s="231">
        <f>ROUND(I198*H198,2)</f>
        <v>0</v>
      </c>
      <c r="BL198" s="18" t="s">
        <v>140</v>
      </c>
      <c r="BM198" s="230" t="s">
        <v>264</v>
      </c>
    </row>
    <row r="199" s="2" customFormat="1">
      <c r="A199" s="39"/>
      <c r="B199" s="40"/>
      <c r="C199" s="41"/>
      <c r="D199" s="232" t="s">
        <v>142</v>
      </c>
      <c r="E199" s="41"/>
      <c r="F199" s="233" t="s">
        <v>265</v>
      </c>
      <c r="G199" s="41"/>
      <c r="H199" s="41"/>
      <c r="I199" s="234"/>
      <c r="J199" s="41"/>
      <c r="K199" s="41"/>
      <c r="L199" s="45"/>
      <c r="M199" s="235"/>
      <c r="N199" s="236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142</v>
      </c>
      <c r="AU199" s="18" t="s">
        <v>86</v>
      </c>
    </row>
    <row r="200" s="13" customFormat="1">
      <c r="A200" s="13"/>
      <c r="B200" s="237"/>
      <c r="C200" s="238"/>
      <c r="D200" s="239" t="s">
        <v>144</v>
      </c>
      <c r="E200" s="240" t="s">
        <v>1</v>
      </c>
      <c r="F200" s="241" t="s">
        <v>218</v>
      </c>
      <c r="G200" s="238"/>
      <c r="H200" s="242">
        <v>657.89999999999998</v>
      </c>
      <c r="I200" s="243"/>
      <c r="J200" s="238"/>
      <c r="K200" s="238"/>
      <c r="L200" s="244"/>
      <c r="M200" s="245"/>
      <c r="N200" s="246"/>
      <c r="O200" s="246"/>
      <c r="P200" s="246"/>
      <c r="Q200" s="246"/>
      <c r="R200" s="246"/>
      <c r="S200" s="246"/>
      <c r="T200" s="24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8" t="s">
        <v>144</v>
      </c>
      <c r="AU200" s="248" t="s">
        <v>86</v>
      </c>
      <c r="AV200" s="13" t="s">
        <v>86</v>
      </c>
      <c r="AW200" s="13" t="s">
        <v>32</v>
      </c>
      <c r="AX200" s="13" t="s">
        <v>84</v>
      </c>
      <c r="AY200" s="248" t="s">
        <v>133</v>
      </c>
    </row>
    <row r="201" s="12" customFormat="1" ht="22.8" customHeight="1">
      <c r="A201" s="12"/>
      <c r="B201" s="203"/>
      <c r="C201" s="204"/>
      <c r="D201" s="205" t="s">
        <v>75</v>
      </c>
      <c r="E201" s="217" t="s">
        <v>178</v>
      </c>
      <c r="F201" s="217" t="s">
        <v>266</v>
      </c>
      <c r="G201" s="204"/>
      <c r="H201" s="204"/>
      <c r="I201" s="207"/>
      <c r="J201" s="218">
        <f>BK201</f>
        <v>0</v>
      </c>
      <c r="K201" s="204"/>
      <c r="L201" s="209"/>
      <c r="M201" s="210"/>
      <c r="N201" s="211"/>
      <c r="O201" s="211"/>
      <c r="P201" s="212">
        <f>SUM(P202:P220)</f>
        <v>0</v>
      </c>
      <c r="Q201" s="211"/>
      <c r="R201" s="212">
        <f>SUM(R202:R220)</f>
        <v>0</v>
      </c>
      <c r="S201" s="211"/>
      <c r="T201" s="213">
        <f>SUM(T202:T220)</f>
        <v>48.026699999999998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4" t="s">
        <v>84</v>
      </c>
      <c r="AT201" s="215" t="s">
        <v>75</v>
      </c>
      <c r="AU201" s="215" t="s">
        <v>84</v>
      </c>
      <c r="AY201" s="214" t="s">
        <v>133</v>
      </c>
      <c r="BK201" s="216">
        <f>SUM(BK202:BK220)</f>
        <v>0</v>
      </c>
    </row>
    <row r="202" s="2" customFormat="1" ht="33" customHeight="1">
      <c r="A202" s="39"/>
      <c r="B202" s="40"/>
      <c r="C202" s="219" t="s">
        <v>267</v>
      </c>
      <c r="D202" s="219" t="s">
        <v>135</v>
      </c>
      <c r="E202" s="220" t="s">
        <v>268</v>
      </c>
      <c r="F202" s="221" t="s">
        <v>269</v>
      </c>
      <c r="G202" s="222" t="s">
        <v>181</v>
      </c>
      <c r="H202" s="223">
        <v>756.58500000000004</v>
      </c>
      <c r="I202" s="224"/>
      <c r="J202" s="225">
        <f>ROUND(I202*H202,2)</f>
        <v>0</v>
      </c>
      <c r="K202" s="221" t="s">
        <v>139</v>
      </c>
      <c r="L202" s="45"/>
      <c r="M202" s="226" t="s">
        <v>1</v>
      </c>
      <c r="N202" s="227" t="s">
        <v>41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140</v>
      </c>
      <c r="AT202" s="230" t="s">
        <v>135</v>
      </c>
      <c r="AU202" s="230" t="s">
        <v>86</v>
      </c>
      <c r="AY202" s="18" t="s">
        <v>133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84</v>
      </c>
      <c r="BK202" s="231">
        <f>ROUND(I202*H202,2)</f>
        <v>0</v>
      </c>
      <c r="BL202" s="18" t="s">
        <v>140</v>
      </c>
      <c r="BM202" s="230" t="s">
        <v>270</v>
      </c>
    </row>
    <row r="203" s="2" customFormat="1">
      <c r="A203" s="39"/>
      <c r="B203" s="40"/>
      <c r="C203" s="41"/>
      <c r="D203" s="232" t="s">
        <v>142</v>
      </c>
      <c r="E203" s="41"/>
      <c r="F203" s="233" t="s">
        <v>271</v>
      </c>
      <c r="G203" s="41"/>
      <c r="H203" s="41"/>
      <c r="I203" s="234"/>
      <c r="J203" s="41"/>
      <c r="K203" s="41"/>
      <c r="L203" s="45"/>
      <c r="M203" s="235"/>
      <c r="N203" s="236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142</v>
      </c>
      <c r="AU203" s="18" t="s">
        <v>86</v>
      </c>
    </row>
    <row r="204" s="13" customFormat="1">
      <c r="A204" s="13"/>
      <c r="B204" s="237"/>
      <c r="C204" s="238"/>
      <c r="D204" s="239" t="s">
        <v>144</v>
      </c>
      <c r="E204" s="240" t="s">
        <v>1</v>
      </c>
      <c r="F204" s="241" t="s">
        <v>272</v>
      </c>
      <c r="G204" s="238"/>
      <c r="H204" s="242">
        <v>756.58500000000004</v>
      </c>
      <c r="I204" s="243"/>
      <c r="J204" s="238"/>
      <c r="K204" s="238"/>
      <c r="L204" s="244"/>
      <c r="M204" s="245"/>
      <c r="N204" s="246"/>
      <c r="O204" s="246"/>
      <c r="P204" s="246"/>
      <c r="Q204" s="246"/>
      <c r="R204" s="246"/>
      <c r="S204" s="246"/>
      <c r="T204" s="24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8" t="s">
        <v>144</v>
      </c>
      <c r="AU204" s="248" t="s">
        <v>86</v>
      </c>
      <c r="AV204" s="13" t="s">
        <v>86</v>
      </c>
      <c r="AW204" s="13" t="s">
        <v>32</v>
      </c>
      <c r="AX204" s="13" t="s">
        <v>84</v>
      </c>
      <c r="AY204" s="248" t="s">
        <v>133</v>
      </c>
    </row>
    <row r="205" s="2" customFormat="1" ht="33" customHeight="1">
      <c r="A205" s="39"/>
      <c r="B205" s="40"/>
      <c r="C205" s="219" t="s">
        <v>273</v>
      </c>
      <c r="D205" s="219" t="s">
        <v>135</v>
      </c>
      <c r="E205" s="220" t="s">
        <v>274</v>
      </c>
      <c r="F205" s="221" t="s">
        <v>275</v>
      </c>
      <c r="G205" s="222" t="s">
        <v>181</v>
      </c>
      <c r="H205" s="223">
        <v>45395.099999999999</v>
      </c>
      <c r="I205" s="224"/>
      <c r="J205" s="225">
        <f>ROUND(I205*H205,2)</f>
        <v>0</v>
      </c>
      <c r="K205" s="221" t="s">
        <v>139</v>
      </c>
      <c r="L205" s="45"/>
      <c r="M205" s="226" t="s">
        <v>1</v>
      </c>
      <c r="N205" s="227" t="s">
        <v>41</v>
      </c>
      <c r="O205" s="92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140</v>
      </c>
      <c r="AT205" s="230" t="s">
        <v>135</v>
      </c>
      <c r="AU205" s="230" t="s">
        <v>86</v>
      </c>
      <c r="AY205" s="18" t="s">
        <v>133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84</v>
      </c>
      <c r="BK205" s="231">
        <f>ROUND(I205*H205,2)</f>
        <v>0</v>
      </c>
      <c r="BL205" s="18" t="s">
        <v>140</v>
      </c>
      <c r="BM205" s="230" t="s">
        <v>276</v>
      </c>
    </row>
    <row r="206" s="2" customFormat="1">
      <c r="A206" s="39"/>
      <c r="B206" s="40"/>
      <c r="C206" s="41"/>
      <c r="D206" s="232" t="s">
        <v>142</v>
      </c>
      <c r="E206" s="41"/>
      <c r="F206" s="233" t="s">
        <v>277</v>
      </c>
      <c r="G206" s="41"/>
      <c r="H206" s="41"/>
      <c r="I206" s="234"/>
      <c r="J206" s="41"/>
      <c r="K206" s="41"/>
      <c r="L206" s="45"/>
      <c r="M206" s="235"/>
      <c r="N206" s="236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142</v>
      </c>
      <c r="AU206" s="18" t="s">
        <v>86</v>
      </c>
    </row>
    <row r="207" s="13" customFormat="1">
      <c r="A207" s="13"/>
      <c r="B207" s="237"/>
      <c r="C207" s="238"/>
      <c r="D207" s="239" t="s">
        <v>144</v>
      </c>
      <c r="E207" s="240" t="s">
        <v>1</v>
      </c>
      <c r="F207" s="241" t="s">
        <v>278</v>
      </c>
      <c r="G207" s="238"/>
      <c r="H207" s="242">
        <v>45395.099999999999</v>
      </c>
      <c r="I207" s="243"/>
      <c r="J207" s="238"/>
      <c r="K207" s="238"/>
      <c r="L207" s="244"/>
      <c r="M207" s="245"/>
      <c r="N207" s="246"/>
      <c r="O207" s="246"/>
      <c r="P207" s="246"/>
      <c r="Q207" s="246"/>
      <c r="R207" s="246"/>
      <c r="S207" s="246"/>
      <c r="T207" s="24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8" t="s">
        <v>144</v>
      </c>
      <c r="AU207" s="248" t="s">
        <v>86</v>
      </c>
      <c r="AV207" s="13" t="s">
        <v>86</v>
      </c>
      <c r="AW207" s="13" t="s">
        <v>32</v>
      </c>
      <c r="AX207" s="13" t="s">
        <v>84</v>
      </c>
      <c r="AY207" s="248" t="s">
        <v>133</v>
      </c>
    </row>
    <row r="208" s="2" customFormat="1" ht="33" customHeight="1">
      <c r="A208" s="39"/>
      <c r="B208" s="40"/>
      <c r="C208" s="219" t="s">
        <v>279</v>
      </c>
      <c r="D208" s="219" t="s">
        <v>135</v>
      </c>
      <c r="E208" s="220" t="s">
        <v>280</v>
      </c>
      <c r="F208" s="221" t="s">
        <v>281</v>
      </c>
      <c r="G208" s="222" t="s">
        <v>181</v>
      </c>
      <c r="H208" s="223">
        <v>756.58500000000004</v>
      </c>
      <c r="I208" s="224"/>
      <c r="J208" s="225">
        <f>ROUND(I208*H208,2)</f>
        <v>0</v>
      </c>
      <c r="K208" s="221" t="s">
        <v>139</v>
      </c>
      <c r="L208" s="45"/>
      <c r="M208" s="226" t="s">
        <v>1</v>
      </c>
      <c r="N208" s="227" t="s">
        <v>41</v>
      </c>
      <c r="O208" s="92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140</v>
      </c>
      <c r="AT208" s="230" t="s">
        <v>135</v>
      </c>
      <c r="AU208" s="230" t="s">
        <v>86</v>
      </c>
      <c r="AY208" s="18" t="s">
        <v>133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84</v>
      </c>
      <c r="BK208" s="231">
        <f>ROUND(I208*H208,2)</f>
        <v>0</v>
      </c>
      <c r="BL208" s="18" t="s">
        <v>140</v>
      </c>
      <c r="BM208" s="230" t="s">
        <v>282</v>
      </c>
    </row>
    <row r="209" s="2" customFormat="1">
      <c r="A209" s="39"/>
      <c r="B209" s="40"/>
      <c r="C209" s="41"/>
      <c r="D209" s="232" t="s">
        <v>142</v>
      </c>
      <c r="E209" s="41"/>
      <c r="F209" s="233" t="s">
        <v>283</v>
      </c>
      <c r="G209" s="41"/>
      <c r="H209" s="41"/>
      <c r="I209" s="234"/>
      <c r="J209" s="41"/>
      <c r="K209" s="41"/>
      <c r="L209" s="45"/>
      <c r="M209" s="235"/>
      <c r="N209" s="236"/>
      <c r="O209" s="92"/>
      <c r="P209" s="92"/>
      <c r="Q209" s="92"/>
      <c r="R209" s="92"/>
      <c r="S209" s="92"/>
      <c r="T209" s="93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142</v>
      </c>
      <c r="AU209" s="18" t="s">
        <v>86</v>
      </c>
    </row>
    <row r="210" s="2" customFormat="1" ht="16.5" customHeight="1">
      <c r="A210" s="39"/>
      <c r="B210" s="40"/>
      <c r="C210" s="219" t="s">
        <v>7</v>
      </c>
      <c r="D210" s="219" t="s">
        <v>135</v>
      </c>
      <c r="E210" s="220" t="s">
        <v>284</v>
      </c>
      <c r="F210" s="221" t="s">
        <v>285</v>
      </c>
      <c r="G210" s="222" t="s">
        <v>181</v>
      </c>
      <c r="H210" s="223">
        <v>756.58500000000004</v>
      </c>
      <c r="I210" s="224"/>
      <c r="J210" s="225">
        <f>ROUND(I210*H210,2)</f>
        <v>0</v>
      </c>
      <c r="K210" s="221" t="s">
        <v>139</v>
      </c>
      <c r="L210" s="45"/>
      <c r="M210" s="226" t="s">
        <v>1</v>
      </c>
      <c r="N210" s="227" t="s">
        <v>41</v>
      </c>
      <c r="O210" s="92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140</v>
      </c>
      <c r="AT210" s="230" t="s">
        <v>135</v>
      </c>
      <c r="AU210" s="230" t="s">
        <v>86</v>
      </c>
      <c r="AY210" s="18" t="s">
        <v>133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84</v>
      </c>
      <c r="BK210" s="231">
        <f>ROUND(I210*H210,2)</f>
        <v>0</v>
      </c>
      <c r="BL210" s="18" t="s">
        <v>140</v>
      </c>
      <c r="BM210" s="230" t="s">
        <v>286</v>
      </c>
    </row>
    <row r="211" s="2" customFormat="1">
      <c r="A211" s="39"/>
      <c r="B211" s="40"/>
      <c r="C211" s="41"/>
      <c r="D211" s="232" t="s">
        <v>142</v>
      </c>
      <c r="E211" s="41"/>
      <c r="F211" s="233" t="s">
        <v>287</v>
      </c>
      <c r="G211" s="41"/>
      <c r="H211" s="41"/>
      <c r="I211" s="234"/>
      <c r="J211" s="41"/>
      <c r="K211" s="41"/>
      <c r="L211" s="45"/>
      <c r="M211" s="235"/>
      <c r="N211" s="236"/>
      <c r="O211" s="92"/>
      <c r="P211" s="92"/>
      <c r="Q211" s="92"/>
      <c r="R211" s="92"/>
      <c r="S211" s="92"/>
      <c r="T211" s="93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142</v>
      </c>
      <c r="AU211" s="18" t="s">
        <v>86</v>
      </c>
    </row>
    <row r="212" s="2" customFormat="1" ht="21.75" customHeight="1">
      <c r="A212" s="39"/>
      <c r="B212" s="40"/>
      <c r="C212" s="219" t="s">
        <v>288</v>
      </c>
      <c r="D212" s="219" t="s">
        <v>135</v>
      </c>
      <c r="E212" s="220" t="s">
        <v>289</v>
      </c>
      <c r="F212" s="221" t="s">
        <v>290</v>
      </c>
      <c r="G212" s="222" t="s">
        <v>181</v>
      </c>
      <c r="H212" s="223">
        <v>45395.099999999999</v>
      </c>
      <c r="I212" s="224"/>
      <c r="J212" s="225">
        <f>ROUND(I212*H212,2)</f>
        <v>0</v>
      </c>
      <c r="K212" s="221" t="s">
        <v>139</v>
      </c>
      <c r="L212" s="45"/>
      <c r="M212" s="226" t="s">
        <v>1</v>
      </c>
      <c r="N212" s="227" t="s">
        <v>41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140</v>
      </c>
      <c r="AT212" s="230" t="s">
        <v>135</v>
      </c>
      <c r="AU212" s="230" t="s">
        <v>86</v>
      </c>
      <c r="AY212" s="18" t="s">
        <v>133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84</v>
      </c>
      <c r="BK212" s="231">
        <f>ROUND(I212*H212,2)</f>
        <v>0</v>
      </c>
      <c r="BL212" s="18" t="s">
        <v>140</v>
      </c>
      <c r="BM212" s="230" t="s">
        <v>291</v>
      </c>
    </row>
    <row r="213" s="2" customFormat="1">
      <c r="A213" s="39"/>
      <c r="B213" s="40"/>
      <c r="C213" s="41"/>
      <c r="D213" s="232" t="s">
        <v>142</v>
      </c>
      <c r="E213" s="41"/>
      <c r="F213" s="233" t="s">
        <v>292</v>
      </c>
      <c r="G213" s="41"/>
      <c r="H213" s="41"/>
      <c r="I213" s="234"/>
      <c r="J213" s="41"/>
      <c r="K213" s="41"/>
      <c r="L213" s="45"/>
      <c r="M213" s="235"/>
      <c r="N213" s="236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142</v>
      </c>
      <c r="AU213" s="18" t="s">
        <v>86</v>
      </c>
    </row>
    <row r="214" s="2" customFormat="1" ht="21.75" customHeight="1">
      <c r="A214" s="39"/>
      <c r="B214" s="40"/>
      <c r="C214" s="219" t="s">
        <v>293</v>
      </c>
      <c r="D214" s="219" t="s">
        <v>135</v>
      </c>
      <c r="E214" s="220" t="s">
        <v>294</v>
      </c>
      <c r="F214" s="221" t="s">
        <v>295</v>
      </c>
      <c r="G214" s="222" t="s">
        <v>181</v>
      </c>
      <c r="H214" s="223">
        <v>756.58500000000004</v>
      </c>
      <c r="I214" s="224"/>
      <c r="J214" s="225">
        <f>ROUND(I214*H214,2)</f>
        <v>0</v>
      </c>
      <c r="K214" s="221" t="s">
        <v>139</v>
      </c>
      <c r="L214" s="45"/>
      <c r="M214" s="226" t="s">
        <v>1</v>
      </c>
      <c r="N214" s="227" t="s">
        <v>41</v>
      </c>
      <c r="O214" s="92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140</v>
      </c>
      <c r="AT214" s="230" t="s">
        <v>135</v>
      </c>
      <c r="AU214" s="230" t="s">
        <v>86</v>
      </c>
      <c r="AY214" s="18" t="s">
        <v>133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84</v>
      </c>
      <c r="BK214" s="231">
        <f>ROUND(I214*H214,2)</f>
        <v>0</v>
      </c>
      <c r="BL214" s="18" t="s">
        <v>140</v>
      </c>
      <c r="BM214" s="230" t="s">
        <v>296</v>
      </c>
    </row>
    <row r="215" s="2" customFormat="1">
      <c r="A215" s="39"/>
      <c r="B215" s="40"/>
      <c r="C215" s="41"/>
      <c r="D215" s="232" t="s">
        <v>142</v>
      </c>
      <c r="E215" s="41"/>
      <c r="F215" s="233" t="s">
        <v>297</v>
      </c>
      <c r="G215" s="41"/>
      <c r="H215" s="41"/>
      <c r="I215" s="234"/>
      <c r="J215" s="41"/>
      <c r="K215" s="41"/>
      <c r="L215" s="45"/>
      <c r="M215" s="235"/>
      <c r="N215" s="236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142</v>
      </c>
      <c r="AU215" s="18" t="s">
        <v>86</v>
      </c>
    </row>
    <row r="216" s="2" customFormat="1" ht="37.8" customHeight="1">
      <c r="A216" s="39"/>
      <c r="B216" s="40"/>
      <c r="C216" s="219" t="s">
        <v>298</v>
      </c>
      <c r="D216" s="219" t="s">
        <v>135</v>
      </c>
      <c r="E216" s="220" t="s">
        <v>299</v>
      </c>
      <c r="F216" s="221" t="s">
        <v>300</v>
      </c>
      <c r="G216" s="222" t="s">
        <v>181</v>
      </c>
      <c r="H216" s="223">
        <v>657.89999999999998</v>
      </c>
      <c r="I216" s="224"/>
      <c r="J216" s="225">
        <f>ROUND(I216*H216,2)</f>
        <v>0</v>
      </c>
      <c r="K216" s="221" t="s">
        <v>139</v>
      </c>
      <c r="L216" s="45"/>
      <c r="M216" s="226" t="s">
        <v>1</v>
      </c>
      <c r="N216" s="227" t="s">
        <v>41</v>
      </c>
      <c r="O216" s="92"/>
      <c r="P216" s="228">
        <f>O216*H216</f>
        <v>0</v>
      </c>
      <c r="Q216" s="228">
        <v>0</v>
      </c>
      <c r="R216" s="228">
        <f>Q216*H216</f>
        <v>0</v>
      </c>
      <c r="S216" s="228">
        <v>0.058999999999999997</v>
      </c>
      <c r="T216" s="229">
        <f>S216*H216</f>
        <v>38.816099999999999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140</v>
      </c>
      <c r="AT216" s="230" t="s">
        <v>135</v>
      </c>
      <c r="AU216" s="230" t="s">
        <v>86</v>
      </c>
      <c r="AY216" s="18" t="s">
        <v>133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84</v>
      </c>
      <c r="BK216" s="231">
        <f>ROUND(I216*H216,2)</f>
        <v>0</v>
      </c>
      <c r="BL216" s="18" t="s">
        <v>140</v>
      </c>
      <c r="BM216" s="230" t="s">
        <v>301</v>
      </c>
    </row>
    <row r="217" s="2" customFormat="1">
      <c r="A217" s="39"/>
      <c r="B217" s="40"/>
      <c r="C217" s="41"/>
      <c r="D217" s="232" t="s">
        <v>142</v>
      </c>
      <c r="E217" s="41"/>
      <c r="F217" s="233" t="s">
        <v>302</v>
      </c>
      <c r="G217" s="41"/>
      <c r="H217" s="41"/>
      <c r="I217" s="234"/>
      <c r="J217" s="41"/>
      <c r="K217" s="41"/>
      <c r="L217" s="45"/>
      <c r="M217" s="235"/>
      <c r="N217" s="236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142</v>
      </c>
      <c r="AU217" s="18" t="s">
        <v>86</v>
      </c>
    </row>
    <row r="218" s="13" customFormat="1">
      <c r="A218" s="13"/>
      <c r="B218" s="237"/>
      <c r="C218" s="238"/>
      <c r="D218" s="239" t="s">
        <v>144</v>
      </c>
      <c r="E218" s="240" t="s">
        <v>1</v>
      </c>
      <c r="F218" s="241" t="s">
        <v>218</v>
      </c>
      <c r="G218" s="238"/>
      <c r="H218" s="242">
        <v>657.89999999999998</v>
      </c>
      <c r="I218" s="243"/>
      <c r="J218" s="238"/>
      <c r="K218" s="238"/>
      <c r="L218" s="244"/>
      <c r="M218" s="245"/>
      <c r="N218" s="246"/>
      <c r="O218" s="246"/>
      <c r="P218" s="246"/>
      <c r="Q218" s="246"/>
      <c r="R218" s="246"/>
      <c r="S218" s="246"/>
      <c r="T218" s="24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8" t="s">
        <v>144</v>
      </c>
      <c r="AU218" s="248" t="s">
        <v>86</v>
      </c>
      <c r="AV218" s="13" t="s">
        <v>86</v>
      </c>
      <c r="AW218" s="13" t="s">
        <v>32</v>
      </c>
      <c r="AX218" s="13" t="s">
        <v>84</v>
      </c>
      <c r="AY218" s="248" t="s">
        <v>133</v>
      </c>
    </row>
    <row r="219" s="2" customFormat="1" ht="21.75" customHeight="1">
      <c r="A219" s="39"/>
      <c r="B219" s="40"/>
      <c r="C219" s="219" t="s">
        <v>303</v>
      </c>
      <c r="D219" s="219" t="s">
        <v>135</v>
      </c>
      <c r="E219" s="220" t="s">
        <v>304</v>
      </c>
      <c r="F219" s="221" t="s">
        <v>305</v>
      </c>
      <c r="G219" s="222" t="s">
        <v>181</v>
      </c>
      <c r="H219" s="223">
        <v>657.89999999999998</v>
      </c>
      <c r="I219" s="224"/>
      <c r="J219" s="225">
        <f>ROUND(I219*H219,2)</f>
        <v>0</v>
      </c>
      <c r="K219" s="221" t="s">
        <v>139</v>
      </c>
      <c r="L219" s="45"/>
      <c r="M219" s="226" t="s">
        <v>1</v>
      </c>
      <c r="N219" s="227" t="s">
        <v>41</v>
      </c>
      <c r="O219" s="92"/>
      <c r="P219" s="228">
        <f>O219*H219</f>
        <v>0</v>
      </c>
      <c r="Q219" s="228">
        <v>0</v>
      </c>
      <c r="R219" s="228">
        <f>Q219*H219</f>
        <v>0</v>
      </c>
      <c r="S219" s="228">
        <v>0.014</v>
      </c>
      <c r="T219" s="229">
        <f>S219*H219</f>
        <v>9.2105999999999995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140</v>
      </c>
      <c r="AT219" s="230" t="s">
        <v>135</v>
      </c>
      <c r="AU219" s="230" t="s">
        <v>86</v>
      </c>
      <c r="AY219" s="18" t="s">
        <v>133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84</v>
      </c>
      <c r="BK219" s="231">
        <f>ROUND(I219*H219,2)</f>
        <v>0</v>
      </c>
      <c r="BL219" s="18" t="s">
        <v>140</v>
      </c>
      <c r="BM219" s="230" t="s">
        <v>306</v>
      </c>
    </row>
    <row r="220" s="2" customFormat="1">
      <c r="A220" s="39"/>
      <c r="B220" s="40"/>
      <c r="C220" s="41"/>
      <c r="D220" s="232" t="s">
        <v>142</v>
      </c>
      <c r="E220" s="41"/>
      <c r="F220" s="233" t="s">
        <v>307</v>
      </c>
      <c r="G220" s="41"/>
      <c r="H220" s="41"/>
      <c r="I220" s="234"/>
      <c r="J220" s="41"/>
      <c r="K220" s="41"/>
      <c r="L220" s="45"/>
      <c r="M220" s="235"/>
      <c r="N220" s="236"/>
      <c r="O220" s="92"/>
      <c r="P220" s="92"/>
      <c r="Q220" s="92"/>
      <c r="R220" s="92"/>
      <c r="S220" s="92"/>
      <c r="T220" s="93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142</v>
      </c>
      <c r="AU220" s="18" t="s">
        <v>86</v>
      </c>
    </row>
    <row r="221" s="12" customFormat="1" ht="22.8" customHeight="1">
      <c r="A221" s="12"/>
      <c r="B221" s="203"/>
      <c r="C221" s="204"/>
      <c r="D221" s="205" t="s">
        <v>75</v>
      </c>
      <c r="E221" s="217" t="s">
        <v>308</v>
      </c>
      <c r="F221" s="217" t="s">
        <v>309</v>
      </c>
      <c r="G221" s="204"/>
      <c r="H221" s="204"/>
      <c r="I221" s="207"/>
      <c r="J221" s="218">
        <f>BK221</f>
        <v>0</v>
      </c>
      <c r="K221" s="204"/>
      <c r="L221" s="209"/>
      <c r="M221" s="210"/>
      <c r="N221" s="211"/>
      <c r="O221" s="211"/>
      <c r="P221" s="212">
        <f>SUM(P222:P230)</f>
        <v>0</v>
      </c>
      <c r="Q221" s="211"/>
      <c r="R221" s="212">
        <f>SUM(R222:R230)</f>
        <v>0</v>
      </c>
      <c r="S221" s="211"/>
      <c r="T221" s="213">
        <f>SUM(T222:T230)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4" t="s">
        <v>84</v>
      </c>
      <c r="AT221" s="215" t="s">
        <v>75</v>
      </c>
      <c r="AU221" s="215" t="s">
        <v>84</v>
      </c>
      <c r="AY221" s="214" t="s">
        <v>133</v>
      </c>
      <c r="BK221" s="216">
        <f>SUM(BK222:BK230)</f>
        <v>0</v>
      </c>
    </row>
    <row r="222" s="2" customFormat="1" ht="33" customHeight="1">
      <c r="A222" s="39"/>
      <c r="B222" s="40"/>
      <c r="C222" s="219" t="s">
        <v>310</v>
      </c>
      <c r="D222" s="219" t="s">
        <v>135</v>
      </c>
      <c r="E222" s="220" t="s">
        <v>311</v>
      </c>
      <c r="F222" s="221" t="s">
        <v>312</v>
      </c>
      <c r="G222" s="222" t="s">
        <v>313</v>
      </c>
      <c r="H222" s="223">
        <v>48.247999999999998</v>
      </c>
      <c r="I222" s="224"/>
      <c r="J222" s="225">
        <f>ROUND(I222*H222,2)</f>
        <v>0</v>
      </c>
      <c r="K222" s="221" t="s">
        <v>139</v>
      </c>
      <c r="L222" s="45"/>
      <c r="M222" s="226" t="s">
        <v>1</v>
      </c>
      <c r="N222" s="227" t="s">
        <v>41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140</v>
      </c>
      <c r="AT222" s="230" t="s">
        <v>135</v>
      </c>
      <c r="AU222" s="230" t="s">
        <v>86</v>
      </c>
      <c r="AY222" s="18" t="s">
        <v>133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84</v>
      </c>
      <c r="BK222" s="231">
        <f>ROUND(I222*H222,2)</f>
        <v>0</v>
      </c>
      <c r="BL222" s="18" t="s">
        <v>140</v>
      </c>
      <c r="BM222" s="230" t="s">
        <v>314</v>
      </c>
    </row>
    <row r="223" s="2" customFormat="1">
      <c r="A223" s="39"/>
      <c r="B223" s="40"/>
      <c r="C223" s="41"/>
      <c r="D223" s="232" t="s">
        <v>142</v>
      </c>
      <c r="E223" s="41"/>
      <c r="F223" s="233" t="s">
        <v>315</v>
      </c>
      <c r="G223" s="41"/>
      <c r="H223" s="41"/>
      <c r="I223" s="234"/>
      <c r="J223" s="41"/>
      <c r="K223" s="41"/>
      <c r="L223" s="45"/>
      <c r="M223" s="235"/>
      <c r="N223" s="236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142</v>
      </c>
      <c r="AU223" s="18" t="s">
        <v>86</v>
      </c>
    </row>
    <row r="224" s="2" customFormat="1" ht="24.15" customHeight="1">
      <c r="A224" s="39"/>
      <c r="B224" s="40"/>
      <c r="C224" s="219" t="s">
        <v>316</v>
      </c>
      <c r="D224" s="219" t="s">
        <v>135</v>
      </c>
      <c r="E224" s="220" t="s">
        <v>317</v>
      </c>
      <c r="F224" s="221" t="s">
        <v>318</v>
      </c>
      <c r="G224" s="222" t="s">
        <v>313</v>
      </c>
      <c r="H224" s="223">
        <v>48.247999999999998</v>
      </c>
      <c r="I224" s="224"/>
      <c r="J224" s="225">
        <f>ROUND(I224*H224,2)</f>
        <v>0</v>
      </c>
      <c r="K224" s="221" t="s">
        <v>139</v>
      </c>
      <c r="L224" s="45"/>
      <c r="M224" s="226" t="s">
        <v>1</v>
      </c>
      <c r="N224" s="227" t="s">
        <v>41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140</v>
      </c>
      <c r="AT224" s="230" t="s">
        <v>135</v>
      </c>
      <c r="AU224" s="230" t="s">
        <v>86</v>
      </c>
      <c r="AY224" s="18" t="s">
        <v>133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84</v>
      </c>
      <c r="BK224" s="231">
        <f>ROUND(I224*H224,2)</f>
        <v>0</v>
      </c>
      <c r="BL224" s="18" t="s">
        <v>140</v>
      </c>
      <c r="BM224" s="230" t="s">
        <v>319</v>
      </c>
    </row>
    <row r="225" s="2" customFormat="1">
      <c r="A225" s="39"/>
      <c r="B225" s="40"/>
      <c r="C225" s="41"/>
      <c r="D225" s="232" t="s">
        <v>142</v>
      </c>
      <c r="E225" s="41"/>
      <c r="F225" s="233" t="s">
        <v>320</v>
      </c>
      <c r="G225" s="41"/>
      <c r="H225" s="41"/>
      <c r="I225" s="234"/>
      <c r="J225" s="41"/>
      <c r="K225" s="41"/>
      <c r="L225" s="45"/>
      <c r="M225" s="235"/>
      <c r="N225" s="236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142</v>
      </c>
      <c r="AU225" s="18" t="s">
        <v>86</v>
      </c>
    </row>
    <row r="226" s="2" customFormat="1" ht="24.15" customHeight="1">
      <c r="A226" s="39"/>
      <c r="B226" s="40"/>
      <c r="C226" s="219" t="s">
        <v>321</v>
      </c>
      <c r="D226" s="219" t="s">
        <v>135</v>
      </c>
      <c r="E226" s="220" t="s">
        <v>322</v>
      </c>
      <c r="F226" s="221" t="s">
        <v>323</v>
      </c>
      <c r="G226" s="222" t="s">
        <v>313</v>
      </c>
      <c r="H226" s="223">
        <v>675.47199999999998</v>
      </c>
      <c r="I226" s="224"/>
      <c r="J226" s="225">
        <f>ROUND(I226*H226,2)</f>
        <v>0</v>
      </c>
      <c r="K226" s="221" t="s">
        <v>139</v>
      </c>
      <c r="L226" s="45"/>
      <c r="M226" s="226" t="s">
        <v>1</v>
      </c>
      <c r="N226" s="227" t="s">
        <v>41</v>
      </c>
      <c r="O226" s="92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140</v>
      </c>
      <c r="AT226" s="230" t="s">
        <v>135</v>
      </c>
      <c r="AU226" s="230" t="s">
        <v>86</v>
      </c>
      <c r="AY226" s="18" t="s">
        <v>133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84</v>
      </c>
      <c r="BK226" s="231">
        <f>ROUND(I226*H226,2)</f>
        <v>0</v>
      </c>
      <c r="BL226" s="18" t="s">
        <v>140</v>
      </c>
      <c r="BM226" s="230" t="s">
        <v>324</v>
      </c>
    </row>
    <row r="227" s="2" customFormat="1">
      <c r="A227" s="39"/>
      <c r="B227" s="40"/>
      <c r="C227" s="41"/>
      <c r="D227" s="232" t="s">
        <v>142</v>
      </c>
      <c r="E227" s="41"/>
      <c r="F227" s="233" t="s">
        <v>325</v>
      </c>
      <c r="G227" s="41"/>
      <c r="H227" s="41"/>
      <c r="I227" s="234"/>
      <c r="J227" s="41"/>
      <c r="K227" s="41"/>
      <c r="L227" s="45"/>
      <c r="M227" s="235"/>
      <c r="N227" s="236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142</v>
      </c>
      <c r="AU227" s="18" t="s">
        <v>86</v>
      </c>
    </row>
    <row r="228" s="13" customFormat="1">
      <c r="A228" s="13"/>
      <c r="B228" s="237"/>
      <c r="C228" s="238"/>
      <c r="D228" s="239" t="s">
        <v>144</v>
      </c>
      <c r="E228" s="240" t="s">
        <v>1</v>
      </c>
      <c r="F228" s="241" t="s">
        <v>326</v>
      </c>
      <c r="G228" s="238"/>
      <c r="H228" s="242">
        <v>675.47199999999998</v>
      </c>
      <c r="I228" s="243"/>
      <c r="J228" s="238"/>
      <c r="K228" s="238"/>
      <c r="L228" s="244"/>
      <c r="M228" s="245"/>
      <c r="N228" s="246"/>
      <c r="O228" s="246"/>
      <c r="P228" s="246"/>
      <c r="Q228" s="246"/>
      <c r="R228" s="246"/>
      <c r="S228" s="246"/>
      <c r="T228" s="24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8" t="s">
        <v>144</v>
      </c>
      <c r="AU228" s="248" t="s">
        <v>86</v>
      </c>
      <c r="AV228" s="13" t="s">
        <v>86</v>
      </c>
      <c r="AW228" s="13" t="s">
        <v>32</v>
      </c>
      <c r="AX228" s="13" t="s">
        <v>84</v>
      </c>
      <c r="AY228" s="248" t="s">
        <v>133</v>
      </c>
    </row>
    <row r="229" s="2" customFormat="1" ht="44.25" customHeight="1">
      <c r="A229" s="39"/>
      <c r="B229" s="40"/>
      <c r="C229" s="219" t="s">
        <v>327</v>
      </c>
      <c r="D229" s="219" t="s">
        <v>135</v>
      </c>
      <c r="E229" s="220" t="s">
        <v>328</v>
      </c>
      <c r="F229" s="221" t="s">
        <v>329</v>
      </c>
      <c r="G229" s="222" t="s">
        <v>313</v>
      </c>
      <c r="H229" s="223">
        <v>48.247999999999998</v>
      </c>
      <c r="I229" s="224"/>
      <c r="J229" s="225">
        <f>ROUND(I229*H229,2)</f>
        <v>0</v>
      </c>
      <c r="K229" s="221" t="s">
        <v>139</v>
      </c>
      <c r="L229" s="45"/>
      <c r="M229" s="226" t="s">
        <v>1</v>
      </c>
      <c r="N229" s="227" t="s">
        <v>41</v>
      </c>
      <c r="O229" s="92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140</v>
      </c>
      <c r="AT229" s="230" t="s">
        <v>135</v>
      </c>
      <c r="AU229" s="230" t="s">
        <v>86</v>
      </c>
      <c r="AY229" s="18" t="s">
        <v>133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84</v>
      </c>
      <c r="BK229" s="231">
        <f>ROUND(I229*H229,2)</f>
        <v>0</v>
      </c>
      <c r="BL229" s="18" t="s">
        <v>140</v>
      </c>
      <c r="BM229" s="230" t="s">
        <v>330</v>
      </c>
    </row>
    <row r="230" s="2" customFormat="1">
      <c r="A230" s="39"/>
      <c r="B230" s="40"/>
      <c r="C230" s="41"/>
      <c r="D230" s="232" t="s">
        <v>142</v>
      </c>
      <c r="E230" s="41"/>
      <c r="F230" s="233" t="s">
        <v>331</v>
      </c>
      <c r="G230" s="41"/>
      <c r="H230" s="41"/>
      <c r="I230" s="234"/>
      <c r="J230" s="41"/>
      <c r="K230" s="41"/>
      <c r="L230" s="45"/>
      <c r="M230" s="235"/>
      <c r="N230" s="236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142</v>
      </c>
      <c r="AU230" s="18" t="s">
        <v>86</v>
      </c>
    </row>
    <row r="231" s="12" customFormat="1" ht="22.8" customHeight="1">
      <c r="A231" s="12"/>
      <c r="B231" s="203"/>
      <c r="C231" s="204"/>
      <c r="D231" s="205" t="s">
        <v>75</v>
      </c>
      <c r="E231" s="217" t="s">
        <v>332</v>
      </c>
      <c r="F231" s="217" t="s">
        <v>333</v>
      </c>
      <c r="G231" s="204"/>
      <c r="H231" s="204"/>
      <c r="I231" s="207"/>
      <c r="J231" s="218">
        <f>BK231</f>
        <v>0</v>
      </c>
      <c r="K231" s="204"/>
      <c r="L231" s="209"/>
      <c r="M231" s="210"/>
      <c r="N231" s="211"/>
      <c r="O231" s="211"/>
      <c r="P231" s="212">
        <f>SUM(P232:P237)</f>
        <v>0</v>
      </c>
      <c r="Q231" s="211"/>
      <c r="R231" s="212">
        <f>SUM(R232:R237)</f>
        <v>0</v>
      </c>
      <c r="S231" s="211"/>
      <c r="T231" s="213">
        <f>SUM(T232:T237)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4" t="s">
        <v>84</v>
      </c>
      <c r="AT231" s="215" t="s">
        <v>75</v>
      </c>
      <c r="AU231" s="215" t="s">
        <v>84</v>
      </c>
      <c r="AY231" s="214" t="s">
        <v>133</v>
      </c>
      <c r="BK231" s="216">
        <f>SUM(BK232:BK237)</f>
        <v>0</v>
      </c>
    </row>
    <row r="232" s="2" customFormat="1" ht="21.75" customHeight="1">
      <c r="A232" s="39"/>
      <c r="B232" s="40"/>
      <c r="C232" s="219" t="s">
        <v>334</v>
      </c>
      <c r="D232" s="219" t="s">
        <v>135</v>
      </c>
      <c r="E232" s="220" t="s">
        <v>335</v>
      </c>
      <c r="F232" s="221" t="s">
        <v>336</v>
      </c>
      <c r="G232" s="222" t="s">
        <v>313</v>
      </c>
      <c r="H232" s="223">
        <v>26.082999999999998</v>
      </c>
      <c r="I232" s="224"/>
      <c r="J232" s="225">
        <f>ROUND(I232*H232,2)</f>
        <v>0</v>
      </c>
      <c r="K232" s="221" t="s">
        <v>139</v>
      </c>
      <c r="L232" s="45"/>
      <c r="M232" s="226" t="s">
        <v>1</v>
      </c>
      <c r="N232" s="227" t="s">
        <v>41</v>
      </c>
      <c r="O232" s="92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140</v>
      </c>
      <c r="AT232" s="230" t="s">
        <v>135</v>
      </c>
      <c r="AU232" s="230" t="s">
        <v>86</v>
      </c>
      <c r="AY232" s="18" t="s">
        <v>133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84</v>
      </c>
      <c r="BK232" s="231">
        <f>ROUND(I232*H232,2)</f>
        <v>0</v>
      </c>
      <c r="BL232" s="18" t="s">
        <v>140</v>
      </c>
      <c r="BM232" s="230" t="s">
        <v>337</v>
      </c>
    </row>
    <row r="233" s="2" customFormat="1">
      <c r="A233" s="39"/>
      <c r="B233" s="40"/>
      <c r="C233" s="41"/>
      <c r="D233" s="232" t="s">
        <v>142</v>
      </c>
      <c r="E233" s="41"/>
      <c r="F233" s="233" t="s">
        <v>338</v>
      </c>
      <c r="G233" s="41"/>
      <c r="H233" s="41"/>
      <c r="I233" s="234"/>
      <c r="J233" s="41"/>
      <c r="K233" s="41"/>
      <c r="L233" s="45"/>
      <c r="M233" s="235"/>
      <c r="N233" s="236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142</v>
      </c>
      <c r="AU233" s="18" t="s">
        <v>86</v>
      </c>
    </row>
    <row r="234" s="2" customFormat="1" ht="55.5" customHeight="1">
      <c r="A234" s="39"/>
      <c r="B234" s="40"/>
      <c r="C234" s="219" t="s">
        <v>339</v>
      </c>
      <c r="D234" s="219" t="s">
        <v>135</v>
      </c>
      <c r="E234" s="220" t="s">
        <v>340</v>
      </c>
      <c r="F234" s="221" t="s">
        <v>341</v>
      </c>
      <c r="G234" s="222" t="s">
        <v>313</v>
      </c>
      <c r="H234" s="223">
        <v>26.971</v>
      </c>
      <c r="I234" s="224"/>
      <c r="J234" s="225">
        <f>ROUND(I234*H234,2)</f>
        <v>0</v>
      </c>
      <c r="K234" s="221" t="s">
        <v>203</v>
      </c>
      <c r="L234" s="45"/>
      <c r="M234" s="226" t="s">
        <v>1</v>
      </c>
      <c r="N234" s="227" t="s">
        <v>41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140</v>
      </c>
      <c r="AT234" s="230" t="s">
        <v>135</v>
      </c>
      <c r="AU234" s="230" t="s">
        <v>86</v>
      </c>
      <c r="AY234" s="18" t="s">
        <v>133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84</v>
      </c>
      <c r="BK234" s="231">
        <f>ROUND(I234*H234,2)</f>
        <v>0</v>
      </c>
      <c r="BL234" s="18" t="s">
        <v>140</v>
      </c>
      <c r="BM234" s="230" t="s">
        <v>342</v>
      </c>
    </row>
    <row r="235" s="2" customFormat="1">
      <c r="A235" s="39"/>
      <c r="B235" s="40"/>
      <c r="C235" s="41"/>
      <c r="D235" s="232" t="s">
        <v>142</v>
      </c>
      <c r="E235" s="41"/>
      <c r="F235" s="233" t="s">
        <v>343</v>
      </c>
      <c r="G235" s="41"/>
      <c r="H235" s="41"/>
      <c r="I235" s="234"/>
      <c r="J235" s="41"/>
      <c r="K235" s="41"/>
      <c r="L235" s="45"/>
      <c r="M235" s="235"/>
      <c r="N235" s="236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142</v>
      </c>
      <c r="AU235" s="18" t="s">
        <v>86</v>
      </c>
    </row>
    <row r="236" s="2" customFormat="1" ht="66.75" customHeight="1">
      <c r="A236" s="39"/>
      <c r="B236" s="40"/>
      <c r="C236" s="219" t="s">
        <v>344</v>
      </c>
      <c r="D236" s="219" t="s">
        <v>135</v>
      </c>
      <c r="E236" s="220" t="s">
        <v>345</v>
      </c>
      <c r="F236" s="221" t="s">
        <v>346</v>
      </c>
      <c r="G236" s="222" t="s">
        <v>313</v>
      </c>
      <c r="H236" s="223">
        <v>26.971</v>
      </c>
      <c r="I236" s="224"/>
      <c r="J236" s="225">
        <f>ROUND(I236*H236,2)</f>
        <v>0</v>
      </c>
      <c r="K236" s="221" t="s">
        <v>203</v>
      </c>
      <c r="L236" s="45"/>
      <c r="M236" s="226" t="s">
        <v>1</v>
      </c>
      <c r="N236" s="227" t="s">
        <v>41</v>
      </c>
      <c r="O236" s="92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140</v>
      </c>
      <c r="AT236" s="230" t="s">
        <v>135</v>
      </c>
      <c r="AU236" s="230" t="s">
        <v>86</v>
      </c>
      <c r="AY236" s="18" t="s">
        <v>133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84</v>
      </c>
      <c r="BK236" s="231">
        <f>ROUND(I236*H236,2)</f>
        <v>0</v>
      </c>
      <c r="BL236" s="18" t="s">
        <v>140</v>
      </c>
      <c r="BM236" s="230" t="s">
        <v>347</v>
      </c>
    </row>
    <row r="237" s="2" customFormat="1">
      <c r="A237" s="39"/>
      <c r="B237" s="40"/>
      <c r="C237" s="41"/>
      <c r="D237" s="232" t="s">
        <v>142</v>
      </c>
      <c r="E237" s="41"/>
      <c r="F237" s="233" t="s">
        <v>348</v>
      </c>
      <c r="G237" s="41"/>
      <c r="H237" s="41"/>
      <c r="I237" s="234"/>
      <c r="J237" s="41"/>
      <c r="K237" s="41"/>
      <c r="L237" s="45"/>
      <c r="M237" s="235"/>
      <c r="N237" s="236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142</v>
      </c>
      <c r="AU237" s="18" t="s">
        <v>86</v>
      </c>
    </row>
    <row r="238" s="12" customFormat="1" ht="25.92" customHeight="1">
      <c r="A238" s="12"/>
      <c r="B238" s="203"/>
      <c r="C238" s="204"/>
      <c r="D238" s="205" t="s">
        <v>75</v>
      </c>
      <c r="E238" s="206" t="s">
        <v>349</v>
      </c>
      <c r="F238" s="206" t="s">
        <v>350</v>
      </c>
      <c r="G238" s="204"/>
      <c r="H238" s="204"/>
      <c r="I238" s="207"/>
      <c r="J238" s="208">
        <f>BK238</f>
        <v>0</v>
      </c>
      <c r="K238" s="204"/>
      <c r="L238" s="209"/>
      <c r="M238" s="210"/>
      <c r="N238" s="211"/>
      <c r="O238" s="211"/>
      <c r="P238" s="212">
        <f>P239+P253+P255+P269</f>
        <v>0</v>
      </c>
      <c r="Q238" s="211"/>
      <c r="R238" s="212">
        <f>R239+R253+R255+R269</f>
        <v>0.9907109999999999</v>
      </c>
      <c r="S238" s="211"/>
      <c r="T238" s="213">
        <f>T239+T253+T255+T269</f>
        <v>0.22103400000000001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4" t="s">
        <v>86</v>
      </c>
      <c r="AT238" s="215" t="s">
        <v>75</v>
      </c>
      <c r="AU238" s="215" t="s">
        <v>76</v>
      </c>
      <c r="AY238" s="214" t="s">
        <v>133</v>
      </c>
      <c r="BK238" s="216">
        <f>BK239+BK253+BK255+BK269</f>
        <v>0</v>
      </c>
    </row>
    <row r="239" s="12" customFormat="1" ht="22.8" customHeight="1">
      <c r="A239" s="12"/>
      <c r="B239" s="203"/>
      <c r="C239" s="204"/>
      <c r="D239" s="205" t="s">
        <v>75</v>
      </c>
      <c r="E239" s="217" t="s">
        <v>351</v>
      </c>
      <c r="F239" s="217" t="s">
        <v>352</v>
      </c>
      <c r="G239" s="204"/>
      <c r="H239" s="204"/>
      <c r="I239" s="207"/>
      <c r="J239" s="218">
        <f>BK239</f>
        <v>0</v>
      </c>
      <c r="K239" s="204"/>
      <c r="L239" s="209"/>
      <c r="M239" s="210"/>
      <c r="N239" s="211"/>
      <c r="O239" s="211"/>
      <c r="P239" s="212">
        <f>SUM(P240:P252)</f>
        <v>0</v>
      </c>
      <c r="Q239" s="211"/>
      <c r="R239" s="212">
        <f>SUM(R240:R252)</f>
        <v>0.218223</v>
      </c>
      <c r="S239" s="211"/>
      <c r="T239" s="213">
        <f>SUM(T240:T252)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4" t="s">
        <v>86</v>
      </c>
      <c r="AT239" s="215" t="s">
        <v>75</v>
      </c>
      <c r="AU239" s="215" t="s">
        <v>84</v>
      </c>
      <c r="AY239" s="214" t="s">
        <v>133</v>
      </c>
      <c r="BK239" s="216">
        <f>SUM(BK240:BK252)</f>
        <v>0</v>
      </c>
    </row>
    <row r="240" s="2" customFormat="1" ht="16.5" customHeight="1">
      <c r="A240" s="39"/>
      <c r="B240" s="40"/>
      <c r="C240" s="219" t="s">
        <v>353</v>
      </c>
      <c r="D240" s="219" t="s">
        <v>135</v>
      </c>
      <c r="E240" s="220" t="s">
        <v>354</v>
      </c>
      <c r="F240" s="221" t="s">
        <v>355</v>
      </c>
      <c r="G240" s="222" t="s">
        <v>181</v>
      </c>
      <c r="H240" s="223">
        <v>6.9000000000000004</v>
      </c>
      <c r="I240" s="224"/>
      <c r="J240" s="225">
        <f>ROUND(I240*H240,2)</f>
        <v>0</v>
      </c>
      <c r="K240" s="221" t="s">
        <v>139</v>
      </c>
      <c r="L240" s="45"/>
      <c r="M240" s="226" t="s">
        <v>1</v>
      </c>
      <c r="N240" s="227" t="s">
        <v>41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249</v>
      </c>
      <c r="AT240" s="230" t="s">
        <v>135</v>
      </c>
      <c r="AU240" s="230" t="s">
        <v>86</v>
      </c>
      <c r="AY240" s="18" t="s">
        <v>133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84</v>
      </c>
      <c r="BK240" s="231">
        <f>ROUND(I240*H240,2)</f>
        <v>0</v>
      </c>
      <c r="BL240" s="18" t="s">
        <v>249</v>
      </c>
      <c r="BM240" s="230" t="s">
        <v>356</v>
      </c>
    </row>
    <row r="241" s="2" customFormat="1">
      <c r="A241" s="39"/>
      <c r="B241" s="40"/>
      <c r="C241" s="41"/>
      <c r="D241" s="232" t="s">
        <v>142</v>
      </c>
      <c r="E241" s="41"/>
      <c r="F241" s="233" t="s">
        <v>357</v>
      </c>
      <c r="G241" s="41"/>
      <c r="H241" s="41"/>
      <c r="I241" s="234"/>
      <c r="J241" s="41"/>
      <c r="K241" s="41"/>
      <c r="L241" s="45"/>
      <c r="M241" s="235"/>
      <c r="N241" s="236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142</v>
      </c>
      <c r="AU241" s="18" t="s">
        <v>86</v>
      </c>
    </row>
    <row r="242" s="13" customFormat="1">
      <c r="A242" s="13"/>
      <c r="B242" s="237"/>
      <c r="C242" s="238"/>
      <c r="D242" s="239" t="s">
        <v>144</v>
      </c>
      <c r="E242" s="240" t="s">
        <v>1</v>
      </c>
      <c r="F242" s="241" t="s">
        <v>358</v>
      </c>
      <c r="G242" s="238"/>
      <c r="H242" s="242">
        <v>6.9000000000000004</v>
      </c>
      <c r="I242" s="243"/>
      <c r="J242" s="238"/>
      <c r="K242" s="238"/>
      <c r="L242" s="244"/>
      <c r="M242" s="245"/>
      <c r="N242" s="246"/>
      <c r="O242" s="246"/>
      <c r="P242" s="246"/>
      <c r="Q242" s="246"/>
      <c r="R242" s="246"/>
      <c r="S242" s="246"/>
      <c r="T242" s="24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8" t="s">
        <v>144</v>
      </c>
      <c r="AU242" s="248" t="s">
        <v>86</v>
      </c>
      <c r="AV242" s="13" t="s">
        <v>86</v>
      </c>
      <c r="AW242" s="13" t="s">
        <v>32</v>
      </c>
      <c r="AX242" s="13" t="s">
        <v>84</v>
      </c>
      <c r="AY242" s="248" t="s">
        <v>133</v>
      </c>
    </row>
    <row r="243" s="2" customFormat="1" ht="21.75" customHeight="1">
      <c r="A243" s="39"/>
      <c r="B243" s="40"/>
      <c r="C243" s="249" t="s">
        <v>359</v>
      </c>
      <c r="D243" s="249" t="s">
        <v>156</v>
      </c>
      <c r="E243" s="250" t="s">
        <v>360</v>
      </c>
      <c r="F243" s="251" t="s">
        <v>361</v>
      </c>
      <c r="G243" s="252" t="s">
        <v>362</v>
      </c>
      <c r="H243" s="253">
        <v>0.873</v>
      </c>
      <c r="I243" s="254"/>
      <c r="J243" s="255">
        <f>ROUND(I243*H243,2)</f>
        <v>0</v>
      </c>
      <c r="K243" s="251" t="s">
        <v>139</v>
      </c>
      <c r="L243" s="256"/>
      <c r="M243" s="257" t="s">
        <v>1</v>
      </c>
      <c r="N243" s="258" t="s">
        <v>41</v>
      </c>
      <c r="O243" s="92"/>
      <c r="P243" s="228">
        <f>O243*H243</f>
        <v>0</v>
      </c>
      <c r="Q243" s="228">
        <v>0.001</v>
      </c>
      <c r="R243" s="228">
        <f>Q243*H243</f>
        <v>0.00087299999999999997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359</v>
      </c>
      <c r="AT243" s="230" t="s">
        <v>156</v>
      </c>
      <c r="AU243" s="230" t="s">
        <v>86</v>
      </c>
      <c r="AY243" s="18" t="s">
        <v>133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84</v>
      </c>
      <c r="BK243" s="231">
        <f>ROUND(I243*H243,2)</f>
        <v>0</v>
      </c>
      <c r="BL243" s="18" t="s">
        <v>249</v>
      </c>
      <c r="BM243" s="230" t="s">
        <v>363</v>
      </c>
    </row>
    <row r="244" s="13" customFormat="1">
      <c r="A244" s="13"/>
      <c r="B244" s="237"/>
      <c r="C244" s="238"/>
      <c r="D244" s="239" t="s">
        <v>144</v>
      </c>
      <c r="E244" s="240" t="s">
        <v>1</v>
      </c>
      <c r="F244" s="241" t="s">
        <v>364</v>
      </c>
      <c r="G244" s="238"/>
      <c r="H244" s="242">
        <v>0.873</v>
      </c>
      <c r="I244" s="243"/>
      <c r="J244" s="238"/>
      <c r="K244" s="238"/>
      <c r="L244" s="244"/>
      <c r="M244" s="245"/>
      <c r="N244" s="246"/>
      <c r="O244" s="246"/>
      <c r="P244" s="246"/>
      <c r="Q244" s="246"/>
      <c r="R244" s="246"/>
      <c r="S244" s="246"/>
      <c r="T244" s="247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8" t="s">
        <v>144</v>
      </c>
      <c r="AU244" s="248" t="s">
        <v>86</v>
      </c>
      <c r="AV244" s="13" t="s">
        <v>86</v>
      </c>
      <c r="AW244" s="13" t="s">
        <v>32</v>
      </c>
      <c r="AX244" s="13" t="s">
        <v>84</v>
      </c>
      <c r="AY244" s="248" t="s">
        <v>133</v>
      </c>
    </row>
    <row r="245" s="2" customFormat="1" ht="24.15" customHeight="1">
      <c r="A245" s="39"/>
      <c r="B245" s="40"/>
      <c r="C245" s="219" t="s">
        <v>365</v>
      </c>
      <c r="D245" s="219" t="s">
        <v>135</v>
      </c>
      <c r="E245" s="220" t="s">
        <v>366</v>
      </c>
      <c r="F245" s="221" t="s">
        <v>367</v>
      </c>
      <c r="G245" s="222" t="s">
        <v>181</v>
      </c>
      <c r="H245" s="223">
        <v>6.9000000000000004</v>
      </c>
      <c r="I245" s="224"/>
      <c r="J245" s="225">
        <f>ROUND(I245*H245,2)</f>
        <v>0</v>
      </c>
      <c r="K245" s="221" t="s">
        <v>139</v>
      </c>
      <c r="L245" s="45"/>
      <c r="M245" s="226" t="s">
        <v>1</v>
      </c>
      <c r="N245" s="227" t="s">
        <v>41</v>
      </c>
      <c r="O245" s="92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249</v>
      </c>
      <c r="AT245" s="230" t="s">
        <v>135</v>
      </c>
      <c r="AU245" s="230" t="s">
        <v>86</v>
      </c>
      <c r="AY245" s="18" t="s">
        <v>133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84</v>
      </c>
      <c r="BK245" s="231">
        <f>ROUND(I245*H245,2)</f>
        <v>0</v>
      </c>
      <c r="BL245" s="18" t="s">
        <v>249</v>
      </c>
      <c r="BM245" s="230" t="s">
        <v>368</v>
      </c>
    </row>
    <row r="246" s="2" customFormat="1">
      <c r="A246" s="39"/>
      <c r="B246" s="40"/>
      <c r="C246" s="41"/>
      <c r="D246" s="232" t="s">
        <v>142</v>
      </c>
      <c r="E246" s="41"/>
      <c r="F246" s="233" t="s">
        <v>369</v>
      </c>
      <c r="G246" s="41"/>
      <c r="H246" s="41"/>
      <c r="I246" s="234"/>
      <c r="J246" s="41"/>
      <c r="K246" s="41"/>
      <c r="L246" s="45"/>
      <c r="M246" s="235"/>
      <c r="N246" s="236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142</v>
      </c>
      <c r="AU246" s="18" t="s">
        <v>86</v>
      </c>
    </row>
    <row r="247" s="2" customFormat="1" ht="37.8" customHeight="1">
      <c r="A247" s="39"/>
      <c r="B247" s="40"/>
      <c r="C247" s="249" t="s">
        <v>370</v>
      </c>
      <c r="D247" s="249" t="s">
        <v>156</v>
      </c>
      <c r="E247" s="250" t="s">
        <v>371</v>
      </c>
      <c r="F247" s="251" t="s">
        <v>372</v>
      </c>
      <c r="G247" s="252" t="s">
        <v>362</v>
      </c>
      <c r="H247" s="253">
        <v>217.34999999999999</v>
      </c>
      <c r="I247" s="254"/>
      <c r="J247" s="255">
        <f>ROUND(I247*H247,2)</f>
        <v>0</v>
      </c>
      <c r="K247" s="251" t="s">
        <v>1</v>
      </c>
      <c r="L247" s="256"/>
      <c r="M247" s="257" t="s">
        <v>1</v>
      </c>
      <c r="N247" s="258" t="s">
        <v>41</v>
      </c>
      <c r="O247" s="92"/>
      <c r="P247" s="228">
        <f>O247*H247</f>
        <v>0</v>
      </c>
      <c r="Q247" s="228">
        <v>0.001</v>
      </c>
      <c r="R247" s="228">
        <f>Q247*H247</f>
        <v>0.21734999999999999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359</v>
      </c>
      <c r="AT247" s="230" t="s">
        <v>156</v>
      </c>
      <c r="AU247" s="230" t="s">
        <v>86</v>
      </c>
      <c r="AY247" s="18" t="s">
        <v>133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84</v>
      </c>
      <c r="BK247" s="231">
        <f>ROUND(I247*H247,2)</f>
        <v>0</v>
      </c>
      <c r="BL247" s="18" t="s">
        <v>249</v>
      </c>
      <c r="BM247" s="230" t="s">
        <v>373</v>
      </c>
    </row>
    <row r="248" s="13" customFormat="1">
      <c r="A248" s="13"/>
      <c r="B248" s="237"/>
      <c r="C248" s="238"/>
      <c r="D248" s="239" t="s">
        <v>144</v>
      </c>
      <c r="E248" s="240" t="s">
        <v>1</v>
      </c>
      <c r="F248" s="241" t="s">
        <v>374</v>
      </c>
      <c r="G248" s="238"/>
      <c r="H248" s="242">
        <v>217.34999999999999</v>
      </c>
      <c r="I248" s="243"/>
      <c r="J248" s="238"/>
      <c r="K248" s="238"/>
      <c r="L248" s="244"/>
      <c r="M248" s="245"/>
      <c r="N248" s="246"/>
      <c r="O248" s="246"/>
      <c r="P248" s="246"/>
      <c r="Q248" s="246"/>
      <c r="R248" s="246"/>
      <c r="S248" s="246"/>
      <c r="T248" s="24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8" t="s">
        <v>144</v>
      </c>
      <c r="AU248" s="248" t="s">
        <v>86</v>
      </c>
      <c r="AV248" s="13" t="s">
        <v>86</v>
      </c>
      <c r="AW248" s="13" t="s">
        <v>32</v>
      </c>
      <c r="AX248" s="13" t="s">
        <v>84</v>
      </c>
      <c r="AY248" s="248" t="s">
        <v>133</v>
      </c>
    </row>
    <row r="249" s="2" customFormat="1" ht="24.15" customHeight="1">
      <c r="A249" s="39"/>
      <c r="B249" s="40"/>
      <c r="C249" s="219" t="s">
        <v>375</v>
      </c>
      <c r="D249" s="219" t="s">
        <v>135</v>
      </c>
      <c r="E249" s="220" t="s">
        <v>376</v>
      </c>
      <c r="F249" s="221" t="s">
        <v>377</v>
      </c>
      <c r="G249" s="222" t="s">
        <v>313</v>
      </c>
      <c r="H249" s="223">
        <v>0.218</v>
      </c>
      <c r="I249" s="224"/>
      <c r="J249" s="225">
        <f>ROUND(I249*H249,2)</f>
        <v>0</v>
      </c>
      <c r="K249" s="221" t="s">
        <v>139</v>
      </c>
      <c r="L249" s="45"/>
      <c r="M249" s="226" t="s">
        <v>1</v>
      </c>
      <c r="N249" s="227" t="s">
        <v>41</v>
      </c>
      <c r="O249" s="92"/>
      <c r="P249" s="228">
        <f>O249*H249</f>
        <v>0</v>
      </c>
      <c r="Q249" s="228">
        <v>0</v>
      </c>
      <c r="R249" s="228">
        <f>Q249*H249</f>
        <v>0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249</v>
      </c>
      <c r="AT249" s="230" t="s">
        <v>135</v>
      </c>
      <c r="AU249" s="230" t="s">
        <v>86</v>
      </c>
      <c r="AY249" s="18" t="s">
        <v>133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84</v>
      </c>
      <c r="BK249" s="231">
        <f>ROUND(I249*H249,2)</f>
        <v>0</v>
      </c>
      <c r="BL249" s="18" t="s">
        <v>249</v>
      </c>
      <c r="BM249" s="230" t="s">
        <v>378</v>
      </c>
    </row>
    <row r="250" s="2" customFormat="1">
      <c r="A250" s="39"/>
      <c r="B250" s="40"/>
      <c r="C250" s="41"/>
      <c r="D250" s="232" t="s">
        <v>142</v>
      </c>
      <c r="E250" s="41"/>
      <c r="F250" s="233" t="s">
        <v>379</v>
      </c>
      <c r="G250" s="41"/>
      <c r="H250" s="41"/>
      <c r="I250" s="234"/>
      <c r="J250" s="41"/>
      <c r="K250" s="41"/>
      <c r="L250" s="45"/>
      <c r="M250" s="235"/>
      <c r="N250" s="236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142</v>
      </c>
      <c r="AU250" s="18" t="s">
        <v>86</v>
      </c>
    </row>
    <row r="251" s="2" customFormat="1" ht="24.15" customHeight="1">
      <c r="A251" s="39"/>
      <c r="B251" s="40"/>
      <c r="C251" s="219" t="s">
        <v>380</v>
      </c>
      <c r="D251" s="219" t="s">
        <v>135</v>
      </c>
      <c r="E251" s="220" t="s">
        <v>381</v>
      </c>
      <c r="F251" s="221" t="s">
        <v>382</v>
      </c>
      <c r="G251" s="222" t="s">
        <v>313</v>
      </c>
      <c r="H251" s="223">
        <v>0.218</v>
      </c>
      <c r="I251" s="224"/>
      <c r="J251" s="225">
        <f>ROUND(I251*H251,2)</f>
        <v>0</v>
      </c>
      <c r="K251" s="221" t="s">
        <v>139</v>
      </c>
      <c r="L251" s="45"/>
      <c r="M251" s="226" t="s">
        <v>1</v>
      </c>
      <c r="N251" s="227" t="s">
        <v>41</v>
      </c>
      <c r="O251" s="92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249</v>
      </c>
      <c r="AT251" s="230" t="s">
        <v>135</v>
      </c>
      <c r="AU251" s="230" t="s">
        <v>86</v>
      </c>
      <c r="AY251" s="18" t="s">
        <v>133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84</v>
      </c>
      <c r="BK251" s="231">
        <f>ROUND(I251*H251,2)</f>
        <v>0</v>
      </c>
      <c r="BL251" s="18" t="s">
        <v>249</v>
      </c>
      <c r="BM251" s="230" t="s">
        <v>383</v>
      </c>
    </row>
    <row r="252" s="2" customFormat="1">
      <c r="A252" s="39"/>
      <c r="B252" s="40"/>
      <c r="C252" s="41"/>
      <c r="D252" s="232" t="s">
        <v>142</v>
      </c>
      <c r="E252" s="41"/>
      <c r="F252" s="233" t="s">
        <v>384</v>
      </c>
      <c r="G252" s="41"/>
      <c r="H252" s="41"/>
      <c r="I252" s="234"/>
      <c r="J252" s="41"/>
      <c r="K252" s="41"/>
      <c r="L252" s="45"/>
      <c r="M252" s="235"/>
      <c r="N252" s="236"/>
      <c r="O252" s="92"/>
      <c r="P252" s="92"/>
      <c r="Q252" s="92"/>
      <c r="R252" s="92"/>
      <c r="S252" s="92"/>
      <c r="T252" s="93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142</v>
      </c>
      <c r="AU252" s="18" t="s">
        <v>86</v>
      </c>
    </row>
    <row r="253" s="12" customFormat="1" ht="22.8" customHeight="1">
      <c r="A253" s="12"/>
      <c r="B253" s="203"/>
      <c r="C253" s="204"/>
      <c r="D253" s="205" t="s">
        <v>75</v>
      </c>
      <c r="E253" s="217" t="s">
        <v>385</v>
      </c>
      <c r="F253" s="217" t="s">
        <v>386</v>
      </c>
      <c r="G253" s="204"/>
      <c r="H253" s="204"/>
      <c r="I253" s="207"/>
      <c r="J253" s="218">
        <f>BK253</f>
        <v>0</v>
      </c>
      <c r="K253" s="204"/>
      <c r="L253" s="209"/>
      <c r="M253" s="210"/>
      <c r="N253" s="211"/>
      <c r="O253" s="211"/>
      <c r="P253" s="212">
        <f>P254</f>
        <v>0</v>
      </c>
      <c r="Q253" s="211"/>
      <c r="R253" s="212">
        <f>R254</f>
        <v>0.035639999999999998</v>
      </c>
      <c r="S253" s="211"/>
      <c r="T253" s="213">
        <f>T254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4" t="s">
        <v>86</v>
      </c>
      <c r="AT253" s="215" t="s">
        <v>75</v>
      </c>
      <c r="AU253" s="215" t="s">
        <v>84</v>
      </c>
      <c r="AY253" s="214" t="s">
        <v>133</v>
      </c>
      <c r="BK253" s="216">
        <f>BK254</f>
        <v>0</v>
      </c>
    </row>
    <row r="254" s="2" customFormat="1" ht="24.15" customHeight="1">
      <c r="A254" s="39"/>
      <c r="B254" s="40"/>
      <c r="C254" s="219" t="s">
        <v>387</v>
      </c>
      <c r="D254" s="219" t="s">
        <v>135</v>
      </c>
      <c r="E254" s="220" t="s">
        <v>388</v>
      </c>
      <c r="F254" s="221" t="s">
        <v>389</v>
      </c>
      <c r="G254" s="222" t="s">
        <v>390</v>
      </c>
      <c r="H254" s="223">
        <v>3</v>
      </c>
      <c r="I254" s="224"/>
      <c r="J254" s="225">
        <f>ROUND(I254*H254,2)</f>
        <v>0</v>
      </c>
      <c r="K254" s="221" t="s">
        <v>1</v>
      </c>
      <c r="L254" s="45"/>
      <c r="M254" s="226" t="s">
        <v>1</v>
      </c>
      <c r="N254" s="227" t="s">
        <v>41</v>
      </c>
      <c r="O254" s="92"/>
      <c r="P254" s="228">
        <f>O254*H254</f>
        <v>0</v>
      </c>
      <c r="Q254" s="228">
        <v>0.01188</v>
      </c>
      <c r="R254" s="228">
        <f>Q254*H254</f>
        <v>0.035639999999999998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249</v>
      </c>
      <c r="AT254" s="230" t="s">
        <v>135</v>
      </c>
      <c r="AU254" s="230" t="s">
        <v>86</v>
      </c>
      <c r="AY254" s="18" t="s">
        <v>133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84</v>
      </c>
      <c r="BK254" s="231">
        <f>ROUND(I254*H254,2)</f>
        <v>0</v>
      </c>
      <c r="BL254" s="18" t="s">
        <v>249</v>
      </c>
      <c r="BM254" s="230" t="s">
        <v>391</v>
      </c>
    </row>
    <row r="255" s="12" customFormat="1" ht="22.8" customHeight="1">
      <c r="A255" s="12"/>
      <c r="B255" s="203"/>
      <c r="C255" s="204"/>
      <c r="D255" s="205" t="s">
        <v>75</v>
      </c>
      <c r="E255" s="217" t="s">
        <v>392</v>
      </c>
      <c r="F255" s="217" t="s">
        <v>393</v>
      </c>
      <c r="G255" s="204"/>
      <c r="H255" s="204"/>
      <c r="I255" s="207"/>
      <c r="J255" s="218">
        <f>BK255</f>
        <v>0</v>
      </c>
      <c r="K255" s="204"/>
      <c r="L255" s="209"/>
      <c r="M255" s="210"/>
      <c r="N255" s="211"/>
      <c r="O255" s="211"/>
      <c r="P255" s="212">
        <f>SUM(P256:P268)</f>
        <v>0</v>
      </c>
      <c r="Q255" s="211"/>
      <c r="R255" s="212">
        <f>SUM(R256:R268)</f>
        <v>0</v>
      </c>
      <c r="S255" s="211"/>
      <c r="T255" s="213">
        <f>SUM(T256:T268)</f>
        <v>0.22103400000000001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4" t="s">
        <v>86</v>
      </c>
      <c r="AT255" s="215" t="s">
        <v>75</v>
      </c>
      <c r="AU255" s="215" t="s">
        <v>84</v>
      </c>
      <c r="AY255" s="214" t="s">
        <v>133</v>
      </c>
      <c r="BK255" s="216">
        <f>SUM(BK256:BK268)</f>
        <v>0</v>
      </c>
    </row>
    <row r="256" s="2" customFormat="1" ht="24.15" customHeight="1">
      <c r="A256" s="39"/>
      <c r="B256" s="40"/>
      <c r="C256" s="219" t="s">
        <v>394</v>
      </c>
      <c r="D256" s="219" t="s">
        <v>135</v>
      </c>
      <c r="E256" s="220" t="s">
        <v>395</v>
      </c>
      <c r="F256" s="221" t="s">
        <v>396</v>
      </c>
      <c r="G256" s="222" t="s">
        <v>153</v>
      </c>
      <c r="H256" s="223">
        <v>3</v>
      </c>
      <c r="I256" s="224"/>
      <c r="J256" s="225">
        <f>ROUND(I256*H256,2)</f>
        <v>0</v>
      </c>
      <c r="K256" s="221" t="s">
        <v>139</v>
      </c>
      <c r="L256" s="45"/>
      <c r="M256" s="226" t="s">
        <v>1</v>
      </c>
      <c r="N256" s="227" t="s">
        <v>41</v>
      </c>
      <c r="O256" s="92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249</v>
      </c>
      <c r="AT256" s="230" t="s">
        <v>135</v>
      </c>
      <c r="AU256" s="230" t="s">
        <v>86</v>
      </c>
      <c r="AY256" s="18" t="s">
        <v>133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84</v>
      </c>
      <c r="BK256" s="231">
        <f>ROUND(I256*H256,2)</f>
        <v>0</v>
      </c>
      <c r="BL256" s="18" t="s">
        <v>249</v>
      </c>
      <c r="BM256" s="230" t="s">
        <v>397</v>
      </c>
    </row>
    <row r="257" s="2" customFormat="1">
      <c r="A257" s="39"/>
      <c r="B257" s="40"/>
      <c r="C257" s="41"/>
      <c r="D257" s="232" t="s">
        <v>142</v>
      </c>
      <c r="E257" s="41"/>
      <c r="F257" s="233" t="s">
        <v>398</v>
      </c>
      <c r="G257" s="41"/>
      <c r="H257" s="41"/>
      <c r="I257" s="234"/>
      <c r="J257" s="41"/>
      <c r="K257" s="41"/>
      <c r="L257" s="45"/>
      <c r="M257" s="235"/>
      <c r="N257" s="236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142</v>
      </c>
      <c r="AU257" s="18" t="s">
        <v>86</v>
      </c>
    </row>
    <row r="258" s="2" customFormat="1" ht="16.5" customHeight="1">
      <c r="A258" s="39"/>
      <c r="B258" s="40"/>
      <c r="C258" s="219" t="s">
        <v>399</v>
      </c>
      <c r="D258" s="219" t="s">
        <v>135</v>
      </c>
      <c r="E258" s="220" t="s">
        <v>400</v>
      </c>
      <c r="F258" s="221" t="s">
        <v>401</v>
      </c>
      <c r="G258" s="222" t="s">
        <v>188</v>
      </c>
      <c r="H258" s="223">
        <v>56.100000000000001</v>
      </c>
      <c r="I258" s="224"/>
      <c r="J258" s="225">
        <f>ROUND(I258*H258,2)</f>
        <v>0</v>
      </c>
      <c r="K258" s="221" t="s">
        <v>139</v>
      </c>
      <c r="L258" s="45"/>
      <c r="M258" s="226" t="s">
        <v>1</v>
      </c>
      <c r="N258" s="227" t="s">
        <v>41</v>
      </c>
      <c r="O258" s="92"/>
      <c r="P258" s="228">
        <f>O258*H258</f>
        <v>0</v>
      </c>
      <c r="Q258" s="228">
        <v>0</v>
      </c>
      <c r="R258" s="228">
        <f>Q258*H258</f>
        <v>0</v>
      </c>
      <c r="S258" s="228">
        <v>0.0039399999999999999</v>
      </c>
      <c r="T258" s="229">
        <f>S258*H258</f>
        <v>0.22103400000000001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249</v>
      </c>
      <c r="AT258" s="230" t="s">
        <v>135</v>
      </c>
      <c r="AU258" s="230" t="s">
        <v>86</v>
      </c>
      <c r="AY258" s="18" t="s">
        <v>133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84</v>
      </c>
      <c r="BK258" s="231">
        <f>ROUND(I258*H258,2)</f>
        <v>0</v>
      </c>
      <c r="BL258" s="18" t="s">
        <v>249</v>
      </c>
      <c r="BM258" s="230" t="s">
        <v>402</v>
      </c>
    </row>
    <row r="259" s="2" customFormat="1">
      <c r="A259" s="39"/>
      <c r="B259" s="40"/>
      <c r="C259" s="41"/>
      <c r="D259" s="232" t="s">
        <v>142</v>
      </c>
      <c r="E259" s="41"/>
      <c r="F259" s="233" t="s">
        <v>403</v>
      </c>
      <c r="G259" s="41"/>
      <c r="H259" s="41"/>
      <c r="I259" s="234"/>
      <c r="J259" s="41"/>
      <c r="K259" s="41"/>
      <c r="L259" s="45"/>
      <c r="M259" s="235"/>
      <c r="N259" s="236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142</v>
      </c>
      <c r="AU259" s="18" t="s">
        <v>86</v>
      </c>
    </row>
    <row r="260" s="13" customFormat="1">
      <c r="A260" s="13"/>
      <c r="B260" s="237"/>
      <c r="C260" s="238"/>
      <c r="D260" s="239" t="s">
        <v>144</v>
      </c>
      <c r="E260" s="240" t="s">
        <v>1</v>
      </c>
      <c r="F260" s="241" t="s">
        <v>404</v>
      </c>
      <c r="G260" s="238"/>
      <c r="H260" s="242">
        <v>16.5</v>
      </c>
      <c r="I260" s="243"/>
      <c r="J260" s="238"/>
      <c r="K260" s="238"/>
      <c r="L260" s="244"/>
      <c r="M260" s="245"/>
      <c r="N260" s="246"/>
      <c r="O260" s="246"/>
      <c r="P260" s="246"/>
      <c r="Q260" s="246"/>
      <c r="R260" s="246"/>
      <c r="S260" s="246"/>
      <c r="T260" s="24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8" t="s">
        <v>144</v>
      </c>
      <c r="AU260" s="248" t="s">
        <v>86</v>
      </c>
      <c r="AV260" s="13" t="s">
        <v>86</v>
      </c>
      <c r="AW260" s="13" t="s">
        <v>32</v>
      </c>
      <c r="AX260" s="13" t="s">
        <v>76</v>
      </c>
      <c r="AY260" s="248" t="s">
        <v>133</v>
      </c>
    </row>
    <row r="261" s="13" customFormat="1">
      <c r="A261" s="13"/>
      <c r="B261" s="237"/>
      <c r="C261" s="238"/>
      <c r="D261" s="239" t="s">
        <v>144</v>
      </c>
      <c r="E261" s="240" t="s">
        <v>1</v>
      </c>
      <c r="F261" s="241" t="s">
        <v>405</v>
      </c>
      <c r="G261" s="238"/>
      <c r="H261" s="242">
        <v>39.600000000000001</v>
      </c>
      <c r="I261" s="243"/>
      <c r="J261" s="238"/>
      <c r="K261" s="238"/>
      <c r="L261" s="244"/>
      <c r="M261" s="245"/>
      <c r="N261" s="246"/>
      <c r="O261" s="246"/>
      <c r="P261" s="246"/>
      <c r="Q261" s="246"/>
      <c r="R261" s="246"/>
      <c r="S261" s="246"/>
      <c r="T261" s="247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8" t="s">
        <v>144</v>
      </c>
      <c r="AU261" s="248" t="s">
        <v>86</v>
      </c>
      <c r="AV261" s="13" t="s">
        <v>86</v>
      </c>
      <c r="AW261" s="13" t="s">
        <v>32</v>
      </c>
      <c r="AX261" s="13" t="s">
        <v>76</v>
      </c>
      <c r="AY261" s="248" t="s">
        <v>133</v>
      </c>
    </row>
    <row r="262" s="15" customFormat="1">
      <c r="A262" s="15"/>
      <c r="B262" s="270"/>
      <c r="C262" s="271"/>
      <c r="D262" s="239" t="s">
        <v>144</v>
      </c>
      <c r="E262" s="272" t="s">
        <v>1</v>
      </c>
      <c r="F262" s="273" t="s">
        <v>248</v>
      </c>
      <c r="G262" s="271"/>
      <c r="H262" s="274">
        <v>56.100000000000001</v>
      </c>
      <c r="I262" s="275"/>
      <c r="J262" s="271"/>
      <c r="K262" s="271"/>
      <c r="L262" s="276"/>
      <c r="M262" s="277"/>
      <c r="N262" s="278"/>
      <c r="O262" s="278"/>
      <c r="P262" s="278"/>
      <c r="Q262" s="278"/>
      <c r="R262" s="278"/>
      <c r="S262" s="278"/>
      <c r="T262" s="279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80" t="s">
        <v>144</v>
      </c>
      <c r="AU262" s="280" t="s">
        <v>86</v>
      </c>
      <c r="AV262" s="15" t="s">
        <v>140</v>
      </c>
      <c r="AW262" s="15" t="s">
        <v>32</v>
      </c>
      <c r="AX262" s="15" t="s">
        <v>84</v>
      </c>
      <c r="AY262" s="280" t="s">
        <v>133</v>
      </c>
    </row>
    <row r="263" s="2" customFormat="1" ht="16.5" customHeight="1">
      <c r="A263" s="39"/>
      <c r="B263" s="40"/>
      <c r="C263" s="219" t="s">
        <v>406</v>
      </c>
      <c r="D263" s="219" t="s">
        <v>135</v>
      </c>
      <c r="E263" s="220" t="s">
        <v>407</v>
      </c>
      <c r="F263" s="221" t="s">
        <v>408</v>
      </c>
      <c r="G263" s="222" t="s">
        <v>188</v>
      </c>
      <c r="H263" s="223">
        <v>56.100000000000001</v>
      </c>
      <c r="I263" s="224"/>
      <c r="J263" s="225">
        <f>ROUND(I263*H263,2)</f>
        <v>0</v>
      </c>
      <c r="K263" s="221" t="s">
        <v>139</v>
      </c>
      <c r="L263" s="45"/>
      <c r="M263" s="226" t="s">
        <v>1</v>
      </c>
      <c r="N263" s="227" t="s">
        <v>41</v>
      </c>
      <c r="O263" s="92"/>
      <c r="P263" s="228">
        <f>O263*H263</f>
        <v>0</v>
      </c>
      <c r="Q263" s="228">
        <v>0</v>
      </c>
      <c r="R263" s="228">
        <f>Q263*H263</f>
        <v>0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249</v>
      </c>
      <c r="AT263" s="230" t="s">
        <v>135</v>
      </c>
      <c r="AU263" s="230" t="s">
        <v>86</v>
      </c>
      <c r="AY263" s="18" t="s">
        <v>133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84</v>
      </c>
      <c r="BK263" s="231">
        <f>ROUND(I263*H263,2)</f>
        <v>0</v>
      </c>
      <c r="BL263" s="18" t="s">
        <v>249</v>
      </c>
      <c r="BM263" s="230" t="s">
        <v>409</v>
      </c>
    </row>
    <row r="264" s="2" customFormat="1">
      <c r="A264" s="39"/>
      <c r="B264" s="40"/>
      <c r="C264" s="41"/>
      <c r="D264" s="232" t="s">
        <v>142</v>
      </c>
      <c r="E264" s="41"/>
      <c r="F264" s="233" t="s">
        <v>410</v>
      </c>
      <c r="G264" s="41"/>
      <c r="H264" s="41"/>
      <c r="I264" s="234"/>
      <c r="J264" s="41"/>
      <c r="K264" s="41"/>
      <c r="L264" s="45"/>
      <c r="M264" s="235"/>
      <c r="N264" s="236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142</v>
      </c>
      <c r="AU264" s="18" t="s">
        <v>86</v>
      </c>
    </row>
    <row r="265" s="2" customFormat="1" ht="24.15" customHeight="1">
      <c r="A265" s="39"/>
      <c r="B265" s="40"/>
      <c r="C265" s="219" t="s">
        <v>411</v>
      </c>
      <c r="D265" s="219" t="s">
        <v>135</v>
      </c>
      <c r="E265" s="220" t="s">
        <v>412</v>
      </c>
      <c r="F265" s="221" t="s">
        <v>413</v>
      </c>
      <c r="G265" s="222" t="s">
        <v>313</v>
      </c>
      <c r="H265" s="223">
        <v>0.22</v>
      </c>
      <c r="I265" s="224"/>
      <c r="J265" s="225">
        <f>ROUND(I265*H265,2)</f>
        <v>0</v>
      </c>
      <c r="K265" s="221" t="s">
        <v>139</v>
      </c>
      <c r="L265" s="45"/>
      <c r="M265" s="226" t="s">
        <v>1</v>
      </c>
      <c r="N265" s="227" t="s">
        <v>41</v>
      </c>
      <c r="O265" s="92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249</v>
      </c>
      <c r="AT265" s="230" t="s">
        <v>135</v>
      </c>
      <c r="AU265" s="230" t="s">
        <v>86</v>
      </c>
      <c r="AY265" s="18" t="s">
        <v>133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84</v>
      </c>
      <c r="BK265" s="231">
        <f>ROUND(I265*H265,2)</f>
        <v>0</v>
      </c>
      <c r="BL265" s="18" t="s">
        <v>249</v>
      </c>
      <c r="BM265" s="230" t="s">
        <v>414</v>
      </c>
    </row>
    <row r="266" s="2" customFormat="1">
      <c r="A266" s="39"/>
      <c r="B266" s="40"/>
      <c r="C266" s="41"/>
      <c r="D266" s="232" t="s">
        <v>142</v>
      </c>
      <c r="E266" s="41"/>
      <c r="F266" s="233" t="s">
        <v>415</v>
      </c>
      <c r="G266" s="41"/>
      <c r="H266" s="41"/>
      <c r="I266" s="234"/>
      <c r="J266" s="41"/>
      <c r="K266" s="41"/>
      <c r="L266" s="45"/>
      <c r="M266" s="235"/>
      <c r="N266" s="236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142</v>
      </c>
      <c r="AU266" s="18" t="s">
        <v>86</v>
      </c>
    </row>
    <row r="267" s="2" customFormat="1" ht="24.15" customHeight="1">
      <c r="A267" s="39"/>
      <c r="B267" s="40"/>
      <c r="C267" s="219" t="s">
        <v>416</v>
      </c>
      <c r="D267" s="219" t="s">
        <v>135</v>
      </c>
      <c r="E267" s="220" t="s">
        <v>417</v>
      </c>
      <c r="F267" s="221" t="s">
        <v>418</v>
      </c>
      <c r="G267" s="222" t="s">
        <v>313</v>
      </c>
      <c r="H267" s="223">
        <v>0.22</v>
      </c>
      <c r="I267" s="224"/>
      <c r="J267" s="225">
        <f>ROUND(I267*H267,2)</f>
        <v>0</v>
      </c>
      <c r="K267" s="221" t="s">
        <v>139</v>
      </c>
      <c r="L267" s="45"/>
      <c r="M267" s="226" t="s">
        <v>1</v>
      </c>
      <c r="N267" s="227" t="s">
        <v>41</v>
      </c>
      <c r="O267" s="92"/>
      <c r="P267" s="228">
        <f>O267*H267</f>
        <v>0</v>
      </c>
      <c r="Q267" s="228">
        <v>0</v>
      </c>
      <c r="R267" s="228">
        <f>Q267*H267</f>
        <v>0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249</v>
      </c>
      <c r="AT267" s="230" t="s">
        <v>135</v>
      </c>
      <c r="AU267" s="230" t="s">
        <v>86</v>
      </c>
      <c r="AY267" s="18" t="s">
        <v>133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84</v>
      </c>
      <c r="BK267" s="231">
        <f>ROUND(I267*H267,2)</f>
        <v>0</v>
      </c>
      <c r="BL267" s="18" t="s">
        <v>249</v>
      </c>
      <c r="BM267" s="230" t="s">
        <v>419</v>
      </c>
    </row>
    <row r="268" s="2" customFormat="1">
      <c r="A268" s="39"/>
      <c r="B268" s="40"/>
      <c r="C268" s="41"/>
      <c r="D268" s="232" t="s">
        <v>142</v>
      </c>
      <c r="E268" s="41"/>
      <c r="F268" s="233" t="s">
        <v>420</v>
      </c>
      <c r="G268" s="41"/>
      <c r="H268" s="41"/>
      <c r="I268" s="234"/>
      <c r="J268" s="41"/>
      <c r="K268" s="41"/>
      <c r="L268" s="45"/>
      <c r="M268" s="235"/>
      <c r="N268" s="236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142</v>
      </c>
      <c r="AU268" s="18" t="s">
        <v>86</v>
      </c>
    </row>
    <row r="269" s="12" customFormat="1" ht="22.8" customHeight="1">
      <c r="A269" s="12"/>
      <c r="B269" s="203"/>
      <c r="C269" s="204"/>
      <c r="D269" s="205" t="s">
        <v>75</v>
      </c>
      <c r="E269" s="217" t="s">
        <v>421</v>
      </c>
      <c r="F269" s="217" t="s">
        <v>422</v>
      </c>
      <c r="G269" s="204"/>
      <c r="H269" s="204"/>
      <c r="I269" s="207"/>
      <c r="J269" s="218">
        <f>BK269</f>
        <v>0</v>
      </c>
      <c r="K269" s="204"/>
      <c r="L269" s="209"/>
      <c r="M269" s="210"/>
      <c r="N269" s="211"/>
      <c r="O269" s="211"/>
      <c r="P269" s="212">
        <f>SUM(P270:P274)</f>
        <v>0</v>
      </c>
      <c r="Q269" s="211"/>
      <c r="R269" s="212">
        <f>SUM(R270:R274)</f>
        <v>0.73684799999999995</v>
      </c>
      <c r="S269" s="211"/>
      <c r="T269" s="213">
        <f>SUM(T270:T274)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4" t="s">
        <v>86</v>
      </c>
      <c r="AT269" s="215" t="s">
        <v>75</v>
      </c>
      <c r="AU269" s="215" t="s">
        <v>84</v>
      </c>
      <c r="AY269" s="214" t="s">
        <v>133</v>
      </c>
      <c r="BK269" s="216">
        <f>SUM(BK270:BK274)</f>
        <v>0</v>
      </c>
    </row>
    <row r="270" s="2" customFormat="1" ht="24.15" customHeight="1">
      <c r="A270" s="39"/>
      <c r="B270" s="40"/>
      <c r="C270" s="219" t="s">
        <v>423</v>
      </c>
      <c r="D270" s="219" t="s">
        <v>135</v>
      </c>
      <c r="E270" s="220" t="s">
        <v>424</v>
      </c>
      <c r="F270" s="221" t="s">
        <v>425</v>
      </c>
      <c r="G270" s="222" t="s">
        <v>181</v>
      </c>
      <c r="H270" s="223">
        <v>657.89999999999998</v>
      </c>
      <c r="I270" s="224"/>
      <c r="J270" s="225">
        <f>ROUND(I270*H270,2)</f>
        <v>0</v>
      </c>
      <c r="K270" s="221" t="s">
        <v>139</v>
      </c>
      <c r="L270" s="45"/>
      <c r="M270" s="226" t="s">
        <v>1</v>
      </c>
      <c r="N270" s="227" t="s">
        <v>41</v>
      </c>
      <c r="O270" s="92"/>
      <c r="P270" s="228">
        <f>O270*H270</f>
        <v>0</v>
      </c>
      <c r="Q270" s="228">
        <v>0.00013999999999999999</v>
      </c>
      <c r="R270" s="228">
        <f>Q270*H270</f>
        <v>0.092105999999999993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249</v>
      </c>
      <c r="AT270" s="230" t="s">
        <v>135</v>
      </c>
      <c r="AU270" s="230" t="s">
        <v>86</v>
      </c>
      <c r="AY270" s="18" t="s">
        <v>133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84</v>
      </c>
      <c r="BK270" s="231">
        <f>ROUND(I270*H270,2)</f>
        <v>0</v>
      </c>
      <c r="BL270" s="18" t="s">
        <v>249</v>
      </c>
      <c r="BM270" s="230" t="s">
        <v>426</v>
      </c>
    </row>
    <row r="271" s="2" customFormat="1">
      <c r="A271" s="39"/>
      <c r="B271" s="40"/>
      <c r="C271" s="41"/>
      <c r="D271" s="232" t="s">
        <v>142</v>
      </c>
      <c r="E271" s="41"/>
      <c r="F271" s="233" t="s">
        <v>427</v>
      </c>
      <c r="G271" s="41"/>
      <c r="H271" s="41"/>
      <c r="I271" s="234"/>
      <c r="J271" s="41"/>
      <c r="K271" s="41"/>
      <c r="L271" s="45"/>
      <c r="M271" s="235"/>
      <c r="N271" s="236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142</v>
      </c>
      <c r="AU271" s="18" t="s">
        <v>86</v>
      </c>
    </row>
    <row r="272" s="13" customFormat="1">
      <c r="A272" s="13"/>
      <c r="B272" s="237"/>
      <c r="C272" s="238"/>
      <c r="D272" s="239" t="s">
        <v>144</v>
      </c>
      <c r="E272" s="240" t="s">
        <v>1</v>
      </c>
      <c r="F272" s="241" t="s">
        <v>218</v>
      </c>
      <c r="G272" s="238"/>
      <c r="H272" s="242">
        <v>657.89999999999998</v>
      </c>
      <c r="I272" s="243"/>
      <c r="J272" s="238"/>
      <c r="K272" s="238"/>
      <c r="L272" s="244"/>
      <c r="M272" s="245"/>
      <c r="N272" s="246"/>
      <c r="O272" s="246"/>
      <c r="P272" s="246"/>
      <c r="Q272" s="246"/>
      <c r="R272" s="246"/>
      <c r="S272" s="246"/>
      <c r="T272" s="24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8" t="s">
        <v>144</v>
      </c>
      <c r="AU272" s="248" t="s">
        <v>86</v>
      </c>
      <c r="AV272" s="13" t="s">
        <v>86</v>
      </c>
      <c r="AW272" s="13" t="s">
        <v>32</v>
      </c>
      <c r="AX272" s="13" t="s">
        <v>84</v>
      </c>
      <c r="AY272" s="248" t="s">
        <v>133</v>
      </c>
    </row>
    <row r="273" s="2" customFormat="1" ht="16.5" customHeight="1">
      <c r="A273" s="39"/>
      <c r="B273" s="40"/>
      <c r="C273" s="219" t="s">
        <v>428</v>
      </c>
      <c r="D273" s="219" t="s">
        <v>135</v>
      </c>
      <c r="E273" s="220" t="s">
        <v>429</v>
      </c>
      <c r="F273" s="221" t="s">
        <v>430</v>
      </c>
      <c r="G273" s="222" t="s">
        <v>181</v>
      </c>
      <c r="H273" s="223">
        <v>657.89999999999998</v>
      </c>
      <c r="I273" s="224"/>
      <c r="J273" s="225">
        <f>ROUND(I273*H273,2)</f>
        <v>0</v>
      </c>
      <c r="K273" s="221" t="s">
        <v>139</v>
      </c>
      <c r="L273" s="45"/>
      <c r="M273" s="226" t="s">
        <v>1</v>
      </c>
      <c r="N273" s="227" t="s">
        <v>41</v>
      </c>
      <c r="O273" s="92"/>
      <c r="P273" s="228">
        <f>O273*H273</f>
        <v>0</v>
      </c>
      <c r="Q273" s="228">
        <v>0.00097999999999999997</v>
      </c>
      <c r="R273" s="228">
        <f>Q273*H273</f>
        <v>0.64474199999999993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249</v>
      </c>
      <c r="AT273" s="230" t="s">
        <v>135</v>
      </c>
      <c r="AU273" s="230" t="s">
        <v>86</v>
      </c>
      <c r="AY273" s="18" t="s">
        <v>133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84</v>
      </c>
      <c r="BK273" s="231">
        <f>ROUND(I273*H273,2)</f>
        <v>0</v>
      </c>
      <c r="BL273" s="18" t="s">
        <v>249</v>
      </c>
      <c r="BM273" s="230" t="s">
        <v>431</v>
      </c>
    </row>
    <row r="274" s="2" customFormat="1">
      <c r="A274" s="39"/>
      <c r="B274" s="40"/>
      <c r="C274" s="41"/>
      <c r="D274" s="232" t="s">
        <v>142</v>
      </c>
      <c r="E274" s="41"/>
      <c r="F274" s="233" t="s">
        <v>432</v>
      </c>
      <c r="G274" s="41"/>
      <c r="H274" s="41"/>
      <c r="I274" s="234"/>
      <c r="J274" s="41"/>
      <c r="K274" s="41"/>
      <c r="L274" s="45"/>
      <c r="M274" s="235"/>
      <c r="N274" s="236"/>
      <c r="O274" s="92"/>
      <c r="P274" s="92"/>
      <c r="Q274" s="92"/>
      <c r="R274" s="92"/>
      <c r="S274" s="92"/>
      <c r="T274" s="93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142</v>
      </c>
      <c r="AU274" s="18" t="s">
        <v>86</v>
      </c>
    </row>
    <row r="275" s="12" customFormat="1" ht="25.92" customHeight="1">
      <c r="A275" s="12"/>
      <c r="B275" s="203"/>
      <c r="C275" s="204"/>
      <c r="D275" s="205" t="s">
        <v>75</v>
      </c>
      <c r="E275" s="206" t="s">
        <v>433</v>
      </c>
      <c r="F275" s="206" t="s">
        <v>434</v>
      </c>
      <c r="G275" s="204"/>
      <c r="H275" s="204"/>
      <c r="I275" s="207"/>
      <c r="J275" s="208">
        <f>BK275</f>
        <v>0</v>
      </c>
      <c r="K275" s="204"/>
      <c r="L275" s="209"/>
      <c r="M275" s="210"/>
      <c r="N275" s="211"/>
      <c r="O275" s="211"/>
      <c r="P275" s="212">
        <f>P276+P297+P300</f>
        <v>0</v>
      </c>
      <c r="Q275" s="211"/>
      <c r="R275" s="212">
        <f>R276+R297+R300</f>
        <v>0</v>
      </c>
      <c r="S275" s="211"/>
      <c r="T275" s="213">
        <f>T276+T297+T300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14" t="s">
        <v>162</v>
      </c>
      <c r="AT275" s="215" t="s">
        <v>75</v>
      </c>
      <c r="AU275" s="215" t="s">
        <v>76</v>
      </c>
      <c r="AY275" s="214" t="s">
        <v>133</v>
      </c>
      <c r="BK275" s="216">
        <f>BK276+BK297+BK300</f>
        <v>0</v>
      </c>
    </row>
    <row r="276" s="12" customFormat="1" ht="22.8" customHeight="1">
      <c r="A276" s="12"/>
      <c r="B276" s="203"/>
      <c r="C276" s="204"/>
      <c r="D276" s="205" t="s">
        <v>75</v>
      </c>
      <c r="E276" s="217" t="s">
        <v>435</v>
      </c>
      <c r="F276" s="217" t="s">
        <v>436</v>
      </c>
      <c r="G276" s="204"/>
      <c r="H276" s="204"/>
      <c r="I276" s="207"/>
      <c r="J276" s="218">
        <f>BK276</f>
        <v>0</v>
      </c>
      <c r="K276" s="204"/>
      <c r="L276" s="209"/>
      <c r="M276" s="210"/>
      <c r="N276" s="211"/>
      <c r="O276" s="211"/>
      <c r="P276" s="212">
        <f>SUM(P277:P296)</f>
        <v>0</v>
      </c>
      <c r="Q276" s="211"/>
      <c r="R276" s="212">
        <f>SUM(R277:R296)</f>
        <v>0</v>
      </c>
      <c r="S276" s="211"/>
      <c r="T276" s="213">
        <f>SUM(T277:T296)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14" t="s">
        <v>162</v>
      </c>
      <c r="AT276" s="215" t="s">
        <v>75</v>
      </c>
      <c r="AU276" s="215" t="s">
        <v>84</v>
      </c>
      <c r="AY276" s="214" t="s">
        <v>133</v>
      </c>
      <c r="BK276" s="216">
        <f>SUM(BK277:BK296)</f>
        <v>0</v>
      </c>
    </row>
    <row r="277" s="2" customFormat="1" ht="16.5" customHeight="1">
      <c r="A277" s="39"/>
      <c r="B277" s="40"/>
      <c r="C277" s="219" t="s">
        <v>437</v>
      </c>
      <c r="D277" s="219" t="s">
        <v>135</v>
      </c>
      <c r="E277" s="220" t="s">
        <v>438</v>
      </c>
      <c r="F277" s="221" t="s">
        <v>439</v>
      </c>
      <c r="G277" s="222" t="s">
        <v>176</v>
      </c>
      <c r="H277" s="223">
        <v>1</v>
      </c>
      <c r="I277" s="224"/>
      <c r="J277" s="225">
        <f>ROUND(I277*H277,2)</f>
        <v>0</v>
      </c>
      <c r="K277" s="221" t="s">
        <v>139</v>
      </c>
      <c r="L277" s="45"/>
      <c r="M277" s="226" t="s">
        <v>1</v>
      </c>
      <c r="N277" s="227" t="s">
        <v>41</v>
      </c>
      <c r="O277" s="92"/>
      <c r="P277" s="228">
        <f>O277*H277</f>
        <v>0</v>
      </c>
      <c r="Q277" s="228">
        <v>0</v>
      </c>
      <c r="R277" s="228">
        <f>Q277*H277</f>
        <v>0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440</v>
      </c>
      <c r="AT277" s="230" t="s">
        <v>135</v>
      </c>
      <c r="AU277" s="230" t="s">
        <v>86</v>
      </c>
      <c r="AY277" s="18" t="s">
        <v>133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84</v>
      </c>
      <c r="BK277" s="231">
        <f>ROUND(I277*H277,2)</f>
        <v>0</v>
      </c>
      <c r="BL277" s="18" t="s">
        <v>440</v>
      </c>
      <c r="BM277" s="230" t="s">
        <v>441</v>
      </c>
    </row>
    <row r="278" s="2" customFormat="1">
      <c r="A278" s="39"/>
      <c r="B278" s="40"/>
      <c r="C278" s="41"/>
      <c r="D278" s="232" t="s">
        <v>142</v>
      </c>
      <c r="E278" s="41"/>
      <c r="F278" s="233" t="s">
        <v>442</v>
      </c>
      <c r="G278" s="41"/>
      <c r="H278" s="41"/>
      <c r="I278" s="234"/>
      <c r="J278" s="41"/>
      <c r="K278" s="41"/>
      <c r="L278" s="45"/>
      <c r="M278" s="235"/>
      <c r="N278" s="236"/>
      <c r="O278" s="92"/>
      <c r="P278" s="92"/>
      <c r="Q278" s="92"/>
      <c r="R278" s="92"/>
      <c r="S278" s="92"/>
      <c r="T278" s="93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142</v>
      </c>
      <c r="AU278" s="18" t="s">
        <v>86</v>
      </c>
    </row>
    <row r="279" s="2" customFormat="1" ht="16.5" customHeight="1">
      <c r="A279" s="39"/>
      <c r="B279" s="40"/>
      <c r="C279" s="219" t="s">
        <v>443</v>
      </c>
      <c r="D279" s="219" t="s">
        <v>135</v>
      </c>
      <c r="E279" s="220" t="s">
        <v>444</v>
      </c>
      <c r="F279" s="221" t="s">
        <v>445</v>
      </c>
      <c r="G279" s="222" t="s">
        <v>176</v>
      </c>
      <c r="H279" s="223">
        <v>1</v>
      </c>
      <c r="I279" s="224"/>
      <c r="J279" s="225">
        <f>ROUND(I279*H279,2)</f>
        <v>0</v>
      </c>
      <c r="K279" s="221" t="s">
        <v>139</v>
      </c>
      <c r="L279" s="45"/>
      <c r="M279" s="226" t="s">
        <v>1</v>
      </c>
      <c r="N279" s="227" t="s">
        <v>41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440</v>
      </c>
      <c r="AT279" s="230" t="s">
        <v>135</v>
      </c>
      <c r="AU279" s="230" t="s">
        <v>86</v>
      </c>
      <c r="AY279" s="18" t="s">
        <v>133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84</v>
      </c>
      <c r="BK279" s="231">
        <f>ROUND(I279*H279,2)</f>
        <v>0</v>
      </c>
      <c r="BL279" s="18" t="s">
        <v>440</v>
      </c>
      <c r="BM279" s="230" t="s">
        <v>446</v>
      </c>
    </row>
    <row r="280" s="2" customFormat="1">
      <c r="A280" s="39"/>
      <c r="B280" s="40"/>
      <c r="C280" s="41"/>
      <c r="D280" s="232" t="s">
        <v>142</v>
      </c>
      <c r="E280" s="41"/>
      <c r="F280" s="233" t="s">
        <v>447</v>
      </c>
      <c r="G280" s="41"/>
      <c r="H280" s="41"/>
      <c r="I280" s="234"/>
      <c r="J280" s="41"/>
      <c r="K280" s="41"/>
      <c r="L280" s="45"/>
      <c r="M280" s="235"/>
      <c r="N280" s="236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142</v>
      </c>
      <c r="AU280" s="18" t="s">
        <v>86</v>
      </c>
    </row>
    <row r="281" s="2" customFormat="1" ht="16.5" customHeight="1">
      <c r="A281" s="39"/>
      <c r="B281" s="40"/>
      <c r="C281" s="219" t="s">
        <v>448</v>
      </c>
      <c r="D281" s="219" t="s">
        <v>135</v>
      </c>
      <c r="E281" s="220" t="s">
        <v>449</v>
      </c>
      <c r="F281" s="221" t="s">
        <v>450</v>
      </c>
      <c r="G281" s="222" t="s">
        <v>176</v>
      </c>
      <c r="H281" s="223">
        <v>1</v>
      </c>
      <c r="I281" s="224"/>
      <c r="J281" s="225">
        <f>ROUND(I281*H281,2)</f>
        <v>0</v>
      </c>
      <c r="K281" s="221" t="s">
        <v>139</v>
      </c>
      <c r="L281" s="45"/>
      <c r="M281" s="226" t="s">
        <v>1</v>
      </c>
      <c r="N281" s="227" t="s">
        <v>41</v>
      </c>
      <c r="O281" s="92"/>
      <c r="P281" s="228">
        <f>O281*H281</f>
        <v>0</v>
      </c>
      <c r="Q281" s="228">
        <v>0</v>
      </c>
      <c r="R281" s="228">
        <f>Q281*H281</f>
        <v>0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440</v>
      </c>
      <c r="AT281" s="230" t="s">
        <v>135</v>
      </c>
      <c r="AU281" s="230" t="s">
        <v>86</v>
      </c>
      <c r="AY281" s="18" t="s">
        <v>133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84</v>
      </c>
      <c r="BK281" s="231">
        <f>ROUND(I281*H281,2)</f>
        <v>0</v>
      </c>
      <c r="BL281" s="18" t="s">
        <v>440</v>
      </c>
      <c r="BM281" s="230" t="s">
        <v>451</v>
      </c>
    </row>
    <row r="282" s="2" customFormat="1">
      <c r="A282" s="39"/>
      <c r="B282" s="40"/>
      <c r="C282" s="41"/>
      <c r="D282" s="232" t="s">
        <v>142</v>
      </c>
      <c r="E282" s="41"/>
      <c r="F282" s="233" t="s">
        <v>452</v>
      </c>
      <c r="G282" s="41"/>
      <c r="H282" s="41"/>
      <c r="I282" s="234"/>
      <c r="J282" s="41"/>
      <c r="K282" s="41"/>
      <c r="L282" s="45"/>
      <c r="M282" s="235"/>
      <c r="N282" s="236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142</v>
      </c>
      <c r="AU282" s="18" t="s">
        <v>86</v>
      </c>
    </row>
    <row r="283" s="2" customFormat="1" ht="16.5" customHeight="1">
      <c r="A283" s="39"/>
      <c r="B283" s="40"/>
      <c r="C283" s="219" t="s">
        <v>453</v>
      </c>
      <c r="D283" s="219" t="s">
        <v>135</v>
      </c>
      <c r="E283" s="220" t="s">
        <v>454</v>
      </c>
      <c r="F283" s="221" t="s">
        <v>455</v>
      </c>
      <c r="G283" s="222" t="s">
        <v>176</v>
      </c>
      <c r="H283" s="223">
        <v>1</v>
      </c>
      <c r="I283" s="224"/>
      <c r="J283" s="225">
        <f>ROUND(I283*H283,2)</f>
        <v>0</v>
      </c>
      <c r="K283" s="221" t="s">
        <v>139</v>
      </c>
      <c r="L283" s="45"/>
      <c r="M283" s="226" t="s">
        <v>1</v>
      </c>
      <c r="N283" s="227" t="s">
        <v>41</v>
      </c>
      <c r="O283" s="92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440</v>
      </c>
      <c r="AT283" s="230" t="s">
        <v>135</v>
      </c>
      <c r="AU283" s="230" t="s">
        <v>86</v>
      </c>
      <c r="AY283" s="18" t="s">
        <v>133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84</v>
      </c>
      <c r="BK283" s="231">
        <f>ROUND(I283*H283,2)</f>
        <v>0</v>
      </c>
      <c r="BL283" s="18" t="s">
        <v>440</v>
      </c>
      <c r="BM283" s="230" t="s">
        <v>456</v>
      </c>
    </row>
    <row r="284" s="2" customFormat="1">
      <c r="A284" s="39"/>
      <c r="B284" s="40"/>
      <c r="C284" s="41"/>
      <c r="D284" s="232" t="s">
        <v>142</v>
      </c>
      <c r="E284" s="41"/>
      <c r="F284" s="233" t="s">
        <v>457</v>
      </c>
      <c r="G284" s="41"/>
      <c r="H284" s="41"/>
      <c r="I284" s="234"/>
      <c r="J284" s="41"/>
      <c r="K284" s="41"/>
      <c r="L284" s="45"/>
      <c r="M284" s="235"/>
      <c r="N284" s="236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142</v>
      </c>
      <c r="AU284" s="18" t="s">
        <v>86</v>
      </c>
    </row>
    <row r="285" s="2" customFormat="1" ht="16.5" customHeight="1">
      <c r="A285" s="39"/>
      <c r="B285" s="40"/>
      <c r="C285" s="219" t="s">
        <v>458</v>
      </c>
      <c r="D285" s="219" t="s">
        <v>135</v>
      </c>
      <c r="E285" s="220" t="s">
        <v>459</v>
      </c>
      <c r="F285" s="221" t="s">
        <v>460</v>
      </c>
      <c r="G285" s="222" t="s">
        <v>188</v>
      </c>
      <c r="H285" s="223">
        <v>65</v>
      </c>
      <c r="I285" s="224"/>
      <c r="J285" s="225">
        <f>ROUND(I285*H285,2)</f>
        <v>0</v>
      </c>
      <c r="K285" s="221" t="s">
        <v>139</v>
      </c>
      <c r="L285" s="45"/>
      <c r="M285" s="226" t="s">
        <v>1</v>
      </c>
      <c r="N285" s="227" t="s">
        <v>41</v>
      </c>
      <c r="O285" s="92"/>
      <c r="P285" s="228">
        <f>O285*H285</f>
        <v>0</v>
      </c>
      <c r="Q285" s="228">
        <v>0</v>
      </c>
      <c r="R285" s="228">
        <f>Q285*H285</f>
        <v>0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440</v>
      </c>
      <c r="AT285" s="230" t="s">
        <v>135</v>
      </c>
      <c r="AU285" s="230" t="s">
        <v>86</v>
      </c>
      <c r="AY285" s="18" t="s">
        <v>133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84</v>
      </c>
      <c r="BK285" s="231">
        <f>ROUND(I285*H285,2)</f>
        <v>0</v>
      </c>
      <c r="BL285" s="18" t="s">
        <v>440</v>
      </c>
      <c r="BM285" s="230" t="s">
        <v>461</v>
      </c>
    </row>
    <row r="286" s="2" customFormat="1">
      <c r="A286" s="39"/>
      <c r="B286" s="40"/>
      <c r="C286" s="41"/>
      <c r="D286" s="232" t="s">
        <v>142</v>
      </c>
      <c r="E286" s="41"/>
      <c r="F286" s="233" t="s">
        <v>462</v>
      </c>
      <c r="G286" s="41"/>
      <c r="H286" s="41"/>
      <c r="I286" s="234"/>
      <c r="J286" s="41"/>
      <c r="K286" s="41"/>
      <c r="L286" s="45"/>
      <c r="M286" s="235"/>
      <c r="N286" s="236"/>
      <c r="O286" s="92"/>
      <c r="P286" s="92"/>
      <c r="Q286" s="92"/>
      <c r="R286" s="92"/>
      <c r="S286" s="92"/>
      <c r="T286" s="93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142</v>
      </c>
      <c r="AU286" s="18" t="s">
        <v>86</v>
      </c>
    </row>
    <row r="287" s="2" customFormat="1" ht="16.5" customHeight="1">
      <c r="A287" s="39"/>
      <c r="B287" s="40"/>
      <c r="C287" s="219" t="s">
        <v>463</v>
      </c>
      <c r="D287" s="219" t="s">
        <v>135</v>
      </c>
      <c r="E287" s="220" t="s">
        <v>464</v>
      </c>
      <c r="F287" s="221" t="s">
        <v>465</v>
      </c>
      <c r="G287" s="222" t="s">
        <v>176</v>
      </c>
      <c r="H287" s="223">
        <v>1</v>
      </c>
      <c r="I287" s="224"/>
      <c r="J287" s="225">
        <f>ROUND(I287*H287,2)</f>
        <v>0</v>
      </c>
      <c r="K287" s="221" t="s">
        <v>139</v>
      </c>
      <c r="L287" s="45"/>
      <c r="M287" s="226" t="s">
        <v>1</v>
      </c>
      <c r="N287" s="227" t="s">
        <v>41</v>
      </c>
      <c r="O287" s="92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440</v>
      </c>
      <c r="AT287" s="230" t="s">
        <v>135</v>
      </c>
      <c r="AU287" s="230" t="s">
        <v>86</v>
      </c>
      <c r="AY287" s="18" t="s">
        <v>133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84</v>
      </c>
      <c r="BK287" s="231">
        <f>ROUND(I287*H287,2)</f>
        <v>0</v>
      </c>
      <c r="BL287" s="18" t="s">
        <v>440</v>
      </c>
      <c r="BM287" s="230" t="s">
        <v>466</v>
      </c>
    </row>
    <row r="288" s="2" customFormat="1">
      <c r="A288" s="39"/>
      <c r="B288" s="40"/>
      <c r="C288" s="41"/>
      <c r="D288" s="232" t="s">
        <v>142</v>
      </c>
      <c r="E288" s="41"/>
      <c r="F288" s="233" t="s">
        <v>467</v>
      </c>
      <c r="G288" s="41"/>
      <c r="H288" s="41"/>
      <c r="I288" s="234"/>
      <c r="J288" s="41"/>
      <c r="K288" s="41"/>
      <c r="L288" s="45"/>
      <c r="M288" s="235"/>
      <c r="N288" s="236"/>
      <c r="O288" s="92"/>
      <c r="P288" s="92"/>
      <c r="Q288" s="92"/>
      <c r="R288" s="92"/>
      <c r="S288" s="92"/>
      <c r="T288" s="93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142</v>
      </c>
      <c r="AU288" s="18" t="s">
        <v>86</v>
      </c>
    </row>
    <row r="289" s="2" customFormat="1" ht="16.5" customHeight="1">
      <c r="A289" s="39"/>
      <c r="B289" s="40"/>
      <c r="C289" s="219" t="s">
        <v>468</v>
      </c>
      <c r="D289" s="219" t="s">
        <v>135</v>
      </c>
      <c r="E289" s="220" t="s">
        <v>469</v>
      </c>
      <c r="F289" s="221" t="s">
        <v>470</v>
      </c>
      <c r="G289" s="222" t="s">
        <v>176</v>
      </c>
      <c r="H289" s="223">
        <v>1</v>
      </c>
      <c r="I289" s="224"/>
      <c r="J289" s="225">
        <f>ROUND(I289*H289,2)</f>
        <v>0</v>
      </c>
      <c r="K289" s="221" t="s">
        <v>139</v>
      </c>
      <c r="L289" s="45"/>
      <c r="M289" s="226" t="s">
        <v>1</v>
      </c>
      <c r="N289" s="227" t="s">
        <v>41</v>
      </c>
      <c r="O289" s="92"/>
      <c r="P289" s="228">
        <f>O289*H289</f>
        <v>0</v>
      </c>
      <c r="Q289" s="228">
        <v>0</v>
      </c>
      <c r="R289" s="228">
        <f>Q289*H289</f>
        <v>0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440</v>
      </c>
      <c r="AT289" s="230" t="s">
        <v>135</v>
      </c>
      <c r="AU289" s="230" t="s">
        <v>86</v>
      </c>
      <c r="AY289" s="18" t="s">
        <v>133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84</v>
      </c>
      <c r="BK289" s="231">
        <f>ROUND(I289*H289,2)</f>
        <v>0</v>
      </c>
      <c r="BL289" s="18" t="s">
        <v>440</v>
      </c>
      <c r="BM289" s="230" t="s">
        <v>471</v>
      </c>
    </row>
    <row r="290" s="2" customFormat="1">
      <c r="A290" s="39"/>
      <c r="B290" s="40"/>
      <c r="C290" s="41"/>
      <c r="D290" s="232" t="s">
        <v>142</v>
      </c>
      <c r="E290" s="41"/>
      <c r="F290" s="233" t="s">
        <v>472</v>
      </c>
      <c r="G290" s="41"/>
      <c r="H290" s="41"/>
      <c r="I290" s="234"/>
      <c r="J290" s="41"/>
      <c r="K290" s="41"/>
      <c r="L290" s="45"/>
      <c r="M290" s="235"/>
      <c r="N290" s="236"/>
      <c r="O290" s="92"/>
      <c r="P290" s="92"/>
      <c r="Q290" s="92"/>
      <c r="R290" s="92"/>
      <c r="S290" s="92"/>
      <c r="T290" s="93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142</v>
      </c>
      <c r="AU290" s="18" t="s">
        <v>86</v>
      </c>
    </row>
    <row r="291" s="2" customFormat="1" ht="16.5" customHeight="1">
      <c r="A291" s="39"/>
      <c r="B291" s="40"/>
      <c r="C291" s="219" t="s">
        <v>473</v>
      </c>
      <c r="D291" s="219" t="s">
        <v>135</v>
      </c>
      <c r="E291" s="220" t="s">
        <v>474</v>
      </c>
      <c r="F291" s="221" t="s">
        <v>475</v>
      </c>
      <c r="G291" s="222" t="s">
        <v>176</v>
      </c>
      <c r="H291" s="223">
        <v>1</v>
      </c>
      <c r="I291" s="224"/>
      <c r="J291" s="225">
        <f>ROUND(I291*H291,2)</f>
        <v>0</v>
      </c>
      <c r="K291" s="221" t="s">
        <v>139</v>
      </c>
      <c r="L291" s="45"/>
      <c r="M291" s="226" t="s">
        <v>1</v>
      </c>
      <c r="N291" s="227" t="s">
        <v>41</v>
      </c>
      <c r="O291" s="92"/>
      <c r="P291" s="228">
        <f>O291*H291</f>
        <v>0</v>
      </c>
      <c r="Q291" s="228">
        <v>0</v>
      </c>
      <c r="R291" s="228">
        <f>Q291*H291</f>
        <v>0</v>
      </c>
      <c r="S291" s="228">
        <v>0</v>
      </c>
      <c r="T291" s="22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440</v>
      </c>
      <c r="AT291" s="230" t="s">
        <v>135</v>
      </c>
      <c r="AU291" s="230" t="s">
        <v>86</v>
      </c>
      <c r="AY291" s="18" t="s">
        <v>133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84</v>
      </c>
      <c r="BK291" s="231">
        <f>ROUND(I291*H291,2)</f>
        <v>0</v>
      </c>
      <c r="BL291" s="18" t="s">
        <v>440</v>
      </c>
      <c r="BM291" s="230" t="s">
        <v>476</v>
      </c>
    </row>
    <row r="292" s="2" customFormat="1">
      <c r="A292" s="39"/>
      <c r="B292" s="40"/>
      <c r="C292" s="41"/>
      <c r="D292" s="232" t="s">
        <v>142</v>
      </c>
      <c r="E292" s="41"/>
      <c r="F292" s="233" t="s">
        <v>477</v>
      </c>
      <c r="G292" s="41"/>
      <c r="H292" s="41"/>
      <c r="I292" s="234"/>
      <c r="J292" s="41"/>
      <c r="K292" s="41"/>
      <c r="L292" s="45"/>
      <c r="M292" s="235"/>
      <c r="N292" s="236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142</v>
      </c>
      <c r="AU292" s="18" t="s">
        <v>86</v>
      </c>
    </row>
    <row r="293" s="2" customFormat="1" ht="16.5" customHeight="1">
      <c r="A293" s="39"/>
      <c r="B293" s="40"/>
      <c r="C293" s="219" t="s">
        <v>478</v>
      </c>
      <c r="D293" s="219" t="s">
        <v>135</v>
      </c>
      <c r="E293" s="220" t="s">
        <v>479</v>
      </c>
      <c r="F293" s="221" t="s">
        <v>480</v>
      </c>
      <c r="G293" s="222" t="s">
        <v>181</v>
      </c>
      <c r="H293" s="223">
        <v>50</v>
      </c>
      <c r="I293" s="224"/>
      <c r="J293" s="225">
        <f>ROUND(I293*H293,2)</f>
        <v>0</v>
      </c>
      <c r="K293" s="221" t="s">
        <v>139</v>
      </c>
      <c r="L293" s="45"/>
      <c r="M293" s="226" t="s">
        <v>1</v>
      </c>
      <c r="N293" s="227" t="s">
        <v>41</v>
      </c>
      <c r="O293" s="92"/>
      <c r="P293" s="228">
        <f>O293*H293</f>
        <v>0</v>
      </c>
      <c r="Q293" s="228">
        <v>0</v>
      </c>
      <c r="R293" s="228">
        <f>Q293*H293</f>
        <v>0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440</v>
      </c>
      <c r="AT293" s="230" t="s">
        <v>135</v>
      </c>
      <c r="AU293" s="230" t="s">
        <v>86</v>
      </c>
      <c r="AY293" s="18" t="s">
        <v>133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84</v>
      </c>
      <c r="BK293" s="231">
        <f>ROUND(I293*H293,2)</f>
        <v>0</v>
      </c>
      <c r="BL293" s="18" t="s">
        <v>440</v>
      </c>
      <c r="BM293" s="230" t="s">
        <v>481</v>
      </c>
    </row>
    <row r="294" s="2" customFormat="1">
      <c r="A294" s="39"/>
      <c r="B294" s="40"/>
      <c r="C294" s="41"/>
      <c r="D294" s="232" t="s">
        <v>142</v>
      </c>
      <c r="E294" s="41"/>
      <c r="F294" s="233" t="s">
        <v>482</v>
      </c>
      <c r="G294" s="41"/>
      <c r="H294" s="41"/>
      <c r="I294" s="234"/>
      <c r="J294" s="41"/>
      <c r="K294" s="41"/>
      <c r="L294" s="45"/>
      <c r="M294" s="235"/>
      <c r="N294" s="236"/>
      <c r="O294" s="92"/>
      <c r="P294" s="92"/>
      <c r="Q294" s="92"/>
      <c r="R294" s="92"/>
      <c r="S294" s="92"/>
      <c r="T294" s="93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142</v>
      </c>
      <c r="AU294" s="18" t="s">
        <v>86</v>
      </c>
    </row>
    <row r="295" s="2" customFormat="1" ht="16.5" customHeight="1">
      <c r="A295" s="39"/>
      <c r="B295" s="40"/>
      <c r="C295" s="219" t="s">
        <v>483</v>
      </c>
      <c r="D295" s="219" t="s">
        <v>135</v>
      </c>
      <c r="E295" s="220" t="s">
        <v>484</v>
      </c>
      <c r="F295" s="221" t="s">
        <v>485</v>
      </c>
      <c r="G295" s="222" t="s">
        <v>176</v>
      </c>
      <c r="H295" s="223">
        <v>1</v>
      </c>
      <c r="I295" s="224"/>
      <c r="J295" s="225">
        <f>ROUND(I295*H295,2)</f>
        <v>0</v>
      </c>
      <c r="K295" s="221" t="s">
        <v>139</v>
      </c>
      <c r="L295" s="45"/>
      <c r="M295" s="226" t="s">
        <v>1</v>
      </c>
      <c r="N295" s="227" t="s">
        <v>41</v>
      </c>
      <c r="O295" s="92"/>
      <c r="P295" s="228">
        <f>O295*H295</f>
        <v>0</v>
      </c>
      <c r="Q295" s="228">
        <v>0</v>
      </c>
      <c r="R295" s="228">
        <f>Q295*H295</f>
        <v>0</v>
      </c>
      <c r="S295" s="228">
        <v>0</v>
      </c>
      <c r="T295" s="22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0" t="s">
        <v>440</v>
      </c>
      <c r="AT295" s="230" t="s">
        <v>135</v>
      </c>
      <c r="AU295" s="230" t="s">
        <v>86</v>
      </c>
      <c r="AY295" s="18" t="s">
        <v>133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8" t="s">
        <v>84</v>
      </c>
      <c r="BK295" s="231">
        <f>ROUND(I295*H295,2)</f>
        <v>0</v>
      </c>
      <c r="BL295" s="18" t="s">
        <v>440</v>
      </c>
      <c r="BM295" s="230" t="s">
        <v>486</v>
      </c>
    </row>
    <row r="296" s="2" customFormat="1">
      <c r="A296" s="39"/>
      <c r="B296" s="40"/>
      <c r="C296" s="41"/>
      <c r="D296" s="232" t="s">
        <v>142</v>
      </c>
      <c r="E296" s="41"/>
      <c r="F296" s="233" t="s">
        <v>487</v>
      </c>
      <c r="G296" s="41"/>
      <c r="H296" s="41"/>
      <c r="I296" s="234"/>
      <c r="J296" s="41"/>
      <c r="K296" s="41"/>
      <c r="L296" s="45"/>
      <c r="M296" s="235"/>
      <c r="N296" s="236"/>
      <c r="O296" s="92"/>
      <c r="P296" s="92"/>
      <c r="Q296" s="92"/>
      <c r="R296" s="92"/>
      <c r="S296" s="92"/>
      <c r="T296" s="93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142</v>
      </c>
      <c r="AU296" s="18" t="s">
        <v>86</v>
      </c>
    </row>
    <row r="297" s="12" customFormat="1" ht="22.8" customHeight="1">
      <c r="A297" s="12"/>
      <c r="B297" s="203"/>
      <c r="C297" s="204"/>
      <c r="D297" s="205" t="s">
        <v>75</v>
      </c>
      <c r="E297" s="217" t="s">
        <v>488</v>
      </c>
      <c r="F297" s="217" t="s">
        <v>489</v>
      </c>
      <c r="G297" s="204"/>
      <c r="H297" s="204"/>
      <c r="I297" s="207"/>
      <c r="J297" s="218">
        <f>BK297</f>
        <v>0</v>
      </c>
      <c r="K297" s="204"/>
      <c r="L297" s="209"/>
      <c r="M297" s="210"/>
      <c r="N297" s="211"/>
      <c r="O297" s="211"/>
      <c r="P297" s="212">
        <f>SUM(P298:P299)</f>
        <v>0</v>
      </c>
      <c r="Q297" s="211"/>
      <c r="R297" s="212">
        <f>SUM(R298:R299)</f>
        <v>0</v>
      </c>
      <c r="S297" s="211"/>
      <c r="T297" s="213">
        <f>SUM(T298:T299)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14" t="s">
        <v>162</v>
      </c>
      <c r="AT297" s="215" t="s">
        <v>75</v>
      </c>
      <c r="AU297" s="215" t="s">
        <v>84</v>
      </c>
      <c r="AY297" s="214" t="s">
        <v>133</v>
      </c>
      <c r="BK297" s="216">
        <f>SUM(BK298:BK299)</f>
        <v>0</v>
      </c>
    </row>
    <row r="298" s="2" customFormat="1" ht="24.15" customHeight="1">
      <c r="A298" s="39"/>
      <c r="B298" s="40"/>
      <c r="C298" s="219" t="s">
        <v>490</v>
      </c>
      <c r="D298" s="219" t="s">
        <v>135</v>
      </c>
      <c r="E298" s="220" t="s">
        <v>491</v>
      </c>
      <c r="F298" s="221" t="s">
        <v>492</v>
      </c>
      <c r="G298" s="222" t="s">
        <v>493</v>
      </c>
      <c r="H298" s="223">
        <v>1</v>
      </c>
      <c r="I298" s="224"/>
      <c r="J298" s="225">
        <f>ROUND(I298*H298,2)</f>
        <v>0</v>
      </c>
      <c r="K298" s="221" t="s">
        <v>203</v>
      </c>
      <c r="L298" s="45"/>
      <c r="M298" s="226" t="s">
        <v>1</v>
      </c>
      <c r="N298" s="227" t="s">
        <v>41</v>
      </c>
      <c r="O298" s="92"/>
      <c r="P298" s="228">
        <f>O298*H298</f>
        <v>0</v>
      </c>
      <c r="Q298" s="228">
        <v>0</v>
      </c>
      <c r="R298" s="228">
        <f>Q298*H298</f>
        <v>0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440</v>
      </c>
      <c r="AT298" s="230" t="s">
        <v>135</v>
      </c>
      <c r="AU298" s="230" t="s">
        <v>86</v>
      </c>
      <c r="AY298" s="18" t="s">
        <v>133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84</v>
      </c>
      <c r="BK298" s="231">
        <f>ROUND(I298*H298,2)</f>
        <v>0</v>
      </c>
      <c r="BL298" s="18" t="s">
        <v>440</v>
      </c>
      <c r="BM298" s="230" t="s">
        <v>494</v>
      </c>
    </row>
    <row r="299" s="2" customFormat="1">
      <c r="A299" s="39"/>
      <c r="B299" s="40"/>
      <c r="C299" s="41"/>
      <c r="D299" s="232" t="s">
        <v>142</v>
      </c>
      <c r="E299" s="41"/>
      <c r="F299" s="233" t="s">
        <v>495</v>
      </c>
      <c r="G299" s="41"/>
      <c r="H299" s="41"/>
      <c r="I299" s="234"/>
      <c r="J299" s="41"/>
      <c r="K299" s="41"/>
      <c r="L299" s="45"/>
      <c r="M299" s="235"/>
      <c r="N299" s="236"/>
      <c r="O299" s="92"/>
      <c r="P299" s="92"/>
      <c r="Q299" s="92"/>
      <c r="R299" s="92"/>
      <c r="S299" s="92"/>
      <c r="T299" s="93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142</v>
      </c>
      <c r="AU299" s="18" t="s">
        <v>86</v>
      </c>
    </row>
    <row r="300" s="12" customFormat="1" ht="22.8" customHeight="1">
      <c r="A300" s="12"/>
      <c r="B300" s="203"/>
      <c r="C300" s="204"/>
      <c r="D300" s="205" t="s">
        <v>75</v>
      </c>
      <c r="E300" s="217" t="s">
        <v>496</v>
      </c>
      <c r="F300" s="217" t="s">
        <v>497</v>
      </c>
      <c r="G300" s="204"/>
      <c r="H300" s="204"/>
      <c r="I300" s="207"/>
      <c r="J300" s="218">
        <f>BK300</f>
        <v>0</v>
      </c>
      <c r="K300" s="204"/>
      <c r="L300" s="209"/>
      <c r="M300" s="210"/>
      <c r="N300" s="211"/>
      <c r="O300" s="211"/>
      <c r="P300" s="212">
        <f>SUM(P301:P305)</f>
        <v>0</v>
      </c>
      <c r="Q300" s="211"/>
      <c r="R300" s="212">
        <f>SUM(R301:R305)</f>
        <v>0</v>
      </c>
      <c r="S300" s="211"/>
      <c r="T300" s="213">
        <f>SUM(T301:T305)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14" t="s">
        <v>162</v>
      </c>
      <c r="AT300" s="215" t="s">
        <v>75</v>
      </c>
      <c r="AU300" s="215" t="s">
        <v>84</v>
      </c>
      <c r="AY300" s="214" t="s">
        <v>133</v>
      </c>
      <c r="BK300" s="216">
        <f>SUM(BK301:BK305)</f>
        <v>0</v>
      </c>
    </row>
    <row r="301" s="2" customFormat="1" ht="16.5" customHeight="1">
      <c r="A301" s="39"/>
      <c r="B301" s="40"/>
      <c r="C301" s="219" t="s">
        <v>498</v>
      </c>
      <c r="D301" s="219" t="s">
        <v>135</v>
      </c>
      <c r="E301" s="220" t="s">
        <v>499</v>
      </c>
      <c r="F301" s="221" t="s">
        <v>500</v>
      </c>
      <c r="G301" s="222" t="s">
        <v>176</v>
      </c>
      <c r="H301" s="223">
        <v>1</v>
      </c>
      <c r="I301" s="224"/>
      <c r="J301" s="225">
        <f>ROUND(I301*H301,2)</f>
        <v>0</v>
      </c>
      <c r="K301" s="221" t="s">
        <v>139</v>
      </c>
      <c r="L301" s="45"/>
      <c r="M301" s="226" t="s">
        <v>1</v>
      </c>
      <c r="N301" s="227" t="s">
        <v>41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440</v>
      </c>
      <c r="AT301" s="230" t="s">
        <v>135</v>
      </c>
      <c r="AU301" s="230" t="s">
        <v>86</v>
      </c>
      <c r="AY301" s="18" t="s">
        <v>133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84</v>
      </c>
      <c r="BK301" s="231">
        <f>ROUND(I301*H301,2)</f>
        <v>0</v>
      </c>
      <c r="BL301" s="18" t="s">
        <v>440</v>
      </c>
      <c r="BM301" s="230" t="s">
        <v>501</v>
      </c>
    </row>
    <row r="302" s="2" customFormat="1">
      <c r="A302" s="39"/>
      <c r="B302" s="40"/>
      <c r="C302" s="41"/>
      <c r="D302" s="232" t="s">
        <v>142</v>
      </c>
      <c r="E302" s="41"/>
      <c r="F302" s="233" t="s">
        <v>502</v>
      </c>
      <c r="G302" s="41"/>
      <c r="H302" s="41"/>
      <c r="I302" s="234"/>
      <c r="J302" s="41"/>
      <c r="K302" s="41"/>
      <c r="L302" s="45"/>
      <c r="M302" s="235"/>
      <c r="N302" s="236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142</v>
      </c>
      <c r="AU302" s="18" t="s">
        <v>86</v>
      </c>
    </row>
    <row r="303" s="2" customFormat="1" ht="16.5" customHeight="1">
      <c r="A303" s="39"/>
      <c r="B303" s="40"/>
      <c r="C303" s="219" t="s">
        <v>503</v>
      </c>
      <c r="D303" s="219" t="s">
        <v>135</v>
      </c>
      <c r="E303" s="220" t="s">
        <v>504</v>
      </c>
      <c r="F303" s="221" t="s">
        <v>505</v>
      </c>
      <c r="G303" s="222" t="s">
        <v>176</v>
      </c>
      <c r="H303" s="223">
        <v>1</v>
      </c>
      <c r="I303" s="224"/>
      <c r="J303" s="225">
        <f>ROUND(I303*H303,2)</f>
        <v>0</v>
      </c>
      <c r="K303" s="221" t="s">
        <v>1</v>
      </c>
      <c r="L303" s="45"/>
      <c r="M303" s="226" t="s">
        <v>1</v>
      </c>
      <c r="N303" s="227" t="s">
        <v>41</v>
      </c>
      <c r="O303" s="92"/>
      <c r="P303" s="228">
        <f>O303*H303</f>
        <v>0</v>
      </c>
      <c r="Q303" s="228">
        <v>0</v>
      </c>
      <c r="R303" s="228">
        <f>Q303*H303</f>
        <v>0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440</v>
      </c>
      <c r="AT303" s="230" t="s">
        <v>135</v>
      </c>
      <c r="AU303" s="230" t="s">
        <v>86</v>
      </c>
      <c r="AY303" s="18" t="s">
        <v>133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84</v>
      </c>
      <c r="BK303" s="231">
        <f>ROUND(I303*H303,2)</f>
        <v>0</v>
      </c>
      <c r="BL303" s="18" t="s">
        <v>440</v>
      </c>
      <c r="BM303" s="230" t="s">
        <v>506</v>
      </c>
    </row>
    <row r="304" s="2" customFormat="1" ht="16.5" customHeight="1">
      <c r="A304" s="39"/>
      <c r="B304" s="40"/>
      <c r="C304" s="219" t="s">
        <v>507</v>
      </c>
      <c r="D304" s="219" t="s">
        <v>135</v>
      </c>
      <c r="E304" s="220" t="s">
        <v>508</v>
      </c>
      <c r="F304" s="221" t="s">
        <v>509</v>
      </c>
      <c r="G304" s="222" t="s">
        <v>176</v>
      </c>
      <c r="H304" s="223">
        <v>1</v>
      </c>
      <c r="I304" s="224"/>
      <c r="J304" s="225">
        <f>ROUND(I304*H304,2)</f>
        <v>0</v>
      </c>
      <c r="K304" s="221" t="s">
        <v>139</v>
      </c>
      <c r="L304" s="45"/>
      <c r="M304" s="226" t="s">
        <v>1</v>
      </c>
      <c r="N304" s="227" t="s">
        <v>41</v>
      </c>
      <c r="O304" s="92"/>
      <c r="P304" s="228">
        <f>O304*H304</f>
        <v>0</v>
      </c>
      <c r="Q304" s="228">
        <v>0</v>
      </c>
      <c r="R304" s="228">
        <f>Q304*H304</f>
        <v>0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440</v>
      </c>
      <c r="AT304" s="230" t="s">
        <v>135</v>
      </c>
      <c r="AU304" s="230" t="s">
        <v>86</v>
      </c>
      <c r="AY304" s="18" t="s">
        <v>133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84</v>
      </c>
      <c r="BK304" s="231">
        <f>ROUND(I304*H304,2)</f>
        <v>0</v>
      </c>
      <c r="BL304" s="18" t="s">
        <v>440</v>
      </c>
      <c r="BM304" s="230" t="s">
        <v>510</v>
      </c>
    </row>
    <row r="305" s="2" customFormat="1">
      <c r="A305" s="39"/>
      <c r="B305" s="40"/>
      <c r="C305" s="41"/>
      <c r="D305" s="232" t="s">
        <v>142</v>
      </c>
      <c r="E305" s="41"/>
      <c r="F305" s="233" t="s">
        <v>511</v>
      </c>
      <c r="G305" s="41"/>
      <c r="H305" s="41"/>
      <c r="I305" s="234"/>
      <c r="J305" s="41"/>
      <c r="K305" s="41"/>
      <c r="L305" s="45"/>
      <c r="M305" s="281"/>
      <c r="N305" s="282"/>
      <c r="O305" s="283"/>
      <c r="P305" s="283"/>
      <c r="Q305" s="283"/>
      <c r="R305" s="283"/>
      <c r="S305" s="283"/>
      <c r="T305" s="284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142</v>
      </c>
      <c r="AU305" s="18" t="s">
        <v>86</v>
      </c>
    </row>
    <row r="306" s="2" customFormat="1" ht="6.96" customHeight="1">
      <c r="A306" s="39"/>
      <c r="B306" s="67"/>
      <c r="C306" s="68"/>
      <c r="D306" s="68"/>
      <c r="E306" s="68"/>
      <c r="F306" s="68"/>
      <c r="G306" s="68"/>
      <c r="H306" s="68"/>
      <c r="I306" s="68"/>
      <c r="J306" s="68"/>
      <c r="K306" s="68"/>
      <c r="L306" s="45"/>
      <c r="M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</row>
  </sheetData>
  <sheetProtection sheet="1" autoFilter="0" formatColumns="0" formatRows="0" objects="1" scenarios="1" spinCount="100000" saltValue="vtA8Obg+7o3xY0RgowZk5OLb5SRyDoKpxAqBxuyvkNU7q2d9b4/l1u7MHmfDTuv83qsGruYNHfPCs9FLPNNmaw==" hashValue="86tkNnvp2QzrtN/XTaXX7MUdcRPFgPmrGAb+ZvJRZVnCA1cwre9SLm6FUbyNlAyIH0yC/wpPGsWMtldeFWctkQ==" algorithmName="SHA-512" password="CC35"/>
  <autoFilter ref="C132:K305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hyperlinks>
    <hyperlink ref="F137" r:id="rId1" display="https://podminky.urs.cz/item/CS_URS_2022_01/122211101"/>
    <hyperlink ref="F140" r:id="rId2" display="https://podminky.urs.cz/item/CS_URS_2022_01/174111101"/>
    <hyperlink ref="F142" r:id="rId3" display="https://podminky.urs.cz/item/CS_URS_2022_01/183111213"/>
    <hyperlink ref="F153" r:id="rId4" display="https://podminky.urs.cz/item/CS_URS_2022_01/319202115"/>
    <hyperlink ref="F160" r:id="rId5" display="https://podminky.urs.cz/item/CS_URS_2023_02/619996117"/>
    <hyperlink ref="F162" r:id="rId6" display="https://podminky.urs.cz/item/CS_URS_2022_01/622131101"/>
    <hyperlink ref="F166" r:id="rId7" display="https://podminky.urs.cz/item/CS_URS_2022_01/622151001"/>
    <hyperlink ref="F169" r:id="rId8" display="https://podminky.urs.cz/item/CS_URS_2022_01/622311341"/>
    <hyperlink ref="F172" r:id="rId9" display="https://podminky.urs.cz/item/CS_URS_2022_01/622311391"/>
    <hyperlink ref="F175" r:id="rId10" display="https://podminky.urs.cz/item/CS_URS_2023_02/625681012"/>
    <hyperlink ref="F177" r:id="rId11" display="https://podminky.urs.cz/item/CS_URS_2022_01/629991001"/>
    <hyperlink ref="F189" r:id="rId12" display="https://podminky.urs.cz/item/CS_URS_2022_01/629991011"/>
    <hyperlink ref="F199" r:id="rId13" display="https://podminky.urs.cz/item/CS_URS_2022_01/629995101"/>
    <hyperlink ref="F203" r:id="rId14" display="https://podminky.urs.cz/item/CS_URS_2022_01/941211111"/>
    <hyperlink ref="F206" r:id="rId15" display="https://podminky.urs.cz/item/CS_URS_2022_01/941211211"/>
    <hyperlink ref="F209" r:id="rId16" display="https://podminky.urs.cz/item/CS_URS_2022_01/941211811"/>
    <hyperlink ref="F211" r:id="rId17" display="https://podminky.urs.cz/item/CS_URS_2022_01/944511111"/>
    <hyperlink ref="F213" r:id="rId18" display="https://podminky.urs.cz/item/CS_URS_2022_01/944511211"/>
    <hyperlink ref="F215" r:id="rId19" display="https://podminky.urs.cz/item/CS_URS_2022_01/944511811"/>
    <hyperlink ref="F217" r:id="rId20" display="https://podminky.urs.cz/item/CS_URS_2022_01/978015391"/>
    <hyperlink ref="F220" r:id="rId21" display="https://podminky.urs.cz/item/CS_URS_2022_01/978023411"/>
    <hyperlink ref="F223" r:id="rId22" display="https://podminky.urs.cz/item/CS_URS_2022_01/997013153"/>
    <hyperlink ref="F225" r:id="rId23" display="https://podminky.urs.cz/item/CS_URS_2022_01/997013501"/>
    <hyperlink ref="F227" r:id="rId24" display="https://podminky.urs.cz/item/CS_URS_2022_01/997013509"/>
    <hyperlink ref="F230" r:id="rId25" display="https://podminky.urs.cz/item/CS_URS_2022_01/997013871"/>
    <hyperlink ref="F233" r:id="rId26" display="https://podminky.urs.cz/item/CS_URS_2022_01/998011003"/>
    <hyperlink ref="F235" r:id="rId27" display="https://podminky.urs.cz/item/CS_URS_2023_02/998018003"/>
    <hyperlink ref="F237" r:id="rId28" display="https://podminky.urs.cz/item/CS_URS_2023_02/998018011"/>
    <hyperlink ref="F241" r:id="rId29" display="https://podminky.urs.cz/item/CS_URS_2022_01/711191011"/>
    <hyperlink ref="F246" r:id="rId30" display="https://podminky.urs.cz/item/CS_URS_2022_01/711192202"/>
    <hyperlink ref="F250" r:id="rId31" display="https://podminky.urs.cz/item/CS_URS_2022_01/998711101"/>
    <hyperlink ref="F252" r:id="rId32" display="https://podminky.urs.cz/item/CS_URS_2022_01/998711181"/>
    <hyperlink ref="F257" r:id="rId33" display="https://podminky.urs.cz/item/CS_URS_2022_01/764001901"/>
    <hyperlink ref="F259" r:id="rId34" display="https://podminky.urs.cz/item/CS_URS_2022_01/764004863"/>
    <hyperlink ref="F264" r:id="rId35" display="https://podminky.urs.cz/item/CS_URS_2022_01/764508131"/>
    <hyperlink ref="F266" r:id="rId36" display="https://podminky.urs.cz/item/CS_URS_2022_01/998764103"/>
    <hyperlink ref="F268" r:id="rId37" display="https://podminky.urs.cz/item/CS_URS_2022_01/998764181"/>
    <hyperlink ref="F271" r:id="rId38" display="https://podminky.urs.cz/item/CS_URS_2022_01/783823135"/>
    <hyperlink ref="F274" r:id="rId39" display="https://podminky.urs.cz/item/CS_URS_2022_01/783826315"/>
    <hyperlink ref="F278" r:id="rId40" display="https://podminky.urs.cz/item/CS_URS_2022_01/032103000"/>
    <hyperlink ref="F280" r:id="rId41" display="https://podminky.urs.cz/item/CS_URS_2022_01/032503000"/>
    <hyperlink ref="F282" r:id="rId42" display="https://podminky.urs.cz/item/CS_URS_2022_01/033103000"/>
    <hyperlink ref="F284" r:id="rId43" display="https://podminky.urs.cz/item/CS_URS_2022_01/033203000"/>
    <hyperlink ref="F286" r:id="rId44" display="https://podminky.urs.cz/item/CS_URS_2022_01/034103000"/>
    <hyperlink ref="F288" r:id="rId45" display="https://podminky.urs.cz/item/CS_URS_2022_01/034403000"/>
    <hyperlink ref="F290" r:id="rId46" display="https://podminky.urs.cz/item/CS_URS_2022_01/034503000"/>
    <hyperlink ref="F292" r:id="rId47" display="https://podminky.urs.cz/item/CS_URS_2022_01/034603000"/>
    <hyperlink ref="F294" r:id="rId48" display="https://podminky.urs.cz/item/CS_URS_2022_01/035103001"/>
    <hyperlink ref="F296" r:id="rId49" display="https://podminky.urs.cz/item/CS_URS_2022_01/039103000"/>
    <hyperlink ref="F299" r:id="rId50" display="https://podminky.urs.cz/item/CS_URS_2023_02/052103000"/>
    <hyperlink ref="F302" r:id="rId51" display="https://podminky.urs.cz/item/CS_URS_2022_01/071103000"/>
    <hyperlink ref="F305" r:id="rId52" display="https://podminky.urs.cz/item/CS_URS_2022_01/07210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hidden="1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hidden="1" s="1" customFormat="1" ht="24.96" customHeight="1">
      <c r="B4" s="21"/>
      <c r="D4" s="139" t="s">
        <v>93</v>
      </c>
      <c r="L4" s="21"/>
      <c r="M4" s="140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1" t="s">
        <v>16</v>
      </c>
      <c r="L6" s="21"/>
    </row>
    <row r="7" hidden="1" s="1" customFormat="1" ht="16.5" customHeight="1">
      <c r="B7" s="21"/>
      <c r="E7" s="142" t="str">
        <f>'Rekapitulace stavby'!K6</f>
        <v>Nový magistrát</v>
      </c>
      <c r="F7" s="141"/>
      <c r="G7" s="141"/>
      <c r="H7" s="141"/>
      <c r="L7" s="21"/>
    </row>
    <row r="8" hidden="1" s="2" customFormat="1" ht="12" customHeight="1">
      <c r="A8" s="39"/>
      <c r="B8" s="45"/>
      <c r="C8" s="39"/>
      <c r="D8" s="141" t="s">
        <v>94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3" t="s">
        <v>512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10. 2. 2022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ROUND((SUM(BE127:BE316)),  2)</f>
        <v>0</v>
      </c>
      <c r="G33" s="39"/>
      <c r="H33" s="39"/>
      <c r="I33" s="156">
        <v>0.20999999999999999</v>
      </c>
      <c r="J33" s="155">
        <f>ROUND(((SUM(BE127:BE316))*I33),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1" t="s">
        <v>42</v>
      </c>
      <c r="F34" s="155">
        <f>ROUND((SUM(BF127:BF316)),  2)</f>
        <v>0</v>
      </c>
      <c r="G34" s="39"/>
      <c r="H34" s="39"/>
      <c r="I34" s="156">
        <v>0.14999999999999999</v>
      </c>
      <c r="J34" s="155">
        <f>ROUND(((SUM(BF127:BF316))*I34),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ROUND((SUM(BG127:BG316)),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ROUND((SUM(BH127:BH316)),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ROUND((SUM(BI127:BI316)),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hidden="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96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5" t="str">
        <f>E7</f>
        <v>Nový magistrát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94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SO 702 - Střešní záchytný systém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10. 2. 2022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Statutární město Liberec</v>
      </c>
      <c r="G91" s="41"/>
      <c r="H91" s="41"/>
      <c r="I91" s="33" t="s">
        <v>30</v>
      </c>
      <c r="J91" s="37" t="str">
        <f>E21</f>
        <v>Projektový atelier DAVID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Bc. Zuzana Kosáková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6" t="s">
        <v>97</v>
      </c>
      <c r="D94" s="177"/>
      <c r="E94" s="177"/>
      <c r="F94" s="177"/>
      <c r="G94" s="177"/>
      <c r="H94" s="177"/>
      <c r="I94" s="177"/>
      <c r="J94" s="178" t="s">
        <v>98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79" t="s">
        <v>99</v>
      </c>
      <c r="D96" s="41"/>
      <c r="E96" s="41"/>
      <c r="F96" s="41"/>
      <c r="G96" s="41"/>
      <c r="H96" s="41"/>
      <c r="I96" s="41"/>
      <c r="J96" s="111">
        <f>J127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100</v>
      </c>
    </row>
    <row r="97" hidden="1" s="9" customFormat="1" ht="24.96" customHeight="1">
      <c r="A97" s="9"/>
      <c r="B97" s="180"/>
      <c r="C97" s="181"/>
      <c r="D97" s="182" t="s">
        <v>101</v>
      </c>
      <c r="E97" s="183"/>
      <c r="F97" s="183"/>
      <c r="G97" s="183"/>
      <c r="H97" s="183"/>
      <c r="I97" s="183"/>
      <c r="J97" s="184">
        <f>J128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6"/>
      <c r="C98" s="187"/>
      <c r="D98" s="188" t="s">
        <v>107</v>
      </c>
      <c r="E98" s="189"/>
      <c r="F98" s="189"/>
      <c r="G98" s="189"/>
      <c r="H98" s="189"/>
      <c r="I98" s="189"/>
      <c r="J98" s="190">
        <f>J129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80"/>
      <c r="C99" s="181"/>
      <c r="D99" s="182" t="s">
        <v>109</v>
      </c>
      <c r="E99" s="183"/>
      <c r="F99" s="183"/>
      <c r="G99" s="183"/>
      <c r="H99" s="183"/>
      <c r="I99" s="183"/>
      <c r="J99" s="184">
        <f>J139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86"/>
      <c r="C100" s="187"/>
      <c r="D100" s="188" t="s">
        <v>513</v>
      </c>
      <c r="E100" s="189"/>
      <c r="F100" s="189"/>
      <c r="G100" s="189"/>
      <c r="H100" s="189"/>
      <c r="I100" s="189"/>
      <c r="J100" s="190">
        <f>J140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6"/>
      <c r="C101" s="187"/>
      <c r="D101" s="188" t="s">
        <v>514</v>
      </c>
      <c r="E101" s="189"/>
      <c r="F101" s="189"/>
      <c r="G101" s="189"/>
      <c r="H101" s="189"/>
      <c r="I101" s="189"/>
      <c r="J101" s="190">
        <f>J197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6"/>
      <c r="C102" s="187"/>
      <c r="D102" s="188" t="s">
        <v>515</v>
      </c>
      <c r="E102" s="189"/>
      <c r="F102" s="189"/>
      <c r="G102" s="189"/>
      <c r="H102" s="189"/>
      <c r="I102" s="189"/>
      <c r="J102" s="190">
        <f>J207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6"/>
      <c r="C103" s="187"/>
      <c r="D103" s="188" t="s">
        <v>112</v>
      </c>
      <c r="E103" s="189"/>
      <c r="F103" s="189"/>
      <c r="G103" s="189"/>
      <c r="H103" s="189"/>
      <c r="I103" s="189"/>
      <c r="J103" s="190">
        <f>J220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6"/>
      <c r="C104" s="187"/>
      <c r="D104" s="188" t="s">
        <v>516</v>
      </c>
      <c r="E104" s="189"/>
      <c r="F104" s="189"/>
      <c r="G104" s="189"/>
      <c r="H104" s="189"/>
      <c r="I104" s="189"/>
      <c r="J104" s="190">
        <f>J245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80"/>
      <c r="C105" s="181"/>
      <c r="D105" s="182" t="s">
        <v>114</v>
      </c>
      <c r="E105" s="183"/>
      <c r="F105" s="183"/>
      <c r="G105" s="183"/>
      <c r="H105" s="183"/>
      <c r="I105" s="183"/>
      <c r="J105" s="184">
        <f>J288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86"/>
      <c r="C106" s="187"/>
      <c r="D106" s="188" t="s">
        <v>115</v>
      </c>
      <c r="E106" s="189"/>
      <c r="F106" s="189"/>
      <c r="G106" s="189"/>
      <c r="H106" s="189"/>
      <c r="I106" s="189"/>
      <c r="J106" s="190">
        <f>J289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86"/>
      <c r="C107" s="187"/>
      <c r="D107" s="188" t="s">
        <v>117</v>
      </c>
      <c r="E107" s="189"/>
      <c r="F107" s="189"/>
      <c r="G107" s="189"/>
      <c r="H107" s="189"/>
      <c r="I107" s="189"/>
      <c r="J107" s="190">
        <f>J311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hidden="1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hidden="1"/>
    <row r="111" hidden="1"/>
    <row r="112" hidden="1"/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118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75" t="str">
        <f>E7</f>
        <v>Nový magistrát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94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E9</f>
        <v>SO 702 - Střešní záchytný systém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F12</f>
        <v xml:space="preserve"> </v>
      </c>
      <c r="G121" s="41"/>
      <c r="H121" s="41"/>
      <c r="I121" s="33" t="s">
        <v>22</v>
      </c>
      <c r="J121" s="80" t="str">
        <f>IF(J12="","",J12)</f>
        <v>10. 2. 2022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5.65" customHeight="1">
      <c r="A123" s="39"/>
      <c r="B123" s="40"/>
      <c r="C123" s="33" t="s">
        <v>24</v>
      </c>
      <c r="D123" s="41"/>
      <c r="E123" s="41"/>
      <c r="F123" s="28" t="str">
        <f>E15</f>
        <v>Statutární město Liberec</v>
      </c>
      <c r="G123" s="41"/>
      <c r="H123" s="41"/>
      <c r="I123" s="33" t="s">
        <v>30</v>
      </c>
      <c r="J123" s="37" t="str">
        <f>E21</f>
        <v>Projektový atelier DAVID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28</v>
      </c>
      <c r="D124" s="41"/>
      <c r="E124" s="41"/>
      <c r="F124" s="28" t="str">
        <f>IF(E18="","",E18)</f>
        <v>Vyplň údaj</v>
      </c>
      <c r="G124" s="41"/>
      <c r="H124" s="41"/>
      <c r="I124" s="33" t="s">
        <v>33</v>
      </c>
      <c r="J124" s="37" t="str">
        <f>E24</f>
        <v>Bc. Zuzana Kosáková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192"/>
      <c r="B126" s="193"/>
      <c r="C126" s="194" t="s">
        <v>119</v>
      </c>
      <c r="D126" s="195" t="s">
        <v>61</v>
      </c>
      <c r="E126" s="195" t="s">
        <v>57</v>
      </c>
      <c r="F126" s="195" t="s">
        <v>58</v>
      </c>
      <c r="G126" s="195" t="s">
        <v>120</v>
      </c>
      <c r="H126" s="195" t="s">
        <v>121</v>
      </c>
      <c r="I126" s="195" t="s">
        <v>122</v>
      </c>
      <c r="J126" s="195" t="s">
        <v>98</v>
      </c>
      <c r="K126" s="196" t="s">
        <v>123</v>
      </c>
      <c r="L126" s="197"/>
      <c r="M126" s="101" t="s">
        <v>1</v>
      </c>
      <c r="N126" s="102" t="s">
        <v>40</v>
      </c>
      <c r="O126" s="102" t="s">
        <v>124</v>
      </c>
      <c r="P126" s="102" t="s">
        <v>125</v>
      </c>
      <c r="Q126" s="102" t="s">
        <v>126</v>
      </c>
      <c r="R126" s="102" t="s">
        <v>127</v>
      </c>
      <c r="S126" s="102" t="s">
        <v>128</v>
      </c>
      <c r="T126" s="103" t="s">
        <v>129</v>
      </c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</row>
    <row r="127" s="2" customFormat="1" ht="22.8" customHeight="1">
      <c r="A127" s="39"/>
      <c r="B127" s="40"/>
      <c r="C127" s="108" t="s">
        <v>130</v>
      </c>
      <c r="D127" s="41"/>
      <c r="E127" s="41"/>
      <c r="F127" s="41"/>
      <c r="G127" s="41"/>
      <c r="H127" s="41"/>
      <c r="I127" s="41"/>
      <c r="J127" s="198">
        <f>BK127</f>
        <v>0</v>
      </c>
      <c r="K127" s="41"/>
      <c r="L127" s="45"/>
      <c r="M127" s="104"/>
      <c r="N127" s="199"/>
      <c r="O127" s="105"/>
      <c r="P127" s="200">
        <f>P128+P139+P288</f>
        <v>0</v>
      </c>
      <c r="Q127" s="105"/>
      <c r="R127" s="200">
        <f>R128+R139+R288</f>
        <v>0.50940983000000006</v>
      </c>
      <c r="S127" s="105"/>
      <c r="T127" s="201">
        <f>T128+T139+T288</f>
        <v>0.87894194000000003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75</v>
      </c>
      <c r="AU127" s="18" t="s">
        <v>100</v>
      </c>
      <c r="BK127" s="202">
        <f>BK128+BK139+BK288</f>
        <v>0</v>
      </c>
    </row>
    <row r="128" s="12" customFormat="1" ht="25.92" customHeight="1">
      <c r="A128" s="12"/>
      <c r="B128" s="203"/>
      <c r="C128" s="204"/>
      <c r="D128" s="205" t="s">
        <v>75</v>
      </c>
      <c r="E128" s="206" t="s">
        <v>131</v>
      </c>
      <c r="F128" s="206" t="s">
        <v>132</v>
      </c>
      <c r="G128" s="204"/>
      <c r="H128" s="204"/>
      <c r="I128" s="207"/>
      <c r="J128" s="208">
        <f>BK128</f>
        <v>0</v>
      </c>
      <c r="K128" s="204"/>
      <c r="L128" s="209"/>
      <c r="M128" s="210"/>
      <c r="N128" s="211"/>
      <c r="O128" s="211"/>
      <c r="P128" s="212">
        <f>P129</f>
        <v>0</v>
      </c>
      <c r="Q128" s="211"/>
      <c r="R128" s="212">
        <f>R129</f>
        <v>0</v>
      </c>
      <c r="S128" s="211"/>
      <c r="T128" s="213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84</v>
      </c>
      <c r="AT128" s="215" t="s">
        <v>75</v>
      </c>
      <c r="AU128" s="215" t="s">
        <v>76</v>
      </c>
      <c r="AY128" s="214" t="s">
        <v>133</v>
      </c>
      <c r="BK128" s="216">
        <f>BK129</f>
        <v>0</v>
      </c>
    </row>
    <row r="129" s="12" customFormat="1" ht="22.8" customHeight="1">
      <c r="A129" s="12"/>
      <c r="B129" s="203"/>
      <c r="C129" s="204"/>
      <c r="D129" s="205" t="s">
        <v>75</v>
      </c>
      <c r="E129" s="217" t="s">
        <v>308</v>
      </c>
      <c r="F129" s="217" t="s">
        <v>309</v>
      </c>
      <c r="G129" s="204"/>
      <c r="H129" s="204"/>
      <c r="I129" s="207"/>
      <c r="J129" s="218">
        <f>BK129</f>
        <v>0</v>
      </c>
      <c r="K129" s="204"/>
      <c r="L129" s="209"/>
      <c r="M129" s="210"/>
      <c r="N129" s="211"/>
      <c r="O129" s="211"/>
      <c r="P129" s="212">
        <f>SUM(P130:P138)</f>
        <v>0</v>
      </c>
      <c r="Q129" s="211"/>
      <c r="R129" s="212">
        <f>SUM(R130:R138)</f>
        <v>0</v>
      </c>
      <c r="S129" s="211"/>
      <c r="T129" s="213">
        <f>SUM(T130:T138)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84</v>
      </c>
      <c r="AT129" s="215" t="s">
        <v>75</v>
      </c>
      <c r="AU129" s="215" t="s">
        <v>84</v>
      </c>
      <c r="AY129" s="214" t="s">
        <v>133</v>
      </c>
      <c r="BK129" s="216">
        <f>SUM(BK130:BK138)</f>
        <v>0</v>
      </c>
    </row>
    <row r="130" s="2" customFormat="1" ht="33" customHeight="1">
      <c r="A130" s="39"/>
      <c r="B130" s="40"/>
      <c r="C130" s="219" t="s">
        <v>84</v>
      </c>
      <c r="D130" s="219" t="s">
        <v>135</v>
      </c>
      <c r="E130" s="220" t="s">
        <v>311</v>
      </c>
      <c r="F130" s="221" t="s">
        <v>312</v>
      </c>
      <c r="G130" s="222" t="s">
        <v>313</v>
      </c>
      <c r="H130" s="223">
        <v>0.877</v>
      </c>
      <c r="I130" s="224"/>
      <c r="J130" s="225">
        <f>ROUND(I130*H130,2)</f>
        <v>0</v>
      </c>
      <c r="K130" s="221" t="s">
        <v>139</v>
      </c>
      <c r="L130" s="45"/>
      <c r="M130" s="226" t="s">
        <v>1</v>
      </c>
      <c r="N130" s="227" t="s">
        <v>41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140</v>
      </c>
      <c r="AT130" s="230" t="s">
        <v>135</v>
      </c>
      <c r="AU130" s="230" t="s">
        <v>86</v>
      </c>
      <c r="AY130" s="18" t="s">
        <v>133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84</v>
      </c>
      <c r="BK130" s="231">
        <f>ROUND(I130*H130,2)</f>
        <v>0</v>
      </c>
      <c r="BL130" s="18" t="s">
        <v>140</v>
      </c>
      <c r="BM130" s="230" t="s">
        <v>517</v>
      </c>
    </row>
    <row r="131" s="2" customFormat="1">
      <c r="A131" s="39"/>
      <c r="B131" s="40"/>
      <c r="C131" s="41"/>
      <c r="D131" s="232" t="s">
        <v>142</v>
      </c>
      <c r="E131" s="41"/>
      <c r="F131" s="233" t="s">
        <v>315</v>
      </c>
      <c r="G131" s="41"/>
      <c r="H131" s="41"/>
      <c r="I131" s="234"/>
      <c r="J131" s="41"/>
      <c r="K131" s="41"/>
      <c r="L131" s="45"/>
      <c r="M131" s="235"/>
      <c r="N131" s="236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142</v>
      </c>
      <c r="AU131" s="18" t="s">
        <v>86</v>
      </c>
    </row>
    <row r="132" s="2" customFormat="1" ht="24.15" customHeight="1">
      <c r="A132" s="39"/>
      <c r="B132" s="40"/>
      <c r="C132" s="219" t="s">
        <v>86</v>
      </c>
      <c r="D132" s="219" t="s">
        <v>135</v>
      </c>
      <c r="E132" s="220" t="s">
        <v>317</v>
      </c>
      <c r="F132" s="221" t="s">
        <v>318</v>
      </c>
      <c r="G132" s="222" t="s">
        <v>313</v>
      </c>
      <c r="H132" s="223">
        <v>0.877</v>
      </c>
      <c r="I132" s="224"/>
      <c r="J132" s="225">
        <f>ROUND(I132*H132,2)</f>
        <v>0</v>
      </c>
      <c r="K132" s="221" t="s">
        <v>139</v>
      </c>
      <c r="L132" s="45"/>
      <c r="M132" s="226" t="s">
        <v>1</v>
      </c>
      <c r="N132" s="227" t="s">
        <v>41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140</v>
      </c>
      <c r="AT132" s="230" t="s">
        <v>135</v>
      </c>
      <c r="AU132" s="230" t="s">
        <v>86</v>
      </c>
      <c r="AY132" s="18" t="s">
        <v>133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84</v>
      </c>
      <c r="BK132" s="231">
        <f>ROUND(I132*H132,2)</f>
        <v>0</v>
      </c>
      <c r="BL132" s="18" t="s">
        <v>140</v>
      </c>
      <c r="BM132" s="230" t="s">
        <v>518</v>
      </c>
    </row>
    <row r="133" s="2" customFormat="1">
      <c r="A133" s="39"/>
      <c r="B133" s="40"/>
      <c r="C133" s="41"/>
      <c r="D133" s="232" t="s">
        <v>142</v>
      </c>
      <c r="E133" s="41"/>
      <c r="F133" s="233" t="s">
        <v>320</v>
      </c>
      <c r="G133" s="41"/>
      <c r="H133" s="41"/>
      <c r="I133" s="234"/>
      <c r="J133" s="41"/>
      <c r="K133" s="41"/>
      <c r="L133" s="45"/>
      <c r="M133" s="235"/>
      <c r="N133" s="236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142</v>
      </c>
      <c r="AU133" s="18" t="s">
        <v>86</v>
      </c>
    </row>
    <row r="134" s="2" customFormat="1" ht="24.15" customHeight="1">
      <c r="A134" s="39"/>
      <c r="B134" s="40"/>
      <c r="C134" s="219" t="s">
        <v>150</v>
      </c>
      <c r="D134" s="219" t="s">
        <v>135</v>
      </c>
      <c r="E134" s="220" t="s">
        <v>322</v>
      </c>
      <c r="F134" s="221" t="s">
        <v>323</v>
      </c>
      <c r="G134" s="222" t="s">
        <v>313</v>
      </c>
      <c r="H134" s="223">
        <v>12.278000000000001</v>
      </c>
      <c r="I134" s="224"/>
      <c r="J134" s="225">
        <f>ROUND(I134*H134,2)</f>
        <v>0</v>
      </c>
      <c r="K134" s="221" t="s">
        <v>139</v>
      </c>
      <c r="L134" s="45"/>
      <c r="M134" s="226" t="s">
        <v>1</v>
      </c>
      <c r="N134" s="227" t="s">
        <v>41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140</v>
      </c>
      <c r="AT134" s="230" t="s">
        <v>135</v>
      </c>
      <c r="AU134" s="230" t="s">
        <v>86</v>
      </c>
      <c r="AY134" s="18" t="s">
        <v>133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84</v>
      </c>
      <c r="BK134" s="231">
        <f>ROUND(I134*H134,2)</f>
        <v>0</v>
      </c>
      <c r="BL134" s="18" t="s">
        <v>140</v>
      </c>
      <c r="BM134" s="230" t="s">
        <v>519</v>
      </c>
    </row>
    <row r="135" s="2" customFormat="1">
      <c r="A135" s="39"/>
      <c r="B135" s="40"/>
      <c r="C135" s="41"/>
      <c r="D135" s="232" t="s">
        <v>142</v>
      </c>
      <c r="E135" s="41"/>
      <c r="F135" s="233" t="s">
        <v>325</v>
      </c>
      <c r="G135" s="41"/>
      <c r="H135" s="41"/>
      <c r="I135" s="234"/>
      <c r="J135" s="41"/>
      <c r="K135" s="41"/>
      <c r="L135" s="45"/>
      <c r="M135" s="235"/>
      <c r="N135" s="236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142</v>
      </c>
      <c r="AU135" s="18" t="s">
        <v>86</v>
      </c>
    </row>
    <row r="136" s="13" customFormat="1">
      <c r="A136" s="13"/>
      <c r="B136" s="237"/>
      <c r="C136" s="238"/>
      <c r="D136" s="239" t="s">
        <v>144</v>
      </c>
      <c r="E136" s="240" t="s">
        <v>1</v>
      </c>
      <c r="F136" s="241" t="s">
        <v>520</v>
      </c>
      <c r="G136" s="238"/>
      <c r="H136" s="242">
        <v>12.278000000000001</v>
      </c>
      <c r="I136" s="243"/>
      <c r="J136" s="238"/>
      <c r="K136" s="238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144</v>
      </c>
      <c r="AU136" s="248" t="s">
        <v>86</v>
      </c>
      <c r="AV136" s="13" t="s">
        <v>86</v>
      </c>
      <c r="AW136" s="13" t="s">
        <v>32</v>
      </c>
      <c r="AX136" s="13" t="s">
        <v>84</v>
      </c>
      <c r="AY136" s="248" t="s">
        <v>133</v>
      </c>
    </row>
    <row r="137" s="2" customFormat="1" ht="44.25" customHeight="1">
      <c r="A137" s="39"/>
      <c r="B137" s="40"/>
      <c r="C137" s="219" t="s">
        <v>140</v>
      </c>
      <c r="D137" s="219" t="s">
        <v>135</v>
      </c>
      <c r="E137" s="220" t="s">
        <v>328</v>
      </c>
      <c r="F137" s="221" t="s">
        <v>329</v>
      </c>
      <c r="G137" s="222" t="s">
        <v>313</v>
      </c>
      <c r="H137" s="223">
        <v>0.877</v>
      </c>
      <c r="I137" s="224"/>
      <c r="J137" s="225">
        <f>ROUND(I137*H137,2)</f>
        <v>0</v>
      </c>
      <c r="K137" s="221" t="s">
        <v>139</v>
      </c>
      <c r="L137" s="45"/>
      <c r="M137" s="226" t="s">
        <v>1</v>
      </c>
      <c r="N137" s="227" t="s">
        <v>41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140</v>
      </c>
      <c r="AT137" s="230" t="s">
        <v>135</v>
      </c>
      <c r="AU137" s="230" t="s">
        <v>86</v>
      </c>
      <c r="AY137" s="18" t="s">
        <v>133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84</v>
      </c>
      <c r="BK137" s="231">
        <f>ROUND(I137*H137,2)</f>
        <v>0</v>
      </c>
      <c r="BL137" s="18" t="s">
        <v>140</v>
      </c>
      <c r="BM137" s="230" t="s">
        <v>521</v>
      </c>
    </row>
    <row r="138" s="2" customFormat="1">
      <c r="A138" s="39"/>
      <c r="B138" s="40"/>
      <c r="C138" s="41"/>
      <c r="D138" s="232" t="s">
        <v>142</v>
      </c>
      <c r="E138" s="41"/>
      <c r="F138" s="233" t="s">
        <v>331</v>
      </c>
      <c r="G138" s="41"/>
      <c r="H138" s="41"/>
      <c r="I138" s="234"/>
      <c r="J138" s="41"/>
      <c r="K138" s="41"/>
      <c r="L138" s="45"/>
      <c r="M138" s="235"/>
      <c r="N138" s="236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142</v>
      </c>
      <c r="AU138" s="18" t="s">
        <v>86</v>
      </c>
    </row>
    <row r="139" s="12" customFormat="1" ht="25.92" customHeight="1">
      <c r="A139" s="12"/>
      <c r="B139" s="203"/>
      <c r="C139" s="204"/>
      <c r="D139" s="205" t="s">
        <v>75</v>
      </c>
      <c r="E139" s="206" t="s">
        <v>349</v>
      </c>
      <c r="F139" s="206" t="s">
        <v>350</v>
      </c>
      <c r="G139" s="204"/>
      <c r="H139" s="204"/>
      <c r="I139" s="207"/>
      <c r="J139" s="208">
        <f>BK139</f>
        <v>0</v>
      </c>
      <c r="K139" s="204"/>
      <c r="L139" s="209"/>
      <c r="M139" s="210"/>
      <c r="N139" s="211"/>
      <c r="O139" s="211"/>
      <c r="P139" s="212">
        <f>P140+P197+P207+P220+P245</f>
        <v>0</v>
      </c>
      <c r="Q139" s="211"/>
      <c r="R139" s="212">
        <f>R140+R197+R207+R220+R245</f>
        <v>0.50940983000000006</v>
      </c>
      <c r="S139" s="211"/>
      <c r="T139" s="213">
        <f>T140+T197+T207+T220+T245</f>
        <v>0.87894194000000003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4" t="s">
        <v>86</v>
      </c>
      <c r="AT139" s="215" t="s">
        <v>75</v>
      </c>
      <c r="AU139" s="215" t="s">
        <v>76</v>
      </c>
      <c r="AY139" s="214" t="s">
        <v>133</v>
      </c>
      <c r="BK139" s="216">
        <f>BK140+BK197+BK207+BK220+BK245</f>
        <v>0</v>
      </c>
    </row>
    <row r="140" s="12" customFormat="1" ht="22.8" customHeight="1">
      <c r="A140" s="12"/>
      <c r="B140" s="203"/>
      <c r="C140" s="204"/>
      <c r="D140" s="205" t="s">
        <v>75</v>
      </c>
      <c r="E140" s="217" t="s">
        <v>522</v>
      </c>
      <c r="F140" s="217" t="s">
        <v>523</v>
      </c>
      <c r="G140" s="204"/>
      <c r="H140" s="204"/>
      <c r="I140" s="207"/>
      <c r="J140" s="218">
        <f>BK140</f>
        <v>0</v>
      </c>
      <c r="K140" s="204"/>
      <c r="L140" s="209"/>
      <c r="M140" s="210"/>
      <c r="N140" s="211"/>
      <c r="O140" s="211"/>
      <c r="P140" s="212">
        <f>SUM(P141:P196)</f>
        <v>0</v>
      </c>
      <c r="Q140" s="211"/>
      <c r="R140" s="212">
        <f>SUM(R141:R196)</f>
        <v>0.28540803100000001</v>
      </c>
      <c r="S140" s="211"/>
      <c r="T140" s="213">
        <f>SUM(T141:T196)</f>
        <v>0.68600000000000005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4" t="s">
        <v>86</v>
      </c>
      <c r="AT140" s="215" t="s">
        <v>75</v>
      </c>
      <c r="AU140" s="215" t="s">
        <v>84</v>
      </c>
      <c r="AY140" s="214" t="s">
        <v>133</v>
      </c>
      <c r="BK140" s="216">
        <f>SUM(BK141:BK196)</f>
        <v>0</v>
      </c>
    </row>
    <row r="141" s="2" customFormat="1" ht="24.15" customHeight="1">
      <c r="A141" s="39"/>
      <c r="B141" s="40"/>
      <c r="C141" s="219" t="s">
        <v>162</v>
      </c>
      <c r="D141" s="219" t="s">
        <v>135</v>
      </c>
      <c r="E141" s="220" t="s">
        <v>524</v>
      </c>
      <c r="F141" s="221" t="s">
        <v>525</v>
      </c>
      <c r="G141" s="222" t="s">
        <v>153</v>
      </c>
      <c r="H141" s="223">
        <v>9</v>
      </c>
      <c r="I141" s="224"/>
      <c r="J141" s="225">
        <f>ROUND(I141*H141,2)</f>
        <v>0</v>
      </c>
      <c r="K141" s="221" t="s">
        <v>139</v>
      </c>
      <c r="L141" s="45"/>
      <c r="M141" s="226" t="s">
        <v>1</v>
      </c>
      <c r="N141" s="227" t="s">
        <v>41</v>
      </c>
      <c r="O141" s="92"/>
      <c r="P141" s="228">
        <f>O141*H141</f>
        <v>0</v>
      </c>
      <c r="Q141" s="228">
        <v>0.00021000000000000001</v>
      </c>
      <c r="R141" s="228">
        <f>Q141*H141</f>
        <v>0.0018900000000000002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249</v>
      </c>
      <c r="AT141" s="230" t="s">
        <v>135</v>
      </c>
      <c r="AU141" s="230" t="s">
        <v>86</v>
      </c>
      <c r="AY141" s="18" t="s">
        <v>133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84</v>
      </c>
      <c r="BK141" s="231">
        <f>ROUND(I141*H141,2)</f>
        <v>0</v>
      </c>
      <c r="BL141" s="18" t="s">
        <v>249</v>
      </c>
      <c r="BM141" s="230" t="s">
        <v>526</v>
      </c>
    </row>
    <row r="142" s="2" customFormat="1">
      <c r="A142" s="39"/>
      <c r="B142" s="40"/>
      <c r="C142" s="41"/>
      <c r="D142" s="232" t="s">
        <v>142</v>
      </c>
      <c r="E142" s="41"/>
      <c r="F142" s="233" t="s">
        <v>527</v>
      </c>
      <c r="G142" s="41"/>
      <c r="H142" s="41"/>
      <c r="I142" s="234"/>
      <c r="J142" s="41"/>
      <c r="K142" s="41"/>
      <c r="L142" s="45"/>
      <c r="M142" s="235"/>
      <c r="N142" s="236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142</v>
      </c>
      <c r="AU142" s="18" t="s">
        <v>86</v>
      </c>
    </row>
    <row r="143" s="2" customFormat="1" ht="37.8" customHeight="1">
      <c r="A143" s="39"/>
      <c r="B143" s="40"/>
      <c r="C143" s="219" t="s">
        <v>166</v>
      </c>
      <c r="D143" s="219" t="s">
        <v>135</v>
      </c>
      <c r="E143" s="220" t="s">
        <v>528</v>
      </c>
      <c r="F143" s="221" t="s">
        <v>529</v>
      </c>
      <c r="G143" s="222" t="s">
        <v>153</v>
      </c>
      <c r="H143" s="223">
        <v>29</v>
      </c>
      <c r="I143" s="224"/>
      <c r="J143" s="225">
        <f>ROUND(I143*H143,2)</f>
        <v>0</v>
      </c>
      <c r="K143" s="221" t="s">
        <v>139</v>
      </c>
      <c r="L143" s="45"/>
      <c r="M143" s="226" t="s">
        <v>1</v>
      </c>
      <c r="N143" s="227" t="s">
        <v>41</v>
      </c>
      <c r="O143" s="92"/>
      <c r="P143" s="228">
        <f>O143*H143</f>
        <v>0</v>
      </c>
      <c r="Q143" s="228">
        <v>0.00108</v>
      </c>
      <c r="R143" s="228">
        <f>Q143*H143</f>
        <v>0.031320000000000001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249</v>
      </c>
      <c r="AT143" s="230" t="s">
        <v>135</v>
      </c>
      <c r="AU143" s="230" t="s">
        <v>86</v>
      </c>
      <c r="AY143" s="18" t="s">
        <v>133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84</v>
      </c>
      <c r="BK143" s="231">
        <f>ROUND(I143*H143,2)</f>
        <v>0</v>
      </c>
      <c r="BL143" s="18" t="s">
        <v>249</v>
      </c>
      <c r="BM143" s="230" t="s">
        <v>530</v>
      </c>
    </row>
    <row r="144" s="2" customFormat="1">
      <c r="A144" s="39"/>
      <c r="B144" s="40"/>
      <c r="C144" s="41"/>
      <c r="D144" s="232" t="s">
        <v>142</v>
      </c>
      <c r="E144" s="41"/>
      <c r="F144" s="233" t="s">
        <v>531</v>
      </c>
      <c r="G144" s="41"/>
      <c r="H144" s="41"/>
      <c r="I144" s="234"/>
      <c r="J144" s="41"/>
      <c r="K144" s="41"/>
      <c r="L144" s="45"/>
      <c r="M144" s="235"/>
      <c r="N144" s="236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142</v>
      </c>
      <c r="AU144" s="18" t="s">
        <v>86</v>
      </c>
    </row>
    <row r="145" s="2" customFormat="1" ht="24.15" customHeight="1">
      <c r="A145" s="39"/>
      <c r="B145" s="40"/>
      <c r="C145" s="249" t="s">
        <v>170</v>
      </c>
      <c r="D145" s="249" t="s">
        <v>156</v>
      </c>
      <c r="E145" s="250" t="s">
        <v>532</v>
      </c>
      <c r="F145" s="251" t="s">
        <v>533</v>
      </c>
      <c r="G145" s="252" t="s">
        <v>153</v>
      </c>
      <c r="H145" s="253">
        <v>29</v>
      </c>
      <c r="I145" s="254"/>
      <c r="J145" s="255">
        <f>ROUND(I145*H145,2)</f>
        <v>0</v>
      </c>
      <c r="K145" s="251" t="s">
        <v>139</v>
      </c>
      <c r="L145" s="256"/>
      <c r="M145" s="257" t="s">
        <v>1</v>
      </c>
      <c r="N145" s="258" t="s">
        <v>41</v>
      </c>
      <c r="O145" s="92"/>
      <c r="P145" s="228">
        <f>O145*H145</f>
        <v>0</v>
      </c>
      <c r="Q145" s="228">
        <v>0.00166</v>
      </c>
      <c r="R145" s="228">
        <f>Q145*H145</f>
        <v>0.048140000000000002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359</v>
      </c>
      <c r="AT145" s="230" t="s">
        <v>156</v>
      </c>
      <c r="AU145" s="230" t="s">
        <v>86</v>
      </c>
      <c r="AY145" s="18" t="s">
        <v>133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84</v>
      </c>
      <c r="BK145" s="231">
        <f>ROUND(I145*H145,2)</f>
        <v>0</v>
      </c>
      <c r="BL145" s="18" t="s">
        <v>249</v>
      </c>
      <c r="BM145" s="230" t="s">
        <v>534</v>
      </c>
    </row>
    <row r="146" s="2" customFormat="1" ht="33" customHeight="1">
      <c r="A146" s="39"/>
      <c r="B146" s="40"/>
      <c r="C146" s="219" t="s">
        <v>159</v>
      </c>
      <c r="D146" s="219" t="s">
        <v>135</v>
      </c>
      <c r="E146" s="220" t="s">
        <v>535</v>
      </c>
      <c r="F146" s="221" t="s">
        <v>536</v>
      </c>
      <c r="G146" s="222" t="s">
        <v>153</v>
      </c>
      <c r="H146" s="223">
        <v>9</v>
      </c>
      <c r="I146" s="224"/>
      <c r="J146" s="225">
        <f>ROUND(I146*H146,2)</f>
        <v>0</v>
      </c>
      <c r="K146" s="221" t="s">
        <v>139</v>
      </c>
      <c r="L146" s="45"/>
      <c r="M146" s="226" t="s">
        <v>1</v>
      </c>
      <c r="N146" s="227" t="s">
        <v>41</v>
      </c>
      <c r="O146" s="92"/>
      <c r="P146" s="228">
        <f>O146*H146</f>
        <v>0</v>
      </c>
      <c r="Q146" s="228">
        <v>0.0074999999999999997</v>
      </c>
      <c r="R146" s="228">
        <f>Q146*H146</f>
        <v>0.067500000000000004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249</v>
      </c>
      <c r="AT146" s="230" t="s">
        <v>135</v>
      </c>
      <c r="AU146" s="230" t="s">
        <v>86</v>
      </c>
      <c r="AY146" s="18" t="s">
        <v>133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84</v>
      </c>
      <c r="BK146" s="231">
        <f>ROUND(I146*H146,2)</f>
        <v>0</v>
      </c>
      <c r="BL146" s="18" t="s">
        <v>249</v>
      </c>
      <c r="BM146" s="230" t="s">
        <v>537</v>
      </c>
    </row>
    <row r="147" s="2" customFormat="1">
      <c r="A147" s="39"/>
      <c r="B147" s="40"/>
      <c r="C147" s="41"/>
      <c r="D147" s="232" t="s">
        <v>142</v>
      </c>
      <c r="E147" s="41"/>
      <c r="F147" s="233" t="s">
        <v>538</v>
      </c>
      <c r="G147" s="41"/>
      <c r="H147" s="41"/>
      <c r="I147" s="234"/>
      <c r="J147" s="41"/>
      <c r="K147" s="41"/>
      <c r="L147" s="45"/>
      <c r="M147" s="235"/>
      <c r="N147" s="236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142</v>
      </c>
      <c r="AU147" s="18" t="s">
        <v>86</v>
      </c>
    </row>
    <row r="148" s="13" customFormat="1">
      <c r="A148" s="13"/>
      <c r="B148" s="237"/>
      <c r="C148" s="238"/>
      <c r="D148" s="239" t="s">
        <v>144</v>
      </c>
      <c r="E148" s="240" t="s">
        <v>1</v>
      </c>
      <c r="F148" s="241" t="s">
        <v>539</v>
      </c>
      <c r="G148" s="238"/>
      <c r="H148" s="242">
        <v>9</v>
      </c>
      <c r="I148" s="243"/>
      <c r="J148" s="238"/>
      <c r="K148" s="238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144</v>
      </c>
      <c r="AU148" s="248" t="s">
        <v>86</v>
      </c>
      <c r="AV148" s="13" t="s">
        <v>86</v>
      </c>
      <c r="AW148" s="13" t="s">
        <v>32</v>
      </c>
      <c r="AX148" s="13" t="s">
        <v>84</v>
      </c>
      <c r="AY148" s="248" t="s">
        <v>133</v>
      </c>
    </row>
    <row r="149" s="2" customFormat="1" ht="24.15" customHeight="1">
      <c r="A149" s="39"/>
      <c r="B149" s="40"/>
      <c r="C149" s="249" t="s">
        <v>178</v>
      </c>
      <c r="D149" s="249" t="s">
        <v>156</v>
      </c>
      <c r="E149" s="250" t="s">
        <v>540</v>
      </c>
      <c r="F149" s="251" t="s">
        <v>541</v>
      </c>
      <c r="G149" s="252" t="s">
        <v>153</v>
      </c>
      <c r="H149" s="253">
        <v>9</v>
      </c>
      <c r="I149" s="254"/>
      <c r="J149" s="255">
        <f>ROUND(I149*H149,2)</f>
        <v>0</v>
      </c>
      <c r="K149" s="251" t="s">
        <v>139</v>
      </c>
      <c r="L149" s="256"/>
      <c r="M149" s="257" t="s">
        <v>1</v>
      </c>
      <c r="N149" s="258" t="s">
        <v>41</v>
      </c>
      <c r="O149" s="92"/>
      <c r="P149" s="228">
        <f>O149*H149</f>
        <v>0</v>
      </c>
      <c r="Q149" s="228">
        <v>0.00010000000000000001</v>
      </c>
      <c r="R149" s="228">
        <f>Q149*H149</f>
        <v>0.00090000000000000008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359</v>
      </c>
      <c r="AT149" s="230" t="s">
        <v>156</v>
      </c>
      <c r="AU149" s="230" t="s">
        <v>86</v>
      </c>
      <c r="AY149" s="18" t="s">
        <v>133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84</v>
      </c>
      <c r="BK149" s="231">
        <f>ROUND(I149*H149,2)</f>
        <v>0</v>
      </c>
      <c r="BL149" s="18" t="s">
        <v>249</v>
      </c>
      <c r="BM149" s="230" t="s">
        <v>542</v>
      </c>
    </row>
    <row r="150" s="2" customFormat="1" ht="33" customHeight="1">
      <c r="A150" s="39"/>
      <c r="B150" s="40"/>
      <c r="C150" s="219" t="s">
        <v>185</v>
      </c>
      <c r="D150" s="219" t="s">
        <v>135</v>
      </c>
      <c r="E150" s="220" t="s">
        <v>543</v>
      </c>
      <c r="F150" s="221" t="s">
        <v>544</v>
      </c>
      <c r="G150" s="222" t="s">
        <v>181</v>
      </c>
      <c r="H150" s="223">
        <v>2</v>
      </c>
      <c r="I150" s="224"/>
      <c r="J150" s="225">
        <f>ROUND(I150*H150,2)</f>
        <v>0</v>
      </c>
      <c r="K150" s="221" t="s">
        <v>139</v>
      </c>
      <c r="L150" s="45"/>
      <c r="M150" s="226" t="s">
        <v>1</v>
      </c>
      <c r="N150" s="227" t="s">
        <v>41</v>
      </c>
      <c r="O150" s="92"/>
      <c r="P150" s="228">
        <f>O150*H150</f>
        <v>0</v>
      </c>
      <c r="Q150" s="228">
        <v>0.000131328</v>
      </c>
      <c r="R150" s="228">
        <f>Q150*H150</f>
        <v>0.000262656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249</v>
      </c>
      <c r="AT150" s="230" t="s">
        <v>135</v>
      </c>
      <c r="AU150" s="230" t="s">
        <v>86</v>
      </c>
      <c r="AY150" s="18" t="s">
        <v>133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84</v>
      </c>
      <c r="BK150" s="231">
        <f>ROUND(I150*H150,2)</f>
        <v>0</v>
      </c>
      <c r="BL150" s="18" t="s">
        <v>249</v>
      </c>
      <c r="BM150" s="230" t="s">
        <v>545</v>
      </c>
    </row>
    <row r="151" s="2" customFormat="1">
      <c r="A151" s="39"/>
      <c r="B151" s="40"/>
      <c r="C151" s="41"/>
      <c r="D151" s="232" t="s">
        <v>142</v>
      </c>
      <c r="E151" s="41"/>
      <c r="F151" s="233" t="s">
        <v>546</v>
      </c>
      <c r="G151" s="41"/>
      <c r="H151" s="41"/>
      <c r="I151" s="234"/>
      <c r="J151" s="41"/>
      <c r="K151" s="41"/>
      <c r="L151" s="45"/>
      <c r="M151" s="235"/>
      <c r="N151" s="236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142</v>
      </c>
      <c r="AU151" s="18" t="s">
        <v>86</v>
      </c>
    </row>
    <row r="152" s="2" customFormat="1" ht="24.15" customHeight="1">
      <c r="A152" s="39"/>
      <c r="B152" s="40"/>
      <c r="C152" s="249" t="s">
        <v>206</v>
      </c>
      <c r="D152" s="249" t="s">
        <v>156</v>
      </c>
      <c r="E152" s="250" t="s">
        <v>547</v>
      </c>
      <c r="F152" s="251" t="s">
        <v>548</v>
      </c>
      <c r="G152" s="252" t="s">
        <v>181</v>
      </c>
      <c r="H152" s="253">
        <v>2.331</v>
      </c>
      <c r="I152" s="254"/>
      <c r="J152" s="255">
        <f>ROUND(I152*H152,2)</f>
        <v>0</v>
      </c>
      <c r="K152" s="251" t="s">
        <v>139</v>
      </c>
      <c r="L152" s="256"/>
      <c r="M152" s="257" t="s">
        <v>1</v>
      </c>
      <c r="N152" s="258" t="s">
        <v>41</v>
      </c>
      <c r="O152" s="92"/>
      <c r="P152" s="228">
        <f>O152*H152</f>
        <v>0</v>
      </c>
      <c r="Q152" s="228">
        <v>0.0025000000000000001</v>
      </c>
      <c r="R152" s="228">
        <f>Q152*H152</f>
        <v>0.0058275000000000002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359</v>
      </c>
      <c r="AT152" s="230" t="s">
        <v>156</v>
      </c>
      <c r="AU152" s="230" t="s">
        <v>86</v>
      </c>
      <c r="AY152" s="18" t="s">
        <v>133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84</v>
      </c>
      <c r="BK152" s="231">
        <f>ROUND(I152*H152,2)</f>
        <v>0</v>
      </c>
      <c r="BL152" s="18" t="s">
        <v>249</v>
      </c>
      <c r="BM152" s="230" t="s">
        <v>549</v>
      </c>
    </row>
    <row r="153" s="13" customFormat="1">
      <c r="A153" s="13"/>
      <c r="B153" s="237"/>
      <c r="C153" s="238"/>
      <c r="D153" s="239" t="s">
        <v>144</v>
      </c>
      <c r="E153" s="240" t="s">
        <v>1</v>
      </c>
      <c r="F153" s="241" t="s">
        <v>550</v>
      </c>
      <c r="G153" s="238"/>
      <c r="H153" s="242">
        <v>2.331</v>
      </c>
      <c r="I153" s="243"/>
      <c r="J153" s="238"/>
      <c r="K153" s="238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144</v>
      </c>
      <c r="AU153" s="248" t="s">
        <v>86</v>
      </c>
      <c r="AV153" s="13" t="s">
        <v>86</v>
      </c>
      <c r="AW153" s="13" t="s">
        <v>32</v>
      </c>
      <c r="AX153" s="13" t="s">
        <v>84</v>
      </c>
      <c r="AY153" s="248" t="s">
        <v>133</v>
      </c>
    </row>
    <row r="154" s="2" customFormat="1" ht="37.8" customHeight="1">
      <c r="A154" s="39"/>
      <c r="B154" s="40"/>
      <c r="C154" s="219" t="s">
        <v>213</v>
      </c>
      <c r="D154" s="219" t="s">
        <v>135</v>
      </c>
      <c r="E154" s="220" t="s">
        <v>551</v>
      </c>
      <c r="F154" s="221" t="s">
        <v>552</v>
      </c>
      <c r="G154" s="222" t="s">
        <v>181</v>
      </c>
      <c r="H154" s="223">
        <v>3</v>
      </c>
      <c r="I154" s="224"/>
      <c r="J154" s="225">
        <f>ROUND(I154*H154,2)</f>
        <v>0</v>
      </c>
      <c r="K154" s="221" t="s">
        <v>139</v>
      </c>
      <c r="L154" s="45"/>
      <c r="M154" s="226" t="s">
        <v>1</v>
      </c>
      <c r="N154" s="227" t="s">
        <v>41</v>
      </c>
      <c r="O154" s="92"/>
      <c r="P154" s="228">
        <f>O154*H154</f>
        <v>0</v>
      </c>
      <c r="Q154" s="228">
        <v>0.00012650000000000001</v>
      </c>
      <c r="R154" s="228">
        <f>Q154*H154</f>
        <v>0.00037950000000000006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249</v>
      </c>
      <c r="AT154" s="230" t="s">
        <v>135</v>
      </c>
      <c r="AU154" s="230" t="s">
        <v>86</v>
      </c>
      <c r="AY154" s="18" t="s">
        <v>133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84</v>
      </c>
      <c r="BK154" s="231">
        <f>ROUND(I154*H154,2)</f>
        <v>0</v>
      </c>
      <c r="BL154" s="18" t="s">
        <v>249</v>
      </c>
      <c r="BM154" s="230" t="s">
        <v>553</v>
      </c>
    </row>
    <row r="155" s="2" customFormat="1">
      <c r="A155" s="39"/>
      <c r="B155" s="40"/>
      <c r="C155" s="41"/>
      <c r="D155" s="232" t="s">
        <v>142</v>
      </c>
      <c r="E155" s="41"/>
      <c r="F155" s="233" t="s">
        <v>554</v>
      </c>
      <c r="G155" s="41"/>
      <c r="H155" s="41"/>
      <c r="I155" s="234"/>
      <c r="J155" s="41"/>
      <c r="K155" s="41"/>
      <c r="L155" s="45"/>
      <c r="M155" s="235"/>
      <c r="N155" s="236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142</v>
      </c>
      <c r="AU155" s="18" t="s">
        <v>86</v>
      </c>
    </row>
    <row r="156" s="2" customFormat="1" ht="24.15" customHeight="1">
      <c r="A156" s="39"/>
      <c r="B156" s="40"/>
      <c r="C156" s="249" t="s">
        <v>219</v>
      </c>
      <c r="D156" s="249" t="s">
        <v>156</v>
      </c>
      <c r="E156" s="250" t="s">
        <v>547</v>
      </c>
      <c r="F156" s="251" t="s">
        <v>548</v>
      </c>
      <c r="G156" s="252" t="s">
        <v>181</v>
      </c>
      <c r="H156" s="253">
        <v>3.4969999999999999</v>
      </c>
      <c r="I156" s="254"/>
      <c r="J156" s="255">
        <f>ROUND(I156*H156,2)</f>
        <v>0</v>
      </c>
      <c r="K156" s="251" t="s">
        <v>139</v>
      </c>
      <c r="L156" s="256"/>
      <c r="M156" s="257" t="s">
        <v>1</v>
      </c>
      <c r="N156" s="258" t="s">
        <v>41</v>
      </c>
      <c r="O156" s="92"/>
      <c r="P156" s="228">
        <f>O156*H156</f>
        <v>0</v>
      </c>
      <c r="Q156" s="228">
        <v>0.0025000000000000001</v>
      </c>
      <c r="R156" s="228">
        <f>Q156*H156</f>
        <v>0.0087425000000000003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359</v>
      </c>
      <c r="AT156" s="230" t="s">
        <v>156</v>
      </c>
      <c r="AU156" s="230" t="s">
        <v>86</v>
      </c>
      <c r="AY156" s="18" t="s">
        <v>133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84</v>
      </c>
      <c r="BK156" s="231">
        <f>ROUND(I156*H156,2)</f>
        <v>0</v>
      </c>
      <c r="BL156" s="18" t="s">
        <v>249</v>
      </c>
      <c r="BM156" s="230" t="s">
        <v>555</v>
      </c>
    </row>
    <row r="157" s="13" customFormat="1">
      <c r="A157" s="13"/>
      <c r="B157" s="237"/>
      <c r="C157" s="238"/>
      <c r="D157" s="239" t="s">
        <v>144</v>
      </c>
      <c r="E157" s="240" t="s">
        <v>1</v>
      </c>
      <c r="F157" s="241" t="s">
        <v>556</v>
      </c>
      <c r="G157" s="238"/>
      <c r="H157" s="242">
        <v>3.4969999999999999</v>
      </c>
      <c r="I157" s="243"/>
      <c r="J157" s="238"/>
      <c r="K157" s="238"/>
      <c r="L157" s="244"/>
      <c r="M157" s="245"/>
      <c r="N157" s="246"/>
      <c r="O157" s="246"/>
      <c r="P157" s="246"/>
      <c r="Q157" s="246"/>
      <c r="R157" s="246"/>
      <c r="S157" s="246"/>
      <c r="T157" s="24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8" t="s">
        <v>144</v>
      </c>
      <c r="AU157" s="248" t="s">
        <v>86</v>
      </c>
      <c r="AV157" s="13" t="s">
        <v>86</v>
      </c>
      <c r="AW157" s="13" t="s">
        <v>32</v>
      </c>
      <c r="AX157" s="13" t="s">
        <v>84</v>
      </c>
      <c r="AY157" s="248" t="s">
        <v>133</v>
      </c>
    </row>
    <row r="158" s="2" customFormat="1" ht="24.15" customHeight="1">
      <c r="A158" s="39"/>
      <c r="B158" s="40"/>
      <c r="C158" s="219" t="s">
        <v>224</v>
      </c>
      <c r="D158" s="219" t="s">
        <v>135</v>
      </c>
      <c r="E158" s="220" t="s">
        <v>557</v>
      </c>
      <c r="F158" s="221" t="s">
        <v>558</v>
      </c>
      <c r="G158" s="222" t="s">
        <v>181</v>
      </c>
      <c r="H158" s="223">
        <v>3</v>
      </c>
      <c r="I158" s="224"/>
      <c r="J158" s="225">
        <f>ROUND(I158*H158,2)</f>
        <v>0</v>
      </c>
      <c r="K158" s="221" t="s">
        <v>139</v>
      </c>
      <c r="L158" s="45"/>
      <c r="M158" s="226" t="s">
        <v>1</v>
      </c>
      <c r="N158" s="227" t="s">
        <v>41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0.0035999999999999999</v>
      </c>
      <c r="T158" s="229">
        <f>S158*H158</f>
        <v>0.010800000000000001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249</v>
      </c>
      <c r="AT158" s="230" t="s">
        <v>135</v>
      </c>
      <c r="AU158" s="230" t="s">
        <v>86</v>
      </c>
      <c r="AY158" s="18" t="s">
        <v>133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84</v>
      </c>
      <c r="BK158" s="231">
        <f>ROUND(I158*H158,2)</f>
        <v>0</v>
      </c>
      <c r="BL158" s="18" t="s">
        <v>249</v>
      </c>
      <c r="BM158" s="230" t="s">
        <v>559</v>
      </c>
    </row>
    <row r="159" s="2" customFormat="1">
      <c r="A159" s="39"/>
      <c r="B159" s="40"/>
      <c r="C159" s="41"/>
      <c r="D159" s="232" t="s">
        <v>142</v>
      </c>
      <c r="E159" s="41"/>
      <c r="F159" s="233" t="s">
        <v>560</v>
      </c>
      <c r="G159" s="41"/>
      <c r="H159" s="41"/>
      <c r="I159" s="234"/>
      <c r="J159" s="41"/>
      <c r="K159" s="41"/>
      <c r="L159" s="45"/>
      <c r="M159" s="235"/>
      <c r="N159" s="236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142</v>
      </c>
      <c r="AU159" s="18" t="s">
        <v>86</v>
      </c>
    </row>
    <row r="160" s="13" customFormat="1">
      <c r="A160" s="13"/>
      <c r="B160" s="237"/>
      <c r="C160" s="238"/>
      <c r="D160" s="239" t="s">
        <v>144</v>
      </c>
      <c r="E160" s="240" t="s">
        <v>1</v>
      </c>
      <c r="F160" s="241" t="s">
        <v>561</v>
      </c>
      <c r="G160" s="238"/>
      <c r="H160" s="242">
        <v>3</v>
      </c>
      <c r="I160" s="243"/>
      <c r="J160" s="238"/>
      <c r="K160" s="238"/>
      <c r="L160" s="244"/>
      <c r="M160" s="245"/>
      <c r="N160" s="246"/>
      <c r="O160" s="246"/>
      <c r="P160" s="246"/>
      <c r="Q160" s="246"/>
      <c r="R160" s="246"/>
      <c r="S160" s="246"/>
      <c r="T160" s="24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8" t="s">
        <v>144</v>
      </c>
      <c r="AU160" s="248" t="s">
        <v>86</v>
      </c>
      <c r="AV160" s="13" t="s">
        <v>86</v>
      </c>
      <c r="AW160" s="13" t="s">
        <v>32</v>
      </c>
      <c r="AX160" s="13" t="s">
        <v>84</v>
      </c>
      <c r="AY160" s="248" t="s">
        <v>133</v>
      </c>
    </row>
    <row r="161" s="2" customFormat="1" ht="24.15" customHeight="1">
      <c r="A161" s="39"/>
      <c r="B161" s="40"/>
      <c r="C161" s="219" t="s">
        <v>8</v>
      </c>
      <c r="D161" s="219" t="s">
        <v>135</v>
      </c>
      <c r="E161" s="220" t="s">
        <v>562</v>
      </c>
      <c r="F161" s="221" t="s">
        <v>563</v>
      </c>
      <c r="G161" s="222" t="s">
        <v>181</v>
      </c>
      <c r="H161" s="223">
        <v>2</v>
      </c>
      <c r="I161" s="224"/>
      <c r="J161" s="225">
        <f>ROUND(I161*H161,2)</f>
        <v>0</v>
      </c>
      <c r="K161" s="221" t="s">
        <v>139</v>
      </c>
      <c r="L161" s="45"/>
      <c r="M161" s="226" t="s">
        <v>1</v>
      </c>
      <c r="N161" s="227" t="s">
        <v>41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0.0035999999999999999</v>
      </c>
      <c r="T161" s="229">
        <f>S161*H161</f>
        <v>0.0071999999999999998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249</v>
      </c>
      <c r="AT161" s="230" t="s">
        <v>135</v>
      </c>
      <c r="AU161" s="230" t="s">
        <v>86</v>
      </c>
      <c r="AY161" s="18" t="s">
        <v>133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84</v>
      </c>
      <c r="BK161" s="231">
        <f>ROUND(I161*H161,2)</f>
        <v>0</v>
      </c>
      <c r="BL161" s="18" t="s">
        <v>249</v>
      </c>
      <c r="BM161" s="230" t="s">
        <v>564</v>
      </c>
    </row>
    <row r="162" s="2" customFormat="1">
      <c r="A162" s="39"/>
      <c r="B162" s="40"/>
      <c r="C162" s="41"/>
      <c r="D162" s="232" t="s">
        <v>142</v>
      </c>
      <c r="E162" s="41"/>
      <c r="F162" s="233" t="s">
        <v>565</v>
      </c>
      <c r="G162" s="41"/>
      <c r="H162" s="41"/>
      <c r="I162" s="234"/>
      <c r="J162" s="41"/>
      <c r="K162" s="41"/>
      <c r="L162" s="45"/>
      <c r="M162" s="235"/>
      <c r="N162" s="236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142</v>
      </c>
      <c r="AU162" s="18" t="s">
        <v>86</v>
      </c>
    </row>
    <row r="163" s="13" customFormat="1">
      <c r="A163" s="13"/>
      <c r="B163" s="237"/>
      <c r="C163" s="238"/>
      <c r="D163" s="239" t="s">
        <v>144</v>
      </c>
      <c r="E163" s="240" t="s">
        <v>1</v>
      </c>
      <c r="F163" s="241" t="s">
        <v>566</v>
      </c>
      <c r="G163" s="238"/>
      <c r="H163" s="242">
        <v>2</v>
      </c>
      <c r="I163" s="243"/>
      <c r="J163" s="238"/>
      <c r="K163" s="238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144</v>
      </c>
      <c r="AU163" s="248" t="s">
        <v>86</v>
      </c>
      <c r="AV163" s="13" t="s">
        <v>86</v>
      </c>
      <c r="AW163" s="13" t="s">
        <v>32</v>
      </c>
      <c r="AX163" s="13" t="s">
        <v>84</v>
      </c>
      <c r="AY163" s="248" t="s">
        <v>133</v>
      </c>
    </row>
    <row r="164" s="2" customFormat="1" ht="24.15" customHeight="1">
      <c r="A164" s="39"/>
      <c r="B164" s="40"/>
      <c r="C164" s="219" t="s">
        <v>249</v>
      </c>
      <c r="D164" s="219" t="s">
        <v>135</v>
      </c>
      <c r="E164" s="220" t="s">
        <v>567</v>
      </c>
      <c r="F164" s="221" t="s">
        <v>568</v>
      </c>
      <c r="G164" s="222" t="s">
        <v>181</v>
      </c>
      <c r="H164" s="223">
        <v>14.5</v>
      </c>
      <c r="I164" s="224"/>
      <c r="J164" s="225">
        <f>ROUND(I164*H164,2)</f>
        <v>0</v>
      </c>
      <c r="K164" s="221" t="s">
        <v>139</v>
      </c>
      <c r="L164" s="45"/>
      <c r="M164" s="226" t="s">
        <v>1</v>
      </c>
      <c r="N164" s="227" t="s">
        <v>41</v>
      </c>
      <c r="O164" s="92"/>
      <c r="P164" s="228">
        <f>O164*H164</f>
        <v>0</v>
      </c>
      <c r="Q164" s="228">
        <v>0.00093824999999999996</v>
      </c>
      <c r="R164" s="228">
        <f>Q164*H164</f>
        <v>0.013604624999999999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249</v>
      </c>
      <c r="AT164" s="230" t="s">
        <v>135</v>
      </c>
      <c r="AU164" s="230" t="s">
        <v>86</v>
      </c>
      <c r="AY164" s="18" t="s">
        <v>133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84</v>
      </c>
      <c r="BK164" s="231">
        <f>ROUND(I164*H164,2)</f>
        <v>0</v>
      </c>
      <c r="BL164" s="18" t="s">
        <v>249</v>
      </c>
      <c r="BM164" s="230" t="s">
        <v>569</v>
      </c>
    </row>
    <row r="165" s="2" customFormat="1">
      <c r="A165" s="39"/>
      <c r="B165" s="40"/>
      <c r="C165" s="41"/>
      <c r="D165" s="232" t="s">
        <v>142</v>
      </c>
      <c r="E165" s="41"/>
      <c r="F165" s="233" t="s">
        <v>570</v>
      </c>
      <c r="G165" s="41"/>
      <c r="H165" s="41"/>
      <c r="I165" s="234"/>
      <c r="J165" s="41"/>
      <c r="K165" s="41"/>
      <c r="L165" s="45"/>
      <c r="M165" s="235"/>
      <c r="N165" s="236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142</v>
      </c>
      <c r="AU165" s="18" t="s">
        <v>86</v>
      </c>
    </row>
    <row r="166" s="13" customFormat="1">
      <c r="A166" s="13"/>
      <c r="B166" s="237"/>
      <c r="C166" s="238"/>
      <c r="D166" s="239" t="s">
        <v>144</v>
      </c>
      <c r="E166" s="240" t="s">
        <v>1</v>
      </c>
      <c r="F166" s="241" t="s">
        <v>571</v>
      </c>
      <c r="G166" s="238"/>
      <c r="H166" s="242">
        <v>14.5</v>
      </c>
      <c r="I166" s="243"/>
      <c r="J166" s="238"/>
      <c r="K166" s="238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144</v>
      </c>
      <c r="AU166" s="248" t="s">
        <v>86</v>
      </c>
      <c r="AV166" s="13" t="s">
        <v>86</v>
      </c>
      <c r="AW166" s="13" t="s">
        <v>32</v>
      </c>
      <c r="AX166" s="13" t="s">
        <v>84</v>
      </c>
      <c r="AY166" s="248" t="s">
        <v>133</v>
      </c>
    </row>
    <row r="167" s="2" customFormat="1" ht="44.25" customHeight="1">
      <c r="A167" s="39"/>
      <c r="B167" s="40"/>
      <c r="C167" s="249" t="s">
        <v>261</v>
      </c>
      <c r="D167" s="249" t="s">
        <v>156</v>
      </c>
      <c r="E167" s="250" t="s">
        <v>572</v>
      </c>
      <c r="F167" s="251" t="s">
        <v>573</v>
      </c>
      <c r="G167" s="252" t="s">
        <v>181</v>
      </c>
      <c r="H167" s="253">
        <v>16.899999999999999</v>
      </c>
      <c r="I167" s="254"/>
      <c r="J167" s="255">
        <f>ROUND(I167*H167,2)</f>
        <v>0</v>
      </c>
      <c r="K167" s="251" t="s">
        <v>139</v>
      </c>
      <c r="L167" s="256"/>
      <c r="M167" s="257" t="s">
        <v>1</v>
      </c>
      <c r="N167" s="258" t="s">
        <v>41</v>
      </c>
      <c r="O167" s="92"/>
      <c r="P167" s="228">
        <f>O167*H167</f>
        <v>0</v>
      </c>
      <c r="Q167" s="228">
        <v>0.0054000000000000003</v>
      </c>
      <c r="R167" s="228">
        <f>Q167*H167</f>
        <v>0.091259999999999994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359</v>
      </c>
      <c r="AT167" s="230" t="s">
        <v>156</v>
      </c>
      <c r="AU167" s="230" t="s">
        <v>86</v>
      </c>
      <c r="AY167" s="18" t="s">
        <v>133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84</v>
      </c>
      <c r="BK167" s="231">
        <f>ROUND(I167*H167,2)</f>
        <v>0</v>
      </c>
      <c r="BL167" s="18" t="s">
        <v>249</v>
      </c>
      <c r="BM167" s="230" t="s">
        <v>574</v>
      </c>
    </row>
    <row r="168" s="13" customFormat="1">
      <c r="A168" s="13"/>
      <c r="B168" s="237"/>
      <c r="C168" s="238"/>
      <c r="D168" s="239" t="s">
        <v>144</v>
      </c>
      <c r="E168" s="240" t="s">
        <v>1</v>
      </c>
      <c r="F168" s="241" t="s">
        <v>575</v>
      </c>
      <c r="G168" s="238"/>
      <c r="H168" s="242">
        <v>16.899999999999999</v>
      </c>
      <c r="I168" s="243"/>
      <c r="J168" s="238"/>
      <c r="K168" s="238"/>
      <c r="L168" s="244"/>
      <c r="M168" s="245"/>
      <c r="N168" s="246"/>
      <c r="O168" s="246"/>
      <c r="P168" s="246"/>
      <c r="Q168" s="246"/>
      <c r="R168" s="246"/>
      <c r="S168" s="246"/>
      <c r="T168" s="24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8" t="s">
        <v>144</v>
      </c>
      <c r="AU168" s="248" t="s">
        <v>86</v>
      </c>
      <c r="AV168" s="13" t="s">
        <v>86</v>
      </c>
      <c r="AW168" s="13" t="s">
        <v>32</v>
      </c>
      <c r="AX168" s="13" t="s">
        <v>84</v>
      </c>
      <c r="AY168" s="248" t="s">
        <v>133</v>
      </c>
    </row>
    <row r="169" s="2" customFormat="1" ht="33" customHeight="1">
      <c r="A169" s="39"/>
      <c r="B169" s="40"/>
      <c r="C169" s="219" t="s">
        <v>267</v>
      </c>
      <c r="D169" s="219" t="s">
        <v>135</v>
      </c>
      <c r="E169" s="220" t="s">
        <v>576</v>
      </c>
      <c r="F169" s="221" t="s">
        <v>577</v>
      </c>
      <c r="G169" s="222" t="s">
        <v>181</v>
      </c>
      <c r="H169" s="223">
        <v>14.5</v>
      </c>
      <c r="I169" s="224"/>
      <c r="J169" s="225">
        <f>ROUND(I169*H169,2)</f>
        <v>0</v>
      </c>
      <c r="K169" s="221" t="s">
        <v>139</v>
      </c>
      <c r="L169" s="45"/>
      <c r="M169" s="226" t="s">
        <v>1</v>
      </c>
      <c r="N169" s="227" t="s">
        <v>41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249</v>
      </c>
      <c r="AT169" s="230" t="s">
        <v>135</v>
      </c>
      <c r="AU169" s="230" t="s">
        <v>86</v>
      </c>
      <c r="AY169" s="18" t="s">
        <v>133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84</v>
      </c>
      <c r="BK169" s="231">
        <f>ROUND(I169*H169,2)</f>
        <v>0</v>
      </c>
      <c r="BL169" s="18" t="s">
        <v>249</v>
      </c>
      <c r="BM169" s="230" t="s">
        <v>578</v>
      </c>
    </row>
    <row r="170" s="2" customFormat="1">
      <c r="A170" s="39"/>
      <c r="B170" s="40"/>
      <c r="C170" s="41"/>
      <c r="D170" s="232" t="s">
        <v>142</v>
      </c>
      <c r="E170" s="41"/>
      <c r="F170" s="233" t="s">
        <v>579</v>
      </c>
      <c r="G170" s="41"/>
      <c r="H170" s="41"/>
      <c r="I170" s="234"/>
      <c r="J170" s="41"/>
      <c r="K170" s="41"/>
      <c r="L170" s="45"/>
      <c r="M170" s="235"/>
      <c r="N170" s="236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142</v>
      </c>
      <c r="AU170" s="18" t="s">
        <v>86</v>
      </c>
    </row>
    <row r="171" s="2" customFormat="1" ht="24.15" customHeight="1">
      <c r="A171" s="39"/>
      <c r="B171" s="40"/>
      <c r="C171" s="219" t="s">
        <v>273</v>
      </c>
      <c r="D171" s="219" t="s">
        <v>135</v>
      </c>
      <c r="E171" s="220" t="s">
        <v>580</v>
      </c>
      <c r="F171" s="221" t="s">
        <v>581</v>
      </c>
      <c r="G171" s="222" t="s">
        <v>181</v>
      </c>
      <c r="H171" s="223">
        <v>4</v>
      </c>
      <c r="I171" s="224"/>
      <c r="J171" s="225">
        <f>ROUND(I171*H171,2)</f>
        <v>0</v>
      </c>
      <c r="K171" s="221" t="s">
        <v>139</v>
      </c>
      <c r="L171" s="45"/>
      <c r="M171" s="226" t="s">
        <v>1</v>
      </c>
      <c r="N171" s="227" t="s">
        <v>41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0.16700000000000001</v>
      </c>
      <c r="T171" s="229">
        <f>S171*H171</f>
        <v>0.66800000000000004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249</v>
      </c>
      <c r="AT171" s="230" t="s">
        <v>135</v>
      </c>
      <c r="AU171" s="230" t="s">
        <v>86</v>
      </c>
      <c r="AY171" s="18" t="s">
        <v>133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84</v>
      </c>
      <c r="BK171" s="231">
        <f>ROUND(I171*H171,2)</f>
        <v>0</v>
      </c>
      <c r="BL171" s="18" t="s">
        <v>249</v>
      </c>
      <c r="BM171" s="230" t="s">
        <v>582</v>
      </c>
    </row>
    <row r="172" s="2" customFormat="1">
      <c r="A172" s="39"/>
      <c r="B172" s="40"/>
      <c r="C172" s="41"/>
      <c r="D172" s="232" t="s">
        <v>142</v>
      </c>
      <c r="E172" s="41"/>
      <c r="F172" s="233" t="s">
        <v>583</v>
      </c>
      <c r="G172" s="41"/>
      <c r="H172" s="41"/>
      <c r="I172" s="234"/>
      <c r="J172" s="41"/>
      <c r="K172" s="41"/>
      <c r="L172" s="45"/>
      <c r="M172" s="235"/>
      <c r="N172" s="236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142</v>
      </c>
      <c r="AU172" s="18" t="s">
        <v>86</v>
      </c>
    </row>
    <row r="173" s="13" customFormat="1">
      <c r="A173" s="13"/>
      <c r="B173" s="237"/>
      <c r="C173" s="238"/>
      <c r="D173" s="239" t="s">
        <v>144</v>
      </c>
      <c r="E173" s="240" t="s">
        <v>1</v>
      </c>
      <c r="F173" s="241" t="s">
        <v>584</v>
      </c>
      <c r="G173" s="238"/>
      <c r="H173" s="242">
        <v>4</v>
      </c>
      <c r="I173" s="243"/>
      <c r="J173" s="238"/>
      <c r="K173" s="238"/>
      <c r="L173" s="244"/>
      <c r="M173" s="245"/>
      <c r="N173" s="246"/>
      <c r="O173" s="246"/>
      <c r="P173" s="246"/>
      <c r="Q173" s="246"/>
      <c r="R173" s="246"/>
      <c r="S173" s="246"/>
      <c r="T173" s="24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8" t="s">
        <v>144</v>
      </c>
      <c r="AU173" s="248" t="s">
        <v>86</v>
      </c>
      <c r="AV173" s="13" t="s">
        <v>86</v>
      </c>
      <c r="AW173" s="13" t="s">
        <v>32</v>
      </c>
      <c r="AX173" s="13" t="s">
        <v>84</v>
      </c>
      <c r="AY173" s="248" t="s">
        <v>133</v>
      </c>
    </row>
    <row r="174" s="2" customFormat="1" ht="24.15" customHeight="1">
      <c r="A174" s="39"/>
      <c r="B174" s="40"/>
      <c r="C174" s="219" t="s">
        <v>279</v>
      </c>
      <c r="D174" s="219" t="s">
        <v>135</v>
      </c>
      <c r="E174" s="220" t="s">
        <v>585</v>
      </c>
      <c r="F174" s="221" t="s">
        <v>586</v>
      </c>
      <c r="G174" s="222" t="s">
        <v>181</v>
      </c>
      <c r="H174" s="223">
        <v>4</v>
      </c>
      <c r="I174" s="224"/>
      <c r="J174" s="225">
        <f>ROUND(I174*H174,2)</f>
        <v>0</v>
      </c>
      <c r="K174" s="221" t="s">
        <v>139</v>
      </c>
      <c r="L174" s="45"/>
      <c r="M174" s="226" t="s">
        <v>1</v>
      </c>
      <c r="N174" s="227" t="s">
        <v>41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249</v>
      </c>
      <c r="AT174" s="230" t="s">
        <v>135</v>
      </c>
      <c r="AU174" s="230" t="s">
        <v>86</v>
      </c>
      <c r="AY174" s="18" t="s">
        <v>133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84</v>
      </c>
      <c r="BK174" s="231">
        <f>ROUND(I174*H174,2)</f>
        <v>0</v>
      </c>
      <c r="BL174" s="18" t="s">
        <v>249</v>
      </c>
      <c r="BM174" s="230" t="s">
        <v>587</v>
      </c>
    </row>
    <row r="175" s="2" customFormat="1">
      <c r="A175" s="39"/>
      <c r="B175" s="40"/>
      <c r="C175" s="41"/>
      <c r="D175" s="232" t="s">
        <v>142</v>
      </c>
      <c r="E175" s="41"/>
      <c r="F175" s="233" t="s">
        <v>588</v>
      </c>
      <c r="G175" s="41"/>
      <c r="H175" s="41"/>
      <c r="I175" s="234"/>
      <c r="J175" s="41"/>
      <c r="K175" s="41"/>
      <c r="L175" s="45"/>
      <c r="M175" s="235"/>
      <c r="N175" s="236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142</v>
      </c>
      <c r="AU175" s="18" t="s">
        <v>86</v>
      </c>
    </row>
    <row r="176" s="13" customFormat="1">
      <c r="A176" s="13"/>
      <c r="B176" s="237"/>
      <c r="C176" s="238"/>
      <c r="D176" s="239" t="s">
        <v>144</v>
      </c>
      <c r="E176" s="240" t="s">
        <v>1</v>
      </c>
      <c r="F176" s="241" t="s">
        <v>584</v>
      </c>
      <c r="G176" s="238"/>
      <c r="H176" s="242">
        <v>4</v>
      </c>
      <c r="I176" s="243"/>
      <c r="J176" s="238"/>
      <c r="K176" s="238"/>
      <c r="L176" s="244"/>
      <c r="M176" s="245"/>
      <c r="N176" s="246"/>
      <c r="O176" s="246"/>
      <c r="P176" s="246"/>
      <c r="Q176" s="246"/>
      <c r="R176" s="246"/>
      <c r="S176" s="246"/>
      <c r="T176" s="24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8" t="s">
        <v>144</v>
      </c>
      <c r="AU176" s="248" t="s">
        <v>86</v>
      </c>
      <c r="AV176" s="13" t="s">
        <v>86</v>
      </c>
      <c r="AW176" s="13" t="s">
        <v>32</v>
      </c>
      <c r="AX176" s="13" t="s">
        <v>84</v>
      </c>
      <c r="AY176" s="248" t="s">
        <v>133</v>
      </c>
    </row>
    <row r="177" s="2" customFormat="1" ht="24.15" customHeight="1">
      <c r="A177" s="39"/>
      <c r="B177" s="40"/>
      <c r="C177" s="219" t="s">
        <v>7</v>
      </c>
      <c r="D177" s="219" t="s">
        <v>135</v>
      </c>
      <c r="E177" s="220" t="s">
        <v>589</v>
      </c>
      <c r="F177" s="221" t="s">
        <v>590</v>
      </c>
      <c r="G177" s="222" t="s">
        <v>181</v>
      </c>
      <c r="H177" s="223">
        <v>4</v>
      </c>
      <c r="I177" s="224"/>
      <c r="J177" s="225">
        <f>ROUND(I177*H177,2)</f>
        <v>0</v>
      </c>
      <c r="K177" s="221" t="s">
        <v>139</v>
      </c>
      <c r="L177" s="45"/>
      <c r="M177" s="226" t="s">
        <v>1</v>
      </c>
      <c r="N177" s="227" t="s">
        <v>41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249</v>
      </c>
      <c r="AT177" s="230" t="s">
        <v>135</v>
      </c>
      <c r="AU177" s="230" t="s">
        <v>86</v>
      </c>
      <c r="AY177" s="18" t="s">
        <v>133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84</v>
      </c>
      <c r="BK177" s="231">
        <f>ROUND(I177*H177,2)</f>
        <v>0</v>
      </c>
      <c r="BL177" s="18" t="s">
        <v>249</v>
      </c>
      <c r="BM177" s="230" t="s">
        <v>591</v>
      </c>
    </row>
    <row r="178" s="2" customFormat="1">
      <c r="A178" s="39"/>
      <c r="B178" s="40"/>
      <c r="C178" s="41"/>
      <c r="D178" s="232" t="s">
        <v>142</v>
      </c>
      <c r="E178" s="41"/>
      <c r="F178" s="233" t="s">
        <v>592</v>
      </c>
      <c r="G178" s="41"/>
      <c r="H178" s="41"/>
      <c r="I178" s="234"/>
      <c r="J178" s="41"/>
      <c r="K178" s="41"/>
      <c r="L178" s="45"/>
      <c r="M178" s="235"/>
      <c r="N178" s="236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142</v>
      </c>
      <c r="AU178" s="18" t="s">
        <v>86</v>
      </c>
    </row>
    <row r="179" s="2" customFormat="1" ht="24.15" customHeight="1">
      <c r="A179" s="39"/>
      <c r="B179" s="40"/>
      <c r="C179" s="219" t="s">
        <v>288</v>
      </c>
      <c r="D179" s="219" t="s">
        <v>135</v>
      </c>
      <c r="E179" s="220" t="s">
        <v>593</v>
      </c>
      <c r="F179" s="221" t="s">
        <v>594</v>
      </c>
      <c r="G179" s="222" t="s">
        <v>181</v>
      </c>
      <c r="H179" s="223">
        <v>5</v>
      </c>
      <c r="I179" s="224"/>
      <c r="J179" s="225">
        <f>ROUND(I179*H179,2)</f>
        <v>0</v>
      </c>
      <c r="K179" s="221" t="s">
        <v>139</v>
      </c>
      <c r="L179" s="45"/>
      <c r="M179" s="226" t="s">
        <v>1</v>
      </c>
      <c r="N179" s="227" t="s">
        <v>41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249</v>
      </c>
      <c r="AT179" s="230" t="s">
        <v>135</v>
      </c>
      <c r="AU179" s="230" t="s">
        <v>86</v>
      </c>
      <c r="AY179" s="18" t="s">
        <v>133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84</v>
      </c>
      <c r="BK179" s="231">
        <f>ROUND(I179*H179,2)</f>
        <v>0</v>
      </c>
      <c r="BL179" s="18" t="s">
        <v>249</v>
      </c>
      <c r="BM179" s="230" t="s">
        <v>595</v>
      </c>
    </row>
    <row r="180" s="2" customFormat="1">
      <c r="A180" s="39"/>
      <c r="B180" s="40"/>
      <c r="C180" s="41"/>
      <c r="D180" s="232" t="s">
        <v>142</v>
      </c>
      <c r="E180" s="41"/>
      <c r="F180" s="233" t="s">
        <v>596</v>
      </c>
      <c r="G180" s="41"/>
      <c r="H180" s="41"/>
      <c r="I180" s="234"/>
      <c r="J180" s="41"/>
      <c r="K180" s="41"/>
      <c r="L180" s="45"/>
      <c r="M180" s="235"/>
      <c r="N180" s="236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142</v>
      </c>
      <c r="AU180" s="18" t="s">
        <v>86</v>
      </c>
    </row>
    <row r="181" s="13" customFormat="1">
      <c r="A181" s="13"/>
      <c r="B181" s="237"/>
      <c r="C181" s="238"/>
      <c r="D181" s="239" t="s">
        <v>144</v>
      </c>
      <c r="E181" s="240" t="s">
        <v>1</v>
      </c>
      <c r="F181" s="241" t="s">
        <v>561</v>
      </c>
      <c r="G181" s="238"/>
      <c r="H181" s="242">
        <v>3</v>
      </c>
      <c r="I181" s="243"/>
      <c r="J181" s="238"/>
      <c r="K181" s="238"/>
      <c r="L181" s="244"/>
      <c r="M181" s="245"/>
      <c r="N181" s="246"/>
      <c r="O181" s="246"/>
      <c r="P181" s="246"/>
      <c r="Q181" s="246"/>
      <c r="R181" s="246"/>
      <c r="S181" s="246"/>
      <c r="T181" s="24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8" t="s">
        <v>144</v>
      </c>
      <c r="AU181" s="248" t="s">
        <v>86</v>
      </c>
      <c r="AV181" s="13" t="s">
        <v>86</v>
      </c>
      <c r="AW181" s="13" t="s">
        <v>32</v>
      </c>
      <c r="AX181" s="13" t="s">
        <v>76</v>
      </c>
      <c r="AY181" s="248" t="s">
        <v>133</v>
      </c>
    </row>
    <row r="182" s="13" customFormat="1">
      <c r="A182" s="13"/>
      <c r="B182" s="237"/>
      <c r="C182" s="238"/>
      <c r="D182" s="239" t="s">
        <v>144</v>
      </c>
      <c r="E182" s="240" t="s">
        <v>1</v>
      </c>
      <c r="F182" s="241" t="s">
        <v>566</v>
      </c>
      <c r="G182" s="238"/>
      <c r="H182" s="242">
        <v>2</v>
      </c>
      <c r="I182" s="243"/>
      <c r="J182" s="238"/>
      <c r="K182" s="238"/>
      <c r="L182" s="244"/>
      <c r="M182" s="245"/>
      <c r="N182" s="246"/>
      <c r="O182" s="246"/>
      <c r="P182" s="246"/>
      <c r="Q182" s="246"/>
      <c r="R182" s="246"/>
      <c r="S182" s="246"/>
      <c r="T182" s="24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8" t="s">
        <v>144</v>
      </c>
      <c r="AU182" s="248" t="s">
        <v>86</v>
      </c>
      <c r="AV182" s="13" t="s">
        <v>86</v>
      </c>
      <c r="AW182" s="13" t="s">
        <v>32</v>
      </c>
      <c r="AX182" s="13" t="s">
        <v>76</v>
      </c>
      <c r="AY182" s="248" t="s">
        <v>133</v>
      </c>
    </row>
    <row r="183" s="15" customFormat="1">
      <c r="A183" s="15"/>
      <c r="B183" s="270"/>
      <c r="C183" s="271"/>
      <c r="D183" s="239" t="s">
        <v>144</v>
      </c>
      <c r="E183" s="272" t="s">
        <v>1</v>
      </c>
      <c r="F183" s="273" t="s">
        <v>248</v>
      </c>
      <c r="G183" s="271"/>
      <c r="H183" s="274">
        <v>5</v>
      </c>
      <c r="I183" s="275"/>
      <c r="J183" s="271"/>
      <c r="K183" s="271"/>
      <c r="L183" s="276"/>
      <c r="M183" s="277"/>
      <c r="N183" s="278"/>
      <c r="O183" s="278"/>
      <c r="P183" s="278"/>
      <c r="Q183" s="278"/>
      <c r="R183" s="278"/>
      <c r="S183" s="278"/>
      <c r="T183" s="279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80" t="s">
        <v>144</v>
      </c>
      <c r="AU183" s="280" t="s">
        <v>86</v>
      </c>
      <c r="AV183" s="15" t="s">
        <v>140</v>
      </c>
      <c r="AW183" s="15" t="s">
        <v>32</v>
      </c>
      <c r="AX183" s="15" t="s">
        <v>84</v>
      </c>
      <c r="AY183" s="280" t="s">
        <v>133</v>
      </c>
    </row>
    <row r="184" s="2" customFormat="1" ht="16.5" customHeight="1">
      <c r="A184" s="39"/>
      <c r="B184" s="40"/>
      <c r="C184" s="249" t="s">
        <v>293</v>
      </c>
      <c r="D184" s="249" t="s">
        <v>156</v>
      </c>
      <c r="E184" s="250" t="s">
        <v>597</v>
      </c>
      <c r="F184" s="251" t="s">
        <v>598</v>
      </c>
      <c r="G184" s="252" t="s">
        <v>181</v>
      </c>
      <c r="H184" s="253">
        <v>5.7750000000000004</v>
      </c>
      <c r="I184" s="254"/>
      <c r="J184" s="255">
        <f>ROUND(I184*H184,2)</f>
        <v>0</v>
      </c>
      <c r="K184" s="251" t="s">
        <v>139</v>
      </c>
      <c r="L184" s="256"/>
      <c r="M184" s="257" t="s">
        <v>1</v>
      </c>
      <c r="N184" s="258" t="s">
        <v>41</v>
      </c>
      <c r="O184" s="92"/>
      <c r="P184" s="228">
        <f>O184*H184</f>
        <v>0</v>
      </c>
      <c r="Q184" s="228">
        <v>0.00025000000000000001</v>
      </c>
      <c r="R184" s="228">
        <f>Q184*H184</f>
        <v>0.0014437500000000002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359</v>
      </c>
      <c r="AT184" s="230" t="s">
        <v>156</v>
      </c>
      <c r="AU184" s="230" t="s">
        <v>86</v>
      </c>
      <c r="AY184" s="18" t="s">
        <v>133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84</v>
      </c>
      <c r="BK184" s="231">
        <f>ROUND(I184*H184,2)</f>
        <v>0</v>
      </c>
      <c r="BL184" s="18" t="s">
        <v>249</v>
      </c>
      <c r="BM184" s="230" t="s">
        <v>599</v>
      </c>
    </row>
    <row r="185" s="13" customFormat="1">
      <c r="A185" s="13"/>
      <c r="B185" s="237"/>
      <c r="C185" s="238"/>
      <c r="D185" s="239" t="s">
        <v>144</v>
      </c>
      <c r="E185" s="240" t="s">
        <v>1</v>
      </c>
      <c r="F185" s="241" t="s">
        <v>600</v>
      </c>
      <c r="G185" s="238"/>
      <c r="H185" s="242">
        <v>5.7750000000000004</v>
      </c>
      <c r="I185" s="243"/>
      <c r="J185" s="238"/>
      <c r="K185" s="238"/>
      <c r="L185" s="244"/>
      <c r="M185" s="245"/>
      <c r="N185" s="246"/>
      <c r="O185" s="246"/>
      <c r="P185" s="246"/>
      <c r="Q185" s="246"/>
      <c r="R185" s="246"/>
      <c r="S185" s="246"/>
      <c r="T185" s="24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8" t="s">
        <v>144</v>
      </c>
      <c r="AU185" s="248" t="s">
        <v>86</v>
      </c>
      <c r="AV185" s="13" t="s">
        <v>86</v>
      </c>
      <c r="AW185" s="13" t="s">
        <v>32</v>
      </c>
      <c r="AX185" s="13" t="s">
        <v>84</v>
      </c>
      <c r="AY185" s="248" t="s">
        <v>133</v>
      </c>
    </row>
    <row r="186" s="2" customFormat="1" ht="24.15" customHeight="1">
      <c r="A186" s="39"/>
      <c r="B186" s="40"/>
      <c r="C186" s="219" t="s">
        <v>298</v>
      </c>
      <c r="D186" s="219" t="s">
        <v>135</v>
      </c>
      <c r="E186" s="220" t="s">
        <v>601</v>
      </c>
      <c r="F186" s="221" t="s">
        <v>602</v>
      </c>
      <c r="G186" s="222" t="s">
        <v>181</v>
      </c>
      <c r="H186" s="223">
        <v>5</v>
      </c>
      <c r="I186" s="224"/>
      <c r="J186" s="225">
        <f>ROUND(I186*H186,2)</f>
        <v>0</v>
      </c>
      <c r="K186" s="221" t="s">
        <v>139</v>
      </c>
      <c r="L186" s="45"/>
      <c r="M186" s="226" t="s">
        <v>1</v>
      </c>
      <c r="N186" s="227" t="s">
        <v>41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249</v>
      </c>
      <c r="AT186" s="230" t="s">
        <v>135</v>
      </c>
      <c r="AU186" s="230" t="s">
        <v>86</v>
      </c>
      <c r="AY186" s="18" t="s">
        <v>133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84</v>
      </c>
      <c r="BK186" s="231">
        <f>ROUND(I186*H186,2)</f>
        <v>0</v>
      </c>
      <c r="BL186" s="18" t="s">
        <v>249</v>
      </c>
      <c r="BM186" s="230" t="s">
        <v>603</v>
      </c>
    </row>
    <row r="187" s="2" customFormat="1">
      <c r="A187" s="39"/>
      <c r="B187" s="40"/>
      <c r="C187" s="41"/>
      <c r="D187" s="232" t="s">
        <v>142</v>
      </c>
      <c r="E187" s="41"/>
      <c r="F187" s="233" t="s">
        <v>604</v>
      </c>
      <c r="G187" s="41"/>
      <c r="H187" s="41"/>
      <c r="I187" s="234"/>
      <c r="J187" s="41"/>
      <c r="K187" s="41"/>
      <c r="L187" s="45"/>
      <c r="M187" s="235"/>
      <c r="N187" s="236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142</v>
      </c>
      <c r="AU187" s="18" t="s">
        <v>86</v>
      </c>
    </row>
    <row r="188" s="2" customFormat="1" ht="24.15" customHeight="1">
      <c r="A188" s="39"/>
      <c r="B188" s="40"/>
      <c r="C188" s="219" t="s">
        <v>303</v>
      </c>
      <c r="D188" s="219" t="s">
        <v>135</v>
      </c>
      <c r="E188" s="220" t="s">
        <v>605</v>
      </c>
      <c r="F188" s="221" t="s">
        <v>606</v>
      </c>
      <c r="G188" s="222" t="s">
        <v>153</v>
      </c>
      <c r="H188" s="223">
        <v>29</v>
      </c>
      <c r="I188" s="224"/>
      <c r="J188" s="225">
        <f>ROUND(I188*H188,2)</f>
        <v>0</v>
      </c>
      <c r="K188" s="221" t="s">
        <v>139</v>
      </c>
      <c r="L188" s="45"/>
      <c r="M188" s="226" t="s">
        <v>1</v>
      </c>
      <c r="N188" s="227" t="s">
        <v>41</v>
      </c>
      <c r="O188" s="92"/>
      <c r="P188" s="228">
        <f>O188*H188</f>
        <v>0</v>
      </c>
      <c r="Q188" s="228">
        <v>0.00048749999999999998</v>
      </c>
      <c r="R188" s="228">
        <f>Q188*H188</f>
        <v>0.014137499999999999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249</v>
      </c>
      <c r="AT188" s="230" t="s">
        <v>135</v>
      </c>
      <c r="AU188" s="230" t="s">
        <v>86</v>
      </c>
      <c r="AY188" s="18" t="s">
        <v>133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84</v>
      </c>
      <c r="BK188" s="231">
        <f>ROUND(I188*H188,2)</f>
        <v>0</v>
      </c>
      <c r="BL188" s="18" t="s">
        <v>249</v>
      </c>
      <c r="BM188" s="230" t="s">
        <v>607</v>
      </c>
    </row>
    <row r="189" s="2" customFormat="1">
      <c r="A189" s="39"/>
      <c r="B189" s="40"/>
      <c r="C189" s="41"/>
      <c r="D189" s="232" t="s">
        <v>142</v>
      </c>
      <c r="E189" s="41"/>
      <c r="F189" s="233" t="s">
        <v>608</v>
      </c>
      <c r="G189" s="41"/>
      <c r="H189" s="41"/>
      <c r="I189" s="234"/>
      <c r="J189" s="41"/>
      <c r="K189" s="41"/>
      <c r="L189" s="45"/>
      <c r="M189" s="235"/>
      <c r="N189" s="236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142</v>
      </c>
      <c r="AU189" s="18" t="s">
        <v>86</v>
      </c>
    </row>
    <row r="190" s="2" customFormat="1" ht="24.15" customHeight="1">
      <c r="A190" s="39"/>
      <c r="B190" s="40"/>
      <c r="C190" s="219" t="s">
        <v>310</v>
      </c>
      <c r="D190" s="219" t="s">
        <v>135</v>
      </c>
      <c r="E190" s="220" t="s">
        <v>609</v>
      </c>
      <c r="F190" s="221" t="s">
        <v>610</v>
      </c>
      <c r="G190" s="222" t="s">
        <v>181</v>
      </c>
      <c r="H190" s="223">
        <v>14.5</v>
      </c>
      <c r="I190" s="224"/>
      <c r="J190" s="225">
        <f>ROUND(I190*H190,2)</f>
        <v>0</v>
      </c>
      <c r="K190" s="221" t="s">
        <v>139</v>
      </c>
      <c r="L190" s="45"/>
      <c r="M190" s="226" t="s">
        <v>1</v>
      </c>
      <c r="N190" s="227" t="s">
        <v>41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249</v>
      </c>
      <c r="AT190" s="230" t="s">
        <v>135</v>
      </c>
      <c r="AU190" s="230" t="s">
        <v>86</v>
      </c>
      <c r="AY190" s="18" t="s">
        <v>133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84</v>
      </c>
      <c r="BK190" s="231">
        <f>ROUND(I190*H190,2)</f>
        <v>0</v>
      </c>
      <c r="BL190" s="18" t="s">
        <v>249</v>
      </c>
      <c r="BM190" s="230" t="s">
        <v>611</v>
      </c>
    </row>
    <row r="191" s="2" customFormat="1">
      <c r="A191" s="39"/>
      <c r="B191" s="40"/>
      <c r="C191" s="41"/>
      <c r="D191" s="232" t="s">
        <v>142</v>
      </c>
      <c r="E191" s="41"/>
      <c r="F191" s="233" t="s">
        <v>612</v>
      </c>
      <c r="G191" s="41"/>
      <c r="H191" s="41"/>
      <c r="I191" s="234"/>
      <c r="J191" s="41"/>
      <c r="K191" s="41"/>
      <c r="L191" s="45"/>
      <c r="M191" s="235"/>
      <c r="N191" s="236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142</v>
      </c>
      <c r="AU191" s="18" t="s">
        <v>86</v>
      </c>
    </row>
    <row r="192" s="13" customFormat="1">
      <c r="A192" s="13"/>
      <c r="B192" s="237"/>
      <c r="C192" s="238"/>
      <c r="D192" s="239" t="s">
        <v>144</v>
      </c>
      <c r="E192" s="240" t="s">
        <v>1</v>
      </c>
      <c r="F192" s="241" t="s">
        <v>571</v>
      </c>
      <c r="G192" s="238"/>
      <c r="H192" s="242">
        <v>14.5</v>
      </c>
      <c r="I192" s="243"/>
      <c r="J192" s="238"/>
      <c r="K192" s="238"/>
      <c r="L192" s="244"/>
      <c r="M192" s="245"/>
      <c r="N192" s="246"/>
      <c r="O192" s="246"/>
      <c r="P192" s="246"/>
      <c r="Q192" s="246"/>
      <c r="R192" s="246"/>
      <c r="S192" s="246"/>
      <c r="T192" s="24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8" t="s">
        <v>144</v>
      </c>
      <c r="AU192" s="248" t="s">
        <v>86</v>
      </c>
      <c r="AV192" s="13" t="s">
        <v>86</v>
      </c>
      <c r="AW192" s="13" t="s">
        <v>32</v>
      </c>
      <c r="AX192" s="13" t="s">
        <v>84</v>
      </c>
      <c r="AY192" s="248" t="s">
        <v>133</v>
      </c>
    </row>
    <row r="193" s="2" customFormat="1" ht="24.15" customHeight="1">
      <c r="A193" s="39"/>
      <c r="B193" s="40"/>
      <c r="C193" s="219" t="s">
        <v>316</v>
      </c>
      <c r="D193" s="219" t="s">
        <v>135</v>
      </c>
      <c r="E193" s="220" t="s">
        <v>613</v>
      </c>
      <c r="F193" s="221" t="s">
        <v>614</v>
      </c>
      <c r="G193" s="222" t="s">
        <v>313</v>
      </c>
      <c r="H193" s="223">
        <v>0.28599999999999998</v>
      </c>
      <c r="I193" s="224"/>
      <c r="J193" s="225">
        <f>ROUND(I193*H193,2)</f>
        <v>0</v>
      </c>
      <c r="K193" s="221" t="s">
        <v>139</v>
      </c>
      <c r="L193" s="45"/>
      <c r="M193" s="226" t="s">
        <v>1</v>
      </c>
      <c r="N193" s="227" t="s">
        <v>41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249</v>
      </c>
      <c r="AT193" s="230" t="s">
        <v>135</v>
      </c>
      <c r="AU193" s="230" t="s">
        <v>86</v>
      </c>
      <c r="AY193" s="18" t="s">
        <v>133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84</v>
      </c>
      <c r="BK193" s="231">
        <f>ROUND(I193*H193,2)</f>
        <v>0</v>
      </c>
      <c r="BL193" s="18" t="s">
        <v>249</v>
      </c>
      <c r="BM193" s="230" t="s">
        <v>615</v>
      </c>
    </row>
    <row r="194" s="2" customFormat="1">
      <c r="A194" s="39"/>
      <c r="B194" s="40"/>
      <c r="C194" s="41"/>
      <c r="D194" s="232" t="s">
        <v>142</v>
      </c>
      <c r="E194" s="41"/>
      <c r="F194" s="233" t="s">
        <v>616</v>
      </c>
      <c r="G194" s="41"/>
      <c r="H194" s="41"/>
      <c r="I194" s="234"/>
      <c r="J194" s="41"/>
      <c r="K194" s="41"/>
      <c r="L194" s="45"/>
      <c r="M194" s="235"/>
      <c r="N194" s="236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142</v>
      </c>
      <c r="AU194" s="18" t="s">
        <v>86</v>
      </c>
    </row>
    <row r="195" s="2" customFormat="1" ht="24.15" customHeight="1">
      <c r="A195" s="39"/>
      <c r="B195" s="40"/>
      <c r="C195" s="219" t="s">
        <v>321</v>
      </c>
      <c r="D195" s="219" t="s">
        <v>135</v>
      </c>
      <c r="E195" s="220" t="s">
        <v>617</v>
      </c>
      <c r="F195" s="221" t="s">
        <v>618</v>
      </c>
      <c r="G195" s="222" t="s">
        <v>313</v>
      </c>
      <c r="H195" s="223">
        <v>0.28599999999999998</v>
      </c>
      <c r="I195" s="224"/>
      <c r="J195" s="225">
        <f>ROUND(I195*H195,2)</f>
        <v>0</v>
      </c>
      <c r="K195" s="221" t="s">
        <v>139</v>
      </c>
      <c r="L195" s="45"/>
      <c r="M195" s="226" t="s">
        <v>1</v>
      </c>
      <c r="N195" s="227" t="s">
        <v>41</v>
      </c>
      <c r="O195" s="92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249</v>
      </c>
      <c r="AT195" s="230" t="s">
        <v>135</v>
      </c>
      <c r="AU195" s="230" t="s">
        <v>86</v>
      </c>
      <c r="AY195" s="18" t="s">
        <v>133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84</v>
      </c>
      <c r="BK195" s="231">
        <f>ROUND(I195*H195,2)</f>
        <v>0</v>
      </c>
      <c r="BL195" s="18" t="s">
        <v>249</v>
      </c>
      <c r="BM195" s="230" t="s">
        <v>619</v>
      </c>
    </row>
    <row r="196" s="2" customFormat="1">
      <c r="A196" s="39"/>
      <c r="B196" s="40"/>
      <c r="C196" s="41"/>
      <c r="D196" s="232" t="s">
        <v>142</v>
      </c>
      <c r="E196" s="41"/>
      <c r="F196" s="233" t="s">
        <v>620</v>
      </c>
      <c r="G196" s="41"/>
      <c r="H196" s="41"/>
      <c r="I196" s="234"/>
      <c r="J196" s="41"/>
      <c r="K196" s="41"/>
      <c r="L196" s="45"/>
      <c r="M196" s="235"/>
      <c r="N196" s="236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142</v>
      </c>
      <c r="AU196" s="18" t="s">
        <v>86</v>
      </c>
    </row>
    <row r="197" s="12" customFormat="1" ht="22.8" customHeight="1">
      <c r="A197" s="12"/>
      <c r="B197" s="203"/>
      <c r="C197" s="204"/>
      <c r="D197" s="205" t="s">
        <v>75</v>
      </c>
      <c r="E197" s="217" t="s">
        <v>621</v>
      </c>
      <c r="F197" s="217" t="s">
        <v>622</v>
      </c>
      <c r="G197" s="204"/>
      <c r="H197" s="204"/>
      <c r="I197" s="207"/>
      <c r="J197" s="218">
        <f>BK197</f>
        <v>0</v>
      </c>
      <c r="K197" s="204"/>
      <c r="L197" s="209"/>
      <c r="M197" s="210"/>
      <c r="N197" s="211"/>
      <c r="O197" s="211"/>
      <c r="P197" s="212">
        <f>SUM(P198:P206)</f>
        <v>0</v>
      </c>
      <c r="Q197" s="211"/>
      <c r="R197" s="212">
        <f>SUM(R198:R206)</f>
        <v>0</v>
      </c>
      <c r="S197" s="211"/>
      <c r="T197" s="213">
        <f>SUM(T198:T206)</f>
        <v>0.0074999999999999997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4" t="s">
        <v>86</v>
      </c>
      <c r="AT197" s="215" t="s">
        <v>75</v>
      </c>
      <c r="AU197" s="215" t="s">
        <v>84</v>
      </c>
      <c r="AY197" s="214" t="s">
        <v>133</v>
      </c>
      <c r="BK197" s="216">
        <f>SUM(BK198:BK206)</f>
        <v>0</v>
      </c>
    </row>
    <row r="198" s="2" customFormat="1" ht="24.15" customHeight="1">
      <c r="A198" s="39"/>
      <c r="B198" s="40"/>
      <c r="C198" s="219" t="s">
        <v>327</v>
      </c>
      <c r="D198" s="219" t="s">
        <v>135</v>
      </c>
      <c r="E198" s="220" t="s">
        <v>623</v>
      </c>
      <c r="F198" s="221" t="s">
        <v>624</v>
      </c>
      <c r="G198" s="222" t="s">
        <v>153</v>
      </c>
      <c r="H198" s="223">
        <v>6</v>
      </c>
      <c r="I198" s="224"/>
      <c r="J198" s="225">
        <f>ROUND(I198*H198,2)</f>
        <v>0</v>
      </c>
      <c r="K198" s="221" t="s">
        <v>139</v>
      </c>
      <c r="L198" s="45"/>
      <c r="M198" s="226" t="s">
        <v>1</v>
      </c>
      <c r="N198" s="227" t="s">
        <v>41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249</v>
      </c>
      <c r="AT198" s="230" t="s">
        <v>135</v>
      </c>
      <c r="AU198" s="230" t="s">
        <v>86</v>
      </c>
      <c r="AY198" s="18" t="s">
        <v>133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84</v>
      </c>
      <c r="BK198" s="231">
        <f>ROUND(I198*H198,2)</f>
        <v>0</v>
      </c>
      <c r="BL198" s="18" t="s">
        <v>249</v>
      </c>
      <c r="BM198" s="230" t="s">
        <v>625</v>
      </c>
    </row>
    <row r="199" s="2" customFormat="1">
      <c r="A199" s="39"/>
      <c r="B199" s="40"/>
      <c r="C199" s="41"/>
      <c r="D199" s="232" t="s">
        <v>142</v>
      </c>
      <c r="E199" s="41"/>
      <c r="F199" s="233" t="s">
        <v>626</v>
      </c>
      <c r="G199" s="41"/>
      <c r="H199" s="41"/>
      <c r="I199" s="234"/>
      <c r="J199" s="41"/>
      <c r="K199" s="41"/>
      <c r="L199" s="45"/>
      <c r="M199" s="235"/>
      <c r="N199" s="236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142</v>
      </c>
      <c r="AU199" s="18" t="s">
        <v>86</v>
      </c>
    </row>
    <row r="200" s="2" customFormat="1" ht="33" customHeight="1">
      <c r="A200" s="39"/>
      <c r="B200" s="40"/>
      <c r="C200" s="219" t="s">
        <v>334</v>
      </c>
      <c r="D200" s="219" t="s">
        <v>135</v>
      </c>
      <c r="E200" s="220" t="s">
        <v>627</v>
      </c>
      <c r="F200" s="221" t="s">
        <v>628</v>
      </c>
      <c r="G200" s="222" t="s">
        <v>181</v>
      </c>
      <c r="H200" s="223">
        <v>3</v>
      </c>
      <c r="I200" s="224"/>
      <c r="J200" s="225">
        <f>ROUND(I200*H200,2)</f>
        <v>0</v>
      </c>
      <c r="K200" s="221" t="s">
        <v>139</v>
      </c>
      <c r="L200" s="45"/>
      <c r="M200" s="226" t="s">
        <v>1</v>
      </c>
      <c r="N200" s="227" t="s">
        <v>41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0.0025000000000000001</v>
      </c>
      <c r="T200" s="229">
        <f>S200*H200</f>
        <v>0.0074999999999999997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249</v>
      </c>
      <c r="AT200" s="230" t="s">
        <v>135</v>
      </c>
      <c r="AU200" s="230" t="s">
        <v>86</v>
      </c>
      <c r="AY200" s="18" t="s">
        <v>133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84</v>
      </c>
      <c r="BK200" s="231">
        <f>ROUND(I200*H200,2)</f>
        <v>0</v>
      </c>
      <c r="BL200" s="18" t="s">
        <v>249</v>
      </c>
      <c r="BM200" s="230" t="s">
        <v>629</v>
      </c>
    </row>
    <row r="201" s="2" customFormat="1">
      <c r="A201" s="39"/>
      <c r="B201" s="40"/>
      <c r="C201" s="41"/>
      <c r="D201" s="232" t="s">
        <v>142</v>
      </c>
      <c r="E201" s="41"/>
      <c r="F201" s="233" t="s">
        <v>630</v>
      </c>
      <c r="G201" s="41"/>
      <c r="H201" s="41"/>
      <c r="I201" s="234"/>
      <c r="J201" s="41"/>
      <c r="K201" s="41"/>
      <c r="L201" s="45"/>
      <c r="M201" s="235"/>
      <c r="N201" s="236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142</v>
      </c>
      <c r="AU201" s="18" t="s">
        <v>86</v>
      </c>
    </row>
    <row r="202" s="13" customFormat="1">
      <c r="A202" s="13"/>
      <c r="B202" s="237"/>
      <c r="C202" s="238"/>
      <c r="D202" s="239" t="s">
        <v>144</v>
      </c>
      <c r="E202" s="240" t="s">
        <v>1</v>
      </c>
      <c r="F202" s="241" t="s">
        <v>631</v>
      </c>
      <c r="G202" s="238"/>
      <c r="H202" s="242">
        <v>3</v>
      </c>
      <c r="I202" s="243"/>
      <c r="J202" s="238"/>
      <c r="K202" s="238"/>
      <c r="L202" s="244"/>
      <c r="M202" s="245"/>
      <c r="N202" s="246"/>
      <c r="O202" s="246"/>
      <c r="P202" s="246"/>
      <c r="Q202" s="246"/>
      <c r="R202" s="246"/>
      <c r="S202" s="246"/>
      <c r="T202" s="24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8" t="s">
        <v>144</v>
      </c>
      <c r="AU202" s="248" t="s">
        <v>86</v>
      </c>
      <c r="AV202" s="13" t="s">
        <v>86</v>
      </c>
      <c r="AW202" s="13" t="s">
        <v>32</v>
      </c>
      <c r="AX202" s="13" t="s">
        <v>84</v>
      </c>
      <c r="AY202" s="248" t="s">
        <v>133</v>
      </c>
    </row>
    <row r="203" s="2" customFormat="1" ht="24.15" customHeight="1">
      <c r="A203" s="39"/>
      <c r="B203" s="40"/>
      <c r="C203" s="219" t="s">
        <v>353</v>
      </c>
      <c r="D203" s="219" t="s">
        <v>135</v>
      </c>
      <c r="E203" s="220" t="s">
        <v>632</v>
      </c>
      <c r="F203" s="221" t="s">
        <v>633</v>
      </c>
      <c r="G203" s="222" t="s">
        <v>313</v>
      </c>
      <c r="H203" s="223">
        <v>0.01</v>
      </c>
      <c r="I203" s="224"/>
      <c r="J203" s="225">
        <f>ROUND(I203*H203,2)</f>
        <v>0</v>
      </c>
      <c r="K203" s="221" t="s">
        <v>139</v>
      </c>
      <c r="L203" s="45"/>
      <c r="M203" s="226" t="s">
        <v>1</v>
      </c>
      <c r="N203" s="227" t="s">
        <v>41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249</v>
      </c>
      <c r="AT203" s="230" t="s">
        <v>135</v>
      </c>
      <c r="AU203" s="230" t="s">
        <v>86</v>
      </c>
      <c r="AY203" s="18" t="s">
        <v>133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84</v>
      </c>
      <c r="BK203" s="231">
        <f>ROUND(I203*H203,2)</f>
        <v>0</v>
      </c>
      <c r="BL203" s="18" t="s">
        <v>249</v>
      </c>
      <c r="BM203" s="230" t="s">
        <v>634</v>
      </c>
    </row>
    <row r="204" s="2" customFormat="1">
      <c r="A204" s="39"/>
      <c r="B204" s="40"/>
      <c r="C204" s="41"/>
      <c r="D204" s="232" t="s">
        <v>142</v>
      </c>
      <c r="E204" s="41"/>
      <c r="F204" s="233" t="s">
        <v>635</v>
      </c>
      <c r="G204" s="41"/>
      <c r="H204" s="41"/>
      <c r="I204" s="234"/>
      <c r="J204" s="41"/>
      <c r="K204" s="41"/>
      <c r="L204" s="45"/>
      <c r="M204" s="235"/>
      <c r="N204" s="236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142</v>
      </c>
      <c r="AU204" s="18" t="s">
        <v>86</v>
      </c>
    </row>
    <row r="205" s="2" customFormat="1" ht="24.15" customHeight="1">
      <c r="A205" s="39"/>
      <c r="B205" s="40"/>
      <c r="C205" s="219" t="s">
        <v>359</v>
      </c>
      <c r="D205" s="219" t="s">
        <v>135</v>
      </c>
      <c r="E205" s="220" t="s">
        <v>636</v>
      </c>
      <c r="F205" s="221" t="s">
        <v>637</v>
      </c>
      <c r="G205" s="222" t="s">
        <v>313</v>
      </c>
      <c r="H205" s="223">
        <v>0.01</v>
      </c>
      <c r="I205" s="224"/>
      <c r="J205" s="225">
        <f>ROUND(I205*H205,2)</f>
        <v>0</v>
      </c>
      <c r="K205" s="221" t="s">
        <v>139</v>
      </c>
      <c r="L205" s="45"/>
      <c r="M205" s="226" t="s">
        <v>1</v>
      </c>
      <c r="N205" s="227" t="s">
        <v>41</v>
      </c>
      <c r="O205" s="92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249</v>
      </c>
      <c r="AT205" s="230" t="s">
        <v>135</v>
      </c>
      <c r="AU205" s="230" t="s">
        <v>86</v>
      </c>
      <c r="AY205" s="18" t="s">
        <v>133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84</v>
      </c>
      <c r="BK205" s="231">
        <f>ROUND(I205*H205,2)</f>
        <v>0</v>
      </c>
      <c r="BL205" s="18" t="s">
        <v>249</v>
      </c>
      <c r="BM205" s="230" t="s">
        <v>638</v>
      </c>
    </row>
    <row r="206" s="2" customFormat="1">
      <c r="A206" s="39"/>
      <c r="B206" s="40"/>
      <c r="C206" s="41"/>
      <c r="D206" s="232" t="s">
        <v>142</v>
      </c>
      <c r="E206" s="41"/>
      <c r="F206" s="233" t="s">
        <v>639</v>
      </c>
      <c r="G206" s="41"/>
      <c r="H206" s="41"/>
      <c r="I206" s="234"/>
      <c r="J206" s="41"/>
      <c r="K206" s="41"/>
      <c r="L206" s="45"/>
      <c r="M206" s="235"/>
      <c r="N206" s="236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142</v>
      </c>
      <c r="AU206" s="18" t="s">
        <v>86</v>
      </c>
    </row>
    <row r="207" s="12" customFormat="1" ht="22.8" customHeight="1">
      <c r="A207" s="12"/>
      <c r="B207" s="203"/>
      <c r="C207" s="204"/>
      <c r="D207" s="205" t="s">
        <v>75</v>
      </c>
      <c r="E207" s="217" t="s">
        <v>640</v>
      </c>
      <c r="F207" s="217" t="s">
        <v>641</v>
      </c>
      <c r="G207" s="204"/>
      <c r="H207" s="204"/>
      <c r="I207" s="207"/>
      <c r="J207" s="218">
        <f>BK207</f>
        <v>0</v>
      </c>
      <c r="K207" s="204"/>
      <c r="L207" s="209"/>
      <c r="M207" s="210"/>
      <c r="N207" s="211"/>
      <c r="O207" s="211"/>
      <c r="P207" s="212">
        <f>SUM(P208:P219)</f>
        <v>0</v>
      </c>
      <c r="Q207" s="211"/>
      <c r="R207" s="212">
        <f>SUM(R208:R219)</f>
        <v>0.031256399999999997</v>
      </c>
      <c r="S207" s="211"/>
      <c r="T207" s="213">
        <f>SUM(T208:T219)</f>
        <v>0.022680000000000002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4" t="s">
        <v>86</v>
      </c>
      <c r="AT207" s="215" t="s">
        <v>75</v>
      </c>
      <c r="AU207" s="215" t="s">
        <v>84</v>
      </c>
      <c r="AY207" s="214" t="s">
        <v>133</v>
      </c>
      <c r="BK207" s="216">
        <f>SUM(BK208:BK219)</f>
        <v>0</v>
      </c>
    </row>
    <row r="208" s="2" customFormat="1" ht="24.15" customHeight="1">
      <c r="A208" s="39"/>
      <c r="B208" s="40"/>
      <c r="C208" s="219" t="s">
        <v>365</v>
      </c>
      <c r="D208" s="219" t="s">
        <v>135</v>
      </c>
      <c r="E208" s="220" t="s">
        <v>642</v>
      </c>
      <c r="F208" s="221" t="s">
        <v>643</v>
      </c>
      <c r="G208" s="222" t="s">
        <v>188</v>
      </c>
      <c r="H208" s="223">
        <v>16.800000000000001</v>
      </c>
      <c r="I208" s="224"/>
      <c r="J208" s="225">
        <f>ROUND(I208*H208,2)</f>
        <v>0</v>
      </c>
      <c r="K208" s="221" t="s">
        <v>139</v>
      </c>
      <c r="L208" s="45"/>
      <c r="M208" s="226" t="s">
        <v>1</v>
      </c>
      <c r="N208" s="227" t="s">
        <v>41</v>
      </c>
      <c r="O208" s="92"/>
      <c r="P208" s="228">
        <f>O208*H208</f>
        <v>0</v>
      </c>
      <c r="Q208" s="228">
        <v>0</v>
      </c>
      <c r="R208" s="228">
        <f>Q208*H208</f>
        <v>0</v>
      </c>
      <c r="S208" s="228">
        <v>0.0013500000000000001</v>
      </c>
      <c r="T208" s="229">
        <f>S208*H208</f>
        <v>0.022680000000000002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249</v>
      </c>
      <c r="AT208" s="230" t="s">
        <v>135</v>
      </c>
      <c r="AU208" s="230" t="s">
        <v>86</v>
      </c>
      <c r="AY208" s="18" t="s">
        <v>133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84</v>
      </c>
      <c r="BK208" s="231">
        <f>ROUND(I208*H208,2)</f>
        <v>0</v>
      </c>
      <c r="BL208" s="18" t="s">
        <v>249</v>
      </c>
      <c r="BM208" s="230" t="s">
        <v>644</v>
      </c>
    </row>
    <row r="209" s="2" customFormat="1">
      <c r="A209" s="39"/>
      <c r="B209" s="40"/>
      <c r="C209" s="41"/>
      <c r="D209" s="232" t="s">
        <v>142</v>
      </c>
      <c r="E209" s="41"/>
      <c r="F209" s="233" t="s">
        <v>645</v>
      </c>
      <c r="G209" s="41"/>
      <c r="H209" s="41"/>
      <c r="I209" s="234"/>
      <c r="J209" s="41"/>
      <c r="K209" s="41"/>
      <c r="L209" s="45"/>
      <c r="M209" s="235"/>
      <c r="N209" s="236"/>
      <c r="O209" s="92"/>
      <c r="P209" s="92"/>
      <c r="Q209" s="92"/>
      <c r="R209" s="92"/>
      <c r="S209" s="92"/>
      <c r="T209" s="93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142</v>
      </c>
      <c r="AU209" s="18" t="s">
        <v>86</v>
      </c>
    </row>
    <row r="210" s="13" customFormat="1">
      <c r="A210" s="13"/>
      <c r="B210" s="237"/>
      <c r="C210" s="238"/>
      <c r="D210" s="239" t="s">
        <v>144</v>
      </c>
      <c r="E210" s="240" t="s">
        <v>1</v>
      </c>
      <c r="F210" s="241" t="s">
        <v>646</v>
      </c>
      <c r="G210" s="238"/>
      <c r="H210" s="242">
        <v>16.800000000000001</v>
      </c>
      <c r="I210" s="243"/>
      <c r="J210" s="238"/>
      <c r="K210" s="238"/>
      <c r="L210" s="244"/>
      <c r="M210" s="245"/>
      <c r="N210" s="246"/>
      <c r="O210" s="246"/>
      <c r="P210" s="246"/>
      <c r="Q210" s="246"/>
      <c r="R210" s="246"/>
      <c r="S210" s="246"/>
      <c r="T210" s="24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8" t="s">
        <v>144</v>
      </c>
      <c r="AU210" s="248" t="s">
        <v>86</v>
      </c>
      <c r="AV210" s="13" t="s">
        <v>86</v>
      </c>
      <c r="AW210" s="13" t="s">
        <v>32</v>
      </c>
      <c r="AX210" s="13" t="s">
        <v>84</v>
      </c>
      <c r="AY210" s="248" t="s">
        <v>133</v>
      </c>
    </row>
    <row r="211" s="2" customFormat="1" ht="24.15" customHeight="1">
      <c r="A211" s="39"/>
      <c r="B211" s="40"/>
      <c r="C211" s="219" t="s">
        <v>370</v>
      </c>
      <c r="D211" s="219" t="s">
        <v>135</v>
      </c>
      <c r="E211" s="220" t="s">
        <v>647</v>
      </c>
      <c r="F211" s="221" t="s">
        <v>648</v>
      </c>
      <c r="G211" s="222" t="s">
        <v>181</v>
      </c>
      <c r="H211" s="223">
        <v>3</v>
      </c>
      <c r="I211" s="224"/>
      <c r="J211" s="225">
        <f>ROUND(I211*H211,2)</f>
        <v>0</v>
      </c>
      <c r="K211" s="221" t="s">
        <v>139</v>
      </c>
      <c r="L211" s="45"/>
      <c r="M211" s="226" t="s">
        <v>1</v>
      </c>
      <c r="N211" s="227" t="s">
        <v>41</v>
      </c>
      <c r="O211" s="92"/>
      <c r="P211" s="228">
        <f>O211*H211</f>
        <v>0</v>
      </c>
      <c r="Q211" s="228">
        <v>6.8800000000000005E-05</v>
      </c>
      <c r="R211" s="228">
        <f>Q211*H211</f>
        <v>0.00020640000000000003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249</v>
      </c>
      <c r="AT211" s="230" t="s">
        <v>135</v>
      </c>
      <c r="AU211" s="230" t="s">
        <v>86</v>
      </c>
      <c r="AY211" s="18" t="s">
        <v>133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84</v>
      </c>
      <c r="BK211" s="231">
        <f>ROUND(I211*H211,2)</f>
        <v>0</v>
      </c>
      <c r="BL211" s="18" t="s">
        <v>249</v>
      </c>
      <c r="BM211" s="230" t="s">
        <v>649</v>
      </c>
    </row>
    <row r="212" s="2" customFormat="1">
      <c r="A212" s="39"/>
      <c r="B212" s="40"/>
      <c r="C212" s="41"/>
      <c r="D212" s="232" t="s">
        <v>142</v>
      </c>
      <c r="E212" s="41"/>
      <c r="F212" s="233" t="s">
        <v>650</v>
      </c>
      <c r="G212" s="41"/>
      <c r="H212" s="41"/>
      <c r="I212" s="234"/>
      <c r="J212" s="41"/>
      <c r="K212" s="41"/>
      <c r="L212" s="45"/>
      <c r="M212" s="235"/>
      <c r="N212" s="236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142</v>
      </c>
      <c r="AU212" s="18" t="s">
        <v>86</v>
      </c>
    </row>
    <row r="213" s="13" customFormat="1">
      <c r="A213" s="13"/>
      <c r="B213" s="237"/>
      <c r="C213" s="238"/>
      <c r="D213" s="239" t="s">
        <v>144</v>
      </c>
      <c r="E213" s="240" t="s">
        <v>1</v>
      </c>
      <c r="F213" s="241" t="s">
        <v>631</v>
      </c>
      <c r="G213" s="238"/>
      <c r="H213" s="242">
        <v>3</v>
      </c>
      <c r="I213" s="243"/>
      <c r="J213" s="238"/>
      <c r="K213" s="238"/>
      <c r="L213" s="244"/>
      <c r="M213" s="245"/>
      <c r="N213" s="246"/>
      <c r="O213" s="246"/>
      <c r="P213" s="246"/>
      <c r="Q213" s="246"/>
      <c r="R213" s="246"/>
      <c r="S213" s="246"/>
      <c r="T213" s="247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8" t="s">
        <v>144</v>
      </c>
      <c r="AU213" s="248" t="s">
        <v>86</v>
      </c>
      <c r="AV213" s="13" t="s">
        <v>86</v>
      </c>
      <c r="AW213" s="13" t="s">
        <v>32</v>
      </c>
      <c r="AX213" s="13" t="s">
        <v>84</v>
      </c>
      <c r="AY213" s="248" t="s">
        <v>133</v>
      </c>
    </row>
    <row r="214" s="2" customFormat="1" ht="24.15" customHeight="1">
      <c r="A214" s="39"/>
      <c r="B214" s="40"/>
      <c r="C214" s="249" t="s">
        <v>375</v>
      </c>
      <c r="D214" s="249" t="s">
        <v>156</v>
      </c>
      <c r="E214" s="250" t="s">
        <v>651</v>
      </c>
      <c r="F214" s="251" t="s">
        <v>652</v>
      </c>
      <c r="G214" s="252" t="s">
        <v>181</v>
      </c>
      <c r="H214" s="253">
        <v>3.4500000000000002</v>
      </c>
      <c r="I214" s="254"/>
      <c r="J214" s="255">
        <f>ROUND(I214*H214,2)</f>
        <v>0</v>
      </c>
      <c r="K214" s="251" t="s">
        <v>139</v>
      </c>
      <c r="L214" s="256"/>
      <c r="M214" s="257" t="s">
        <v>1</v>
      </c>
      <c r="N214" s="258" t="s">
        <v>41</v>
      </c>
      <c r="O214" s="92"/>
      <c r="P214" s="228">
        <f>O214*H214</f>
        <v>0</v>
      </c>
      <c r="Q214" s="228">
        <v>0.0089999999999999993</v>
      </c>
      <c r="R214" s="228">
        <f>Q214*H214</f>
        <v>0.031049999999999998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359</v>
      </c>
      <c r="AT214" s="230" t="s">
        <v>156</v>
      </c>
      <c r="AU214" s="230" t="s">
        <v>86</v>
      </c>
      <c r="AY214" s="18" t="s">
        <v>133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84</v>
      </c>
      <c r="BK214" s="231">
        <f>ROUND(I214*H214,2)</f>
        <v>0</v>
      </c>
      <c r="BL214" s="18" t="s">
        <v>249</v>
      </c>
      <c r="BM214" s="230" t="s">
        <v>653</v>
      </c>
    </row>
    <row r="215" s="13" customFormat="1">
      <c r="A215" s="13"/>
      <c r="B215" s="237"/>
      <c r="C215" s="238"/>
      <c r="D215" s="239" t="s">
        <v>144</v>
      </c>
      <c r="E215" s="240" t="s">
        <v>1</v>
      </c>
      <c r="F215" s="241" t="s">
        <v>654</v>
      </c>
      <c r="G215" s="238"/>
      <c r="H215" s="242">
        <v>3.4500000000000002</v>
      </c>
      <c r="I215" s="243"/>
      <c r="J215" s="238"/>
      <c r="K215" s="238"/>
      <c r="L215" s="244"/>
      <c r="M215" s="245"/>
      <c r="N215" s="246"/>
      <c r="O215" s="246"/>
      <c r="P215" s="246"/>
      <c r="Q215" s="246"/>
      <c r="R215" s="246"/>
      <c r="S215" s="246"/>
      <c r="T215" s="24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8" t="s">
        <v>144</v>
      </c>
      <c r="AU215" s="248" t="s">
        <v>86</v>
      </c>
      <c r="AV215" s="13" t="s">
        <v>86</v>
      </c>
      <c r="AW215" s="13" t="s">
        <v>32</v>
      </c>
      <c r="AX215" s="13" t="s">
        <v>84</v>
      </c>
      <c r="AY215" s="248" t="s">
        <v>133</v>
      </c>
    </row>
    <row r="216" s="2" customFormat="1" ht="24.15" customHeight="1">
      <c r="A216" s="39"/>
      <c r="B216" s="40"/>
      <c r="C216" s="219" t="s">
        <v>380</v>
      </c>
      <c r="D216" s="219" t="s">
        <v>135</v>
      </c>
      <c r="E216" s="220" t="s">
        <v>655</v>
      </c>
      <c r="F216" s="221" t="s">
        <v>656</v>
      </c>
      <c r="G216" s="222" t="s">
        <v>313</v>
      </c>
      <c r="H216" s="223">
        <v>0.031</v>
      </c>
      <c r="I216" s="224"/>
      <c r="J216" s="225">
        <f>ROUND(I216*H216,2)</f>
        <v>0</v>
      </c>
      <c r="K216" s="221" t="s">
        <v>139</v>
      </c>
      <c r="L216" s="45"/>
      <c r="M216" s="226" t="s">
        <v>1</v>
      </c>
      <c r="N216" s="227" t="s">
        <v>41</v>
      </c>
      <c r="O216" s="92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249</v>
      </c>
      <c r="AT216" s="230" t="s">
        <v>135</v>
      </c>
      <c r="AU216" s="230" t="s">
        <v>86</v>
      </c>
      <c r="AY216" s="18" t="s">
        <v>133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84</v>
      </c>
      <c r="BK216" s="231">
        <f>ROUND(I216*H216,2)</f>
        <v>0</v>
      </c>
      <c r="BL216" s="18" t="s">
        <v>249</v>
      </c>
      <c r="BM216" s="230" t="s">
        <v>657</v>
      </c>
    </row>
    <row r="217" s="2" customFormat="1">
      <c r="A217" s="39"/>
      <c r="B217" s="40"/>
      <c r="C217" s="41"/>
      <c r="D217" s="232" t="s">
        <v>142</v>
      </c>
      <c r="E217" s="41"/>
      <c r="F217" s="233" t="s">
        <v>658</v>
      </c>
      <c r="G217" s="41"/>
      <c r="H217" s="41"/>
      <c r="I217" s="234"/>
      <c r="J217" s="41"/>
      <c r="K217" s="41"/>
      <c r="L217" s="45"/>
      <c r="M217" s="235"/>
      <c r="N217" s="236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142</v>
      </c>
      <c r="AU217" s="18" t="s">
        <v>86</v>
      </c>
    </row>
    <row r="218" s="2" customFormat="1" ht="24.15" customHeight="1">
      <c r="A218" s="39"/>
      <c r="B218" s="40"/>
      <c r="C218" s="219" t="s">
        <v>387</v>
      </c>
      <c r="D218" s="219" t="s">
        <v>135</v>
      </c>
      <c r="E218" s="220" t="s">
        <v>659</v>
      </c>
      <c r="F218" s="221" t="s">
        <v>660</v>
      </c>
      <c r="G218" s="222" t="s">
        <v>313</v>
      </c>
      <c r="H218" s="223">
        <v>0.031</v>
      </c>
      <c r="I218" s="224"/>
      <c r="J218" s="225">
        <f>ROUND(I218*H218,2)</f>
        <v>0</v>
      </c>
      <c r="K218" s="221" t="s">
        <v>139</v>
      </c>
      <c r="L218" s="45"/>
      <c r="M218" s="226" t="s">
        <v>1</v>
      </c>
      <c r="N218" s="227" t="s">
        <v>41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249</v>
      </c>
      <c r="AT218" s="230" t="s">
        <v>135</v>
      </c>
      <c r="AU218" s="230" t="s">
        <v>86</v>
      </c>
      <c r="AY218" s="18" t="s">
        <v>133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84</v>
      </c>
      <c r="BK218" s="231">
        <f>ROUND(I218*H218,2)</f>
        <v>0</v>
      </c>
      <c r="BL218" s="18" t="s">
        <v>249</v>
      </c>
      <c r="BM218" s="230" t="s">
        <v>661</v>
      </c>
    </row>
    <row r="219" s="2" customFormat="1">
      <c r="A219" s="39"/>
      <c r="B219" s="40"/>
      <c r="C219" s="41"/>
      <c r="D219" s="232" t="s">
        <v>142</v>
      </c>
      <c r="E219" s="41"/>
      <c r="F219" s="233" t="s">
        <v>662</v>
      </c>
      <c r="G219" s="41"/>
      <c r="H219" s="41"/>
      <c r="I219" s="234"/>
      <c r="J219" s="41"/>
      <c r="K219" s="41"/>
      <c r="L219" s="45"/>
      <c r="M219" s="235"/>
      <c r="N219" s="236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142</v>
      </c>
      <c r="AU219" s="18" t="s">
        <v>86</v>
      </c>
    </row>
    <row r="220" s="12" customFormat="1" ht="22.8" customHeight="1">
      <c r="A220" s="12"/>
      <c r="B220" s="203"/>
      <c r="C220" s="204"/>
      <c r="D220" s="205" t="s">
        <v>75</v>
      </c>
      <c r="E220" s="217" t="s">
        <v>392</v>
      </c>
      <c r="F220" s="217" t="s">
        <v>393</v>
      </c>
      <c r="G220" s="204"/>
      <c r="H220" s="204"/>
      <c r="I220" s="207"/>
      <c r="J220" s="218">
        <f>BK220</f>
        <v>0</v>
      </c>
      <c r="K220" s="204"/>
      <c r="L220" s="209"/>
      <c r="M220" s="210"/>
      <c r="N220" s="211"/>
      <c r="O220" s="211"/>
      <c r="P220" s="212">
        <f>SUM(P221:P244)</f>
        <v>0</v>
      </c>
      <c r="Q220" s="211"/>
      <c r="R220" s="212">
        <f>SUM(R221:R244)</f>
        <v>0.09203079900000001</v>
      </c>
      <c r="S220" s="211"/>
      <c r="T220" s="213">
        <f>SUM(T221:T244)</f>
        <v>0.16276193999999999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4" t="s">
        <v>86</v>
      </c>
      <c r="AT220" s="215" t="s">
        <v>75</v>
      </c>
      <c r="AU220" s="215" t="s">
        <v>84</v>
      </c>
      <c r="AY220" s="214" t="s">
        <v>133</v>
      </c>
      <c r="BK220" s="216">
        <f>SUM(BK221:BK244)</f>
        <v>0</v>
      </c>
    </row>
    <row r="221" s="2" customFormat="1" ht="16.5" customHeight="1">
      <c r="A221" s="39"/>
      <c r="B221" s="40"/>
      <c r="C221" s="219" t="s">
        <v>394</v>
      </c>
      <c r="D221" s="219" t="s">
        <v>135</v>
      </c>
      <c r="E221" s="220" t="s">
        <v>663</v>
      </c>
      <c r="F221" s="221" t="s">
        <v>664</v>
      </c>
      <c r="G221" s="222" t="s">
        <v>181</v>
      </c>
      <c r="H221" s="223">
        <v>27.401</v>
      </c>
      <c r="I221" s="224"/>
      <c r="J221" s="225">
        <f>ROUND(I221*H221,2)</f>
        <v>0</v>
      </c>
      <c r="K221" s="221" t="s">
        <v>139</v>
      </c>
      <c r="L221" s="45"/>
      <c r="M221" s="226" t="s">
        <v>1</v>
      </c>
      <c r="N221" s="227" t="s">
        <v>41</v>
      </c>
      <c r="O221" s="92"/>
      <c r="P221" s="228">
        <f>O221*H221</f>
        <v>0</v>
      </c>
      <c r="Q221" s="228">
        <v>0</v>
      </c>
      <c r="R221" s="228">
        <f>Q221*H221</f>
        <v>0</v>
      </c>
      <c r="S221" s="228">
        <v>0.00594</v>
      </c>
      <c r="T221" s="229">
        <f>S221*H221</f>
        <v>0.16276193999999999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249</v>
      </c>
      <c r="AT221" s="230" t="s">
        <v>135</v>
      </c>
      <c r="AU221" s="230" t="s">
        <v>86</v>
      </c>
      <c r="AY221" s="18" t="s">
        <v>133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84</v>
      </c>
      <c r="BK221" s="231">
        <f>ROUND(I221*H221,2)</f>
        <v>0</v>
      </c>
      <c r="BL221" s="18" t="s">
        <v>249</v>
      </c>
      <c r="BM221" s="230" t="s">
        <v>665</v>
      </c>
    </row>
    <row r="222" s="2" customFormat="1">
      <c r="A222" s="39"/>
      <c r="B222" s="40"/>
      <c r="C222" s="41"/>
      <c r="D222" s="232" t="s">
        <v>142</v>
      </c>
      <c r="E222" s="41"/>
      <c r="F222" s="233" t="s">
        <v>666</v>
      </c>
      <c r="G222" s="41"/>
      <c r="H222" s="41"/>
      <c r="I222" s="234"/>
      <c r="J222" s="41"/>
      <c r="K222" s="41"/>
      <c r="L222" s="45"/>
      <c r="M222" s="235"/>
      <c r="N222" s="236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142</v>
      </c>
      <c r="AU222" s="18" t="s">
        <v>86</v>
      </c>
    </row>
    <row r="223" s="13" customFormat="1">
      <c r="A223" s="13"/>
      <c r="B223" s="237"/>
      <c r="C223" s="238"/>
      <c r="D223" s="239" t="s">
        <v>144</v>
      </c>
      <c r="E223" s="240" t="s">
        <v>1</v>
      </c>
      <c r="F223" s="241" t="s">
        <v>667</v>
      </c>
      <c r="G223" s="238"/>
      <c r="H223" s="242">
        <v>1.3</v>
      </c>
      <c r="I223" s="243"/>
      <c r="J223" s="238"/>
      <c r="K223" s="238"/>
      <c r="L223" s="244"/>
      <c r="M223" s="245"/>
      <c r="N223" s="246"/>
      <c r="O223" s="246"/>
      <c r="P223" s="246"/>
      <c r="Q223" s="246"/>
      <c r="R223" s="246"/>
      <c r="S223" s="246"/>
      <c r="T223" s="24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8" t="s">
        <v>144</v>
      </c>
      <c r="AU223" s="248" t="s">
        <v>86</v>
      </c>
      <c r="AV223" s="13" t="s">
        <v>86</v>
      </c>
      <c r="AW223" s="13" t="s">
        <v>32</v>
      </c>
      <c r="AX223" s="13" t="s">
        <v>76</v>
      </c>
      <c r="AY223" s="248" t="s">
        <v>133</v>
      </c>
    </row>
    <row r="224" s="13" customFormat="1">
      <c r="A224" s="13"/>
      <c r="B224" s="237"/>
      <c r="C224" s="238"/>
      <c r="D224" s="239" t="s">
        <v>144</v>
      </c>
      <c r="E224" s="240" t="s">
        <v>1</v>
      </c>
      <c r="F224" s="241" t="s">
        <v>668</v>
      </c>
      <c r="G224" s="238"/>
      <c r="H224" s="242">
        <v>4.9109999999999996</v>
      </c>
      <c r="I224" s="243"/>
      <c r="J224" s="238"/>
      <c r="K224" s="238"/>
      <c r="L224" s="244"/>
      <c r="M224" s="245"/>
      <c r="N224" s="246"/>
      <c r="O224" s="246"/>
      <c r="P224" s="246"/>
      <c r="Q224" s="246"/>
      <c r="R224" s="246"/>
      <c r="S224" s="246"/>
      <c r="T224" s="24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8" t="s">
        <v>144</v>
      </c>
      <c r="AU224" s="248" t="s">
        <v>86</v>
      </c>
      <c r="AV224" s="13" t="s">
        <v>86</v>
      </c>
      <c r="AW224" s="13" t="s">
        <v>32</v>
      </c>
      <c r="AX224" s="13" t="s">
        <v>76</v>
      </c>
      <c r="AY224" s="248" t="s">
        <v>133</v>
      </c>
    </row>
    <row r="225" s="13" customFormat="1">
      <c r="A225" s="13"/>
      <c r="B225" s="237"/>
      <c r="C225" s="238"/>
      <c r="D225" s="239" t="s">
        <v>144</v>
      </c>
      <c r="E225" s="240" t="s">
        <v>1</v>
      </c>
      <c r="F225" s="241" t="s">
        <v>669</v>
      </c>
      <c r="G225" s="238"/>
      <c r="H225" s="242">
        <v>1.3</v>
      </c>
      <c r="I225" s="243"/>
      <c r="J225" s="238"/>
      <c r="K225" s="238"/>
      <c r="L225" s="244"/>
      <c r="M225" s="245"/>
      <c r="N225" s="246"/>
      <c r="O225" s="246"/>
      <c r="P225" s="246"/>
      <c r="Q225" s="246"/>
      <c r="R225" s="246"/>
      <c r="S225" s="246"/>
      <c r="T225" s="24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8" t="s">
        <v>144</v>
      </c>
      <c r="AU225" s="248" t="s">
        <v>86</v>
      </c>
      <c r="AV225" s="13" t="s">
        <v>86</v>
      </c>
      <c r="AW225" s="13" t="s">
        <v>32</v>
      </c>
      <c r="AX225" s="13" t="s">
        <v>76</v>
      </c>
      <c r="AY225" s="248" t="s">
        <v>133</v>
      </c>
    </row>
    <row r="226" s="13" customFormat="1">
      <c r="A226" s="13"/>
      <c r="B226" s="237"/>
      <c r="C226" s="238"/>
      <c r="D226" s="239" t="s">
        <v>144</v>
      </c>
      <c r="E226" s="240" t="s">
        <v>1</v>
      </c>
      <c r="F226" s="241" t="s">
        <v>670</v>
      </c>
      <c r="G226" s="238"/>
      <c r="H226" s="242">
        <v>2.4049999999999998</v>
      </c>
      <c r="I226" s="243"/>
      <c r="J226" s="238"/>
      <c r="K226" s="238"/>
      <c r="L226" s="244"/>
      <c r="M226" s="245"/>
      <c r="N226" s="246"/>
      <c r="O226" s="246"/>
      <c r="P226" s="246"/>
      <c r="Q226" s="246"/>
      <c r="R226" s="246"/>
      <c r="S226" s="246"/>
      <c r="T226" s="247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8" t="s">
        <v>144</v>
      </c>
      <c r="AU226" s="248" t="s">
        <v>86</v>
      </c>
      <c r="AV226" s="13" t="s">
        <v>86</v>
      </c>
      <c r="AW226" s="13" t="s">
        <v>32</v>
      </c>
      <c r="AX226" s="13" t="s">
        <v>76</v>
      </c>
      <c r="AY226" s="248" t="s">
        <v>133</v>
      </c>
    </row>
    <row r="227" s="13" customFormat="1">
      <c r="A227" s="13"/>
      <c r="B227" s="237"/>
      <c r="C227" s="238"/>
      <c r="D227" s="239" t="s">
        <v>144</v>
      </c>
      <c r="E227" s="240" t="s">
        <v>1</v>
      </c>
      <c r="F227" s="241" t="s">
        <v>671</v>
      </c>
      <c r="G227" s="238"/>
      <c r="H227" s="242">
        <v>3.25</v>
      </c>
      <c r="I227" s="243"/>
      <c r="J227" s="238"/>
      <c r="K227" s="238"/>
      <c r="L227" s="244"/>
      <c r="M227" s="245"/>
      <c r="N227" s="246"/>
      <c r="O227" s="246"/>
      <c r="P227" s="246"/>
      <c r="Q227" s="246"/>
      <c r="R227" s="246"/>
      <c r="S227" s="246"/>
      <c r="T227" s="24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8" t="s">
        <v>144</v>
      </c>
      <c r="AU227" s="248" t="s">
        <v>86</v>
      </c>
      <c r="AV227" s="13" t="s">
        <v>86</v>
      </c>
      <c r="AW227" s="13" t="s">
        <v>32</v>
      </c>
      <c r="AX227" s="13" t="s">
        <v>76</v>
      </c>
      <c r="AY227" s="248" t="s">
        <v>133</v>
      </c>
    </row>
    <row r="228" s="13" customFormat="1">
      <c r="A228" s="13"/>
      <c r="B228" s="237"/>
      <c r="C228" s="238"/>
      <c r="D228" s="239" t="s">
        <v>144</v>
      </c>
      <c r="E228" s="240" t="s">
        <v>1</v>
      </c>
      <c r="F228" s="241" t="s">
        <v>672</v>
      </c>
      <c r="G228" s="238"/>
      <c r="H228" s="242">
        <v>3.1850000000000001</v>
      </c>
      <c r="I228" s="243"/>
      <c r="J228" s="238"/>
      <c r="K228" s="238"/>
      <c r="L228" s="244"/>
      <c r="M228" s="245"/>
      <c r="N228" s="246"/>
      <c r="O228" s="246"/>
      <c r="P228" s="246"/>
      <c r="Q228" s="246"/>
      <c r="R228" s="246"/>
      <c r="S228" s="246"/>
      <c r="T228" s="24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8" t="s">
        <v>144</v>
      </c>
      <c r="AU228" s="248" t="s">
        <v>86</v>
      </c>
      <c r="AV228" s="13" t="s">
        <v>86</v>
      </c>
      <c r="AW228" s="13" t="s">
        <v>32</v>
      </c>
      <c r="AX228" s="13" t="s">
        <v>76</v>
      </c>
      <c r="AY228" s="248" t="s">
        <v>133</v>
      </c>
    </row>
    <row r="229" s="13" customFormat="1">
      <c r="A229" s="13"/>
      <c r="B229" s="237"/>
      <c r="C229" s="238"/>
      <c r="D229" s="239" t="s">
        <v>144</v>
      </c>
      <c r="E229" s="240" t="s">
        <v>1</v>
      </c>
      <c r="F229" s="241" t="s">
        <v>671</v>
      </c>
      <c r="G229" s="238"/>
      <c r="H229" s="242">
        <v>3.25</v>
      </c>
      <c r="I229" s="243"/>
      <c r="J229" s="238"/>
      <c r="K229" s="238"/>
      <c r="L229" s="244"/>
      <c r="M229" s="245"/>
      <c r="N229" s="246"/>
      <c r="O229" s="246"/>
      <c r="P229" s="246"/>
      <c r="Q229" s="246"/>
      <c r="R229" s="246"/>
      <c r="S229" s="246"/>
      <c r="T229" s="24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8" t="s">
        <v>144</v>
      </c>
      <c r="AU229" s="248" t="s">
        <v>86</v>
      </c>
      <c r="AV229" s="13" t="s">
        <v>86</v>
      </c>
      <c r="AW229" s="13" t="s">
        <v>32</v>
      </c>
      <c r="AX229" s="13" t="s">
        <v>76</v>
      </c>
      <c r="AY229" s="248" t="s">
        <v>133</v>
      </c>
    </row>
    <row r="230" s="13" customFormat="1">
      <c r="A230" s="13"/>
      <c r="B230" s="237"/>
      <c r="C230" s="238"/>
      <c r="D230" s="239" t="s">
        <v>144</v>
      </c>
      <c r="E230" s="240" t="s">
        <v>1</v>
      </c>
      <c r="F230" s="241" t="s">
        <v>673</v>
      </c>
      <c r="G230" s="238"/>
      <c r="H230" s="242">
        <v>7.7999999999999998</v>
      </c>
      <c r="I230" s="243"/>
      <c r="J230" s="238"/>
      <c r="K230" s="238"/>
      <c r="L230" s="244"/>
      <c r="M230" s="245"/>
      <c r="N230" s="246"/>
      <c r="O230" s="246"/>
      <c r="P230" s="246"/>
      <c r="Q230" s="246"/>
      <c r="R230" s="246"/>
      <c r="S230" s="246"/>
      <c r="T230" s="24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8" t="s">
        <v>144</v>
      </c>
      <c r="AU230" s="248" t="s">
        <v>86</v>
      </c>
      <c r="AV230" s="13" t="s">
        <v>86</v>
      </c>
      <c r="AW230" s="13" t="s">
        <v>32</v>
      </c>
      <c r="AX230" s="13" t="s">
        <v>76</v>
      </c>
      <c r="AY230" s="248" t="s">
        <v>133</v>
      </c>
    </row>
    <row r="231" s="15" customFormat="1">
      <c r="A231" s="15"/>
      <c r="B231" s="270"/>
      <c r="C231" s="271"/>
      <c r="D231" s="239" t="s">
        <v>144</v>
      </c>
      <c r="E231" s="272" t="s">
        <v>1</v>
      </c>
      <c r="F231" s="273" t="s">
        <v>248</v>
      </c>
      <c r="G231" s="271"/>
      <c r="H231" s="274">
        <v>27.401</v>
      </c>
      <c r="I231" s="275"/>
      <c r="J231" s="271"/>
      <c r="K231" s="271"/>
      <c r="L231" s="276"/>
      <c r="M231" s="277"/>
      <c r="N231" s="278"/>
      <c r="O231" s="278"/>
      <c r="P231" s="278"/>
      <c r="Q231" s="278"/>
      <c r="R231" s="278"/>
      <c r="S231" s="278"/>
      <c r="T231" s="279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80" t="s">
        <v>144</v>
      </c>
      <c r="AU231" s="280" t="s">
        <v>86</v>
      </c>
      <c r="AV231" s="15" t="s">
        <v>140</v>
      </c>
      <c r="AW231" s="15" t="s">
        <v>32</v>
      </c>
      <c r="AX231" s="15" t="s">
        <v>84</v>
      </c>
      <c r="AY231" s="280" t="s">
        <v>133</v>
      </c>
    </row>
    <row r="232" s="2" customFormat="1" ht="24.15" customHeight="1">
      <c r="A232" s="39"/>
      <c r="B232" s="40"/>
      <c r="C232" s="219" t="s">
        <v>399</v>
      </c>
      <c r="D232" s="219" t="s">
        <v>135</v>
      </c>
      <c r="E232" s="220" t="s">
        <v>395</v>
      </c>
      <c r="F232" s="221" t="s">
        <v>396</v>
      </c>
      <c r="G232" s="222" t="s">
        <v>181</v>
      </c>
      <c r="H232" s="223">
        <v>27.401</v>
      </c>
      <c r="I232" s="224"/>
      <c r="J232" s="225">
        <f>ROUND(I232*H232,2)</f>
        <v>0</v>
      </c>
      <c r="K232" s="221" t="s">
        <v>139</v>
      </c>
      <c r="L232" s="45"/>
      <c r="M232" s="226" t="s">
        <v>1</v>
      </c>
      <c r="N232" s="227" t="s">
        <v>41</v>
      </c>
      <c r="O232" s="92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249</v>
      </c>
      <c r="AT232" s="230" t="s">
        <v>135</v>
      </c>
      <c r="AU232" s="230" t="s">
        <v>86</v>
      </c>
      <c r="AY232" s="18" t="s">
        <v>133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84</v>
      </c>
      <c r="BK232" s="231">
        <f>ROUND(I232*H232,2)</f>
        <v>0</v>
      </c>
      <c r="BL232" s="18" t="s">
        <v>249</v>
      </c>
      <c r="BM232" s="230" t="s">
        <v>674</v>
      </c>
    </row>
    <row r="233" s="2" customFormat="1">
      <c r="A233" s="39"/>
      <c r="B233" s="40"/>
      <c r="C233" s="41"/>
      <c r="D233" s="232" t="s">
        <v>142</v>
      </c>
      <c r="E233" s="41"/>
      <c r="F233" s="233" t="s">
        <v>398</v>
      </c>
      <c r="G233" s="41"/>
      <c r="H233" s="41"/>
      <c r="I233" s="234"/>
      <c r="J233" s="41"/>
      <c r="K233" s="41"/>
      <c r="L233" s="45"/>
      <c r="M233" s="235"/>
      <c r="N233" s="236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142</v>
      </c>
      <c r="AU233" s="18" t="s">
        <v>86</v>
      </c>
    </row>
    <row r="234" s="2" customFormat="1" ht="21.75" customHeight="1">
      <c r="A234" s="39"/>
      <c r="B234" s="40"/>
      <c r="C234" s="219" t="s">
        <v>406</v>
      </c>
      <c r="D234" s="219" t="s">
        <v>135</v>
      </c>
      <c r="E234" s="220" t="s">
        <v>675</v>
      </c>
      <c r="F234" s="221" t="s">
        <v>676</v>
      </c>
      <c r="G234" s="222" t="s">
        <v>181</v>
      </c>
      <c r="H234" s="223">
        <v>27.401</v>
      </c>
      <c r="I234" s="224"/>
      <c r="J234" s="225">
        <f>ROUND(I234*H234,2)</f>
        <v>0</v>
      </c>
      <c r="K234" s="221" t="s">
        <v>139</v>
      </c>
      <c r="L234" s="45"/>
      <c r="M234" s="226" t="s">
        <v>1</v>
      </c>
      <c r="N234" s="227" t="s">
        <v>41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249</v>
      </c>
      <c r="AT234" s="230" t="s">
        <v>135</v>
      </c>
      <c r="AU234" s="230" t="s">
        <v>86</v>
      </c>
      <c r="AY234" s="18" t="s">
        <v>133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84</v>
      </c>
      <c r="BK234" s="231">
        <f>ROUND(I234*H234,2)</f>
        <v>0</v>
      </c>
      <c r="BL234" s="18" t="s">
        <v>249</v>
      </c>
      <c r="BM234" s="230" t="s">
        <v>677</v>
      </c>
    </row>
    <row r="235" s="2" customFormat="1">
      <c r="A235" s="39"/>
      <c r="B235" s="40"/>
      <c r="C235" s="41"/>
      <c r="D235" s="232" t="s">
        <v>142</v>
      </c>
      <c r="E235" s="41"/>
      <c r="F235" s="233" t="s">
        <v>678</v>
      </c>
      <c r="G235" s="41"/>
      <c r="H235" s="41"/>
      <c r="I235" s="234"/>
      <c r="J235" s="41"/>
      <c r="K235" s="41"/>
      <c r="L235" s="45"/>
      <c r="M235" s="235"/>
      <c r="N235" s="236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142</v>
      </c>
      <c r="AU235" s="18" t="s">
        <v>86</v>
      </c>
    </row>
    <row r="236" s="2" customFormat="1" ht="33" customHeight="1">
      <c r="A236" s="39"/>
      <c r="B236" s="40"/>
      <c r="C236" s="249" t="s">
        <v>411</v>
      </c>
      <c r="D236" s="249" t="s">
        <v>156</v>
      </c>
      <c r="E236" s="250" t="s">
        <v>679</v>
      </c>
      <c r="F236" s="251" t="s">
        <v>680</v>
      </c>
      <c r="G236" s="252" t="s">
        <v>181</v>
      </c>
      <c r="H236" s="253">
        <v>31.510999999999999</v>
      </c>
      <c r="I236" s="254"/>
      <c r="J236" s="255">
        <f>ROUND(I236*H236,2)</f>
        <v>0</v>
      </c>
      <c r="K236" s="251" t="s">
        <v>139</v>
      </c>
      <c r="L236" s="256"/>
      <c r="M236" s="257" t="s">
        <v>1</v>
      </c>
      <c r="N236" s="258" t="s">
        <v>41</v>
      </c>
      <c r="O236" s="92"/>
      <c r="P236" s="228">
        <f>O236*H236</f>
        <v>0</v>
      </c>
      <c r="Q236" s="228">
        <v>0.00050000000000000001</v>
      </c>
      <c r="R236" s="228">
        <f>Q236*H236</f>
        <v>0.015755499999999999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359</v>
      </c>
      <c r="AT236" s="230" t="s">
        <v>156</v>
      </c>
      <c r="AU236" s="230" t="s">
        <v>86</v>
      </c>
      <c r="AY236" s="18" t="s">
        <v>133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84</v>
      </c>
      <c r="BK236" s="231">
        <f>ROUND(I236*H236,2)</f>
        <v>0</v>
      </c>
      <c r="BL236" s="18" t="s">
        <v>249</v>
      </c>
      <c r="BM236" s="230" t="s">
        <v>681</v>
      </c>
    </row>
    <row r="237" s="13" customFormat="1">
      <c r="A237" s="13"/>
      <c r="B237" s="237"/>
      <c r="C237" s="238"/>
      <c r="D237" s="239" t="s">
        <v>144</v>
      </c>
      <c r="E237" s="240" t="s">
        <v>1</v>
      </c>
      <c r="F237" s="241" t="s">
        <v>682</v>
      </c>
      <c r="G237" s="238"/>
      <c r="H237" s="242">
        <v>31.510999999999999</v>
      </c>
      <c r="I237" s="243"/>
      <c r="J237" s="238"/>
      <c r="K237" s="238"/>
      <c r="L237" s="244"/>
      <c r="M237" s="245"/>
      <c r="N237" s="246"/>
      <c r="O237" s="246"/>
      <c r="P237" s="246"/>
      <c r="Q237" s="246"/>
      <c r="R237" s="246"/>
      <c r="S237" s="246"/>
      <c r="T237" s="247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8" t="s">
        <v>144</v>
      </c>
      <c r="AU237" s="248" t="s">
        <v>86</v>
      </c>
      <c r="AV237" s="13" t="s">
        <v>86</v>
      </c>
      <c r="AW237" s="13" t="s">
        <v>32</v>
      </c>
      <c r="AX237" s="13" t="s">
        <v>84</v>
      </c>
      <c r="AY237" s="248" t="s">
        <v>133</v>
      </c>
    </row>
    <row r="238" s="2" customFormat="1" ht="33" customHeight="1">
      <c r="A238" s="39"/>
      <c r="B238" s="40"/>
      <c r="C238" s="219" t="s">
        <v>416</v>
      </c>
      <c r="D238" s="219" t="s">
        <v>135</v>
      </c>
      <c r="E238" s="220" t="s">
        <v>683</v>
      </c>
      <c r="F238" s="221" t="s">
        <v>684</v>
      </c>
      <c r="G238" s="222" t="s">
        <v>181</v>
      </c>
      <c r="H238" s="223">
        <v>27.401</v>
      </c>
      <c r="I238" s="224"/>
      <c r="J238" s="225">
        <f>ROUND(I238*H238,2)</f>
        <v>0</v>
      </c>
      <c r="K238" s="221" t="s">
        <v>139</v>
      </c>
      <c r="L238" s="45"/>
      <c r="M238" s="226" t="s">
        <v>1</v>
      </c>
      <c r="N238" s="227" t="s">
        <v>41</v>
      </c>
      <c r="O238" s="92"/>
      <c r="P238" s="228">
        <f>O238*H238</f>
        <v>0</v>
      </c>
      <c r="Q238" s="228">
        <v>0.002699</v>
      </c>
      <c r="R238" s="228">
        <f>Q238*H238</f>
        <v>0.073955299000000002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249</v>
      </c>
      <c r="AT238" s="230" t="s">
        <v>135</v>
      </c>
      <c r="AU238" s="230" t="s">
        <v>86</v>
      </c>
      <c r="AY238" s="18" t="s">
        <v>133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84</v>
      </c>
      <c r="BK238" s="231">
        <f>ROUND(I238*H238,2)</f>
        <v>0</v>
      </c>
      <c r="BL238" s="18" t="s">
        <v>249</v>
      </c>
      <c r="BM238" s="230" t="s">
        <v>685</v>
      </c>
    </row>
    <row r="239" s="2" customFormat="1">
      <c r="A239" s="39"/>
      <c r="B239" s="40"/>
      <c r="C239" s="41"/>
      <c r="D239" s="232" t="s">
        <v>142</v>
      </c>
      <c r="E239" s="41"/>
      <c r="F239" s="233" t="s">
        <v>686</v>
      </c>
      <c r="G239" s="41"/>
      <c r="H239" s="41"/>
      <c r="I239" s="234"/>
      <c r="J239" s="41"/>
      <c r="K239" s="41"/>
      <c r="L239" s="45"/>
      <c r="M239" s="235"/>
      <c r="N239" s="236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142</v>
      </c>
      <c r="AU239" s="18" t="s">
        <v>86</v>
      </c>
    </row>
    <row r="240" s="2" customFormat="1" ht="37.8" customHeight="1">
      <c r="A240" s="39"/>
      <c r="B240" s="40"/>
      <c r="C240" s="219" t="s">
        <v>423</v>
      </c>
      <c r="D240" s="219" t="s">
        <v>135</v>
      </c>
      <c r="E240" s="220" t="s">
        <v>687</v>
      </c>
      <c r="F240" s="221" t="s">
        <v>688</v>
      </c>
      <c r="G240" s="222" t="s">
        <v>153</v>
      </c>
      <c r="H240" s="223">
        <v>29</v>
      </c>
      <c r="I240" s="224"/>
      <c r="J240" s="225">
        <f>ROUND(I240*H240,2)</f>
        <v>0</v>
      </c>
      <c r="K240" s="221" t="s">
        <v>1</v>
      </c>
      <c r="L240" s="45"/>
      <c r="M240" s="226" t="s">
        <v>1</v>
      </c>
      <c r="N240" s="227" t="s">
        <v>41</v>
      </c>
      <c r="O240" s="92"/>
      <c r="P240" s="228">
        <f>O240*H240</f>
        <v>0</v>
      </c>
      <c r="Q240" s="228">
        <v>8.0000000000000007E-05</v>
      </c>
      <c r="R240" s="228">
        <f>Q240*H240</f>
        <v>0.00232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249</v>
      </c>
      <c r="AT240" s="230" t="s">
        <v>135</v>
      </c>
      <c r="AU240" s="230" t="s">
        <v>86</v>
      </c>
      <c r="AY240" s="18" t="s">
        <v>133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84</v>
      </c>
      <c r="BK240" s="231">
        <f>ROUND(I240*H240,2)</f>
        <v>0</v>
      </c>
      <c r="BL240" s="18" t="s">
        <v>249</v>
      </c>
      <c r="BM240" s="230" t="s">
        <v>689</v>
      </c>
    </row>
    <row r="241" s="2" customFormat="1" ht="24.15" customHeight="1">
      <c r="A241" s="39"/>
      <c r="B241" s="40"/>
      <c r="C241" s="219" t="s">
        <v>428</v>
      </c>
      <c r="D241" s="219" t="s">
        <v>135</v>
      </c>
      <c r="E241" s="220" t="s">
        <v>412</v>
      </c>
      <c r="F241" s="221" t="s">
        <v>413</v>
      </c>
      <c r="G241" s="222" t="s">
        <v>313</v>
      </c>
      <c r="H241" s="223">
        <v>0.090999999999999998</v>
      </c>
      <c r="I241" s="224"/>
      <c r="J241" s="225">
        <f>ROUND(I241*H241,2)</f>
        <v>0</v>
      </c>
      <c r="K241" s="221" t="s">
        <v>139</v>
      </c>
      <c r="L241" s="45"/>
      <c r="M241" s="226" t="s">
        <v>1</v>
      </c>
      <c r="N241" s="227" t="s">
        <v>41</v>
      </c>
      <c r="O241" s="92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249</v>
      </c>
      <c r="AT241" s="230" t="s">
        <v>135</v>
      </c>
      <c r="AU241" s="230" t="s">
        <v>86</v>
      </c>
      <c r="AY241" s="18" t="s">
        <v>133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84</v>
      </c>
      <c r="BK241" s="231">
        <f>ROUND(I241*H241,2)</f>
        <v>0</v>
      </c>
      <c r="BL241" s="18" t="s">
        <v>249</v>
      </c>
      <c r="BM241" s="230" t="s">
        <v>690</v>
      </c>
    </row>
    <row r="242" s="2" customFormat="1">
      <c r="A242" s="39"/>
      <c r="B242" s="40"/>
      <c r="C242" s="41"/>
      <c r="D242" s="232" t="s">
        <v>142</v>
      </c>
      <c r="E242" s="41"/>
      <c r="F242" s="233" t="s">
        <v>415</v>
      </c>
      <c r="G242" s="41"/>
      <c r="H242" s="41"/>
      <c r="I242" s="234"/>
      <c r="J242" s="41"/>
      <c r="K242" s="41"/>
      <c r="L242" s="45"/>
      <c r="M242" s="235"/>
      <c r="N242" s="236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142</v>
      </c>
      <c r="AU242" s="18" t="s">
        <v>86</v>
      </c>
    </row>
    <row r="243" s="2" customFormat="1" ht="24.15" customHeight="1">
      <c r="A243" s="39"/>
      <c r="B243" s="40"/>
      <c r="C243" s="219" t="s">
        <v>437</v>
      </c>
      <c r="D243" s="219" t="s">
        <v>135</v>
      </c>
      <c r="E243" s="220" t="s">
        <v>417</v>
      </c>
      <c r="F243" s="221" t="s">
        <v>418</v>
      </c>
      <c r="G243" s="222" t="s">
        <v>313</v>
      </c>
      <c r="H243" s="223">
        <v>0.090999999999999998</v>
      </c>
      <c r="I243" s="224"/>
      <c r="J243" s="225">
        <f>ROUND(I243*H243,2)</f>
        <v>0</v>
      </c>
      <c r="K243" s="221" t="s">
        <v>139</v>
      </c>
      <c r="L243" s="45"/>
      <c r="M243" s="226" t="s">
        <v>1</v>
      </c>
      <c r="N243" s="227" t="s">
        <v>41</v>
      </c>
      <c r="O243" s="92"/>
      <c r="P243" s="228">
        <f>O243*H243</f>
        <v>0</v>
      </c>
      <c r="Q243" s="228">
        <v>0</v>
      </c>
      <c r="R243" s="228">
        <f>Q243*H243</f>
        <v>0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249</v>
      </c>
      <c r="AT243" s="230" t="s">
        <v>135</v>
      </c>
      <c r="AU243" s="230" t="s">
        <v>86</v>
      </c>
      <c r="AY243" s="18" t="s">
        <v>133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84</v>
      </c>
      <c r="BK243" s="231">
        <f>ROUND(I243*H243,2)</f>
        <v>0</v>
      </c>
      <c r="BL243" s="18" t="s">
        <v>249</v>
      </c>
      <c r="BM243" s="230" t="s">
        <v>691</v>
      </c>
    </row>
    <row r="244" s="2" customFormat="1">
      <c r="A244" s="39"/>
      <c r="B244" s="40"/>
      <c r="C244" s="41"/>
      <c r="D244" s="232" t="s">
        <v>142</v>
      </c>
      <c r="E244" s="41"/>
      <c r="F244" s="233" t="s">
        <v>420</v>
      </c>
      <c r="G244" s="41"/>
      <c r="H244" s="41"/>
      <c r="I244" s="234"/>
      <c r="J244" s="41"/>
      <c r="K244" s="41"/>
      <c r="L244" s="45"/>
      <c r="M244" s="235"/>
      <c r="N244" s="236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142</v>
      </c>
      <c r="AU244" s="18" t="s">
        <v>86</v>
      </c>
    </row>
    <row r="245" s="12" customFormat="1" ht="22.8" customHeight="1">
      <c r="A245" s="12"/>
      <c r="B245" s="203"/>
      <c r="C245" s="204"/>
      <c r="D245" s="205" t="s">
        <v>75</v>
      </c>
      <c r="E245" s="217" t="s">
        <v>692</v>
      </c>
      <c r="F245" s="217" t="s">
        <v>693</v>
      </c>
      <c r="G245" s="204"/>
      <c r="H245" s="204"/>
      <c r="I245" s="207"/>
      <c r="J245" s="218">
        <f>BK245</f>
        <v>0</v>
      </c>
      <c r="K245" s="204"/>
      <c r="L245" s="209"/>
      <c r="M245" s="210"/>
      <c r="N245" s="211"/>
      <c r="O245" s="211"/>
      <c r="P245" s="212">
        <f>SUM(P246:P287)</f>
        <v>0</v>
      </c>
      <c r="Q245" s="211"/>
      <c r="R245" s="212">
        <f>SUM(R246:R287)</f>
        <v>0.10071459999999999</v>
      </c>
      <c r="S245" s="211"/>
      <c r="T245" s="213">
        <f>SUM(T246:T287)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4" t="s">
        <v>86</v>
      </c>
      <c r="AT245" s="215" t="s">
        <v>75</v>
      </c>
      <c r="AU245" s="215" t="s">
        <v>84</v>
      </c>
      <c r="AY245" s="214" t="s">
        <v>133</v>
      </c>
      <c r="BK245" s="216">
        <f>SUM(BK246:BK287)</f>
        <v>0</v>
      </c>
    </row>
    <row r="246" s="2" customFormat="1" ht="24.15" customHeight="1">
      <c r="A246" s="39"/>
      <c r="B246" s="40"/>
      <c r="C246" s="219" t="s">
        <v>443</v>
      </c>
      <c r="D246" s="219" t="s">
        <v>135</v>
      </c>
      <c r="E246" s="220" t="s">
        <v>694</v>
      </c>
      <c r="F246" s="221" t="s">
        <v>695</v>
      </c>
      <c r="G246" s="222" t="s">
        <v>153</v>
      </c>
      <c r="H246" s="223">
        <v>4</v>
      </c>
      <c r="I246" s="224"/>
      <c r="J246" s="225">
        <f>ROUND(I246*H246,2)</f>
        <v>0</v>
      </c>
      <c r="K246" s="221" t="s">
        <v>139</v>
      </c>
      <c r="L246" s="45"/>
      <c r="M246" s="226" t="s">
        <v>1</v>
      </c>
      <c r="N246" s="227" t="s">
        <v>41</v>
      </c>
      <c r="O246" s="92"/>
      <c r="P246" s="228">
        <f>O246*H246</f>
        <v>0</v>
      </c>
      <c r="Q246" s="228">
        <v>0.00016990000000000001</v>
      </c>
      <c r="R246" s="228">
        <f>Q246*H246</f>
        <v>0.00067960000000000004</v>
      </c>
      <c r="S246" s="228">
        <v>0</v>
      </c>
      <c r="T246" s="22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249</v>
      </c>
      <c r="AT246" s="230" t="s">
        <v>135</v>
      </c>
      <c r="AU246" s="230" t="s">
        <v>86</v>
      </c>
      <c r="AY246" s="18" t="s">
        <v>133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84</v>
      </c>
      <c r="BK246" s="231">
        <f>ROUND(I246*H246,2)</f>
        <v>0</v>
      </c>
      <c r="BL246" s="18" t="s">
        <v>249</v>
      </c>
      <c r="BM246" s="230" t="s">
        <v>696</v>
      </c>
    </row>
    <row r="247" s="2" customFormat="1">
      <c r="A247" s="39"/>
      <c r="B247" s="40"/>
      <c r="C247" s="41"/>
      <c r="D247" s="232" t="s">
        <v>142</v>
      </c>
      <c r="E247" s="41"/>
      <c r="F247" s="233" t="s">
        <v>697</v>
      </c>
      <c r="G247" s="41"/>
      <c r="H247" s="41"/>
      <c r="I247" s="234"/>
      <c r="J247" s="41"/>
      <c r="K247" s="41"/>
      <c r="L247" s="45"/>
      <c r="M247" s="235"/>
      <c r="N247" s="236"/>
      <c r="O247" s="92"/>
      <c r="P247" s="92"/>
      <c r="Q247" s="92"/>
      <c r="R247" s="92"/>
      <c r="S247" s="92"/>
      <c r="T247" s="93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142</v>
      </c>
      <c r="AU247" s="18" t="s">
        <v>86</v>
      </c>
    </row>
    <row r="248" s="13" customFormat="1">
      <c r="A248" s="13"/>
      <c r="B248" s="237"/>
      <c r="C248" s="238"/>
      <c r="D248" s="239" t="s">
        <v>144</v>
      </c>
      <c r="E248" s="240" t="s">
        <v>1</v>
      </c>
      <c r="F248" s="241" t="s">
        <v>698</v>
      </c>
      <c r="G248" s="238"/>
      <c r="H248" s="242">
        <v>4</v>
      </c>
      <c r="I248" s="243"/>
      <c r="J248" s="238"/>
      <c r="K248" s="238"/>
      <c r="L248" s="244"/>
      <c r="M248" s="245"/>
      <c r="N248" s="246"/>
      <c r="O248" s="246"/>
      <c r="P248" s="246"/>
      <c r="Q248" s="246"/>
      <c r="R248" s="246"/>
      <c r="S248" s="246"/>
      <c r="T248" s="24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8" t="s">
        <v>144</v>
      </c>
      <c r="AU248" s="248" t="s">
        <v>86</v>
      </c>
      <c r="AV248" s="13" t="s">
        <v>86</v>
      </c>
      <c r="AW248" s="13" t="s">
        <v>32</v>
      </c>
      <c r="AX248" s="13" t="s">
        <v>84</v>
      </c>
      <c r="AY248" s="248" t="s">
        <v>133</v>
      </c>
    </row>
    <row r="249" s="2" customFormat="1" ht="24.15" customHeight="1">
      <c r="A249" s="39"/>
      <c r="B249" s="40"/>
      <c r="C249" s="219" t="s">
        <v>448</v>
      </c>
      <c r="D249" s="219" t="s">
        <v>135</v>
      </c>
      <c r="E249" s="220" t="s">
        <v>699</v>
      </c>
      <c r="F249" s="221" t="s">
        <v>700</v>
      </c>
      <c r="G249" s="222" t="s">
        <v>153</v>
      </c>
      <c r="H249" s="223">
        <v>10</v>
      </c>
      <c r="I249" s="224"/>
      <c r="J249" s="225">
        <f>ROUND(I249*H249,2)</f>
        <v>0</v>
      </c>
      <c r="K249" s="221" t="s">
        <v>139</v>
      </c>
      <c r="L249" s="45"/>
      <c r="M249" s="226" t="s">
        <v>1</v>
      </c>
      <c r="N249" s="227" t="s">
        <v>41</v>
      </c>
      <c r="O249" s="92"/>
      <c r="P249" s="228">
        <f>O249*H249</f>
        <v>0</v>
      </c>
      <c r="Q249" s="228">
        <v>0</v>
      </c>
      <c r="R249" s="228">
        <f>Q249*H249</f>
        <v>0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249</v>
      </c>
      <c r="AT249" s="230" t="s">
        <v>135</v>
      </c>
      <c r="AU249" s="230" t="s">
        <v>86</v>
      </c>
      <c r="AY249" s="18" t="s">
        <v>133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84</v>
      </c>
      <c r="BK249" s="231">
        <f>ROUND(I249*H249,2)</f>
        <v>0</v>
      </c>
      <c r="BL249" s="18" t="s">
        <v>249</v>
      </c>
      <c r="BM249" s="230" t="s">
        <v>701</v>
      </c>
    </row>
    <row r="250" s="2" customFormat="1">
      <c r="A250" s="39"/>
      <c r="B250" s="40"/>
      <c r="C250" s="41"/>
      <c r="D250" s="232" t="s">
        <v>142</v>
      </c>
      <c r="E250" s="41"/>
      <c r="F250" s="233" t="s">
        <v>702</v>
      </c>
      <c r="G250" s="41"/>
      <c r="H250" s="41"/>
      <c r="I250" s="234"/>
      <c r="J250" s="41"/>
      <c r="K250" s="41"/>
      <c r="L250" s="45"/>
      <c r="M250" s="235"/>
      <c r="N250" s="236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142</v>
      </c>
      <c r="AU250" s="18" t="s">
        <v>86</v>
      </c>
    </row>
    <row r="251" s="13" customFormat="1">
      <c r="A251" s="13"/>
      <c r="B251" s="237"/>
      <c r="C251" s="238"/>
      <c r="D251" s="239" t="s">
        <v>144</v>
      </c>
      <c r="E251" s="240" t="s">
        <v>1</v>
      </c>
      <c r="F251" s="241" t="s">
        <v>703</v>
      </c>
      <c r="G251" s="238"/>
      <c r="H251" s="242">
        <v>6</v>
      </c>
      <c r="I251" s="243"/>
      <c r="J251" s="238"/>
      <c r="K251" s="238"/>
      <c r="L251" s="244"/>
      <c r="M251" s="245"/>
      <c r="N251" s="246"/>
      <c r="O251" s="246"/>
      <c r="P251" s="246"/>
      <c r="Q251" s="246"/>
      <c r="R251" s="246"/>
      <c r="S251" s="246"/>
      <c r="T251" s="24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8" t="s">
        <v>144</v>
      </c>
      <c r="AU251" s="248" t="s">
        <v>86</v>
      </c>
      <c r="AV251" s="13" t="s">
        <v>86</v>
      </c>
      <c r="AW251" s="13" t="s">
        <v>32</v>
      </c>
      <c r="AX251" s="13" t="s">
        <v>76</v>
      </c>
      <c r="AY251" s="248" t="s">
        <v>133</v>
      </c>
    </row>
    <row r="252" s="13" customFormat="1">
      <c r="A252" s="13"/>
      <c r="B252" s="237"/>
      <c r="C252" s="238"/>
      <c r="D252" s="239" t="s">
        <v>144</v>
      </c>
      <c r="E252" s="240" t="s">
        <v>1</v>
      </c>
      <c r="F252" s="241" t="s">
        <v>704</v>
      </c>
      <c r="G252" s="238"/>
      <c r="H252" s="242">
        <v>4</v>
      </c>
      <c r="I252" s="243"/>
      <c r="J252" s="238"/>
      <c r="K252" s="238"/>
      <c r="L252" s="244"/>
      <c r="M252" s="245"/>
      <c r="N252" s="246"/>
      <c r="O252" s="246"/>
      <c r="P252" s="246"/>
      <c r="Q252" s="246"/>
      <c r="R252" s="246"/>
      <c r="S252" s="246"/>
      <c r="T252" s="24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8" t="s">
        <v>144</v>
      </c>
      <c r="AU252" s="248" t="s">
        <v>86</v>
      </c>
      <c r="AV252" s="13" t="s">
        <v>86</v>
      </c>
      <c r="AW252" s="13" t="s">
        <v>32</v>
      </c>
      <c r="AX252" s="13" t="s">
        <v>76</v>
      </c>
      <c r="AY252" s="248" t="s">
        <v>133</v>
      </c>
    </row>
    <row r="253" s="15" customFormat="1">
      <c r="A253" s="15"/>
      <c r="B253" s="270"/>
      <c r="C253" s="271"/>
      <c r="D253" s="239" t="s">
        <v>144</v>
      </c>
      <c r="E253" s="272" t="s">
        <v>1</v>
      </c>
      <c r="F253" s="273" t="s">
        <v>248</v>
      </c>
      <c r="G253" s="271"/>
      <c r="H253" s="274">
        <v>10</v>
      </c>
      <c r="I253" s="275"/>
      <c r="J253" s="271"/>
      <c r="K253" s="271"/>
      <c r="L253" s="276"/>
      <c r="M253" s="277"/>
      <c r="N253" s="278"/>
      <c r="O253" s="278"/>
      <c r="P253" s="278"/>
      <c r="Q253" s="278"/>
      <c r="R253" s="278"/>
      <c r="S253" s="278"/>
      <c r="T253" s="279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80" t="s">
        <v>144</v>
      </c>
      <c r="AU253" s="280" t="s">
        <v>86</v>
      </c>
      <c r="AV253" s="15" t="s">
        <v>140</v>
      </c>
      <c r="AW253" s="15" t="s">
        <v>32</v>
      </c>
      <c r="AX253" s="15" t="s">
        <v>84</v>
      </c>
      <c r="AY253" s="280" t="s">
        <v>133</v>
      </c>
    </row>
    <row r="254" s="2" customFormat="1" ht="24.15" customHeight="1">
      <c r="A254" s="39"/>
      <c r="B254" s="40"/>
      <c r="C254" s="219" t="s">
        <v>453</v>
      </c>
      <c r="D254" s="219" t="s">
        <v>135</v>
      </c>
      <c r="E254" s="220" t="s">
        <v>705</v>
      </c>
      <c r="F254" s="221" t="s">
        <v>706</v>
      </c>
      <c r="G254" s="222" t="s">
        <v>153</v>
      </c>
      <c r="H254" s="223">
        <v>15</v>
      </c>
      <c r="I254" s="224"/>
      <c r="J254" s="225">
        <f>ROUND(I254*H254,2)</f>
        <v>0</v>
      </c>
      <c r="K254" s="221" t="s">
        <v>139</v>
      </c>
      <c r="L254" s="45"/>
      <c r="M254" s="226" t="s">
        <v>1</v>
      </c>
      <c r="N254" s="227" t="s">
        <v>41</v>
      </c>
      <c r="O254" s="92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249</v>
      </c>
      <c r="AT254" s="230" t="s">
        <v>135</v>
      </c>
      <c r="AU254" s="230" t="s">
        <v>86</v>
      </c>
      <c r="AY254" s="18" t="s">
        <v>133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84</v>
      </c>
      <c r="BK254" s="231">
        <f>ROUND(I254*H254,2)</f>
        <v>0</v>
      </c>
      <c r="BL254" s="18" t="s">
        <v>249</v>
      </c>
      <c r="BM254" s="230" t="s">
        <v>707</v>
      </c>
    </row>
    <row r="255" s="2" customFormat="1">
      <c r="A255" s="39"/>
      <c r="B255" s="40"/>
      <c r="C255" s="41"/>
      <c r="D255" s="232" t="s">
        <v>142</v>
      </c>
      <c r="E255" s="41"/>
      <c r="F255" s="233" t="s">
        <v>708</v>
      </c>
      <c r="G255" s="41"/>
      <c r="H255" s="41"/>
      <c r="I255" s="234"/>
      <c r="J255" s="41"/>
      <c r="K255" s="41"/>
      <c r="L255" s="45"/>
      <c r="M255" s="235"/>
      <c r="N255" s="236"/>
      <c r="O255" s="92"/>
      <c r="P255" s="92"/>
      <c r="Q255" s="92"/>
      <c r="R255" s="92"/>
      <c r="S255" s="92"/>
      <c r="T255" s="93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142</v>
      </c>
      <c r="AU255" s="18" t="s">
        <v>86</v>
      </c>
    </row>
    <row r="256" s="13" customFormat="1">
      <c r="A256" s="13"/>
      <c r="B256" s="237"/>
      <c r="C256" s="238"/>
      <c r="D256" s="239" t="s">
        <v>144</v>
      </c>
      <c r="E256" s="240" t="s">
        <v>1</v>
      </c>
      <c r="F256" s="241" t="s">
        <v>709</v>
      </c>
      <c r="G256" s="238"/>
      <c r="H256" s="242">
        <v>8</v>
      </c>
      <c r="I256" s="243"/>
      <c r="J256" s="238"/>
      <c r="K256" s="238"/>
      <c r="L256" s="244"/>
      <c r="M256" s="245"/>
      <c r="N256" s="246"/>
      <c r="O256" s="246"/>
      <c r="P256" s="246"/>
      <c r="Q256" s="246"/>
      <c r="R256" s="246"/>
      <c r="S256" s="246"/>
      <c r="T256" s="24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8" t="s">
        <v>144</v>
      </c>
      <c r="AU256" s="248" t="s">
        <v>86</v>
      </c>
      <c r="AV256" s="13" t="s">
        <v>86</v>
      </c>
      <c r="AW256" s="13" t="s">
        <v>32</v>
      </c>
      <c r="AX256" s="13" t="s">
        <v>76</v>
      </c>
      <c r="AY256" s="248" t="s">
        <v>133</v>
      </c>
    </row>
    <row r="257" s="13" customFormat="1">
      <c r="A257" s="13"/>
      <c r="B257" s="237"/>
      <c r="C257" s="238"/>
      <c r="D257" s="239" t="s">
        <v>144</v>
      </c>
      <c r="E257" s="240" t="s">
        <v>1</v>
      </c>
      <c r="F257" s="241" t="s">
        <v>710</v>
      </c>
      <c r="G257" s="238"/>
      <c r="H257" s="242">
        <v>7</v>
      </c>
      <c r="I257" s="243"/>
      <c r="J257" s="238"/>
      <c r="K257" s="238"/>
      <c r="L257" s="244"/>
      <c r="M257" s="245"/>
      <c r="N257" s="246"/>
      <c r="O257" s="246"/>
      <c r="P257" s="246"/>
      <c r="Q257" s="246"/>
      <c r="R257" s="246"/>
      <c r="S257" s="246"/>
      <c r="T257" s="247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8" t="s">
        <v>144</v>
      </c>
      <c r="AU257" s="248" t="s">
        <v>86</v>
      </c>
      <c r="AV257" s="13" t="s">
        <v>86</v>
      </c>
      <c r="AW257" s="13" t="s">
        <v>32</v>
      </c>
      <c r="AX257" s="13" t="s">
        <v>76</v>
      </c>
      <c r="AY257" s="248" t="s">
        <v>133</v>
      </c>
    </row>
    <row r="258" s="15" customFormat="1">
      <c r="A258" s="15"/>
      <c r="B258" s="270"/>
      <c r="C258" s="271"/>
      <c r="D258" s="239" t="s">
        <v>144</v>
      </c>
      <c r="E258" s="272" t="s">
        <v>1</v>
      </c>
      <c r="F258" s="273" t="s">
        <v>248</v>
      </c>
      <c r="G258" s="271"/>
      <c r="H258" s="274">
        <v>15</v>
      </c>
      <c r="I258" s="275"/>
      <c r="J258" s="271"/>
      <c r="K258" s="271"/>
      <c r="L258" s="276"/>
      <c r="M258" s="277"/>
      <c r="N258" s="278"/>
      <c r="O258" s="278"/>
      <c r="P258" s="278"/>
      <c r="Q258" s="278"/>
      <c r="R258" s="278"/>
      <c r="S258" s="278"/>
      <c r="T258" s="279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80" t="s">
        <v>144</v>
      </c>
      <c r="AU258" s="280" t="s">
        <v>86</v>
      </c>
      <c r="AV258" s="15" t="s">
        <v>140</v>
      </c>
      <c r="AW258" s="15" t="s">
        <v>32</v>
      </c>
      <c r="AX258" s="15" t="s">
        <v>84</v>
      </c>
      <c r="AY258" s="280" t="s">
        <v>133</v>
      </c>
    </row>
    <row r="259" s="2" customFormat="1" ht="24.15" customHeight="1">
      <c r="A259" s="39"/>
      <c r="B259" s="40"/>
      <c r="C259" s="249" t="s">
        <v>458</v>
      </c>
      <c r="D259" s="249" t="s">
        <v>156</v>
      </c>
      <c r="E259" s="250" t="s">
        <v>711</v>
      </c>
      <c r="F259" s="251" t="s">
        <v>712</v>
      </c>
      <c r="G259" s="252" t="s">
        <v>153</v>
      </c>
      <c r="H259" s="253">
        <v>15</v>
      </c>
      <c r="I259" s="254"/>
      <c r="J259" s="255">
        <f>ROUND(I259*H259,2)</f>
        <v>0</v>
      </c>
      <c r="K259" s="251" t="s">
        <v>1</v>
      </c>
      <c r="L259" s="256"/>
      <c r="M259" s="257" t="s">
        <v>1</v>
      </c>
      <c r="N259" s="258" t="s">
        <v>41</v>
      </c>
      <c r="O259" s="92"/>
      <c r="P259" s="228">
        <f>O259*H259</f>
        <v>0</v>
      </c>
      <c r="Q259" s="228">
        <v>0.0020899999999999998</v>
      </c>
      <c r="R259" s="228">
        <f>Q259*H259</f>
        <v>0.031349999999999996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359</v>
      </c>
      <c r="AT259" s="230" t="s">
        <v>156</v>
      </c>
      <c r="AU259" s="230" t="s">
        <v>86</v>
      </c>
      <c r="AY259" s="18" t="s">
        <v>133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84</v>
      </c>
      <c r="BK259" s="231">
        <f>ROUND(I259*H259,2)</f>
        <v>0</v>
      </c>
      <c r="BL259" s="18" t="s">
        <v>249</v>
      </c>
      <c r="BM259" s="230" t="s">
        <v>713</v>
      </c>
    </row>
    <row r="260" s="13" customFormat="1">
      <c r="A260" s="13"/>
      <c r="B260" s="237"/>
      <c r="C260" s="238"/>
      <c r="D260" s="239" t="s">
        <v>144</v>
      </c>
      <c r="E260" s="240" t="s">
        <v>1</v>
      </c>
      <c r="F260" s="241" t="s">
        <v>709</v>
      </c>
      <c r="G260" s="238"/>
      <c r="H260" s="242">
        <v>8</v>
      </c>
      <c r="I260" s="243"/>
      <c r="J260" s="238"/>
      <c r="K260" s="238"/>
      <c r="L260" s="244"/>
      <c r="M260" s="245"/>
      <c r="N260" s="246"/>
      <c r="O260" s="246"/>
      <c r="P260" s="246"/>
      <c r="Q260" s="246"/>
      <c r="R260" s="246"/>
      <c r="S260" s="246"/>
      <c r="T260" s="24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8" t="s">
        <v>144</v>
      </c>
      <c r="AU260" s="248" t="s">
        <v>86</v>
      </c>
      <c r="AV260" s="13" t="s">
        <v>86</v>
      </c>
      <c r="AW260" s="13" t="s">
        <v>32</v>
      </c>
      <c r="AX260" s="13" t="s">
        <v>76</v>
      </c>
      <c r="AY260" s="248" t="s">
        <v>133</v>
      </c>
    </row>
    <row r="261" s="13" customFormat="1">
      <c r="A261" s="13"/>
      <c r="B261" s="237"/>
      <c r="C261" s="238"/>
      <c r="D261" s="239" t="s">
        <v>144</v>
      </c>
      <c r="E261" s="240" t="s">
        <v>1</v>
      </c>
      <c r="F261" s="241" t="s">
        <v>714</v>
      </c>
      <c r="G261" s="238"/>
      <c r="H261" s="242">
        <v>7</v>
      </c>
      <c r="I261" s="243"/>
      <c r="J261" s="238"/>
      <c r="K261" s="238"/>
      <c r="L261" s="244"/>
      <c r="M261" s="245"/>
      <c r="N261" s="246"/>
      <c r="O261" s="246"/>
      <c r="P261" s="246"/>
      <c r="Q261" s="246"/>
      <c r="R261" s="246"/>
      <c r="S261" s="246"/>
      <c r="T261" s="247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8" t="s">
        <v>144</v>
      </c>
      <c r="AU261" s="248" t="s">
        <v>86</v>
      </c>
      <c r="AV261" s="13" t="s">
        <v>86</v>
      </c>
      <c r="AW261" s="13" t="s">
        <v>32</v>
      </c>
      <c r="AX261" s="13" t="s">
        <v>76</v>
      </c>
      <c r="AY261" s="248" t="s">
        <v>133</v>
      </c>
    </row>
    <row r="262" s="15" customFormat="1">
      <c r="A262" s="15"/>
      <c r="B262" s="270"/>
      <c r="C262" s="271"/>
      <c r="D262" s="239" t="s">
        <v>144</v>
      </c>
      <c r="E262" s="272" t="s">
        <v>1</v>
      </c>
      <c r="F262" s="273" t="s">
        <v>248</v>
      </c>
      <c r="G262" s="271"/>
      <c r="H262" s="274">
        <v>15</v>
      </c>
      <c r="I262" s="275"/>
      <c r="J262" s="271"/>
      <c r="K262" s="271"/>
      <c r="L262" s="276"/>
      <c r="M262" s="277"/>
      <c r="N262" s="278"/>
      <c r="O262" s="278"/>
      <c r="P262" s="278"/>
      <c r="Q262" s="278"/>
      <c r="R262" s="278"/>
      <c r="S262" s="278"/>
      <c r="T262" s="279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80" t="s">
        <v>144</v>
      </c>
      <c r="AU262" s="280" t="s">
        <v>86</v>
      </c>
      <c r="AV262" s="15" t="s">
        <v>140</v>
      </c>
      <c r="AW262" s="15" t="s">
        <v>32</v>
      </c>
      <c r="AX262" s="15" t="s">
        <v>84</v>
      </c>
      <c r="AY262" s="280" t="s">
        <v>133</v>
      </c>
    </row>
    <row r="263" s="2" customFormat="1" ht="16.5" customHeight="1">
      <c r="A263" s="39"/>
      <c r="B263" s="40"/>
      <c r="C263" s="249" t="s">
        <v>463</v>
      </c>
      <c r="D263" s="249" t="s">
        <v>156</v>
      </c>
      <c r="E263" s="250" t="s">
        <v>715</v>
      </c>
      <c r="F263" s="251" t="s">
        <v>716</v>
      </c>
      <c r="G263" s="252" t="s">
        <v>153</v>
      </c>
      <c r="H263" s="253">
        <v>11</v>
      </c>
      <c r="I263" s="254"/>
      <c r="J263" s="255">
        <f>ROUND(I263*H263,2)</f>
        <v>0</v>
      </c>
      <c r="K263" s="251" t="s">
        <v>1</v>
      </c>
      <c r="L263" s="256"/>
      <c r="M263" s="257" t="s">
        <v>1</v>
      </c>
      <c r="N263" s="258" t="s">
        <v>41</v>
      </c>
      <c r="O263" s="92"/>
      <c r="P263" s="228">
        <f>O263*H263</f>
        <v>0</v>
      </c>
      <c r="Q263" s="228">
        <v>0.00013999999999999999</v>
      </c>
      <c r="R263" s="228">
        <f>Q263*H263</f>
        <v>0.0015399999999999999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359</v>
      </c>
      <c r="AT263" s="230" t="s">
        <v>156</v>
      </c>
      <c r="AU263" s="230" t="s">
        <v>86</v>
      </c>
      <c r="AY263" s="18" t="s">
        <v>133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84</v>
      </c>
      <c r="BK263" s="231">
        <f>ROUND(I263*H263,2)</f>
        <v>0</v>
      </c>
      <c r="BL263" s="18" t="s">
        <v>249</v>
      </c>
      <c r="BM263" s="230" t="s">
        <v>717</v>
      </c>
    </row>
    <row r="264" s="13" customFormat="1">
      <c r="A264" s="13"/>
      <c r="B264" s="237"/>
      <c r="C264" s="238"/>
      <c r="D264" s="239" t="s">
        <v>144</v>
      </c>
      <c r="E264" s="240" t="s">
        <v>1</v>
      </c>
      <c r="F264" s="241" t="s">
        <v>714</v>
      </c>
      <c r="G264" s="238"/>
      <c r="H264" s="242">
        <v>7</v>
      </c>
      <c r="I264" s="243"/>
      <c r="J264" s="238"/>
      <c r="K264" s="238"/>
      <c r="L264" s="244"/>
      <c r="M264" s="245"/>
      <c r="N264" s="246"/>
      <c r="O264" s="246"/>
      <c r="P264" s="246"/>
      <c r="Q264" s="246"/>
      <c r="R264" s="246"/>
      <c r="S264" s="246"/>
      <c r="T264" s="24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8" t="s">
        <v>144</v>
      </c>
      <c r="AU264" s="248" t="s">
        <v>86</v>
      </c>
      <c r="AV264" s="13" t="s">
        <v>86</v>
      </c>
      <c r="AW264" s="13" t="s">
        <v>32</v>
      </c>
      <c r="AX264" s="13" t="s">
        <v>76</v>
      </c>
      <c r="AY264" s="248" t="s">
        <v>133</v>
      </c>
    </row>
    <row r="265" s="13" customFormat="1">
      <c r="A265" s="13"/>
      <c r="B265" s="237"/>
      <c r="C265" s="238"/>
      <c r="D265" s="239" t="s">
        <v>144</v>
      </c>
      <c r="E265" s="240" t="s">
        <v>1</v>
      </c>
      <c r="F265" s="241" t="s">
        <v>718</v>
      </c>
      <c r="G265" s="238"/>
      <c r="H265" s="242">
        <v>4</v>
      </c>
      <c r="I265" s="243"/>
      <c r="J265" s="238"/>
      <c r="K265" s="238"/>
      <c r="L265" s="244"/>
      <c r="M265" s="245"/>
      <c r="N265" s="246"/>
      <c r="O265" s="246"/>
      <c r="P265" s="246"/>
      <c r="Q265" s="246"/>
      <c r="R265" s="246"/>
      <c r="S265" s="246"/>
      <c r="T265" s="247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8" t="s">
        <v>144</v>
      </c>
      <c r="AU265" s="248" t="s">
        <v>86</v>
      </c>
      <c r="AV265" s="13" t="s">
        <v>86</v>
      </c>
      <c r="AW265" s="13" t="s">
        <v>32</v>
      </c>
      <c r="AX265" s="13" t="s">
        <v>76</v>
      </c>
      <c r="AY265" s="248" t="s">
        <v>133</v>
      </c>
    </row>
    <row r="266" s="15" customFormat="1">
      <c r="A266" s="15"/>
      <c r="B266" s="270"/>
      <c r="C266" s="271"/>
      <c r="D266" s="239" t="s">
        <v>144</v>
      </c>
      <c r="E266" s="272" t="s">
        <v>1</v>
      </c>
      <c r="F266" s="273" t="s">
        <v>248</v>
      </c>
      <c r="G266" s="271"/>
      <c r="H266" s="274">
        <v>11</v>
      </c>
      <c r="I266" s="275"/>
      <c r="J266" s="271"/>
      <c r="K266" s="271"/>
      <c r="L266" s="276"/>
      <c r="M266" s="277"/>
      <c r="N266" s="278"/>
      <c r="O266" s="278"/>
      <c r="P266" s="278"/>
      <c r="Q266" s="278"/>
      <c r="R266" s="278"/>
      <c r="S266" s="278"/>
      <c r="T266" s="279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80" t="s">
        <v>144</v>
      </c>
      <c r="AU266" s="280" t="s">
        <v>86</v>
      </c>
      <c r="AV266" s="15" t="s">
        <v>140</v>
      </c>
      <c r="AW266" s="15" t="s">
        <v>32</v>
      </c>
      <c r="AX266" s="15" t="s">
        <v>84</v>
      </c>
      <c r="AY266" s="280" t="s">
        <v>133</v>
      </c>
    </row>
    <row r="267" s="2" customFormat="1" ht="24.15" customHeight="1">
      <c r="A267" s="39"/>
      <c r="B267" s="40"/>
      <c r="C267" s="249" t="s">
        <v>468</v>
      </c>
      <c r="D267" s="249" t="s">
        <v>156</v>
      </c>
      <c r="E267" s="250" t="s">
        <v>719</v>
      </c>
      <c r="F267" s="251" t="s">
        <v>720</v>
      </c>
      <c r="G267" s="252" t="s">
        <v>153</v>
      </c>
      <c r="H267" s="253">
        <v>10</v>
      </c>
      <c r="I267" s="254"/>
      <c r="J267" s="255">
        <f>ROUND(I267*H267,2)</f>
        <v>0</v>
      </c>
      <c r="K267" s="251" t="s">
        <v>1</v>
      </c>
      <c r="L267" s="256"/>
      <c r="M267" s="257" t="s">
        <v>1</v>
      </c>
      <c r="N267" s="258" t="s">
        <v>41</v>
      </c>
      <c r="O267" s="92"/>
      <c r="P267" s="228">
        <f>O267*H267</f>
        <v>0</v>
      </c>
      <c r="Q267" s="228">
        <v>0.00398</v>
      </c>
      <c r="R267" s="228">
        <f>Q267*H267</f>
        <v>0.039800000000000002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359</v>
      </c>
      <c r="AT267" s="230" t="s">
        <v>156</v>
      </c>
      <c r="AU267" s="230" t="s">
        <v>86</v>
      </c>
      <c r="AY267" s="18" t="s">
        <v>133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84</v>
      </c>
      <c r="BK267" s="231">
        <f>ROUND(I267*H267,2)</f>
        <v>0</v>
      </c>
      <c r="BL267" s="18" t="s">
        <v>249</v>
      </c>
      <c r="BM267" s="230" t="s">
        <v>721</v>
      </c>
    </row>
    <row r="268" s="13" customFormat="1">
      <c r="A268" s="13"/>
      <c r="B268" s="237"/>
      <c r="C268" s="238"/>
      <c r="D268" s="239" t="s">
        <v>144</v>
      </c>
      <c r="E268" s="240" t="s">
        <v>1</v>
      </c>
      <c r="F268" s="241" t="s">
        <v>722</v>
      </c>
      <c r="G268" s="238"/>
      <c r="H268" s="242">
        <v>6</v>
      </c>
      <c r="I268" s="243"/>
      <c r="J268" s="238"/>
      <c r="K268" s="238"/>
      <c r="L268" s="244"/>
      <c r="M268" s="245"/>
      <c r="N268" s="246"/>
      <c r="O268" s="246"/>
      <c r="P268" s="246"/>
      <c r="Q268" s="246"/>
      <c r="R268" s="246"/>
      <c r="S268" s="246"/>
      <c r="T268" s="24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8" t="s">
        <v>144</v>
      </c>
      <c r="AU268" s="248" t="s">
        <v>86</v>
      </c>
      <c r="AV268" s="13" t="s">
        <v>86</v>
      </c>
      <c r="AW268" s="13" t="s">
        <v>32</v>
      </c>
      <c r="AX268" s="13" t="s">
        <v>76</v>
      </c>
      <c r="AY268" s="248" t="s">
        <v>133</v>
      </c>
    </row>
    <row r="269" s="13" customFormat="1">
      <c r="A269" s="13"/>
      <c r="B269" s="237"/>
      <c r="C269" s="238"/>
      <c r="D269" s="239" t="s">
        <v>144</v>
      </c>
      <c r="E269" s="240" t="s">
        <v>1</v>
      </c>
      <c r="F269" s="241" t="s">
        <v>723</v>
      </c>
      <c r="G269" s="238"/>
      <c r="H269" s="242">
        <v>4</v>
      </c>
      <c r="I269" s="243"/>
      <c r="J269" s="238"/>
      <c r="K269" s="238"/>
      <c r="L269" s="244"/>
      <c r="M269" s="245"/>
      <c r="N269" s="246"/>
      <c r="O269" s="246"/>
      <c r="P269" s="246"/>
      <c r="Q269" s="246"/>
      <c r="R269" s="246"/>
      <c r="S269" s="246"/>
      <c r="T269" s="24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8" t="s">
        <v>144</v>
      </c>
      <c r="AU269" s="248" t="s">
        <v>86</v>
      </c>
      <c r="AV269" s="13" t="s">
        <v>86</v>
      </c>
      <c r="AW269" s="13" t="s">
        <v>32</v>
      </c>
      <c r="AX269" s="13" t="s">
        <v>76</v>
      </c>
      <c r="AY269" s="248" t="s">
        <v>133</v>
      </c>
    </row>
    <row r="270" s="15" customFormat="1">
      <c r="A270" s="15"/>
      <c r="B270" s="270"/>
      <c r="C270" s="271"/>
      <c r="D270" s="239" t="s">
        <v>144</v>
      </c>
      <c r="E270" s="272" t="s">
        <v>1</v>
      </c>
      <c r="F270" s="273" t="s">
        <v>248</v>
      </c>
      <c r="G270" s="271"/>
      <c r="H270" s="274">
        <v>10</v>
      </c>
      <c r="I270" s="275"/>
      <c r="J270" s="271"/>
      <c r="K270" s="271"/>
      <c r="L270" s="276"/>
      <c r="M270" s="277"/>
      <c r="N270" s="278"/>
      <c r="O270" s="278"/>
      <c r="P270" s="278"/>
      <c r="Q270" s="278"/>
      <c r="R270" s="278"/>
      <c r="S270" s="278"/>
      <c r="T270" s="279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80" t="s">
        <v>144</v>
      </c>
      <c r="AU270" s="280" t="s">
        <v>86</v>
      </c>
      <c r="AV270" s="15" t="s">
        <v>140</v>
      </c>
      <c r="AW270" s="15" t="s">
        <v>32</v>
      </c>
      <c r="AX270" s="15" t="s">
        <v>84</v>
      </c>
      <c r="AY270" s="280" t="s">
        <v>133</v>
      </c>
    </row>
    <row r="271" s="2" customFormat="1" ht="24.15" customHeight="1">
      <c r="A271" s="39"/>
      <c r="B271" s="40"/>
      <c r="C271" s="249" t="s">
        <v>473</v>
      </c>
      <c r="D271" s="249" t="s">
        <v>156</v>
      </c>
      <c r="E271" s="250" t="s">
        <v>724</v>
      </c>
      <c r="F271" s="251" t="s">
        <v>725</v>
      </c>
      <c r="G271" s="252" t="s">
        <v>153</v>
      </c>
      <c r="H271" s="253">
        <v>4</v>
      </c>
      <c r="I271" s="254"/>
      <c r="J271" s="255">
        <f>ROUND(I271*H271,2)</f>
        <v>0</v>
      </c>
      <c r="K271" s="251" t="s">
        <v>1</v>
      </c>
      <c r="L271" s="256"/>
      <c r="M271" s="257" t="s">
        <v>1</v>
      </c>
      <c r="N271" s="258" t="s">
        <v>41</v>
      </c>
      <c r="O271" s="92"/>
      <c r="P271" s="228">
        <f>O271*H271</f>
        <v>0</v>
      </c>
      <c r="Q271" s="228">
        <v>0.0028900000000000002</v>
      </c>
      <c r="R271" s="228">
        <f>Q271*H271</f>
        <v>0.011560000000000001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359</v>
      </c>
      <c r="AT271" s="230" t="s">
        <v>156</v>
      </c>
      <c r="AU271" s="230" t="s">
        <v>86</v>
      </c>
      <c r="AY271" s="18" t="s">
        <v>133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84</v>
      </c>
      <c r="BK271" s="231">
        <f>ROUND(I271*H271,2)</f>
        <v>0</v>
      </c>
      <c r="BL271" s="18" t="s">
        <v>249</v>
      </c>
      <c r="BM271" s="230" t="s">
        <v>726</v>
      </c>
    </row>
    <row r="272" s="13" customFormat="1">
      <c r="A272" s="13"/>
      <c r="B272" s="237"/>
      <c r="C272" s="238"/>
      <c r="D272" s="239" t="s">
        <v>144</v>
      </c>
      <c r="E272" s="240" t="s">
        <v>1</v>
      </c>
      <c r="F272" s="241" t="s">
        <v>727</v>
      </c>
      <c r="G272" s="238"/>
      <c r="H272" s="242">
        <v>4</v>
      </c>
      <c r="I272" s="243"/>
      <c r="J272" s="238"/>
      <c r="K272" s="238"/>
      <c r="L272" s="244"/>
      <c r="M272" s="245"/>
      <c r="N272" s="246"/>
      <c r="O272" s="246"/>
      <c r="P272" s="246"/>
      <c r="Q272" s="246"/>
      <c r="R272" s="246"/>
      <c r="S272" s="246"/>
      <c r="T272" s="24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8" t="s">
        <v>144</v>
      </c>
      <c r="AU272" s="248" t="s">
        <v>86</v>
      </c>
      <c r="AV272" s="13" t="s">
        <v>86</v>
      </c>
      <c r="AW272" s="13" t="s">
        <v>32</v>
      </c>
      <c r="AX272" s="13" t="s">
        <v>84</v>
      </c>
      <c r="AY272" s="248" t="s">
        <v>133</v>
      </c>
    </row>
    <row r="273" s="2" customFormat="1" ht="16.5" customHeight="1">
      <c r="A273" s="39"/>
      <c r="B273" s="40"/>
      <c r="C273" s="249" t="s">
        <v>478</v>
      </c>
      <c r="D273" s="249" t="s">
        <v>156</v>
      </c>
      <c r="E273" s="250" t="s">
        <v>728</v>
      </c>
      <c r="F273" s="251" t="s">
        <v>729</v>
      </c>
      <c r="G273" s="252" t="s">
        <v>153</v>
      </c>
      <c r="H273" s="253">
        <v>5</v>
      </c>
      <c r="I273" s="254"/>
      <c r="J273" s="255">
        <f>ROUND(I273*H273,2)</f>
        <v>0</v>
      </c>
      <c r="K273" s="251" t="s">
        <v>1</v>
      </c>
      <c r="L273" s="256"/>
      <c r="M273" s="257" t="s">
        <v>1</v>
      </c>
      <c r="N273" s="258" t="s">
        <v>41</v>
      </c>
      <c r="O273" s="92"/>
      <c r="P273" s="228">
        <f>O273*H273</f>
        <v>0</v>
      </c>
      <c r="Q273" s="228">
        <v>0.00038999999999999999</v>
      </c>
      <c r="R273" s="228">
        <f>Q273*H273</f>
        <v>0.0019499999999999999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359</v>
      </c>
      <c r="AT273" s="230" t="s">
        <v>156</v>
      </c>
      <c r="AU273" s="230" t="s">
        <v>86</v>
      </c>
      <c r="AY273" s="18" t="s">
        <v>133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84</v>
      </c>
      <c r="BK273" s="231">
        <f>ROUND(I273*H273,2)</f>
        <v>0</v>
      </c>
      <c r="BL273" s="18" t="s">
        <v>249</v>
      </c>
      <c r="BM273" s="230" t="s">
        <v>730</v>
      </c>
    </row>
    <row r="274" s="2" customFormat="1" ht="16.5" customHeight="1">
      <c r="A274" s="39"/>
      <c r="B274" s="40"/>
      <c r="C274" s="249" t="s">
        <v>483</v>
      </c>
      <c r="D274" s="249" t="s">
        <v>156</v>
      </c>
      <c r="E274" s="250" t="s">
        <v>731</v>
      </c>
      <c r="F274" s="251" t="s">
        <v>732</v>
      </c>
      <c r="G274" s="252" t="s">
        <v>153</v>
      </c>
      <c r="H274" s="253">
        <v>5</v>
      </c>
      <c r="I274" s="254"/>
      <c r="J274" s="255">
        <f>ROUND(I274*H274,2)</f>
        <v>0</v>
      </c>
      <c r="K274" s="251" t="s">
        <v>1</v>
      </c>
      <c r="L274" s="256"/>
      <c r="M274" s="257" t="s">
        <v>1</v>
      </c>
      <c r="N274" s="258" t="s">
        <v>41</v>
      </c>
      <c r="O274" s="92"/>
      <c r="P274" s="228">
        <f>O274*H274</f>
        <v>0</v>
      </c>
      <c r="Q274" s="228">
        <v>0.00016000000000000001</v>
      </c>
      <c r="R274" s="228">
        <f>Q274*H274</f>
        <v>0.00080000000000000004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359</v>
      </c>
      <c r="AT274" s="230" t="s">
        <v>156</v>
      </c>
      <c r="AU274" s="230" t="s">
        <v>86</v>
      </c>
      <c r="AY274" s="18" t="s">
        <v>133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84</v>
      </c>
      <c r="BK274" s="231">
        <f>ROUND(I274*H274,2)</f>
        <v>0</v>
      </c>
      <c r="BL274" s="18" t="s">
        <v>249</v>
      </c>
      <c r="BM274" s="230" t="s">
        <v>733</v>
      </c>
    </row>
    <row r="275" s="2" customFormat="1" ht="16.5" customHeight="1">
      <c r="A275" s="39"/>
      <c r="B275" s="40"/>
      <c r="C275" s="249" t="s">
        <v>498</v>
      </c>
      <c r="D275" s="249" t="s">
        <v>156</v>
      </c>
      <c r="E275" s="250" t="s">
        <v>734</v>
      </c>
      <c r="F275" s="251" t="s">
        <v>735</v>
      </c>
      <c r="G275" s="252" t="s">
        <v>736</v>
      </c>
      <c r="H275" s="253">
        <v>5</v>
      </c>
      <c r="I275" s="254"/>
      <c r="J275" s="255">
        <f>ROUND(I275*H275,2)</f>
        <v>0</v>
      </c>
      <c r="K275" s="251" t="s">
        <v>1</v>
      </c>
      <c r="L275" s="256"/>
      <c r="M275" s="257" t="s">
        <v>1</v>
      </c>
      <c r="N275" s="258" t="s">
        <v>41</v>
      </c>
      <c r="O275" s="92"/>
      <c r="P275" s="228">
        <f>O275*H275</f>
        <v>0</v>
      </c>
      <c r="Q275" s="228">
        <v>0.00014999999999999999</v>
      </c>
      <c r="R275" s="228">
        <f>Q275*H275</f>
        <v>0.00074999999999999991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359</v>
      </c>
      <c r="AT275" s="230" t="s">
        <v>156</v>
      </c>
      <c r="AU275" s="230" t="s">
        <v>86</v>
      </c>
      <c r="AY275" s="18" t="s">
        <v>133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84</v>
      </c>
      <c r="BK275" s="231">
        <f>ROUND(I275*H275,2)</f>
        <v>0</v>
      </c>
      <c r="BL275" s="18" t="s">
        <v>249</v>
      </c>
      <c r="BM275" s="230" t="s">
        <v>737</v>
      </c>
    </row>
    <row r="276" s="2" customFormat="1" ht="24.15" customHeight="1">
      <c r="A276" s="39"/>
      <c r="B276" s="40"/>
      <c r="C276" s="219" t="s">
        <v>503</v>
      </c>
      <c r="D276" s="219" t="s">
        <v>135</v>
      </c>
      <c r="E276" s="220" t="s">
        <v>738</v>
      </c>
      <c r="F276" s="221" t="s">
        <v>739</v>
      </c>
      <c r="G276" s="222" t="s">
        <v>153</v>
      </c>
      <c r="H276" s="223">
        <v>17</v>
      </c>
      <c r="I276" s="224"/>
      <c r="J276" s="225">
        <f>ROUND(I276*H276,2)</f>
        <v>0</v>
      </c>
      <c r="K276" s="221" t="s">
        <v>139</v>
      </c>
      <c r="L276" s="45"/>
      <c r="M276" s="226" t="s">
        <v>1</v>
      </c>
      <c r="N276" s="227" t="s">
        <v>41</v>
      </c>
      <c r="O276" s="92"/>
      <c r="P276" s="228">
        <f>O276*H276</f>
        <v>0</v>
      </c>
      <c r="Q276" s="228">
        <v>0</v>
      </c>
      <c r="R276" s="228">
        <f>Q276*H276</f>
        <v>0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249</v>
      </c>
      <c r="AT276" s="230" t="s">
        <v>135</v>
      </c>
      <c r="AU276" s="230" t="s">
        <v>86</v>
      </c>
      <c r="AY276" s="18" t="s">
        <v>133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84</v>
      </c>
      <c r="BK276" s="231">
        <f>ROUND(I276*H276,2)</f>
        <v>0</v>
      </c>
      <c r="BL276" s="18" t="s">
        <v>249</v>
      </c>
      <c r="BM276" s="230" t="s">
        <v>740</v>
      </c>
    </row>
    <row r="277" s="2" customFormat="1">
      <c r="A277" s="39"/>
      <c r="B277" s="40"/>
      <c r="C277" s="41"/>
      <c r="D277" s="232" t="s">
        <v>142</v>
      </c>
      <c r="E277" s="41"/>
      <c r="F277" s="233" t="s">
        <v>741</v>
      </c>
      <c r="G277" s="41"/>
      <c r="H277" s="41"/>
      <c r="I277" s="234"/>
      <c r="J277" s="41"/>
      <c r="K277" s="41"/>
      <c r="L277" s="45"/>
      <c r="M277" s="235"/>
      <c r="N277" s="236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142</v>
      </c>
      <c r="AU277" s="18" t="s">
        <v>86</v>
      </c>
    </row>
    <row r="278" s="13" customFormat="1">
      <c r="A278" s="13"/>
      <c r="B278" s="237"/>
      <c r="C278" s="238"/>
      <c r="D278" s="239" t="s">
        <v>144</v>
      </c>
      <c r="E278" s="240" t="s">
        <v>1</v>
      </c>
      <c r="F278" s="241" t="s">
        <v>742</v>
      </c>
      <c r="G278" s="238"/>
      <c r="H278" s="242">
        <v>17</v>
      </c>
      <c r="I278" s="243"/>
      <c r="J278" s="238"/>
      <c r="K278" s="238"/>
      <c r="L278" s="244"/>
      <c r="M278" s="245"/>
      <c r="N278" s="246"/>
      <c r="O278" s="246"/>
      <c r="P278" s="246"/>
      <c r="Q278" s="246"/>
      <c r="R278" s="246"/>
      <c r="S278" s="246"/>
      <c r="T278" s="247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8" t="s">
        <v>144</v>
      </c>
      <c r="AU278" s="248" t="s">
        <v>86</v>
      </c>
      <c r="AV278" s="13" t="s">
        <v>86</v>
      </c>
      <c r="AW278" s="13" t="s">
        <v>32</v>
      </c>
      <c r="AX278" s="13" t="s">
        <v>84</v>
      </c>
      <c r="AY278" s="248" t="s">
        <v>133</v>
      </c>
    </row>
    <row r="279" s="2" customFormat="1" ht="33" customHeight="1">
      <c r="A279" s="39"/>
      <c r="B279" s="40"/>
      <c r="C279" s="249" t="s">
        <v>507</v>
      </c>
      <c r="D279" s="249" t="s">
        <v>156</v>
      </c>
      <c r="E279" s="250" t="s">
        <v>743</v>
      </c>
      <c r="F279" s="251" t="s">
        <v>744</v>
      </c>
      <c r="G279" s="252" t="s">
        <v>188</v>
      </c>
      <c r="H279" s="253">
        <v>81.900000000000006</v>
      </c>
      <c r="I279" s="254"/>
      <c r="J279" s="255">
        <f>ROUND(I279*H279,2)</f>
        <v>0</v>
      </c>
      <c r="K279" s="251" t="s">
        <v>139</v>
      </c>
      <c r="L279" s="256"/>
      <c r="M279" s="257" t="s">
        <v>1</v>
      </c>
      <c r="N279" s="258" t="s">
        <v>41</v>
      </c>
      <c r="O279" s="92"/>
      <c r="P279" s="228">
        <f>O279*H279</f>
        <v>0</v>
      </c>
      <c r="Q279" s="228">
        <v>0.00014999999999999999</v>
      </c>
      <c r="R279" s="228">
        <f>Q279*H279</f>
        <v>0.012284999999999999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359</v>
      </c>
      <c r="AT279" s="230" t="s">
        <v>156</v>
      </c>
      <c r="AU279" s="230" t="s">
        <v>86</v>
      </c>
      <c r="AY279" s="18" t="s">
        <v>133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84</v>
      </c>
      <c r="BK279" s="231">
        <f>ROUND(I279*H279,2)</f>
        <v>0</v>
      </c>
      <c r="BL279" s="18" t="s">
        <v>249</v>
      </c>
      <c r="BM279" s="230" t="s">
        <v>745</v>
      </c>
    </row>
    <row r="280" s="13" customFormat="1">
      <c r="A280" s="13"/>
      <c r="B280" s="237"/>
      <c r="C280" s="238"/>
      <c r="D280" s="239" t="s">
        <v>144</v>
      </c>
      <c r="E280" s="240" t="s">
        <v>1</v>
      </c>
      <c r="F280" s="241" t="s">
        <v>746</v>
      </c>
      <c r="G280" s="238"/>
      <c r="H280" s="242">
        <v>78</v>
      </c>
      <c r="I280" s="243"/>
      <c r="J280" s="238"/>
      <c r="K280" s="238"/>
      <c r="L280" s="244"/>
      <c r="M280" s="245"/>
      <c r="N280" s="246"/>
      <c r="O280" s="246"/>
      <c r="P280" s="246"/>
      <c r="Q280" s="246"/>
      <c r="R280" s="246"/>
      <c r="S280" s="246"/>
      <c r="T280" s="24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8" t="s">
        <v>144</v>
      </c>
      <c r="AU280" s="248" t="s">
        <v>86</v>
      </c>
      <c r="AV280" s="13" t="s">
        <v>86</v>
      </c>
      <c r="AW280" s="13" t="s">
        <v>32</v>
      </c>
      <c r="AX280" s="13" t="s">
        <v>76</v>
      </c>
      <c r="AY280" s="248" t="s">
        <v>133</v>
      </c>
    </row>
    <row r="281" s="13" customFormat="1">
      <c r="A281" s="13"/>
      <c r="B281" s="237"/>
      <c r="C281" s="238"/>
      <c r="D281" s="239" t="s">
        <v>144</v>
      </c>
      <c r="E281" s="240" t="s">
        <v>1</v>
      </c>
      <c r="F281" s="241" t="s">
        <v>747</v>
      </c>
      <c r="G281" s="238"/>
      <c r="H281" s="242">
        <v>81.900000000000006</v>
      </c>
      <c r="I281" s="243"/>
      <c r="J281" s="238"/>
      <c r="K281" s="238"/>
      <c r="L281" s="244"/>
      <c r="M281" s="245"/>
      <c r="N281" s="246"/>
      <c r="O281" s="246"/>
      <c r="P281" s="246"/>
      <c r="Q281" s="246"/>
      <c r="R281" s="246"/>
      <c r="S281" s="246"/>
      <c r="T281" s="24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8" t="s">
        <v>144</v>
      </c>
      <c r="AU281" s="248" t="s">
        <v>86</v>
      </c>
      <c r="AV281" s="13" t="s">
        <v>86</v>
      </c>
      <c r="AW281" s="13" t="s">
        <v>32</v>
      </c>
      <c r="AX281" s="13" t="s">
        <v>84</v>
      </c>
      <c r="AY281" s="248" t="s">
        <v>133</v>
      </c>
    </row>
    <row r="282" s="2" customFormat="1" ht="21.75" customHeight="1">
      <c r="A282" s="39"/>
      <c r="B282" s="40"/>
      <c r="C282" s="219" t="s">
        <v>339</v>
      </c>
      <c r="D282" s="219" t="s">
        <v>135</v>
      </c>
      <c r="E282" s="220" t="s">
        <v>748</v>
      </c>
      <c r="F282" s="221" t="s">
        <v>749</v>
      </c>
      <c r="G282" s="222" t="s">
        <v>176</v>
      </c>
      <c r="H282" s="223">
        <v>1</v>
      </c>
      <c r="I282" s="224"/>
      <c r="J282" s="225">
        <f>ROUND(I282*H282,2)</f>
        <v>0</v>
      </c>
      <c r="K282" s="221" t="s">
        <v>1</v>
      </c>
      <c r="L282" s="45"/>
      <c r="M282" s="226" t="s">
        <v>1</v>
      </c>
      <c r="N282" s="227" t="s">
        <v>41</v>
      </c>
      <c r="O282" s="92"/>
      <c r="P282" s="228">
        <f>O282*H282</f>
        <v>0</v>
      </c>
      <c r="Q282" s="228">
        <v>0</v>
      </c>
      <c r="R282" s="228">
        <f>Q282*H282</f>
        <v>0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249</v>
      </c>
      <c r="AT282" s="230" t="s">
        <v>135</v>
      </c>
      <c r="AU282" s="230" t="s">
        <v>86</v>
      </c>
      <c r="AY282" s="18" t="s">
        <v>133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84</v>
      </c>
      <c r="BK282" s="231">
        <f>ROUND(I282*H282,2)</f>
        <v>0</v>
      </c>
      <c r="BL282" s="18" t="s">
        <v>249</v>
      </c>
      <c r="BM282" s="230" t="s">
        <v>750</v>
      </c>
    </row>
    <row r="283" s="2" customFormat="1" ht="24.15" customHeight="1">
      <c r="A283" s="39"/>
      <c r="B283" s="40"/>
      <c r="C283" s="219" t="s">
        <v>344</v>
      </c>
      <c r="D283" s="219" t="s">
        <v>135</v>
      </c>
      <c r="E283" s="220" t="s">
        <v>751</v>
      </c>
      <c r="F283" s="221" t="s">
        <v>752</v>
      </c>
      <c r="G283" s="222" t="s">
        <v>176</v>
      </c>
      <c r="H283" s="223">
        <v>1</v>
      </c>
      <c r="I283" s="224"/>
      <c r="J283" s="225">
        <f>ROUND(I283*H283,2)</f>
        <v>0</v>
      </c>
      <c r="K283" s="221" t="s">
        <v>1</v>
      </c>
      <c r="L283" s="45"/>
      <c r="M283" s="226" t="s">
        <v>1</v>
      </c>
      <c r="N283" s="227" t="s">
        <v>41</v>
      </c>
      <c r="O283" s="92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249</v>
      </c>
      <c r="AT283" s="230" t="s">
        <v>135</v>
      </c>
      <c r="AU283" s="230" t="s">
        <v>86</v>
      </c>
      <c r="AY283" s="18" t="s">
        <v>133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84</v>
      </c>
      <c r="BK283" s="231">
        <f>ROUND(I283*H283,2)</f>
        <v>0</v>
      </c>
      <c r="BL283" s="18" t="s">
        <v>249</v>
      </c>
      <c r="BM283" s="230" t="s">
        <v>753</v>
      </c>
    </row>
    <row r="284" s="2" customFormat="1" ht="24.15" customHeight="1">
      <c r="A284" s="39"/>
      <c r="B284" s="40"/>
      <c r="C284" s="219" t="s">
        <v>193</v>
      </c>
      <c r="D284" s="219" t="s">
        <v>135</v>
      </c>
      <c r="E284" s="220" t="s">
        <v>754</v>
      </c>
      <c r="F284" s="221" t="s">
        <v>755</v>
      </c>
      <c r="G284" s="222" t="s">
        <v>313</v>
      </c>
      <c r="H284" s="223">
        <v>0.10100000000000001</v>
      </c>
      <c r="I284" s="224"/>
      <c r="J284" s="225">
        <f>ROUND(I284*H284,2)</f>
        <v>0</v>
      </c>
      <c r="K284" s="221" t="s">
        <v>139</v>
      </c>
      <c r="L284" s="45"/>
      <c r="M284" s="226" t="s">
        <v>1</v>
      </c>
      <c r="N284" s="227" t="s">
        <v>41</v>
      </c>
      <c r="O284" s="92"/>
      <c r="P284" s="228">
        <f>O284*H284</f>
        <v>0</v>
      </c>
      <c r="Q284" s="228">
        <v>0</v>
      </c>
      <c r="R284" s="228">
        <f>Q284*H284</f>
        <v>0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249</v>
      </c>
      <c r="AT284" s="230" t="s">
        <v>135</v>
      </c>
      <c r="AU284" s="230" t="s">
        <v>86</v>
      </c>
      <c r="AY284" s="18" t="s">
        <v>133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84</v>
      </c>
      <c r="BK284" s="231">
        <f>ROUND(I284*H284,2)</f>
        <v>0</v>
      </c>
      <c r="BL284" s="18" t="s">
        <v>249</v>
      </c>
      <c r="BM284" s="230" t="s">
        <v>756</v>
      </c>
    </row>
    <row r="285" s="2" customFormat="1">
      <c r="A285" s="39"/>
      <c r="B285" s="40"/>
      <c r="C285" s="41"/>
      <c r="D285" s="232" t="s">
        <v>142</v>
      </c>
      <c r="E285" s="41"/>
      <c r="F285" s="233" t="s">
        <v>757</v>
      </c>
      <c r="G285" s="41"/>
      <c r="H285" s="41"/>
      <c r="I285" s="234"/>
      <c r="J285" s="41"/>
      <c r="K285" s="41"/>
      <c r="L285" s="45"/>
      <c r="M285" s="235"/>
      <c r="N285" s="236"/>
      <c r="O285" s="92"/>
      <c r="P285" s="92"/>
      <c r="Q285" s="92"/>
      <c r="R285" s="92"/>
      <c r="S285" s="92"/>
      <c r="T285" s="93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142</v>
      </c>
      <c r="AU285" s="18" t="s">
        <v>86</v>
      </c>
    </row>
    <row r="286" s="2" customFormat="1" ht="24.15" customHeight="1">
      <c r="A286" s="39"/>
      <c r="B286" s="40"/>
      <c r="C286" s="219" t="s">
        <v>230</v>
      </c>
      <c r="D286" s="219" t="s">
        <v>135</v>
      </c>
      <c r="E286" s="220" t="s">
        <v>758</v>
      </c>
      <c r="F286" s="221" t="s">
        <v>759</v>
      </c>
      <c r="G286" s="222" t="s">
        <v>313</v>
      </c>
      <c r="H286" s="223">
        <v>0.10100000000000001</v>
      </c>
      <c r="I286" s="224"/>
      <c r="J286" s="225">
        <f>ROUND(I286*H286,2)</f>
        <v>0</v>
      </c>
      <c r="K286" s="221" t="s">
        <v>139</v>
      </c>
      <c r="L286" s="45"/>
      <c r="M286" s="226" t="s">
        <v>1</v>
      </c>
      <c r="N286" s="227" t="s">
        <v>41</v>
      </c>
      <c r="O286" s="92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249</v>
      </c>
      <c r="AT286" s="230" t="s">
        <v>135</v>
      </c>
      <c r="AU286" s="230" t="s">
        <v>86</v>
      </c>
      <c r="AY286" s="18" t="s">
        <v>133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84</v>
      </c>
      <c r="BK286" s="231">
        <f>ROUND(I286*H286,2)</f>
        <v>0</v>
      </c>
      <c r="BL286" s="18" t="s">
        <v>249</v>
      </c>
      <c r="BM286" s="230" t="s">
        <v>760</v>
      </c>
    </row>
    <row r="287" s="2" customFormat="1">
      <c r="A287" s="39"/>
      <c r="B287" s="40"/>
      <c r="C287" s="41"/>
      <c r="D287" s="232" t="s">
        <v>142</v>
      </c>
      <c r="E287" s="41"/>
      <c r="F287" s="233" t="s">
        <v>761</v>
      </c>
      <c r="G287" s="41"/>
      <c r="H287" s="41"/>
      <c r="I287" s="234"/>
      <c r="J287" s="41"/>
      <c r="K287" s="41"/>
      <c r="L287" s="45"/>
      <c r="M287" s="235"/>
      <c r="N287" s="236"/>
      <c r="O287" s="92"/>
      <c r="P287" s="92"/>
      <c r="Q287" s="92"/>
      <c r="R287" s="92"/>
      <c r="S287" s="92"/>
      <c r="T287" s="93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142</v>
      </c>
      <c r="AU287" s="18" t="s">
        <v>86</v>
      </c>
    </row>
    <row r="288" s="12" customFormat="1" ht="25.92" customHeight="1">
      <c r="A288" s="12"/>
      <c r="B288" s="203"/>
      <c r="C288" s="204"/>
      <c r="D288" s="205" t="s">
        <v>75</v>
      </c>
      <c r="E288" s="206" t="s">
        <v>433</v>
      </c>
      <c r="F288" s="206" t="s">
        <v>434</v>
      </c>
      <c r="G288" s="204"/>
      <c r="H288" s="204"/>
      <c r="I288" s="207"/>
      <c r="J288" s="208">
        <f>BK288</f>
        <v>0</v>
      </c>
      <c r="K288" s="204"/>
      <c r="L288" s="209"/>
      <c r="M288" s="210"/>
      <c r="N288" s="211"/>
      <c r="O288" s="211"/>
      <c r="P288" s="212">
        <f>P289+P311</f>
        <v>0</v>
      </c>
      <c r="Q288" s="211"/>
      <c r="R288" s="212">
        <f>R289+R311</f>
        <v>0</v>
      </c>
      <c r="S288" s="211"/>
      <c r="T288" s="213">
        <f>T289+T311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14" t="s">
        <v>162</v>
      </c>
      <c r="AT288" s="215" t="s">
        <v>75</v>
      </c>
      <c r="AU288" s="215" t="s">
        <v>76</v>
      </c>
      <c r="AY288" s="214" t="s">
        <v>133</v>
      </c>
      <c r="BK288" s="216">
        <f>BK289+BK311</f>
        <v>0</v>
      </c>
    </row>
    <row r="289" s="12" customFormat="1" ht="22.8" customHeight="1">
      <c r="A289" s="12"/>
      <c r="B289" s="203"/>
      <c r="C289" s="204"/>
      <c r="D289" s="205" t="s">
        <v>75</v>
      </c>
      <c r="E289" s="217" t="s">
        <v>435</v>
      </c>
      <c r="F289" s="217" t="s">
        <v>436</v>
      </c>
      <c r="G289" s="204"/>
      <c r="H289" s="204"/>
      <c r="I289" s="207"/>
      <c r="J289" s="218">
        <f>BK289</f>
        <v>0</v>
      </c>
      <c r="K289" s="204"/>
      <c r="L289" s="209"/>
      <c r="M289" s="210"/>
      <c r="N289" s="211"/>
      <c r="O289" s="211"/>
      <c r="P289" s="212">
        <f>SUM(P290:P310)</f>
        <v>0</v>
      </c>
      <c r="Q289" s="211"/>
      <c r="R289" s="212">
        <f>SUM(R290:R310)</f>
        <v>0</v>
      </c>
      <c r="S289" s="211"/>
      <c r="T289" s="213">
        <f>SUM(T290:T310)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14" t="s">
        <v>162</v>
      </c>
      <c r="AT289" s="215" t="s">
        <v>75</v>
      </c>
      <c r="AU289" s="215" t="s">
        <v>84</v>
      </c>
      <c r="AY289" s="214" t="s">
        <v>133</v>
      </c>
      <c r="BK289" s="216">
        <f>SUM(BK290:BK310)</f>
        <v>0</v>
      </c>
    </row>
    <row r="290" s="2" customFormat="1" ht="16.5" customHeight="1">
      <c r="A290" s="39"/>
      <c r="B290" s="40"/>
      <c r="C290" s="219" t="s">
        <v>200</v>
      </c>
      <c r="D290" s="219" t="s">
        <v>135</v>
      </c>
      <c r="E290" s="220" t="s">
        <v>438</v>
      </c>
      <c r="F290" s="221" t="s">
        <v>439</v>
      </c>
      <c r="G290" s="222" t="s">
        <v>176</v>
      </c>
      <c r="H290" s="223">
        <v>1</v>
      </c>
      <c r="I290" s="224"/>
      <c r="J290" s="225">
        <f>ROUND(I290*H290,2)</f>
        <v>0</v>
      </c>
      <c r="K290" s="221" t="s">
        <v>139</v>
      </c>
      <c r="L290" s="45"/>
      <c r="M290" s="226" t="s">
        <v>1</v>
      </c>
      <c r="N290" s="227" t="s">
        <v>41</v>
      </c>
      <c r="O290" s="92"/>
      <c r="P290" s="228">
        <f>O290*H290</f>
        <v>0</v>
      </c>
      <c r="Q290" s="228">
        <v>0</v>
      </c>
      <c r="R290" s="228">
        <f>Q290*H290</f>
        <v>0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440</v>
      </c>
      <c r="AT290" s="230" t="s">
        <v>135</v>
      </c>
      <c r="AU290" s="230" t="s">
        <v>86</v>
      </c>
      <c r="AY290" s="18" t="s">
        <v>133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84</v>
      </c>
      <c r="BK290" s="231">
        <f>ROUND(I290*H290,2)</f>
        <v>0</v>
      </c>
      <c r="BL290" s="18" t="s">
        <v>440</v>
      </c>
      <c r="BM290" s="230" t="s">
        <v>762</v>
      </c>
    </row>
    <row r="291" s="2" customFormat="1">
      <c r="A291" s="39"/>
      <c r="B291" s="40"/>
      <c r="C291" s="41"/>
      <c r="D291" s="232" t="s">
        <v>142</v>
      </c>
      <c r="E291" s="41"/>
      <c r="F291" s="233" t="s">
        <v>442</v>
      </c>
      <c r="G291" s="41"/>
      <c r="H291" s="41"/>
      <c r="I291" s="234"/>
      <c r="J291" s="41"/>
      <c r="K291" s="41"/>
      <c r="L291" s="45"/>
      <c r="M291" s="235"/>
      <c r="N291" s="236"/>
      <c r="O291" s="92"/>
      <c r="P291" s="92"/>
      <c r="Q291" s="92"/>
      <c r="R291" s="92"/>
      <c r="S291" s="92"/>
      <c r="T291" s="93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142</v>
      </c>
      <c r="AU291" s="18" t="s">
        <v>86</v>
      </c>
    </row>
    <row r="292" s="2" customFormat="1" ht="16.5" customHeight="1">
      <c r="A292" s="39"/>
      <c r="B292" s="40"/>
      <c r="C292" s="219" t="s">
        <v>490</v>
      </c>
      <c r="D292" s="219" t="s">
        <v>135</v>
      </c>
      <c r="E292" s="220" t="s">
        <v>444</v>
      </c>
      <c r="F292" s="221" t="s">
        <v>445</v>
      </c>
      <c r="G292" s="222" t="s">
        <v>176</v>
      </c>
      <c r="H292" s="223">
        <v>1</v>
      </c>
      <c r="I292" s="224"/>
      <c r="J292" s="225">
        <f>ROUND(I292*H292,2)</f>
        <v>0</v>
      </c>
      <c r="K292" s="221" t="s">
        <v>139</v>
      </c>
      <c r="L292" s="45"/>
      <c r="M292" s="226" t="s">
        <v>1</v>
      </c>
      <c r="N292" s="227" t="s">
        <v>41</v>
      </c>
      <c r="O292" s="92"/>
      <c r="P292" s="228">
        <f>O292*H292</f>
        <v>0</v>
      </c>
      <c r="Q292" s="228">
        <v>0</v>
      </c>
      <c r="R292" s="228">
        <f>Q292*H292</f>
        <v>0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440</v>
      </c>
      <c r="AT292" s="230" t="s">
        <v>135</v>
      </c>
      <c r="AU292" s="230" t="s">
        <v>86</v>
      </c>
      <c r="AY292" s="18" t="s">
        <v>133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84</v>
      </c>
      <c r="BK292" s="231">
        <f>ROUND(I292*H292,2)</f>
        <v>0</v>
      </c>
      <c r="BL292" s="18" t="s">
        <v>440</v>
      </c>
      <c r="BM292" s="230" t="s">
        <v>763</v>
      </c>
    </row>
    <row r="293" s="2" customFormat="1">
      <c r="A293" s="39"/>
      <c r="B293" s="40"/>
      <c r="C293" s="41"/>
      <c r="D293" s="232" t="s">
        <v>142</v>
      </c>
      <c r="E293" s="41"/>
      <c r="F293" s="233" t="s">
        <v>447</v>
      </c>
      <c r="G293" s="41"/>
      <c r="H293" s="41"/>
      <c r="I293" s="234"/>
      <c r="J293" s="41"/>
      <c r="K293" s="41"/>
      <c r="L293" s="45"/>
      <c r="M293" s="235"/>
      <c r="N293" s="236"/>
      <c r="O293" s="92"/>
      <c r="P293" s="92"/>
      <c r="Q293" s="92"/>
      <c r="R293" s="92"/>
      <c r="S293" s="92"/>
      <c r="T293" s="93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142</v>
      </c>
      <c r="AU293" s="18" t="s">
        <v>86</v>
      </c>
    </row>
    <row r="294" s="2" customFormat="1" ht="16.5" customHeight="1">
      <c r="A294" s="39"/>
      <c r="B294" s="40"/>
      <c r="C294" s="219" t="s">
        <v>764</v>
      </c>
      <c r="D294" s="219" t="s">
        <v>135</v>
      </c>
      <c r="E294" s="220" t="s">
        <v>449</v>
      </c>
      <c r="F294" s="221" t="s">
        <v>450</v>
      </c>
      <c r="G294" s="222" t="s">
        <v>176</v>
      </c>
      <c r="H294" s="223">
        <v>1</v>
      </c>
      <c r="I294" s="224"/>
      <c r="J294" s="225">
        <f>ROUND(I294*H294,2)</f>
        <v>0</v>
      </c>
      <c r="K294" s="221" t="s">
        <v>139</v>
      </c>
      <c r="L294" s="45"/>
      <c r="M294" s="226" t="s">
        <v>1</v>
      </c>
      <c r="N294" s="227" t="s">
        <v>41</v>
      </c>
      <c r="O294" s="92"/>
      <c r="P294" s="228">
        <f>O294*H294</f>
        <v>0</v>
      </c>
      <c r="Q294" s="228">
        <v>0</v>
      </c>
      <c r="R294" s="228">
        <f>Q294*H294</f>
        <v>0</v>
      </c>
      <c r="S294" s="228">
        <v>0</v>
      </c>
      <c r="T294" s="22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440</v>
      </c>
      <c r="AT294" s="230" t="s">
        <v>135</v>
      </c>
      <c r="AU294" s="230" t="s">
        <v>86</v>
      </c>
      <c r="AY294" s="18" t="s">
        <v>133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84</v>
      </c>
      <c r="BK294" s="231">
        <f>ROUND(I294*H294,2)</f>
        <v>0</v>
      </c>
      <c r="BL294" s="18" t="s">
        <v>440</v>
      </c>
      <c r="BM294" s="230" t="s">
        <v>765</v>
      </c>
    </row>
    <row r="295" s="2" customFormat="1">
      <c r="A295" s="39"/>
      <c r="B295" s="40"/>
      <c r="C295" s="41"/>
      <c r="D295" s="232" t="s">
        <v>142</v>
      </c>
      <c r="E295" s="41"/>
      <c r="F295" s="233" t="s">
        <v>452</v>
      </c>
      <c r="G295" s="41"/>
      <c r="H295" s="41"/>
      <c r="I295" s="234"/>
      <c r="J295" s="41"/>
      <c r="K295" s="41"/>
      <c r="L295" s="45"/>
      <c r="M295" s="235"/>
      <c r="N295" s="236"/>
      <c r="O295" s="92"/>
      <c r="P295" s="92"/>
      <c r="Q295" s="92"/>
      <c r="R295" s="92"/>
      <c r="S295" s="92"/>
      <c r="T295" s="93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142</v>
      </c>
      <c r="AU295" s="18" t="s">
        <v>86</v>
      </c>
    </row>
    <row r="296" s="2" customFormat="1" ht="16.5" customHeight="1">
      <c r="A296" s="39"/>
      <c r="B296" s="40"/>
      <c r="C296" s="219" t="s">
        <v>766</v>
      </c>
      <c r="D296" s="219" t="s">
        <v>135</v>
      </c>
      <c r="E296" s="220" t="s">
        <v>454</v>
      </c>
      <c r="F296" s="221" t="s">
        <v>455</v>
      </c>
      <c r="G296" s="222" t="s">
        <v>176</v>
      </c>
      <c r="H296" s="223">
        <v>1</v>
      </c>
      <c r="I296" s="224"/>
      <c r="J296" s="225">
        <f>ROUND(I296*H296,2)</f>
        <v>0</v>
      </c>
      <c r="K296" s="221" t="s">
        <v>139</v>
      </c>
      <c r="L296" s="45"/>
      <c r="M296" s="226" t="s">
        <v>1</v>
      </c>
      <c r="N296" s="227" t="s">
        <v>41</v>
      </c>
      <c r="O296" s="92"/>
      <c r="P296" s="228">
        <f>O296*H296</f>
        <v>0</v>
      </c>
      <c r="Q296" s="228">
        <v>0</v>
      </c>
      <c r="R296" s="228">
        <f>Q296*H296</f>
        <v>0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440</v>
      </c>
      <c r="AT296" s="230" t="s">
        <v>135</v>
      </c>
      <c r="AU296" s="230" t="s">
        <v>86</v>
      </c>
      <c r="AY296" s="18" t="s">
        <v>133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84</v>
      </c>
      <c r="BK296" s="231">
        <f>ROUND(I296*H296,2)</f>
        <v>0</v>
      </c>
      <c r="BL296" s="18" t="s">
        <v>440</v>
      </c>
      <c r="BM296" s="230" t="s">
        <v>767</v>
      </c>
    </row>
    <row r="297" s="2" customFormat="1">
      <c r="A297" s="39"/>
      <c r="B297" s="40"/>
      <c r="C297" s="41"/>
      <c r="D297" s="232" t="s">
        <v>142</v>
      </c>
      <c r="E297" s="41"/>
      <c r="F297" s="233" t="s">
        <v>457</v>
      </c>
      <c r="G297" s="41"/>
      <c r="H297" s="41"/>
      <c r="I297" s="234"/>
      <c r="J297" s="41"/>
      <c r="K297" s="41"/>
      <c r="L297" s="45"/>
      <c r="M297" s="235"/>
      <c r="N297" s="236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142</v>
      </c>
      <c r="AU297" s="18" t="s">
        <v>86</v>
      </c>
    </row>
    <row r="298" s="2" customFormat="1" ht="16.5" customHeight="1">
      <c r="A298" s="39"/>
      <c r="B298" s="40"/>
      <c r="C298" s="219" t="s">
        <v>768</v>
      </c>
      <c r="D298" s="219" t="s">
        <v>135</v>
      </c>
      <c r="E298" s="220" t="s">
        <v>459</v>
      </c>
      <c r="F298" s="221" t="s">
        <v>460</v>
      </c>
      <c r="G298" s="222" t="s">
        <v>188</v>
      </c>
      <c r="H298" s="223">
        <v>41.490000000000002</v>
      </c>
      <c r="I298" s="224"/>
      <c r="J298" s="225">
        <f>ROUND(I298*H298,2)</f>
        <v>0</v>
      </c>
      <c r="K298" s="221" t="s">
        <v>139</v>
      </c>
      <c r="L298" s="45"/>
      <c r="M298" s="226" t="s">
        <v>1</v>
      </c>
      <c r="N298" s="227" t="s">
        <v>41</v>
      </c>
      <c r="O298" s="92"/>
      <c r="P298" s="228">
        <f>O298*H298</f>
        <v>0</v>
      </c>
      <c r="Q298" s="228">
        <v>0</v>
      </c>
      <c r="R298" s="228">
        <f>Q298*H298</f>
        <v>0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440</v>
      </c>
      <c r="AT298" s="230" t="s">
        <v>135</v>
      </c>
      <c r="AU298" s="230" t="s">
        <v>86</v>
      </c>
      <c r="AY298" s="18" t="s">
        <v>133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84</v>
      </c>
      <c r="BK298" s="231">
        <f>ROUND(I298*H298,2)</f>
        <v>0</v>
      </c>
      <c r="BL298" s="18" t="s">
        <v>440</v>
      </c>
      <c r="BM298" s="230" t="s">
        <v>769</v>
      </c>
    </row>
    <row r="299" s="2" customFormat="1">
      <c r="A299" s="39"/>
      <c r="B299" s="40"/>
      <c r="C299" s="41"/>
      <c r="D299" s="232" t="s">
        <v>142</v>
      </c>
      <c r="E299" s="41"/>
      <c r="F299" s="233" t="s">
        <v>462</v>
      </c>
      <c r="G299" s="41"/>
      <c r="H299" s="41"/>
      <c r="I299" s="234"/>
      <c r="J299" s="41"/>
      <c r="K299" s="41"/>
      <c r="L299" s="45"/>
      <c r="M299" s="235"/>
      <c r="N299" s="236"/>
      <c r="O299" s="92"/>
      <c r="P299" s="92"/>
      <c r="Q299" s="92"/>
      <c r="R299" s="92"/>
      <c r="S299" s="92"/>
      <c r="T299" s="93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142</v>
      </c>
      <c r="AU299" s="18" t="s">
        <v>86</v>
      </c>
    </row>
    <row r="300" s="13" customFormat="1">
      <c r="A300" s="13"/>
      <c r="B300" s="237"/>
      <c r="C300" s="238"/>
      <c r="D300" s="239" t="s">
        <v>144</v>
      </c>
      <c r="E300" s="240" t="s">
        <v>1</v>
      </c>
      <c r="F300" s="241" t="s">
        <v>770</v>
      </c>
      <c r="G300" s="238"/>
      <c r="H300" s="242">
        <v>41.490000000000002</v>
      </c>
      <c r="I300" s="243"/>
      <c r="J300" s="238"/>
      <c r="K300" s="238"/>
      <c r="L300" s="244"/>
      <c r="M300" s="245"/>
      <c r="N300" s="246"/>
      <c r="O300" s="246"/>
      <c r="P300" s="246"/>
      <c r="Q300" s="246"/>
      <c r="R300" s="246"/>
      <c r="S300" s="246"/>
      <c r="T300" s="247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8" t="s">
        <v>144</v>
      </c>
      <c r="AU300" s="248" t="s">
        <v>86</v>
      </c>
      <c r="AV300" s="13" t="s">
        <v>86</v>
      </c>
      <c r="AW300" s="13" t="s">
        <v>32</v>
      </c>
      <c r="AX300" s="13" t="s">
        <v>84</v>
      </c>
      <c r="AY300" s="248" t="s">
        <v>133</v>
      </c>
    </row>
    <row r="301" s="2" customFormat="1" ht="16.5" customHeight="1">
      <c r="A301" s="39"/>
      <c r="B301" s="40"/>
      <c r="C301" s="219" t="s">
        <v>771</v>
      </c>
      <c r="D301" s="219" t="s">
        <v>135</v>
      </c>
      <c r="E301" s="220" t="s">
        <v>464</v>
      </c>
      <c r="F301" s="221" t="s">
        <v>465</v>
      </c>
      <c r="G301" s="222" t="s">
        <v>176</v>
      </c>
      <c r="H301" s="223">
        <v>1</v>
      </c>
      <c r="I301" s="224"/>
      <c r="J301" s="225">
        <f>ROUND(I301*H301,2)</f>
        <v>0</v>
      </c>
      <c r="K301" s="221" t="s">
        <v>139</v>
      </c>
      <c r="L301" s="45"/>
      <c r="M301" s="226" t="s">
        <v>1</v>
      </c>
      <c r="N301" s="227" t="s">
        <v>41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440</v>
      </c>
      <c r="AT301" s="230" t="s">
        <v>135</v>
      </c>
      <c r="AU301" s="230" t="s">
        <v>86</v>
      </c>
      <c r="AY301" s="18" t="s">
        <v>133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84</v>
      </c>
      <c r="BK301" s="231">
        <f>ROUND(I301*H301,2)</f>
        <v>0</v>
      </c>
      <c r="BL301" s="18" t="s">
        <v>440</v>
      </c>
      <c r="BM301" s="230" t="s">
        <v>772</v>
      </c>
    </row>
    <row r="302" s="2" customFormat="1">
      <c r="A302" s="39"/>
      <c r="B302" s="40"/>
      <c r="C302" s="41"/>
      <c r="D302" s="232" t="s">
        <v>142</v>
      </c>
      <c r="E302" s="41"/>
      <c r="F302" s="233" t="s">
        <v>467</v>
      </c>
      <c r="G302" s="41"/>
      <c r="H302" s="41"/>
      <c r="I302" s="234"/>
      <c r="J302" s="41"/>
      <c r="K302" s="41"/>
      <c r="L302" s="45"/>
      <c r="M302" s="235"/>
      <c r="N302" s="236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142</v>
      </c>
      <c r="AU302" s="18" t="s">
        <v>86</v>
      </c>
    </row>
    <row r="303" s="2" customFormat="1" ht="16.5" customHeight="1">
      <c r="A303" s="39"/>
      <c r="B303" s="40"/>
      <c r="C303" s="219" t="s">
        <v>773</v>
      </c>
      <c r="D303" s="219" t="s">
        <v>135</v>
      </c>
      <c r="E303" s="220" t="s">
        <v>469</v>
      </c>
      <c r="F303" s="221" t="s">
        <v>470</v>
      </c>
      <c r="G303" s="222" t="s">
        <v>176</v>
      </c>
      <c r="H303" s="223">
        <v>1</v>
      </c>
      <c r="I303" s="224"/>
      <c r="J303" s="225">
        <f>ROUND(I303*H303,2)</f>
        <v>0</v>
      </c>
      <c r="K303" s="221" t="s">
        <v>139</v>
      </c>
      <c r="L303" s="45"/>
      <c r="M303" s="226" t="s">
        <v>1</v>
      </c>
      <c r="N303" s="227" t="s">
        <v>41</v>
      </c>
      <c r="O303" s="92"/>
      <c r="P303" s="228">
        <f>O303*H303</f>
        <v>0</v>
      </c>
      <c r="Q303" s="228">
        <v>0</v>
      </c>
      <c r="R303" s="228">
        <f>Q303*H303</f>
        <v>0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440</v>
      </c>
      <c r="AT303" s="230" t="s">
        <v>135</v>
      </c>
      <c r="AU303" s="230" t="s">
        <v>86</v>
      </c>
      <c r="AY303" s="18" t="s">
        <v>133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84</v>
      </c>
      <c r="BK303" s="231">
        <f>ROUND(I303*H303,2)</f>
        <v>0</v>
      </c>
      <c r="BL303" s="18" t="s">
        <v>440</v>
      </c>
      <c r="BM303" s="230" t="s">
        <v>774</v>
      </c>
    </row>
    <row r="304" s="2" customFormat="1">
      <c r="A304" s="39"/>
      <c r="B304" s="40"/>
      <c r="C304" s="41"/>
      <c r="D304" s="232" t="s">
        <v>142</v>
      </c>
      <c r="E304" s="41"/>
      <c r="F304" s="233" t="s">
        <v>472</v>
      </c>
      <c r="G304" s="41"/>
      <c r="H304" s="41"/>
      <c r="I304" s="234"/>
      <c r="J304" s="41"/>
      <c r="K304" s="41"/>
      <c r="L304" s="45"/>
      <c r="M304" s="235"/>
      <c r="N304" s="236"/>
      <c r="O304" s="92"/>
      <c r="P304" s="92"/>
      <c r="Q304" s="92"/>
      <c r="R304" s="92"/>
      <c r="S304" s="92"/>
      <c r="T304" s="93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142</v>
      </c>
      <c r="AU304" s="18" t="s">
        <v>86</v>
      </c>
    </row>
    <row r="305" s="2" customFormat="1" ht="16.5" customHeight="1">
      <c r="A305" s="39"/>
      <c r="B305" s="40"/>
      <c r="C305" s="219" t="s">
        <v>775</v>
      </c>
      <c r="D305" s="219" t="s">
        <v>135</v>
      </c>
      <c r="E305" s="220" t="s">
        <v>474</v>
      </c>
      <c r="F305" s="221" t="s">
        <v>475</v>
      </c>
      <c r="G305" s="222" t="s">
        <v>176</v>
      </c>
      <c r="H305" s="223">
        <v>1</v>
      </c>
      <c r="I305" s="224"/>
      <c r="J305" s="225">
        <f>ROUND(I305*H305,2)</f>
        <v>0</v>
      </c>
      <c r="K305" s="221" t="s">
        <v>139</v>
      </c>
      <c r="L305" s="45"/>
      <c r="M305" s="226" t="s">
        <v>1</v>
      </c>
      <c r="N305" s="227" t="s">
        <v>41</v>
      </c>
      <c r="O305" s="92"/>
      <c r="P305" s="228">
        <f>O305*H305</f>
        <v>0</v>
      </c>
      <c r="Q305" s="228">
        <v>0</v>
      </c>
      <c r="R305" s="228">
        <f>Q305*H305</f>
        <v>0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440</v>
      </c>
      <c r="AT305" s="230" t="s">
        <v>135</v>
      </c>
      <c r="AU305" s="230" t="s">
        <v>86</v>
      </c>
      <c r="AY305" s="18" t="s">
        <v>133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84</v>
      </c>
      <c r="BK305" s="231">
        <f>ROUND(I305*H305,2)</f>
        <v>0</v>
      </c>
      <c r="BL305" s="18" t="s">
        <v>440</v>
      </c>
      <c r="BM305" s="230" t="s">
        <v>776</v>
      </c>
    </row>
    <row r="306" s="2" customFormat="1">
      <c r="A306" s="39"/>
      <c r="B306" s="40"/>
      <c r="C306" s="41"/>
      <c r="D306" s="232" t="s">
        <v>142</v>
      </c>
      <c r="E306" s="41"/>
      <c r="F306" s="233" t="s">
        <v>477</v>
      </c>
      <c r="G306" s="41"/>
      <c r="H306" s="41"/>
      <c r="I306" s="234"/>
      <c r="J306" s="41"/>
      <c r="K306" s="41"/>
      <c r="L306" s="45"/>
      <c r="M306" s="235"/>
      <c r="N306" s="236"/>
      <c r="O306" s="92"/>
      <c r="P306" s="92"/>
      <c r="Q306" s="92"/>
      <c r="R306" s="92"/>
      <c r="S306" s="92"/>
      <c r="T306" s="93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142</v>
      </c>
      <c r="AU306" s="18" t="s">
        <v>86</v>
      </c>
    </row>
    <row r="307" s="2" customFormat="1" ht="16.5" customHeight="1">
      <c r="A307" s="39"/>
      <c r="B307" s="40"/>
      <c r="C307" s="219" t="s">
        <v>777</v>
      </c>
      <c r="D307" s="219" t="s">
        <v>135</v>
      </c>
      <c r="E307" s="220" t="s">
        <v>479</v>
      </c>
      <c r="F307" s="221" t="s">
        <v>480</v>
      </c>
      <c r="G307" s="222" t="s">
        <v>181</v>
      </c>
      <c r="H307" s="223">
        <v>50</v>
      </c>
      <c r="I307" s="224"/>
      <c r="J307" s="225">
        <f>ROUND(I307*H307,2)</f>
        <v>0</v>
      </c>
      <c r="K307" s="221" t="s">
        <v>139</v>
      </c>
      <c r="L307" s="45"/>
      <c r="M307" s="226" t="s">
        <v>1</v>
      </c>
      <c r="N307" s="227" t="s">
        <v>41</v>
      </c>
      <c r="O307" s="92"/>
      <c r="P307" s="228">
        <f>O307*H307</f>
        <v>0</v>
      </c>
      <c r="Q307" s="228">
        <v>0</v>
      </c>
      <c r="R307" s="228">
        <f>Q307*H307</f>
        <v>0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440</v>
      </c>
      <c r="AT307" s="230" t="s">
        <v>135</v>
      </c>
      <c r="AU307" s="230" t="s">
        <v>86</v>
      </c>
      <c r="AY307" s="18" t="s">
        <v>133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84</v>
      </c>
      <c r="BK307" s="231">
        <f>ROUND(I307*H307,2)</f>
        <v>0</v>
      </c>
      <c r="BL307" s="18" t="s">
        <v>440</v>
      </c>
      <c r="BM307" s="230" t="s">
        <v>778</v>
      </c>
    </row>
    <row r="308" s="2" customFormat="1">
      <c r="A308" s="39"/>
      <c r="B308" s="40"/>
      <c r="C308" s="41"/>
      <c r="D308" s="232" t="s">
        <v>142</v>
      </c>
      <c r="E308" s="41"/>
      <c r="F308" s="233" t="s">
        <v>482</v>
      </c>
      <c r="G308" s="41"/>
      <c r="H308" s="41"/>
      <c r="I308" s="234"/>
      <c r="J308" s="41"/>
      <c r="K308" s="41"/>
      <c r="L308" s="45"/>
      <c r="M308" s="235"/>
      <c r="N308" s="236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142</v>
      </c>
      <c r="AU308" s="18" t="s">
        <v>86</v>
      </c>
    </row>
    <row r="309" s="2" customFormat="1" ht="16.5" customHeight="1">
      <c r="A309" s="39"/>
      <c r="B309" s="40"/>
      <c r="C309" s="219" t="s">
        <v>779</v>
      </c>
      <c r="D309" s="219" t="s">
        <v>135</v>
      </c>
      <c r="E309" s="220" t="s">
        <v>484</v>
      </c>
      <c r="F309" s="221" t="s">
        <v>485</v>
      </c>
      <c r="G309" s="222" t="s">
        <v>176</v>
      </c>
      <c r="H309" s="223">
        <v>1</v>
      </c>
      <c r="I309" s="224"/>
      <c r="J309" s="225">
        <f>ROUND(I309*H309,2)</f>
        <v>0</v>
      </c>
      <c r="K309" s="221" t="s">
        <v>139</v>
      </c>
      <c r="L309" s="45"/>
      <c r="M309" s="226" t="s">
        <v>1</v>
      </c>
      <c r="N309" s="227" t="s">
        <v>41</v>
      </c>
      <c r="O309" s="92"/>
      <c r="P309" s="228">
        <f>O309*H309</f>
        <v>0</v>
      </c>
      <c r="Q309" s="228">
        <v>0</v>
      </c>
      <c r="R309" s="228">
        <f>Q309*H309</f>
        <v>0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440</v>
      </c>
      <c r="AT309" s="230" t="s">
        <v>135</v>
      </c>
      <c r="AU309" s="230" t="s">
        <v>86</v>
      </c>
      <c r="AY309" s="18" t="s">
        <v>133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84</v>
      </c>
      <c r="BK309" s="231">
        <f>ROUND(I309*H309,2)</f>
        <v>0</v>
      </c>
      <c r="BL309" s="18" t="s">
        <v>440</v>
      </c>
      <c r="BM309" s="230" t="s">
        <v>780</v>
      </c>
    </row>
    <row r="310" s="2" customFormat="1">
      <c r="A310" s="39"/>
      <c r="B310" s="40"/>
      <c r="C310" s="41"/>
      <c r="D310" s="232" t="s">
        <v>142</v>
      </c>
      <c r="E310" s="41"/>
      <c r="F310" s="233" t="s">
        <v>487</v>
      </c>
      <c r="G310" s="41"/>
      <c r="H310" s="41"/>
      <c r="I310" s="234"/>
      <c r="J310" s="41"/>
      <c r="K310" s="41"/>
      <c r="L310" s="45"/>
      <c r="M310" s="235"/>
      <c r="N310" s="236"/>
      <c r="O310" s="92"/>
      <c r="P310" s="92"/>
      <c r="Q310" s="92"/>
      <c r="R310" s="92"/>
      <c r="S310" s="92"/>
      <c r="T310" s="93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142</v>
      </c>
      <c r="AU310" s="18" t="s">
        <v>86</v>
      </c>
    </row>
    <row r="311" s="12" customFormat="1" ht="22.8" customHeight="1">
      <c r="A311" s="12"/>
      <c r="B311" s="203"/>
      <c r="C311" s="204"/>
      <c r="D311" s="205" t="s">
        <v>75</v>
      </c>
      <c r="E311" s="217" t="s">
        <v>496</v>
      </c>
      <c r="F311" s="217" t="s">
        <v>497</v>
      </c>
      <c r="G311" s="204"/>
      <c r="H311" s="204"/>
      <c r="I311" s="207"/>
      <c r="J311" s="218">
        <f>BK311</f>
        <v>0</v>
      </c>
      <c r="K311" s="204"/>
      <c r="L311" s="209"/>
      <c r="M311" s="210"/>
      <c r="N311" s="211"/>
      <c r="O311" s="211"/>
      <c r="P311" s="212">
        <f>SUM(P312:P316)</f>
        <v>0</v>
      </c>
      <c r="Q311" s="211"/>
      <c r="R311" s="212">
        <f>SUM(R312:R316)</f>
        <v>0</v>
      </c>
      <c r="S311" s="211"/>
      <c r="T311" s="213">
        <f>SUM(T312:T316)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14" t="s">
        <v>162</v>
      </c>
      <c r="AT311" s="215" t="s">
        <v>75</v>
      </c>
      <c r="AU311" s="215" t="s">
        <v>84</v>
      </c>
      <c r="AY311" s="214" t="s">
        <v>133</v>
      </c>
      <c r="BK311" s="216">
        <f>SUM(BK312:BK316)</f>
        <v>0</v>
      </c>
    </row>
    <row r="312" s="2" customFormat="1" ht="16.5" customHeight="1">
      <c r="A312" s="39"/>
      <c r="B312" s="40"/>
      <c r="C312" s="219" t="s">
        <v>781</v>
      </c>
      <c r="D312" s="219" t="s">
        <v>135</v>
      </c>
      <c r="E312" s="220" t="s">
        <v>499</v>
      </c>
      <c r="F312" s="221" t="s">
        <v>500</v>
      </c>
      <c r="G312" s="222" t="s">
        <v>176</v>
      </c>
      <c r="H312" s="223">
        <v>1</v>
      </c>
      <c r="I312" s="224"/>
      <c r="J312" s="225">
        <f>ROUND(I312*H312,2)</f>
        <v>0</v>
      </c>
      <c r="K312" s="221" t="s">
        <v>139</v>
      </c>
      <c r="L312" s="45"/>
      <c r="M312" s="226" t="s">
        <v>1</v>
      </c>
      <c r="N312" s="227" t="s">
        <v>41</v>
      </c>
      <c r="O312" s="92"/>
      <c r="P312" s="228">
        <f>O312*H312</f>
        <v>0</v>
      </c>
      <c r="Q312" s="228">
        <v>0</v>
      </c>
      <c r="R312" s="228">
        <f>Q312*H312</f>
        <v>0</v>
      </c>
      <c r="S312" s="228">
        <v>0</v>
      </c>
      <c r="T312" s="22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440</v>
      </c>
      <c r="AT312" s="230" t="s">
        <v>135</v>
      </c>
      <c r="AU312" s="230" t="s">
        <v>86</v>
      </c>
      <c r="AY312" s="18" t="s">
        <v>133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84</v>
      </c>
      <c r="BK312" s="231">
        <f>ROUND(I312*H312,2)</f>
        <v>0</v>
      </c>
      <c r="BL312" s="18" t="s">
        <v>440</v>
      </c>
      <c r="BM312" s="230" t="s">
        <v>782</v>
      </c>
    </row>
    <row r="313" s="2" customFormat="1">
      <c r="A313" s="39"/>
      <c r="B313" s="40"/>
      <c r="C313" s="41"/>
      <c r="D313" s="232" t="s">
        <v>142</v>
      </c>
      <c r="E313" s="41"/>
      <c r="F313" s="233" t="s">
        <v>502</v>
      </c>
      <c r="G313" s="41"/>
      <c r="H313" s="41"/>
      <c r="I313" s="234"/>
      <c r="J313" s="41"/>
      <c r="K313" s="41"/>
      <c r="L313" s="45"/>
      <c r="M313" s="235"/>
      <c r="N313" s="236"/>
      <c r="O313" s="92"/>
      <c r="P313" s="92"/>
      <c r="Q313" s="92"/>
      <c r="R313" s="92"/>
      <c r="S313" s="92"/>
      <c r="T313" s="93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142</v>
      </c>
      <c r="AU313" s="18" t="s">
        <v>86</v>
      </c>
    </row>
    <row r="314" s="2" customFormat="1" ht="16.5" customHeight="1">
      <c r="A314" s="39"/>
      <c r="B314" s="40"/>
      <c r="C314" s="219" t="s">
        <v>783</v>
      </c>
      <c r="D314" s="219" t="s">
        <v>135</v>
      </c>
      <c r="E314" s="220" t="s">
        <v>504</v>
      </c>
      <c r="F314" s="221" t="s">
        <v>505</v>
      </c>
      <c r="G314" s="222" t="s">
        <v>176</v>
      </c>
      <c r="H314" s="223">
        <v>1</v>
      </c>
      <c r="I314" s="224"/>
      <c r="J314" s="225">
        <f>ROUND(I314*H314,2)</f>
        <v>0</v>
      </c>
      <c r="K314" s="221" t="s">
        <v>1</v>
      </c>
      <c r="L314" s="45"/>
      <c r="M314" s="226" t="s">
        <v>1</v>
      </c>
      <c r="N314" s="227" t="s">
        <v>41</v>
      </c>
      <c r="O314" s="92"/>
      <c r="P314" s="228">
        <f>O314*H314</f>
        <v>0</v>
      </c>
      <c r="Q314" s="228">
        <v>0</v>
      </c>
      <c r="R314" s="228">
        <f>Q314*H314</f>
        <v>0</v>
      </c>
      <c r="S314" s="228">
        <v>0</v>
      </c>
      <c r="T314" s="22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0" t="s">
        <v>440</v>
      </c>
      <c r="AT314" s="230" t="s">
        <v>135</v>
      </c>
      <c r="AU314" s="230" t="s">
        <v>86</v>
      </c>
      <c r="AY314" s="18" t="s">
        <v>133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8" t="s">
        <v>84</v>
      </c>
      <c r="BK314" s="231">
        <f>ROUND(I314*H314,2)</f>
        <v>0</v>
      </c>
      <c r="BL314" s="18" t="s">
        <v>440</v>
      </c>
      <c r="BM314" s="230" t="s">
        <v>784</v>
      </c>
    </row>
    <row r="315" s="2" customFormat="1" ht="16.5" customHeight="1">
      <c r="A315" s="39"/>
      <c r="B315" s="40"/>
      <c r="C315" s="219" t="s">
        <v>785</v>
      </c>
      <c r="D315" s="219" t="s">
        <v>135</v>
      </c>
      <c r="E315" s="220" t="s">
        <v>508</v>
      </c>
      <c r="F315" s="221" t="s">
        <v>509</v>
      </c>
      <c r="G315" s="222" t="s">
        <v>176</v>
      </c>
      <c r="H315" s="223">
        <v>1</v>
      </c>
      <c r="I315" s="224"/>
      <c r="J315" s="225">
        <f>ROUND(I315*H315,2)</f>
        <v>0</v>
      </c>
      <c r="K315" s="221" t="s">
        <v>139</v>
      </c>
      <c r="L315" s="45"/>
      <c r="M315" s="226" t="s">
        <v>1</v>
      </c>
      <c r="N315" s="227" t="s">
        <v>41</v>
      </c>
      <c r="O315" s="92"/>
      <c r="P315" s="228">
        <f>O315*H315</f>
        <v>0</v>
      </c>
      <c r="Q315" s="228">
        <v>0</v>
      </c>
      <c r="R315" s="228">
        <f>Q315*H315</f>
        <v>0</v>
      </c>
      <c r="S315" s="228">
        <v>0</v>
      </c>
      <c r="T315" s="22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440</v>
      </c>
      <c r="AT315" s="230" t="s">
        <v>135</v>
      </c>
      <c r="AU315" s="230" t="s">
        <v>86</v>
      </c>
      <c r="AY315" s="18" t="s">
        <v>133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84</v>
      </c>
      <c r="BK315" s="231">
        <f>ROUND(I315*H315,2)</f>
        <v>0</v>
      </c>
      <c r="BL315" s="18" t="s">
        <v>440</v>
      </c>
      <c r="BM315" s="230" t="s">
        <v>786</v>
      </c>
    </row>
    <row r="316" s="2" customFormat="1">
      <c r="A316" s="39"/>
      <c r="B316" s="40"/>
      <c r="C316" s="41"/>
      <c r="D316" s="232" t="s">
        <v>142</v>
      </c>
      <c r="E316" s="41"/>
      <c r="F316" s="233" t="s">
        <v>511</v>
      </c>
      <c r="G316" s="41"/>
      <c r="H316" s="41"/>
      <c r="I316" s="234"/>
      <c r="J316" s="41"/>
      <c r="K316" s="41"/>
      <c r="L316" s="45"/>
      <c r="M316" s="281"/>
      <c r="N316" s="282"/>
      <c r="O316" s="283"/>
      <c r="P316" s="283"/>
      <c r="Q316" s="283"/>
      <c r="R316" s="283"/>
      <c r="S316" s="283"/>
      <c r="T316" s="284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142</v>
      </c>
      <c r="AU316" s="18" t="s">
        <v>86</v>
      </c>
    </row>
    <row r="317" s="2" customFormat="1" ht="6.96" customHeight="1">
      <c r="A317" s="39"/>
      <c r="B317" s="67"/>
      <c r="C317" s="68"/>
      <c r="D317" s="68"/>
      <c r="E317" s="68"/>
      <c r="F317" s="68"/>
      <c r="G317" s="68"/>
      <c r="H317" s="68"/>
      <c r="I317" s="68"/>
      <c r="J317" s="68"/>
      <c r="K317" s="68"/>
      <c r="L317" s="45"/>
      <c r="M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</row>
  </sheetData>
  <sheetProtection sheet="1" autoFilter="0" formatColumns="0" formatRows="0" objects="1" scenarios="1" spinCount="100000" saltValue="/PHHbc123ZGSt7SfE7vBb3ASVU/1hQGYN7F+WfiSU2g5DMsl3IVZ+Z8X1j7DTMjbfg7mdj3hJITN5/DqvXGVrQ==" hashValue="YKFBDNmaNtEmo2UCH54+WG2NmsDDLWXdW4FzZ2PH7XWDNEMlgW7MIv06ZwreIjz/n+EPtY6htbhpk9KJo2aduQ==" algorithmName="SHA-512" password="CC35"/>
  <autoFilter ref="C126:K316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hyperlinks>
    <hyperlink ref="F131" r:id="rId1" display="https://podminky.urs.cz/item/CS_URS_2022_01/997013153"/>
    <hyperlink ref="F133" r:id="rId2" display="https://podminky.urs.cz/item/CS_URS_2022_01/997013501"/>
    <hyperlink ref="F135" r:id="rId3" display="https://podminky.urs.cz/item/CS_URS_2022_01/997013509"/>
    <hyperlink ref="F138" r:id="rId4" display="https://podminky.urs.cz/item/CS_URS_2022_01/997013871"/>
    <hyperlink ref="F142" r:id="rId5" display="https://podminky.urs.cz/item/CS_URS_2022_01/712300931"/>
    <hyperlink ref="F144" r:id="rId6" display="https://podminky.urs.cz/item/CS_URS_2022_01/712341715"/>
    <hyperlink ref="F147" r:id="rId7" display="https://podminky.urs.cz/item/CS_URS_2022_01/712363115"/>
    <hyperlink ref="F151" r:id="rId8" display="https://podminky.urs.cz/item/CS_URS_2022_01/712363425"/>
    <hyperlink ref="F155" r:id="rId9" display="https://podminky.urs.cz/item/CS_URS_2022_01/712363431"/>
    <hyperlink ref="F159" r:id="rId10" display="https://podminky.urs.cz/item/CS_URS_2022_01/712363821"/>
    <hyperlink ref="F162" r:id="rId11" display="https://podminky.urs.cz/item/CS_URS_2022_01/712363823"/>
    <hyperlink ref="F165" r:id="rId12" display="https://podminky.urs.cz/item/CS_URS_2022_01/712441559"/>
    <hyperlink ref="F170" r:id="rId13" display="https://podminky.urs.cz/item/CS_URS_2022_01/712499097"/>
    <hyperlink ref="F172" r:id="rId14" display="https://podminky.urs.cz/item/CS_URS_2022_01/712990813"/>
    <hyperlink ref="F175" r:id="rId15" display="https://podminky.urs.cz/item/CS_URS_2022_01/712390982"/>
    <hyperlink ref="F178" r:id="rId16" display="https://podminky.urs.cz/item/CS_URS_2022_01/712399995"/>
    <hyperlink ref="F180" r:id="rId17" display="https://podminky.urs.cz/item/CS_URS_2022_01/712391171"/>
    <hyperlink ref="F187" r:id="rId18" display="https://podminky.urs.cz/item/CS_URS_2022_01/712399097"/>
    <hyperlink ref="F189" r:id="rId19" display="https://podminky.urs.cz/item/CS_URS_2022_01/712400921"/>
    <hyperlink ref="F191" r:id="rId20" display="https://podminky.urs.cz/item/CS_URS_2022_01/712499995"/>
    <hyperlink ref="F194" r:id="rId21" display="https://podminky.urs.cz/item/CS_URS_2022_01/998712103"/>
    <hyperlink ref="F196" r:id="rId22" display="https://podminky.urs.cz/item/CS_URS_2022_01/998712181"/>
    <hyperlink ref="F199" r:id="rId23" display="https://podminky.urs.cz/item/CS_URS_2022_01/713100941"/>
    <hyperlink ref="F201" r:id="rId24" display="https://podminky.urs.cz/item/CS_URS_2022_01/713152841"/>
    <hyperlink ref="F204" r:id="rId25" display="https://podminky.urs.cz/item/CS_URS_2022_01/998713103"/>
    <hyperlink ref="F206" r:id="rId26" display="https://podminky.urs.cz/item/CS_URS_2022_01/998713181"/>
    <hyperlink ref="F209" r:id="rId27" display="https://podminky.urs.cz/item/CS_URS_2022_01/762341951"/>
    <hyperlink ref="F212" r:id="rId28" display="https://podminky.urs.cz/item/CS_URS_2022_01/762343951"/>
    <hyperlink ref="F217" r:id="rId29" display="https://podminky.urs.cz/item/CS_URS_2022_01/998762103"/>
    <hyperlink ref="F219" r:id="rId30" display="https://podminky.urs.cz/item/CS_URS_2022_01/998762181"/>
    <hyperlink ref="F222" r:id="rId31" display="https://podminky.urs.cz/item/CS_URS_2022_01/764001821"/>
    <hyperlink ref="F233" r:id="rId32" display="https://podminky.urs.cz/item/CS_URS_2022_01/764001901"/>
    <hyperlink ref="F235" r:id="rId33" display="https://podminky.urs.cz/item/CS_URS_2022_01/764002414"/>
    <hyperlink ref="F239" r:id="rId34" display="https://podminky.urs.cz/item/CS_URS_2022_01/764121401"/>
    <hyperlink ref="F242" r:id="rId35" display="https://podminky.urs.cz/item/CS_URS_2022_01/998764103"/>
    <hyperlink ref="F244" r:id="rId36" display="https://podminky.urs.cz/item/CS_URS_2022_01/998764181"/>
    <hyperlink ref="F247" r:id="rId37" display="https://podminky.urs.cz/item/CS_URS_2022_01/767881112"/>
    <hyperlink ref="F250" r:id="rId38" display="https://podminky.urs.cz/item/CS_URS_2022_01/767881118"/>
    <hyperlink ref="F255" r:id="rId39" display="https://podminky.urs.cz/item/CS_URS_2022_01/767881128"/>
    <hyperlink ref="F277" r:id="rId40" display="https://podminky.urs.cz/item/CS_URS_2022_01/767881161"/>
    <hyperlink ref="F285" r:id="rId41" display="https://podminky.urs.cz/item/CS_URS_2022_01/998767103"/>
    <hyperlink ref="F287" r:id="rId42" display="https://podminky.urs.cz/item/CS_URS_2022_01/998767181"/>
    <hyperlink ref="F291" r:id="rId43" display="https://podminky.urs.cz/item/CS_URS_2022_01/032103000"/>
    <hyperlink ref="F293" r:id="rId44" display="https://podminky.urs.cz/item/CS_URS_2022_01/032503000"/>
    <hyperlink ref="F295" r:id="rId45" display="https://podminky.urs.cz/item/CS_URS_2022_01/033103000"/>
    <hyperlink ref="F297" r:id="rId46" display="https://podminky.urs.cz/item/CS_URS_2022_01/033203000"/>
    <hyperlink ref="F299" r:id="rId47" display="https://podminky.urs.cz/item/CS_URS_2022_01/034103000"/>
    <hyperlink ref="F302" r:id="rId48" display="https://podminky.urs.cz/item/CS_URS_2022_01/034403000"/>
    <hyperlink ref="F304" r:id="rId49" display="https://podminky.urs.cz/item/CS_URS_2022_01/034503000"/>
    <hyperlink ref="F306" r:id="rId50" display="https://podminky.urs.cz/item/CS_URS_2022_01/034603000"/>
    <hyperlink ref="F308" r:id="rId51" display="https://podminky.urs.cz/item/CS_URS_2022_01/035103001"/>
    <hyperlink ref="F310" r:id="rId52" display="https://podminky.urs.cz/item/CS_URS_2022_01/039103000"/>
    <hyperlink ref="F313" r:id="rId53" display="https://podminky.urs.cz/item/CS_URS_2022_01/071103000"/>
    <hyperlink ref="F316" r:id="rId54" display="https://podminky.urs.cz/item/CS_URS_2022_01/07210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hidden="1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hidden="1" s="1" customFormat="1" ht="24.96" customHeight="1">
      <c r="B4" s="21"/>
      <c r="D4" s="139" t="s">
        <v>93</v>
      </c>
      <c r="L4" s="21"/>
      <c r="M4" s="140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1" t="s">
        <v>16</v>
      </c>
      <c r="L6" s="21"/>
    </row>
    <row r="7" hidden="1" s="1" customFormat="1" ht="16.5" customHeight="1">
      <c r="B7" s="21"/>
      <c r="E7" s="142" t="str">
        <f>'Rekapitulace stavby'!K6</f>
        <v>Nový magistrát</v>
      </c>
      <c r="F7" s="141"/>
      <c r="G7" s="141"/>
      <c r="H7" s="141"/>
      <c r="L7" s="21"/>
    </row>
    <row r="8" hidden="1" s="2" customFormat="1" ht="12" customHeight="1">
      <c r="A8" s="39"/>
      <c r="B8" s="45"/>
      <c r="C8" s="39"/>
      <c r="D8" s="141" t="s">
        <v>94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3" t="s">
        <v>787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10. 2. 2022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ROUND(J133,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ROUND((SUM(BE133:BE355)),  2)</f>
        <v>0</v>
      </c>
      <c r="G33" s="39"/>
      <c r="H33" s="39"/>
      <c r="I33" s="156">
        <v>0.20999999999999999</v>
      </c>
      <c r="J33" s="155">
        <f>ROUND(((SUM(BE133:BE355))*I33),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1" t="s">
        <v>42</v>
      </c>
      <c r="F34" s="155">
        <f>ROUND((SUM(BF133:BF355)),  2)</f>
        <v>0</v>
      </c>
      <c r="G34" s="39"/>
      <c r="H34" s="39"/>
      <c r="I34" s="156">
        <v>0.14999999999999999</v>
      </c>
      <c r="J34" s="155">
        <f>ROUND(((SUM(BF133:BF355))*I34),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ROUND((SUM(BG133:BG355)),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ROUND((SUM(BH133:BH355)),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ROUND((SUM(BI133:BI355)),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hidden="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96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5" t="str">
        <f>E7</f>
        <v>Nový magistrát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94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SO 703 - Opěrná zídka a zpevněné plochy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10. 2. 2022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Statutární město Liberec</v>
      </c>
      <c r="G91" s="41"/>
      <c r="H91" s="41"/>
      <c r="I91" s="33" t="s">
        <v>30</v>
      </c>
      <c r="J91" s="37" t="str">
        <f>E21</f>
        <v>Projektový atelier DAVID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Bc. Zuzana Kosáková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6" t="s">
        <v>97</v>
      </c>
      <c r="D94" s="177"/>
      <c r="E94" s="177"/>
      <c r="F94" s="177"/>
      <c r="G94" s="177"/>
      <c r="H94" s="177"/>
      <c r="I94" s="177"/>
      <c r="J94" s="178" t="s">
        <v>98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79" t="s">
        <v>99</v>
      </c>
      <c r="D96" s="41"/>
      <c r="E96" s="41"/>
      <c r="F96" s="41"/>
      <c r="G96" s="41"/>
      <c r="H96" s="41"/>
      <c r="I96" s="41"/>
      <c r="J96" s="111">
        <f>J133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100</v>
      </c>
    </row>
    <row r="97" hidden="1" s="9" customFormat="1" ht="24.96" customHeight="1">
      <c r="A97" s="9"/>
      <c r="B97" s="180"/>
      <c r="C97" s="181"/>
      <c r="D97" s="182" t="s">
        <v>101</v>
      </c>
      <c r="E97" s="183"/>
      <c r="F97" s="183"/>
      <c r="G97" s="183"/>
      <c r="H97" s="183"/>
      <c r="I97" s="183"/>
      <c r="J97" s="184">
        <f>J134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6"/>
      <c r="C98" s="187"/>
      <c r="D98" s="188" t="s">
        <v>102</v>
      </c>
      <c r="E98" s="189"/>
      <c r="F98" s="189"/>
      <c r="G98" s="189"/>
      <c r="H98" s="189"/>
      <c r="I98" s="189"/>
      <c r="J98" s="190">
        <f>J135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6"/>
      <c r="C99" s="187"/>
      <c r="D99" s="188" t="s">
        <v>788</v>
      </c>
      <c r="E99" s="189"/>
      <c r="F99" s="189"/>
      <c r="G99" s="189"/>
      <c r="H99" s="189"/>
      <c r="I99" s="189"/>
      <c r="J99" s="190">
        <f>J176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6"/>
      <c r="C100" s="187"/>
      <c r="D100" s="188" t="s">
        <v>103</v>
      </c>
      <c r="E100" s="189"/>
      <c r="F100" s="189"/>
      <c r="G100" s="189"/>
      <c r="H100" s="189"/>
      <c r="I100" s="189"/>
      <c r="J100" s="190">
        <f>J209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6"/>
      <c r="C101" s="187"/>
      <c r="D101" s="188" t="s">
        <v>104</v>
      </c>
      <c r="E101" s="189"/>
      <c r="F101" s="189"/>
      <c r="G101" s="189"/>
      <c r="H101" s="189"/>
      <c r="I101" s="189"/>
      <c r="J101" s="190">
        <f>J229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6"/>
      <c r="C102" s="187"/>
      <c r="D102" s="188" t="s">
        <v>105</v>
      </c>
      <c r="E102" s="189"/>
      <c r="F102" s="189"/>
      <c r="G102" s="189"/>
      <c r="H102" s="189"/>
      <c r="I102" s="189"/>
      <c r="J102" s="190">
        <f>J250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6"/>
      <c r="C103" s="187"/>
      <c r="D103" s="188" t="s">
        <v>106</v>
      </c>
      <c r="E103" s="189"/>
      <c r="F103" s="189"/>
      <c r="G103" s="189"/>
      <c r="H103" s="189"/>
      <c r="I103" s="189"/>
      <c r="J103" s="190">
        <f>J256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6"/>
      <c r="C104" s="187"/>
      <c r="D104" s="188" t="s">
        <v>107</v>
      </c>
      <c r="E104" s="189"/>
      <c r="F104" s="189"/>
      <c r="G104" s="189"/>
      <c r="H104" s="189"/>
      <c r="I104" s="189"/>
      <c r="J104" s="190">
        <f>J264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6"/>
      <c r="C105" s="187"/>
      <c r="D105" s="188" t="s">
        <v>108</v>
      </c>
      <c r="E105" s="189"/>
      <c r="F105" s="189"/>
      <c r="G105" s="189"/>
      <c r="H105" s="189"/>
      <c r="I105" s="189"/>
      <c r="J105" s="190">
        <f>J278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80"/>
      <c r="C106" s="181"/>
      <c r="D106" s="182" t="s">
        <v>109</v>
      </c>
      <c r="E106" s="183"/>
      <c r="F106" s="183"/>
      <c r="G106" s="183"/>
      <c r="H106" s="183"/>
      <c r="I106" s="183"/>
      <c r="J106" s="184">
        <f>J281</f>
        <v>0</v>
      </c>
      <c r="K106" s="181"/>
      <c r="L106" s="18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86"/>
      <c r="C107" s="187"/>
      <c r="D107" s="188" t="s">
        <v>110</v>
      </c>
      <c r="E107" s="189"/>
      <c r="F107" s="189"/>
      <c r="G107" s="189"/>
      <c r="H107" s="189"/>
      <c r="I107" s="189"/>
      <c r="J107" s="190">
        <f>J282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6"/>
      <c r="C108" s="187"/>
      <c r="D108" s="188" t="s">
        <v>516</v>
      </c>
      <c r="E108" s="189"/>
      <c r="F108" s="189"/>
      <c r="G108" s="189"/>
      <c r="H108" s="189"/>
      <c r="I108" s="189"/>
      <c r="J108" s="190">
        <f>J299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6"/>
      <c r="C109" s="187"/>
      <c r="D109" s="188" t="s">
        <v>789</v>
      </c>
      <c r="E109" s="189"/>
      <c r="F109" s="189"/>
      <c r="G109" s="189"/>
      <c r="H109" s="189"/>
      <c r="I109" s="189"/>
      <c r="J109" s="190">
        <f>J304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9" customFormat="1" ht="24.96" customHeight="1">
      <c r="A110" s="9"/>
      <c r="B110" s="180"/>
      <c r="C110" s="181"/>
      <c r="D110" s="182" t="s">
        <v>114</v>
      </c>
      <c r="E110" s="183"/>
      <c r="F110" s="183"/>
      <c r="G110" s="183"/>
      <c r="H110" s="183"/>
      <c r="I110" s="183"/>
      <c r="J110" s="184">
        <f>J324</f>
        <v>0</v>
      </c>
      <c r="K110" s="181"/>
      <c r="L110" s="185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hidden="1" s="10" customFormat="1" ht="19.92" customHeight="1">
      <c r="A111" s="10"/>
      <c r="B111" s="186"/>
      <c r="C111" s="187"/>
      <c r="D111" s="188" t="s">
        <v>115</v>
      </c>
      <c r="E111" s="189"/>
      <c r="F111" s="189"/>
      <c r="G111" s="189"/>
      <c r="H111" s="189"/>
      <c r="I111" s="189"/>
      <c r="J111" s="190">
        <f>J325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86"/>
      <c r="C112" s="187"/>
      <c r="D112" s="188" t="s">
        <v>116</v>
      </c>
      <c r="E112" s="189"/>
      <c r="F112" s="189"/>
      <c r="G112" s="189"/>
      <c r="H112" s="189"/>
      <c r="I112" s="189"/>
      <c r="J112" s="190">
        <f>J347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86"/>
      <c r="C113" s="187"/>
      <c r="D113" s="188" t="s">
        <v>117</v>
      </c>
      <c r="E113" s="189"/>
      <c r="F113" s="189"/>
      <c r="G113" s="189"/>
      <c r="H113" s="189"/>
      <c r="I113" s="189"/>
      <c r="J113" s="190">
        <f>J350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hidden="1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hidden="1"/>
    <row r="117" hidden="1"/>
    <row r="118" hidden="1"/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118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175" t="str">
        <f>E7</f>
        <v>Nový magistrát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94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E9</f>
        <v>SO 703 - Opěrná zídka a zpevněné plochy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F12</f>
        <v xml:space="preserve"> </v>
      </c>
      <c r="G127" s="41"/>
      <c r="H127" s="41"/>
      <c r="I127" s="33" t="s">
        <v>22</v>
      </c>
      <c r="J127" s="80" t="str">
        <f>IF(J12="","",J12)</f>
        <v>10. 2. 2022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25.65" customHeight="1">
      <c r="A129" s="39"/>
      <c r="B129" s="40"/>
      <c r="C129" s="33" t="s">
        <v>24</v>
      </c>
      <c r="D129" s="41"/>
      <c r="E129" s="41"/>
      <c r="F129" s="28" t="str">
        <f>E15</f>
        <v>Statutární město Liberec</v>
      </c>
      <c r="G129" s="41"/>
      <c r="H129" s="41"/>
      <c r="I129" s="33" t="s">
        <v>30</v>
      </c>
      <c r="J129" s="37" t="str">
        <f>E21</f>
        <v>Projektový atelier DAVID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28</v>
      </c>
      <c r="D130" s="41"/>
      <c r="E130" s="41"/>
      <c r="F130" s="28" t="str">
        <f>IF(E18="","",E18)</f>
        <v>Vyplň údaj</v>
      </c>
      <c r="G130" s="41"/>
      <c r="H130" s="41"/>
      <c r="I130" s="33" t="s">
        <v>33</v>
      </c>
      <c r="J130" s="37" t="str">
        <f>E24</f>
        <v>Bc. Zuzana Kosáková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192"/>
      <c r="B132" s="193"/>
      <c r="C132" s="194" t="s">
        <v>119</v>
      </c>
      <c r="D132" s="195" t="s">
        <v>61</v>
      </c>
      <c r="E132" s="195" t="s">
        <v>57</v>
      </c>
      <c r="F132" s="195" t="s">
        <v>58</v>
      </c>
      <c r="G132" s="195" t="s">
        <v>120</v>
      </c>
      <c r="H132" s="195" t="s">
        <v>121</v>
      </c>
      <c r="I132" s="195" t="s">
        <v>122</v>
      </c>
      <c r="J132" s="195" t="s">
        <v>98</v>
      </c>
      <c r="K132" s="196" t="s">
        <v>123</v>
      </c>
      <c r="L132" s="197"/>
      <c r="M132" s="101" t="s">
        <v>1</v>
      </c>
      <c r="N132" s="102" t="s">
        <v>40</v>
      </c>
      <c r="O132" s="102" t="s">
        <v>124</v>
      </c>
      <c r="P132" s="102" t="s">
        <v>125</v>
      </c>
      <c r="Q132" s="102" t="s">
        <v>126</v>
      </c>
      <c r="R132" s="102" t="s">
        <v>127</v>
      </c>
      <c r="S132" s="102" t="s">
        <v>128</v>
      </c>
      <c r="T132" s="103" t="s">
        <v>129</v>
      </c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</row>
    <row r="133" s="2" customFormat="1" ht="22.8" customHeight="1">
      <c r="A133" s="39"/>
      <c r="B133" s="40"/>
      <c r="C133" s="108" t="s">
        <v>130</v>
      </c>
      <c r="D133" s="41"/>
      <c r="E133" s="41"/>
      <c r="F133" s="41"/>
      <c r="G133" s="41"/>
      <c r="H133" s="41"/>
      <c r="I133" s="41"/>
      <c r="J133" s="198">
        <f>BK133</f>
        <v>0</v>
      </c>
      <c r="K133" s="41"/>
      <c r="L133" s="45"/>
      <c r="M133" s="104"/>
      <c r="N133" s="199"/>
      <c r="O133" s="105"/>
      <c r="P133" s="200">
        <f>P134+P281+P324</f>
        <v>0</v>
      </c>
      <c r="Q133" s="105"/>
      <c r="R133" s="200">
        <f>R134+R281+R324</f>
        <v>65.088131658457002</v>
      </c>
      <c r="S133" s="105"/>
      <c r="T133" s="201">
        <f>T134+T281+T324</f>
        <v>6.2017749999999996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75</v>
      </c>
      <c r="AU133" s="18" t="s">
        <v>100</v>
      </c>
      <c r="BK133" s="202">
        <f>BK134+BK281+BK324</f>
        <v>0</v>
      </c>
    </row>
    <row r="134" s="12" customFormat="1" ht="25.92" customHeight="1">
      <c r="A134" s="12"/>
      <c r="B134" s="203"/>
      <c r="C134" s="204"/>
      <c r="D134" s="205" t="s">
        <v>75</v>
      </c>
      <c r="E134" s="206" t="s">
        <v>131</v>
      </c>
      <c r="F134" s="206" t="s">
        <v>132</v>
      </c>
      <c r="G134" s="204"/>
      <c r="H134" s="204"/>
      <c r="I134" s="207"/>
      <c r="J134" s="208">
        <f>BK134</f>
        <v>0</v>
      </c>
      <c r="K134" s="204"/>
      <c r="L134" s="209"/>
      <c r="M134" s="210"/>
      <c r="N134" s="211"/>
      <c r="O134" s="211"/>
      <c r="P134" s="212">
        <f>P135+P176+P209+P229+P250+P256+P264+P278</f>
        <v>0</v>
      </c>
      <c r="Q134" s="211"/>
      <c r="R134" s="212">
        <f>R135+R176+R209+R229+R250+R256+R264+R278</f>
        <v>62.508551607504003</v>
      </c>
      <c r="S134" s="211"/>
      <c r="T134" s="213">
        <f>T135+T176+T209+T229+T250+T256+T264+T278</f>
        <v>6.2017749999999996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84</v>
      </c>
      <c r="AT134" s="215" t="s">
        <v>75</v>
      </c>
      <c r="AU134" s="215" t="s">
        <v>76</v>
      </c>
      <c r="AY134" s="214" t="s">
        <v>133</v>
      </c>
      <c r="BK134" s="216">
        <f>BK135+BK176+BK209+BK229+BK250+BK256+BK264+BK278</f>
        <v>0</v>
      </c>
    </row>
    <row r="135" s="12" customFormat="1" ht="22.8" customHeight="1">
      <c r="A135" s="12"/>
      <c r="B135" s="203"/>
      <c r="C135" s="204"/>
      <c r="D135" s="205" t="s">
        <v>75</v>
      </c>
      <c r="E135" s="217" t="s">
        <v>84</v>
      </c>
      <c r="F135" s="217" t="s">
        <v>134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SUM(P136:P175)</f>
        <v>0</v>
      </c>
      <c r="Q135" s="211"/>
      <c r="R135" s="212">
        <f>SUM(R136:R175)</f>
        <v>0</v>
      </c>
      <c r="S135" s="211"/>
      <c r="T135" s="213">
        <f>SUM(T136:T175)</f>
        <v>6.2017749999999996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84</v>
      </c>
      <c r="AT135" s="215" t="s">
        <v>75</v>
      </c>
      <c r="AU135" s="215" t="s">
        <v>84</v>
      </c>
      <c r="AY135" s="214" t="s">
        <v>133</v>
      </c>
      <c r="BK135" s="216">
        <f>SUM(BK136:BK175)</f>
        <v>0</v>
      </c>
    </row>
    <row r="136" s="2" customFormat="1" ht="16.5" customHeight="1">
      <c r="A136" s="39"/>
      <c r="B136" s="40"/>
      <c r="C136" s="219" t="s">
        <v>84</v>
      </c>
      <c r="D136" s="219" t="s">
        <v>135</v>
      </c>
      <c r="E136" s="220" t="s">
        <v>790</v>
      </c>
      <c r="F136" s="221" t="s">
        <v>791</v>
      </c>
      <c r="G136" s="222" t="s">
        <v>153</v>
      </c>
      <c r="H136" s="223">
        <v>1</v>
      </c>
      <c r="I136" s="224"/>
      <c r="J136" s="225">
        <f>ROUND(I136*H136,2)</f>
        <v>0</v>
      </c>
      <c r="K136" s="221" t="s">
        <v>139</v>
      </c>
      <c r="L136" s="45"/>
      <c r="M136" s="226" t="s">
        <v>1</v>
      </c>
      <c r="N136" s="227" t="s">
        <v>41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140</v>
      </c>
      <c r="AT136" s="230" t="s">
        <v>135</v>
      </c>
      <c r="AU136" s="230" t="s">
        <v>86</v>
      </c>
      <c r="AY136" s="18" t="s">
        <v>133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84</v>
      </c>
      <c r="BK136" s="231">
        <f>ROUND(I136*H136,2)</f>
        <v>0</v>
      </c>
      <c r="BL136" s="18" t="s">
        <v>140</v>
      </c>
      <c r="BM136" s="230" t="s">
        <v>792</v>
      </c>
    </row>
    <row r="137" s="2" customFormat="1">
      <c r="A137" s="39"/>
      <c r="B137" s="40"/>
      <c r="C137" s="41"/>
      <c r="D137" s="232" t="s">
        <v>142</v>
      </c>
      <c r="E137" s="41"/>
      <c r="F137" s="233" t="s">
        <v>793</v>
      </c>
      <c r="G137" s="41"/>
      <c r="H137" s="41"/>
      <c r="I137" s="234"/>
      <c r="J137" s="41"/>
      <c r="K137" s="41"/>
      <c r="L137" s="45"/>
      <c r="M137" s="235"/>
      <c r="N137" s="236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142</v>
      </c>
      <c r="AU137" s="18" t="s">
        <v>86</v>
      </c>
    </row>
    <row r="138" s="2" customFormat="1" ht="24.15" customHeight="1">
      <c r="A138" s="39"/>
      <c r="B138" s="40"/>
      <c r="C138" s="219" t="s">
        <v>86</v>
      </c>
      <c r="D138" s="219" t="s">
        <v>135</v>
      </c>
      <c r="E138" s="220" t="s">
        <v>794</v>
      </c>
      <c r="F138" s="221" t="s">
        <v>795</v>
      </c>
      <c r="G138" s="222" t="s">
        <v>181</v>
      </c>
      <c r="H138" s="223">
        <v>6.8979999999999997</v>
      </c>
      <c r="I138" s="224"/>
      <c r="J138" s="225">
        <f>ROUND(I138*H138,2)</f>
        <v>0</v>
      </c>
      <c r="K138" s="221" t="s">
        <v>139</v>
      </c>
      <c r="L138" s="45"/>
      <c r="M138" s="226" t="s">
        <v>1</v>
      </c>
      <c r="N138" s="227" t="s">
        <v>41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0.47999999999999998</v>
      </c>
      <c r="T138" s="229">
        <f>S138*H138</f>
        <v>3.3110399999999998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140</v>
      </c>
      <c r="AT138" s="230" t="s">
        <v>135</v>
      </c>
      <c r="AU138" s="230" t="s">
        <v>86</v>
      </c>
      <c r="AY138" s="18" t="s">
        <v>133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84</v>
      </c>
      <c r="BK138" s="231">
        <f>ROUND(I138*H138,2)</f>
        <v>0</v>
      </c>
      <c r="BL138" s="18" t="s">
        <v>140</v>
      </c>
      <c r="BM138" s="230" t="s">
        <v>796</v>
      </c>
    </row>
    <row r="139" s="2" customFormat="1">
      <c r="A139" s="39"/>
      <c r="B139" s="40"/>
      <c r="C139" s="41"/>
      <c r="D139" s="232" t="s">
        <v>142</v>
      </c>
      <c r="E139" s="41"/>
      <c r="F139" s="233" t="s">
        <v>797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142</v>
      </c>
      <c r="AU139" s="18" t="s">
        <v>86</v>
      </c>
    </row>
    <row r="140" s="13" customFormat="1">
      <c r="A140" s="13"/>
      <c r="B140" s="237"/>
      <c r="C140" s="238"/>
      <c r="D140" s="239" t="s">
        <v>144</v>
      </c>
      <c r="E140" s="240" t="s">
        <v>1</v>
      </c>
      <c r="F140" s="241" t="s">
        <v>798</v>
      </c>
      <c r="G140" s="238"/>
      <c r="H140" s="242">
        <v>4.7210000000000001</v>
      </c>
      <c r="I140" s="243"/>
      <c r="J140" s="238"/>
      <c r="K140" s="238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144</v>
      </c>
      <c r="AU140" s="248" t="s">
        <v>86</v>
      </c>
      <c r="AV140" s="13" t="s">
        <v>86</v>
      </c>
      <c r="AW140" s="13" t="s">
        <v>32</v>
      </c>
      <c r="AX140" s="13" t="s">
        <v>76</v>
      </c>
      <c r="AY140" s="248" t="s">
        <v>133</v>
      </c>
    </row>
    <row r="141" s="13" customFormat="1">
      <c r="A141" s="13"/>
      <c r="B141" s="237"/>
      <c r="C141" s="238"/>
      <c r="D141" s="239" t="s">
        <v>144</v>
      </c>
      <c r="E141" s="240" t="s">
        <v>1</v>
      </c>
      <c r="F141" s="241" t="s">
        <v>799</v>
      </c>
      <c r="G141" s="238"/>
      <c r="H141" s="242">
        <v>2.177</v>
      </c>
      <c r="I141" s="243"/>
      <c r="J141" s="238"/>
      <c r="K141" s="238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144</v>
      </c>
      <c r="AU141" s="248" t="s">
        <v>86</v>
      </c>
      <c r="AV141" s="13" t="s">
        <v>86</v>
      </c>
      <c r="AW141" s="13" t="s">
        <v>32</v>
      </c>
      <c r="AX141" s="13" t="s">
        <v>76</v>
      </c>
      <c r="AY141" s="248" t="s">
        <v>133</v>
      </c>
    </row>
    <row r="142" s="15" customFormat="1">
      <c r="A142" s="15"/>
      <c r="B142" s="270"/>
      <c r="C142" s="271"/>
      <c r="D142" s="239" t="s">
        <v>144</v>
      </c>
      <c r="E142" s="272" t="s">
        <v>1</v>
      </c>
      <c r="F142" s="273" t="s">
        <v>248</v>
      </c>
      <c r="G142" s="271"/>
      <c r="H142" s="274">
        <v>6.8979999999999997</v>
      </c>
      <c r="I142" s="275"/>
      <c r="J142" s="271"/>
      <c r="K142" s="271"/>
      <c r="L142" s="276"/>
      <c r="M142" s="277"/>
      <c r="N142" s="278"/>
      <c r="O142" s="278"/>
      <c r="P142" s="278"/>
      <c r="Q142" s="278"/>
      <c r="R142" s="278"/>
      <c r="S142" s="278"/>
      <c r="T142" s="279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80" t="s">
        <v>144</v>
      </c>
      <c r="AU142" s="280" t="s">
        <v>86</v>
      </c>
      <c r="AV142" s="15" t="s">
        <v>140</v>
      </c>
      <c r="AW142" s="15" t="s">
        <v>32</v>
      </c>
      <c r="AX142" s="15" t="s">
        <v>84</v>
      </c>
      <c r="AY142" s="280" t="s">
        <v>133</v>
      </c>
    </row>
    <row r="143" s="2" customFormat="1" ht="24.15" customHeight="1">
      <c r="A143" s="39"/>
      <c r="B143" s="40"/>
      <c r="C143" s="219" t="s">
        <v>150</v>
      </c>
      <c r="D143" s="219" t="s">
        <v>135</v>
      </c>
      <c r="E143" s="220" t="s">
        <v>800</v>
      </c>
      <c r="F143" s="221" t="s">
        <v>801</v>
      </c>
      <c r="G143" s="222" t="s">
        <v>181</v>
      </c>
      <c r="H143" s="223">
        <v>6.8979999999999997</v>
      </c>
      <c r="I143" s="224"/>
      <c r="J143" s="225">
        <f>ROUND(I143*H143,2)</f>
        <v>0</v>
      </c>
      <c r="K143" s="221" t="s">
        <v>139</v>
      </c>
      <c r="L143" s="45"/>
      <c r="M143" s="226" t="s">
        <v>1</v>
      </c>
      <c r="N143" s="227" t="s">
        <v>41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0.28999999999999998</v>
      </c>
      <c r="T143" s="229">
        <f>S143*H143</f>
        <v>2.0004199999999996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140</v>
      </c>
      <c r="AT143" s="230" t="s">
        <v>135</v>
      </c>
      <c r="AU143" s="230" t="s">
        <v>86</v>
      </c>
      <c r="AY143" s="18" t="s">
        <v>133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84</v>
      </c>
      <c r="BK143" s="231">
        <f>ROUND(I143*H143,2)</f>
        <v>0</v>
      </c>
      <c r="BL143" s="18" t="s">
        <v>140</v>
      </c>
      <c r="BM143" s="230" t="s">
        <v>802</v>
      </c>
    </row>
    <row r="144" s="2" customFormat="1">
      <c r="A144" s="39"/>
      <c r="B144" s="40"/>
      <c r="C144" s="41"/>
      <c r="D144" s="232" t="s">
        <v>142</v>
      </c>
      <c r="E144" s="41"/>
      <c r="F144" s="233" t="s">
        <v>803</v>
      </c>
      <c r="G144" s="41"/>
      <c r="H144" s="41"/>
      <c r="I144" s="234"/>
      <c r="J144" s="41"/>
      <c r="K144" s="41"/>
      <c r="L144" s="45"/>
      <c r="M144" s="235"/>
      <c r="N144" s="236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142</v>
      </c>
      <c r="AU144" s="18" t="s">
        <v>86</v>
      </c>
    </row>
    <row r="145" s="2" customFormat="1" ht="16.5" customHeight="1">
      <c r="A145" s="39"/>
      <c r="B145" s="40"/>
      <c r="C145" s="219" t="s">
        <v>140</v>
      </c>
      <c r="D145" s="219" t="s">
        <v>135</v>
      </c>
      <c r="E145" s="220" t="s">
        <v>804</v>
      </c>
      <c r="F145" s="221" t="s">
        <v>805</v>
      </c>
      <c r="G145" s="222" t="s">
        <v>188</v>
      </c>
      <c r="H145" s="223">
        <v>4.343</v>
      </c>
      <c r="I145" s="224"/>
      <c r="J145" s="225">
        <f>ROUND(I145*H145,2)</f>
        <v>0</v>
      </c>
      <c r="K145" s="221" t="s">
        <v>139</v>
      </c>
      <c r="L145" s="45"/>
      <c r="M145" s="226" t="s">
        <v>1</v>
      </c>
      <c r="N145" s="227" t="s">
        <v>41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0.20499999999999999</v>
      </c>
      <c r="T145" s="229">
        <f>S145*H145</f>
        <v>0.89031499999999997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140</v>
      </c>
      <c r="AT145" s="230" t="s">
        <v>135</v>
      </c>
      <c r="AU145" s="230" t="s">
        <v>86</v>
      </c>
      <c r="AY145" s="18" t="s">
        <v>133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84</v>
      </c>
      <c r="BK145" s="231">
        <f>ROUND(I145*H145,2)</f>
        <v>0</v>
      </c>
      <c r="BL145" s="18" t="s">
        <v>140</v>
      </c>
      <c r="BM145" s="230" t="s">
        <v>806</v>
      </c>
    </row>
    <row r="146" s="2" customFormat="1">
      <c r="A146" s="39"/>
      <c r="B146" s="40"/>
      <c r="C146" s="41"/>
      <c r="D146" s="232" t="s">
        <v>142</v>
      </c>
      <c r="E146" s="41"/>
      <c r="F146" s="233" t="s">
        <v>807</v>
      </c>
      <c r="G146" s="41"/>
      <c r="H146" s="41"/>
      <c r="I146" s="234"/>
      <c r="J146" s="41"/>
      <c r="K146" s="41"/>
      <c r="L146" s="45"/>
      <c r="M146" s="235"/>
      <c r="N146" s="236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142</v>
      </c>
      <c r="AU146" s="18" t="s">
        <v>86</v>
      </c>
    </row>
    <row r="147" s="2" customFormat="1" ht="33" customHeight="1">
      <c r="A147" s="39"/>
      <c r="B147" s="40"/>
      <c r="C147" s="219" t="s">
        <v>162</v>
      </c>
      <c r="D147" s="219" t="s">
        <v>135</v>
      </c>
      <c r="E147" s="220" t="s">
        <v>808</v>
      </c>
      <c r="F147" s="221" t="s">
        <v>809</v>
      </c>
      <c r="G147" s="222" t="s">
        <v>138</v>
      </c>
      <c r="H147" s="223">
        <v>34.5</v>
      </c>
      <c r="I147" s="224"/>
      <c r="J147" s="225">
        <f>ROUND(I147*H147,2)</f>
        <v>0</v>
      </c>
      <c r="K147" s="221" t="s">
        <v>139</v>
      </c>
      <c r="L147" s="45"/>
      <c r="M147" s="226" t="s">
        <v>1</v>
      </c>
      <c r="N147" s="227" t="s">
        <v>41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140</v>
      </c>
      <c r="AT147" s="230" t="s">
        <v>135</v>
      </c>
      <c r="AU147" s="230" t="s">
        <v>86</v>
      </c>
      <c r="AY147" s="18" t="s">
        <v>133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84</v>
      </c>
      <c r="BK147" s="231">
        <f>ROUND(I147*H147,2)</f>
        <v>0</v>
      </c>
      <c r="BL147" s="18" t="s">
        <v>140</v>
      </c>
      <c r="BM147" s="230" t="s">
        <v>810</v>
      </c>
    </row>
    <row r="148" s="2" customFormat="1">
      <c r="A148" s="39"/>
      <c r="B148" s="40"/>
      <c r="C148" s="41"/>
      <c r="D148" s="232" t="s">
        <v>142</v>
      </c>
      <c r="E148" s="41"/>
      <c r="F148" s="233" t="s">
        <v>811</v>
      </c>
      <c r="G148" s="41"/>
      <c r="H148" s="41"/>
      <c r="I148" s="234"/>
      <c r="J148" s="41"/>
      <c r="K148" s="41"/>
      <c r="L148" s="45"/>
      <c r="M148" s="235"/>
      <c r="N148" s="236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142</v>
      </c>
      <c r="AU148" s="18" t="s">
        <v>86</v>
      </c>
    </row>
    <row r="149" s="13" customFormat="1">
      <c r="A149" s="13"/>
      <c r="B149" s="237"/>
      <c r="C149" s="238"/>
      <c r="D149" s="239" t="s">
        <v>144</v>
      </c>
      <c r="E149" s="240" t="s">
        <v>1</v>
      </c>
      <c r="F149" s="241" t="s">
        <v>812</v>
      </c>
      <c r="G149" s="238"/>
      <c r="H149" s="242">
        <v>34.5</v>
      </c>
      <c r="I149" s="243"/>
      <c r="J149" s="238"/>
      <c r="K149" s="238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144</v>
      </c>
      <c r="AU149" s="248" t="s">
        <v>86</v>
      </c>
      <c r="AV149" s="13" t="s">
        <v>86</v>
      </c>
      <c r="AW149" s="13" t="s">
        <v>32</v>
      </c>
      <c r="AX149" s="13" t="s">
        <v>84</v>
      </c>
      <c r="AY149" s="248" t="s">
        <v>133</v>
      </c>
    </row>
    <row r="150" s="2" customFormat="1" ht="37.8" customHeight="1">
      <c r="A150" s="39"/>
      <c r="B150" s="40"/>
      <c r="C150" s="219" t="s">
        <v>166</v>
      </c>
      <c r="D150" s="219" t="s">
        <v>135</v>
      </c>
      <c r="E150" s="220" t="s">
        <v>813</v>
      </c>
      <c r="F150" s="221" t="s">
        <v>814</v>
      </c>
      <c r="G150" s="222" t="s">
        <v>138</v>
      </c>
      <c r="H150" s="223">
        <v>48.200000000000003</v>
      </c>
      <c r="I150" s="224"/>
      <c r="J150" s="225">
        <f>ROUND(I150*H150,2)</f>
        <v>0</v>
      </c>
      <c r="K150" s="221" t="s">
        <v>139</v>
      </c>
      <c r="L150" s="45"/>
      <c r="M150" s="226" t="s">
        <v>1</v>
      </c>
      <c r="N150" s="227" t="s">
        <v>41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140</v>
      </c>
      <c r="AT150" s="230" t="s">
        <v>135</v>
      </c>
      <c r="AU150" s="230" t="s">
        <v>86</v>
      </c>
      <c r="AY150" s="18" t="s">
        <v>133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84</v>
      </c>
      <c r="BK150" s="231">
        <f>ROUND(I150*H150,2)</f>
        <v>0</v>
      </c>
      <c r="BL150" s="18" t="s">
        <v>140</v>
      </c>
      <c r="BM150" s="230" t="s">
        <v>815</v>
      </c>
    </row>
    <row r="151" s="2" customFormat="1">
      <c r="A151" s="39"/>
      <c r="B151" s="40"/>
      <c r="C151" s="41"/>
      <c r="D151" s="232" t="s">
        <v>142</v>
      </c>
      <c r="E151" s="41"/>
      <c r="F151" s="233" t="s">
        <v>816</v>
      </c>
      <c r="G151" s="41"/>
      <c r="H151" s="41"/>
      <c r="I151" s="234"/>
      <c r="J151" s="41"/>
      <c r="K151" s="41"/>
      <c r="L151" s="45"/>
      <c r="M151" s="235"/>
      <c r="N151" s="236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142</v>
      </c>
      <c r="AU151" s="18" t="s">
        <v>86</v>
      </c>
    </row>
    <row r="152" s="13" customFormat="1">
      <c r="A152" s="13"/>
      <c r="B152" s="237"/>
      <c r="C152" s="238"/>
      <c r="D152" s="239" t="s">
        <v>144</v>
      </c>
      <c r="E152" s="240" t="s">
        <v>1</v>
      </c>
      <c r="F152" s="241" t="s">
        <v>817</v>
      </c>
      <c r="G152" s="238"/>
      <c r="H152" s="242">
        <v>48.200000000000003</v>
      </c>
      <c r="I152" s="243"/>
      <c r="J152" s="238"/>
      <c r="K152" s="238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144</v>
      </c>
      <c r="AU152" s="248" t="s">
        <v>86</v>
      </c>
      <c r="AV152" s="13" t="s">
        <v>86</v>
      </c>
      <c r="AW152" s="13" t="s">
        <v>32</v>
      </c>
      <c r="AX152" s="13" t="s">
        <v>84</v>
      </c>
      <c r="AY152" s="248" t="s">
        <v>133</v>
      </c>
    </row>
    <row r="153" s="2" customFormat="1" ht="37.8" customHeight="1">
      <c r="A153" s="39"/>
      <c r="B153" s="40"/>
      <c r="C153" s="219" t="s">
        <v>170</v>
      </c>
      <c r="D153" s="219" t="s">
        <v>135</v>
      </c>
      <c r="E153" s="220" t="s">
        <v>818</v>
      </c>
      <c r="F153" s="221" t="s">
        <v>819</v>
      </c>
      <c r="G153" s="222" t="s">
        <v>138</v>
      </c>
      <c r="H153" s="223">
        <v>11.779999999999999</v>
      </c>
      <c r="I153" s="224"/>
      <c r="J153" s="225">
        <f>ROUND(I153*H153,2)</f>
        <v>0</v>
      </c>
      <c r="K153" s="221" t="s">
        <v>139</v>
      </c>
      <c r="L153" s="45"/>
      <c r="M153" s="226" t="s">
        <v>1</v>
      </c>
      <c r="N153" s="227" t="s">
        <v>41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140</v>
      </c>
      <c r="AT153" s="230" t="s">
        <v>135</v>
      </c>
      <c r="AU153" s="230" t="s">
        <v>86</v>
      </c>
      <c r="AY153" s="18" t="s">
        <v>133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84</v>
      </c>
      <c r="BK153" s="231">
        <f>ROUND(I153*H153,2)</f>
        <v>0</v>
      </c>
      <c r="BL153" s="18" t="s">
        <v>140</v>
      </c>
      <c r="BM153" s="230" t="s">
        <v>820</v>
      </c>
    </row>
    <row r="154" s="2" customFormat="1">
      <c r="A154" s="39"/>
      <c r="B154" s="40"/>
      <c r="C154" s="41"/>
      <c r="D154" s="232" t="s">
        <v>142</v>
      </c>
      <c r="E154" s="41"/>
      <c r="F154" s="233" t="s">
        <v>821</v>
      </c>
      <c r="G154" s="41"/>
      <c r="H154" s="41"/>
      <c r="I154" s="234"/>
      <c r="J154" s="41"/>
      <c r="K154" s="41"/>
      <c r="L154" s="45"/>
      <c r="M154" s="235"/>
      <c r="N154" s="236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142</v>
      </c>
      <c r="AU154" s="18" t="s">
        <v>86</v>
      </c>
    </row>
    <row r="155" s="13" customFormat="1">
      <c r="A155" s="13"/>
      <c r="B155" s="237"/>
      <c r="C155" s="238"/>
      <c r="D155" s="239" t="s">
        <v>144</v>
      </c>
      <c r="E155" s="240" t="s">
        <v>1</v>
      </c>
      <c r="F155" s="241" t="s">
        <v>822</v>
      </c>
      <c r="G155" s="238"/>
      <c r="H155" s="242">
        <v>1.3799999999999999</v>
      </c>
      <c r="I155" s="243"/>
      <c r="J155" s="238"/>
      <c r="K155" s="238"/>
      <c r="L155" s="244"/>
      <c r="M155" s="245"/>
      <c r="N155" s="246"/>
      <c r="O155" s="246"/>
      <c r="P155" s="246"/>
      <c r="Q155" s="246"/>
      <c r="R155" s="246"/>
      <c r="S155" s="246"/>
      <c r="T155" s="24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8" t="s">
        <v>144</v>
      </c>
      <c r="AU155" s="248" t="s">
        <v>86</v>
      </c>
      <c r="AV155" s="13" t="s">
        <v>86</v>
      </c>
      <c r="AW155" s="13" t="s">
        <v>32</v>
      </c>
      <c r="AX155" s="13" t="s">
        <v>76</v>
      </c>
      <c r="AY155" s="248" t="s">
        <v>133</v>
      </c>
    </row>
    <row r="156" s="13" customFormat="1">
      <c r="A156" s="13"/>
      <c r="B156" s="237"/>
      <c r="C156" s="238"/>
      <c r="D156" s="239" t="s">
        <v>144</v>
      </c>
      <c r="E156" s="240" t="s">
        <v>1</v>
      </c>
      <c r="F156" s="241" t="s">
        <v>823</v>
      </c>
      <c r="G156" s="238"/>
      <c r="H156" s="242">
        <v>10.4</v>
      </c>
      <c r="I156" s="243"/>
      <c r="J156" s="238"/>
      <c r="K156" s="238"/>
      <c r="L156" s="244"/>
      <c r="M156" s="245"/>
      <c r="N156" s="246"/>
      <c r="O156" s="246"/>
      <c r="P156" s="246"/>
      <c r="Q156" s="246"/>
      <c r="R156" s="246"/>
      <c r="S156" s="246"/>
      <c r="T156" s="24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8" t="s">
        <v>144</v>
      </c>
      <c r="AU156" s="248" t="s">
        <v>86</v>
      </c>
      <c r="AV156" s="13" t="s">
        <v>86</v>
      </c>
      <c r="AW156" s="13" t="s">
        <v>32</v>
      </c>
      <c r="AX156" s="13" t="s">
        <v>76</v>
      </c>
      <c r="AY156" s="248" t="s">
        <v>133</v>
      </c>
    </row>
    <row r="157" s="15" customFormat="1">
      <c r="A157" s="15"/>
      <c r="B157" s="270"/>
      <c r="C157" s="271"/>
      <c r="D157" s="239" t="s">
        <v>144</v>
      </c>
      <c r="E157" s="272" t="s">
        <v>1</v>
      </c>
      <c r="F157" s="273" t="s">
        <v>248</v>
      </c>
      <c r="G157" s="271"/>
      <c r="H157" s="274">
        <v>11.780000000000001</v>
      </c>
      <c r="I157" s="275"/>
      <c r="J157" s="271"/>
      <c r="K157" s="271"/>
      <c r="L157" s="276"/>
      <c r="M157" s="277"/>
      <c r="N157" s="278"/>
      <c r="O157" s="278"/>
      <c r="P157" s="278"/>
      <c r="Q157" s="278"/>
      <c r="R157" s="278"/>
      <c r="S157" s="278"/>
      <c r="T157" s="279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80" t="s">
        <v>144</v>
      </c>
      <c r="AU157" s="280" t="s">
        <v>86</v>
      </c>
      <c r="AV157" s="15" t="s">
        <v>140</v>
      </c>
      <c r="AW157" s="15" t="s">
        <v>32</v>
      </c>
      <c r="AX157" s="15" t="s">
        <v>84</v>
      </c>
      <c r="AY157" s="280" t="s">
        <v>133</v>
      </c>
    </row>
    <row r="158" s="2" customFormat="1" ht="37.8" customHeight="1">
      <c r="A158" s="39"/>
      <c r="B158" s="40"/>
      <c r="C158" s="219" t="s">
        <v>159</v>
      </c>
      <c r="D158" s="219" t="s">
        <v>135</v>
      </c>
      <c r="E158" s="220" t="s">
        <v>824</v>
      </c>
      <c r="F158" s="221" t="s">
        <v>825</v>
      </c>
      <c r="G158" s="222" t="s">
        <v>138</v>
      </c>
      <c r="H158" s="223">
        <v>58.899999999999999</v>
      </c>
      <c r="I158" s="224"/>
      <c r="J158" s="225">
        <f>ROUND(I158*H158,2)</f>
        <v>0</v>
      </c>
      <c r="K158" s="221" t="s">
        <v>139</v>
      </c>
      <c r="L158" s="45"/>
      <c r="M158" s="226" t="s">
        <v>1</v>
      </c>
      <c r="N158" s="227" t="s">
        <v>41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140</v>
      </c>
      <c r="AT158" s="230" t="s">
        <v>135</v>
      </c>
      <c r="AU158" s="230" t="s">
        <v>86</v>
      </c>
      <c r="AY158" s="18" t="s">
        <v>133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84</v>
      </c>
      <c r="BK158" s="231">
        <f>ROUND(I158*H158,2)</f>
        <v>0</v>
      </c>
      <c r="BL158" s="18" t="s">
        <v>140</v>
      </c>
      <c r="BM158" s="230" t="s">
        <v>826</v>
      </c>
    </row>
    <row r="159" s="2" customFormat="1">
      <c r="A159" s="39"/>
      <c r="B159" s="40"/>
      <c r="C159" s="41"/>
      <c r="D159" s="232" t="s">
        <v>142</v>
      </c>
      <c r="E159" s="41"/>
      <c r="F159" s="233" t="s">
        <v>827</v>
      </c>
      <c r="G159" s="41"/>
      <c r="H159" s="41"/>
      <c r="I159" s="234"/>
      <c r="J159" s="41"/>
      <c r="K159" s="41"/>
      <c r="L159" s="45"/>
      <c r="M159" s="235"/>
      <c r="N159" s="236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142</v>
      </c>
      <c r="AU159" s="18" t="s">
        <v>86</v>
      </c>
    </row>
    <row r="160" s="13" customFormat="1">
      <c r="A160" s="13"/>
      <c r="B160" s="237"/>
      <c r="C160" s="238"/>
      <c r="D160" s="239" t="s">
        <v>144</v>
      </c>
      <c r="E160" s="240" t="s">
        <v>1</v>
      </c>
      <c r="F160" s="241" t="s">
        <v>828</v>
      </c>
      <c r="G160" s="238"/>
      <c r="H160" s="242">
        <v>58.899999999999999</v>
      </c>
      <c r="I160" s="243"/>
      <c r="J160" s="238"/>
      <c r="K160" s="238"/>
      <c r="L160" s="244"/>
      <c r="M160" s="245"/>
      <c r="N160" s="246"/>
      <c r="O160" s="246"/>
      <c r="P160" s="246"/>
      <c r="Q160" s="246"/>
      <c r="R160" s="246"/>
      <c r="S160" s="246"/>
      <c r="T160" s="24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8" t="s">
        <v>144</v>
      </c>
      <c r="AU160" s="248" t="s">
        <v>86</v>
      </c>
      <c r="AV160" s="13" t="s">
        <v>86</v>
      </c>
      <c r="AW160" s="13" t="s">
        <v>32</v>
      </c>
      <c r="AX160" s="13" t="s">
        <v>84</v>
      </c>
      <c r="AY160" s="248" t="s">
        <v>133</v>
      </c>
    </row>
    <row r="161" s="2" customFormat="1" ht="24.15" customHeight="1">
      <c r="A161" s="39"/>
      <c r="B161" s="40"/>
      <c r="C161" s="219" t="s">
        <v>178</v>
      </c>
      <c r="D161" s="219" t="s">
        <v>135</v>
      </c>
      <c r="E161" s="220" t="s">
        <v>829</v>
      </c>
      <c r="F161" s="221" t="s">
        <v>830</v>
      </c>
      <c r="G161" s="222" t="s">
        <v>138</v>
      </c>
      <c r="H161" s="223">
        <v>24.100000000000001</v>
      </c>
      <c r="I161" s="224"/>
      <c r="J161" s="225">
        <f>ROUND(I161*H161,2)</f>
        <v>0</v>
      </c>
      <c r="K161" s="221" t="s">
        <v>139</v>
      </c>
      <c r="L161" s="45"/>
      <c r="M161" s="226" t="s">
        <v>1</v>
      </c>
      <c r="N161" s="227" t="s">
        <v>41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140</v>
      </c>
      <c r="AT161" s="230" t="s">
        <v>135</v>
      </c>
      <c r="AU161" s="230" t="s">
        <v>86</v>
      </c>
      <c r="AY161" s="18" t="s">
        <v>133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84</v>
      </c>
      <c r="BK161" s="231">
        <f>ROUND(I161*H161,2)</f>
        <v>0</v>
      </c>
      <c r="BL161" s="18" t="s">
        <v>140</v>
      </c>
      <c r="BM161" s="230" t="s">
        <v>831</v>
      </c>
    </row>
    <row r="162" s="2" customFormat="1">
      <c r="A162" s="39"/>
      <c r="B162" s="40"/>
      <c r="C162" s="41"/>
      <c r="D162" s="232" t="s">
        <v>142</v>
      </c>
      <c r="E162" s="41"/>
      <c r="F162" s="233" t="s">
        <v>832</v>
      </c>
      <c r="G162" s="41"/>
      <c r="H162" s="41"/>
      <c r="I162" s="234"/>
      <c r="J162" s="41"/>
      <c r="K162" s="41"/>
      <c r="L162" s="45"/>
      <c r="M162" s="235"/>
      <c r="N162" s="236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142</v>
      </c>
      <c r="AU162" s="18" t="s">
        <v>86</v>
      </c>
    </row>
    <row r="163" s="2" customFormat="1" ht="33" customHeight="1">
      <c r="A163" s="39"/>
      <c r="B163" s="40"/>
      <c r="C163" s="219" t="s">
        <v>185</v>
      </c>
      <c r="D163" s="219" t="s">
        <v>135</v>
      </c>
      <c r="E163" s="220" t="s">
        <v>833</v>
      </c>
      <c r="F163" s="221" t="s">
        <v>834</v>
      </c>
      <c r="G163" s="222" t="s">
        <v>313</v>
      </c>
      <c r="H163" s="223">
        <v>22.5</v>
      </c>
      <c r="I163" s="224"/>
      <c r="J163" s="225">
        <f>ROUND(I163*H163,2)</f>
        <v>0</v>
      </c>
      <c r="K163" s="221" t="s">
        <v>139</v>
      </c>
      <c r="L163" s="45"/>
      <c r="M163" s="226" t="s">
        <v>1</v>
      </c>
      <c r="N163" s="227" t="s">
        <v>41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140</v>
      </c>
      <c r="AT163" s="230" t="s">
        <v>135</v>
      </c>
      <c r="AU163" s="230" t="s">
        <v>86</v>
      </c>
      <c r="AY163" s="18" t="s">
        <v>133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84</v>
      </c>
      <c r="BK163" s="231">
        <f>ROUND(I163*H163,2)</f>
        <v>0</v>
      </c>
      <c r="BL163" s="18" t="s">
        <v>140</v>
      </c>
      <c r="BM163" s="230" t="s">
        <v>835</v>
      </c>
    </row>
    <row r="164" s="2" customFormat="1">
      <c r="A164" s="39"/>
      <c r="B164" s="40"/>
      <c r="C164" s="41"/>
      <c r="D164" s="232" t="s">
        <v>142</v>
      </c>
      <c r="E164" s="41"/>
      <c r="F164" s="233" t="s">
        <v>836</v>
      </c>
      <c r="G164" s="41"/>
      <c r="H164" s="41"/>
      <c r="I164" s="234"/>
      <c r="J164" s="41"/>
      <c r="K164" s="41"/>
      <c r="L164" s="45"/>
      <c r="M164" s="235"/>
      <c r="N164" s="236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142</v>
      </c>
      <c r="AU164" s="18" t="s">
        <v>86</v>
      </c>
    </row>
    <row r="165" s="13" customFormat="1">
      <c r="A165" s="13"/>
      <c r="B165" s="237"/>
      <c r="C165" s="238"/>
      <c r="D165" s="239" t="s">
        <v>144</v>
      </c>
      <c r="E165" s="240" t="s">
        <v>1</v>
      </c>
      <c r="F165" s="241" t="s">
        <v>837</v>
      </c>
      <c r="G165" s="238"/>
      <c r="H165" s="242">
        <v>22.5</v>
      </c>
      <c r="I165" s="243"/>
      <c r="J165" s="238"/>
      <c r="K165" s="238"/>
      <c r="L165" s="244"/>
      <c r="M165" s="245"/>
      <c r="N165" s="246"/>
      <c r="O165" s="246"/>
      <c r="P165" s="246"/>
      <c r="Q165" s="246"/>
      <c r="R165" s="246"/>
      <c r="S165" s="246"/>
      <c r="T165" s="24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8" t="s">
        <v>144</v>
      </c>
      <c r="AU165" s="248" t="s">
        <v>86</v>
      </c>
      <c r="AV165" s="13" t="s">
        <v>86</v>
      </c>
      <c r="AW165" s="13" t="s">
        <v>32</v>
      </c>
      <c r="AX165" s="13" t="s">
        <v>84</v>
      </c>
      <c r="AY165" s="248" t="s">
        <v>133</v>
      </c>
    </row>
    <row r="166" s="2" customFormat="1" ht="16.5" customHeight="1">
      <c r="A166" s="39"/>
      <c r="B166" s="40"/>
      <c r="C166" s="219" t="s">
        <v>206</v>
      </c>
      <c r="D166" s="219" t="s">
        <v>135</v>
      </c>
      <c r="E166" s="220" t="s">
        <v>838</v>
      </c>
      <c r="F166" s="221" t="s">
        <v>839</v>
      </c>
      <c r="G166" s="222" t="s">
        <v>138</v>
      </c>
      <c r="H166" s="223">
        <v>35.880000000000003</v>
      </c>
      <c r="I166" s="224"/>
      <c r="J166" s="225">
        <f>ROUND(I166*H166,2)</f>
        <v>0</v>
      </c>
      <c r="K166" s="221" t="s">
        <v>139</v>
      </c>
      <c r="L166" s="45"/>
      <c r="M166" s="226" t="s">
        <v>1</v>
      </c>
      <c r="N166" s="227" t="s">
        <v>41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140</v>
      </c>
      <c r="AT166" s="230" t="s">
        <v>135</v>
      </c>
      <c r="AU166" s="230" t="s">
        <v>86</v>
      </c>
      <c r="AY166" s="18" t="s">
        <v>133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84</v>
      </c>
      <c r="BK166" s="231">
        <f>ROUND(I166*H166,2)</f>
        <v>0</v>
      </c>
      <c r="BL166" s="18" t="s">
        <v>140</v>
      </c>
      <c r="BM166" s="230" t="s">
        <v>840</v>
      </c>
    </row>
    <row r="167" s="2" customFormat="1">
      <c r="A167" s="39"/>
      <c r="B167" s="40"/>
      <c r="C167" s="41"/>
      <c r="D167" s="232" t="s">
        <v>142</v>
      </c>
      <c r="E167" s="41"/>
      <c r="F167" s="233" t="s">
        <v>841</v>
      </c>
      <c r="G167" s="41"/>
      <c r="H167" s="41"/>
      <c r="I167" s="234"/>
      <c r="J167" s="41"/>
      <c r="K167" s="41"/>
      <c r="L167" s="45"/>
      <c r="M167" s="235"/>
      <c r="N167" s="236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142</v>
      </c>
      <c r="AU167" s="18" t="s">
        <v>86</v>
      </c>
    </row>
    <row r="168" s="13" customFormat="1">
      <c r="A168" s="13"/>
      <c r="B168" s="237"/>
      <c r="C168" s="238"/>
      <c r="D168" s="239" t="s">
        <v>144</v>
      </c>
      <c r="E168" s="240" t="s">
        <v>1</v>
      </c>
      <c r="F168" s="241" t="s">
        <v>842</v>
      </c>
      <c r="G168" s="238"/>
      <c r="H168" s="242">
        <v>11.779999999999999</v>
      </c>
      <c r="I168" s="243"/>
      <c r="J168" s="238"/>
      <c r="K168" s="238"/>
      <c r="L168" s="244"/>
      <c r="M168" s="245"/>
      <c r="N168" s="246"/>
      <c r="O168" s="246"/>
      <c r="P168" s="246"/>
      <c r="Q168" s="246"/>
      <c r="R168" s="246"/>
      <c r="S168" s="246"/>
      <c r="T168" s="24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8" t="s">
        <v>144</v>
      </c>
      <c r="AU168" s="248" t="s">
        <v>86</v>
      </c>
      <c r="AV168" s="13" t="s">
        <v>86</v>
      </c>
      <c r="AW168" s="13" t="s">
        <v>32</v>
      </c>
      <c r="AX168" s="13" t="s">
        <v>76</v>
      </c>
      <c r="AY168" s="248" t="s">
        <v>133</v>
      </c>
    </row>
    <row r="169" s="13" customFormat="1">
      <c r="A169" s="13"/>
      <c r="B169" s="237"/>
      <c r="C169" s="238"/>
      <c r="D169" s="239" t="s">
        <v>144</v>
      </c>
      <c r="E169" s="240" t="s">
        <v>1</v>
      </c>
      <c r="F169" s="241" t="s">
        <v>843</v>
      </c>
      <c r="G169" s="238"/>
      <c r="H169" s="242">
        <v>24.100000000000001</v>
      </c>
      <c r="I169" s="243"/>
      <c r="J169" s="238"/>
      <c r="K169" s="238"/>
      <c r="L169" s="244"/>
      <c r="M169" s="245"/>
      <c r="N169" s="246"/>
      <c r="O169" s="246"/>
      <c r="P169" s="246"/>
      <c r="Q169" s="246"/>
      <c r="R169" s="246"/>
      <c r="S169" s="246"/>
      <c r="T169" s="24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8" t="s">
        <v>144</v>
      </c>
      <c r="AU169" s="248" t="s">
        <v>86</v>
      </c>
      <c r="AV169" s="13" t="s">
        <v>86</v>
      </c>
      <c r="AW169" s="13" t="s">
        <v>32</v>
      </c>
      <c r="AX169" s="13" t="s">
        <v>76</v>
      </c>
      <c r="AY169" s="248" t="s">
        <v>133</v>
      </c>
    </row>
    <row r="170" s="15" customFormat="1">
      <c r="A170" s="15"/>
      <c r="B170" s="270"/>
      <c r="C170" s="271"/>
      <c r="D170" s="239" t="s">
        <v>144</v>
      </c>
      <c r="E170" s="272" t="s">
        <v>1</v>
      </c>
      <c r="F170" s="273" t="s">
        <v>248</v>
      </c>
      <c r="G170" s="271"/>
      <c r="H170" s="274">
        <v>35.880000000000003</v>
      </c>
      <c r="I170" s="275"/>
      <c r="J170" s="271"/>
      <c r="K170" s="271"/>
      <c r="L170" s="276"/>
      <c r="M170" s="277"/>
      <c r="N170" s="278"/>
      <c r="O170" s="278"/>
      <c r="P170" s="278"/>
      <c r="Q170" s="278"/>
      <c r="R170" s="278"/>
      <c r="S170" s="278"/>
      <c r="T170" s="279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80" t="s">
        <v>144</v>
      </c>
      <c r="AU170" s="280" t="s">
        <v>86</v>
      </c>
      <c r="AV170" s="15" t="s">
        <v>140</v>
      </c>
      <c r="AW170" s="15" t="s">
        <v>32</v>
      </c>
      <c r="AX170" s="15" t="s">
        <v>84</v>
      </c>
      <c r="AY170" s="280" t="s">
        <v>133</v>
      </c>
    </row>
    <row r="171" s="2" customFormat="1" ht="21.75" customHeight="1">
      <c r="A171" s="39"/>
      <c r="B171" s="40"/>
      <c r="C171" s="219" t="s">
        <v>213</v>
      </c>
      <c r="D171" s="219" t="s">
        <v>135</v>
      </c>
      <c r="E171" s="220" t="s">
        <v>844</v>
      </c>
      <c r="F171" s="221" t="s">
        <v>845</v>
      </c>
      <c r="G171" s="222" t="s">
        <v>138</v>
      </c>
      <c r="H171" s="223">
        <v>24.100000000000001</v>
      </c>
      <c r="I171" s="224"/>
      <c r="J171" s="225">
        <f>ROUND(I171*H171,2)</f>
        <v>0</v>
      </c>
      <c r="K171" s="221" t="s">
        <v>139</v>
      </c>
      <c r="L171" s="45"/>
      <c r="M171" s="226" t="s">
        <v>1</v>
      </c>
      <c r="N171" s="227" t="s">
        <v>41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140</v>
      </c>
      <c r="AT171" s="230" t="s">
        <v>135</v>
      </c>
      <c r="AU171" s="230" t="s">
        <v>86</v>
      </c>
      <c r="AY171" s="18" t="s">
        <v>133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84</v>
      </c>
      <c r="BK171" s="231">
        <f>ROUND(I171*H171,2)</f>
        <v>0</v>
      </c>
      <c r="BL171" s="18" t="s">
        <v>140</v>
      </c>
      <c r="BM171" s="230" t="s">
        <v>846</v>
      </c>
    </row>
    <row r="172" s="2" customFormat="1">
      <c r="A172" s="39"/>
      <c r="B172" s="40"/>
      <c r="C172" s="41"/>
      <c r="D172" s="232" t="s">
        <v>142</v>
      </c>
      <c r="E172" s="41"/>
      <c r="F172" s="233" t="s">
        <v>847</v>
      </c>
      <c r="G172" s="41"/>
      <c r="H172" s="41"/>
      <c r="I172" s="234"/>
      <c r="J172" s="41"/>
      <c r="K172" s="41"/>
      <c r="L172" s="45"/>
      <c r="M172" s="235"/>
      <c r="N172" s="236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142</v>
      </c>
      <c r="AU172" s="18" t="s">
        <v>86</v>
      </c>
    </row>
    <row r="173" s="13" customFormat="1">
      <c r="A173" s="13"/>
      <c r="B173" s="237"/>
      <c r="C173" s="238"/>
      <c r="D173" s="239" t="s">
        <v>144</v>
      </c>
      <c r="E173" s="240" t="s">
        <v>1</v>
      </c>
      <c r="F173" s="241" t="s">
        <v>848</v>
      </c>
      <c r="G173" s="238"/>
      <c r="H173" s="242">
        <v>24.100000000000001</v>
      </c>
      <c r="I173" s="243"/>
      <c r="J173" s="238"/>
      <c r="K173" s="238"/>
      <c r="L173" s="244"/>
      <c r="M173" s="245"/>
      <c r="N173" s="246"/>
      <c r="O173" s="246"/>
      <c r="P173" s="246"/>
      <c r="Q173" s="246"/>
      <c r="R173" s="246"/>
      <c r="S173" s="246"/>
      <c r="T173" s="24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8" t="s">
        <v>144</v>
      </c>
      <c r="AU173" s="248" t="s">
        <v>86</v>
      </c>
      <c r="AV173" s="13" t="s">
        <v>86</v>
      </c>
      <c r="AW173" s="13" t="s">
        <v>32</v>
      </c>
      <c r="AX173" s="13" t="s">
        <v>84</v>
      </c>
      <c r="AY173" s="248" t="s">
        <v>133</v>
      </c>
    </row>
    <row r="174" s="2" customFormat="1" ht="24.15" customHeight="1">
      <c r="A174" s="39"/>
      <c r="B174" s="40"/>
      <c r="C174" s="219" t="s">
        <v>219</v>
      </c>
      <c r="D174" s="219" t="s">
        <v>135</v>
      </c>
      <c r="E174" s="220" t="s">
        <v>849</v>
      </c>
      <c r="F174" s="221" t="s">
        <v>850</v>
      </c>
      <c r="G174" s="222" t="s">
        <v>153</v>
      </c>
      <c r="H174" s="223">
        <v>1</v>
      </c>
      <c r="I174" s="224"/>
      <c r="J174" s="225">
        <f>ROUND(I174*H174,2)</f>
        <v>0</v>
      </c>
      <c r="K174" s="221" t="s">
        <v>139</v>
      </c>
      <c r="L174" s="45"/>
      <c r="M174" s="226" t="s">
        <v>1</v>
      </c>
      <c r="N174" s="227" t="s">
        <v>41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140</v>
      </c>
      <c r="AT174" s="230" t="s">
        <v>135</v>
      </c>
      <c r="AU174" s="230" t="s">
        <v>86</v>
      </c>
      <c r="AY174" s="18" t="s">
        <v>133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84</v>
      </c>
      <c r="BK174" s="231">
        <f>ROUND(I174*H174,2)</f>
        <v>0</v>
      </c>
      <c r="BL174" s="18" t="s">
        <v>140</v>
      </c>
      <c r="BM174" s="230" t="s">
        <v>851</v>
      </c>
    </row>
    <row r="175" s="2" customFormat="1">
      <c r="A175" s="39"/>
      <c r="B175" s="40"/>
      <c r="C175" s="41"/>
      <c r="D175" s="232" t="s">
        <v>142</v>
      </c>
      <c r="E175" s="41"/>
      <c r="F175" s="233" t="s">
        <v>852</v>
      </c>
      <c r="G175" s="41"/>
      <c r="H175" s="41"/>
      <c r="I175" s="234"/>
      <c r="J175" s="41"/>
      <c r="K175" s="41"/>
      <c r="L175" s="45"/>
      <c r="M175" s="235"/>
      <c r="N175" s="236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142</v>
      </c>
      <c r="AU175" s="18" t="s">
        <v>86</v>
      </c>
    </row>
    <row r="176" s="12" customFormat="1" ht="22.8" customHeight="1">
      <c r="A176" s="12"/>
      <c r="B176" s="203"/>
      <c r="C176" s="204"/>
      <c r="D176" s="205" t="s">
        <v>75</v>
      </c>
      <c r="E176" s="217" t="s">
        <v>86</v>
      </c>
      <c r="F176" s="217" t="s">
        <v>853</v>
      </c>
      <c r="G176" s="204"/>
      <c r="H176" s="204"/>
      <c r="I176" s="207"/>
      <c r="J176" s="218">
        <f>BK176</f>
        <v>0</v>
      </c>
      <c r="K176" s="204"/>
      <c r="L176" s="209"/>
      <c r="M176" s="210"/>
      <c r="N176" s="211"/>
      <c r="O176" s="211"/>
      <c r="P176" s="212">
        <f>SUM(P177:P208)</f>
        <v>0</v>
      </c>
      <c r="Q176" s="211"/>
      <c r="R176" s="212">
        <f>SUM(R177:R208)</f>
        <v>18.186941222504</v>
      </c>
      <c r="S176" s="211"/>
      <c r="T176" s="213">
        <f>SUM(T177:T208)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4" t="s">
        <v>84</v>
      </c>
      <c r="AT176" s="215" t="s">
        <v>75</v>
      </c>
      <c r="AU176" s="215" t="s">
        <v>84</v>
      </c>
      <c r="AY176" s="214" t="s">
        <v>133</v>
      </c>
      <c r="BK176" s="216">
        <f>SUM(BK177:BK208)</f>
        <v>0</v>
      </c>
    </row>
    <row r="177" s="2" customFormat="1" ht="33" customHeight="1">
      <c r="A177" s="39"/>
      <c r="B177" s="40"/>
      <c r="C177" s="219" t="s">
        <v>224</v>
      </c>
      <c r="D177" s="219" t="s">
        <v>135</v>
      </c>
      <c r="E177" s="220" t="s">
        <v>854</v>
      </c>
      <c r="F177" s="221" t="s">
        <v>855</v>
      </c>
      <c r="G177" s="222" t="s">
        <v>138</v>
      </c>
      <c r="H177" s="223">
        <v>2.1000000000000001</v>
      </c>
      <c r="I177" s="224"/>
      <c r="J177" s="225">
        <f>ROUND(I177*H177,2)</f>
        <v>0</v>
      </c>
      <c r="K177" s="221" t="s">
        <v>139</v>
      </c>
      <c r="L177" s="45"/>
      <c r="M177" s="226" t="s">
        <v>1</v>
      </c>
      <c r="N177" s="227" t="s">
        <v>41</v>
      </c>
      <c r="O177" s="92"/>
      <c r="P177" s="228">
        <f>O177*H177</f>
        <v>0</v>
      </c>
      <c r="Q177" s="228">
        <v>1.6299999999999999</v>
      </c>
      <c r="R177" s="228">
        <f>Q177*H177</f>
        <v>3.423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140</v>
      </c>
      <c r="AT177" s="230" t="s">
        <v>135</v>
      </c>
      <c r="AU177" s="230" t="s">
        <v>86</v>
      </c>
      <c r="AY177" s="18" t="s">
        <v>133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84</v>
      </c>
      <c r="BK177" s="231">
        <f>ROUND(I177*H177,2)</f>
        <v>0</v>
      </c>
      <c r="BL177" s="18" t="s">
        <v>140</v>
      </c>
      <c r="BM177" s="230" t="s">
        <v>856</v>
      </c>
    </row>
    <row r="178" s="2" customFormat="1">
      <c r="A178" s="39"/>
      <c r="B178" s="40"/>
      <c r="C178" s="41"/>
      <c r="D178" s="232" t="s">
        <v>142</v>
      </c>
      <c r="E178" s="41"/>
      <c r="F178" s="233" t="s">
        <v>857</v>
      </c>
      <c r="G178" s="41"/>
      <c r="H178" s="41"/>
      <c r="I178" s="234"/>
      <c r="J178" s="41"/>
      <c r="K178" s="41"/>
      <c r="L178" s="45"/>
      <c r="M178" s="235"/>
      <c r="N178" s="236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142</v>
      </c>
      <c r="AU178" s="18" t="s">
        <v>86</v>
      </c>
    </row>
    <row r="179" s="13" customFormat="1">
      <c r="A179" s="13"/>
      <c r="B179" s="237"/>
      <c r="C179" s="238"/>
      <c r="D179" s="239" t="s">
        <v>144</v>
      </c>
      <c r="E179" s="240" t="s">
        <v>1</v>
      </c>
      <c r="F179" s="241" t="s">
        <v>858</v>
      </c>
      <c r="G179" s="238"/>
      <c r="H179" s="242">
        <v>2.1000000000000001</v>
      </c>
      <c r="I179" s="243"/>
      <c r="J179" s="238"/>
      <c r="K179" s="238"/>
      <c r="L179" s="244"/>
      <c r="M179" s="245"/>
      <c r="N179" s="246"/>
      <c r="O179" s="246"/>
      <c r="P179" s="246"/>
      <c r="Q179" s="246"/>
      <c r="R179" s="246"/>
      <c r="S179" s="246"/>
      <c r="T179" s="24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8" t="s">
        <v>144</v>
      </c>
      <c r="AU179" s="248" t="s">
        <v>86</v>
      </c>
      <c r="AV179" s="13" t="s">
        <v>86</v>
      </c>
      <c r="AW179" s="13" t="s">
        <v>32</v>
      </c>
      <c r="AX179" s="13" t="s">
        <v>84</v>
      </c>
      <c r="AY179" s="248" t="s">
        <v>133</v>
      </c>
    </row>
    <row r="180" s="2" customFormat="1" ht="24.15" customHeight="1">
      <c r="A180" s="39"/>
      <c r="B180" s="40"/>
      <c r="C180" s="219" t="s">
        <v>8</v>
      </c>
      <c r="D180" s="219" t="s">
        <v>135</v>
      </c>
      <c r="E180" s="220" t="s">
        <v>859</v>
      </c>
      <c r="F180" s="221" t="s">
        <v>860</v>
      </c>
      <c r="G180" s="222" t="s">
        <v>181</v>
      </c>
      <c r="H180" s="223">
        <v>16.800000000000001</v>
      </c>
      <c r="I180" s="224"/>
      <c r="J180" s="225">
        <f>ROUND(I180*H180,2)</f>
        <v>0</v>
      </c>
      <c r="K180" s="221" t="s">
        <v>139</v>
      </c>
      <c r="L180" s="45"/>
      <c r="M180" s="226" t="s">
        <v>1</v>
      </c>
      <c r="N180" s="227" t="s">
        <v>41</v>
      </c>
      <c r="O180" s="92"/>
      <c r="P180" s="228">
        <f>O180*H180</f>
        <v>0</v>
      </c>
      <c r="Q180" s="228">
        <v>0.00016694</v>
      </c>
      <c r="R180" s="228">
        <f>Q180*H180</f>
        <v>0.0028045920000000003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140</v>
      </c>
      <c r="AT180" s="230" t="s">
        <v>135</v>
      </c>
      <c r="AU180" s="230" t="s">
        <v>86</v>
      </c>
      <c r="AY180" s="18" t="s">
        <v>133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84</v>
      </c>
      <c r="BK180" s="231">
        <f>ROUND(I180*H180,2)</f>
        <v>0</v>
      </c>
      <c r="BL180" s="18" t="s">
        <v>140</v>
      </c>
      <c r="BM180" s="230" t="s">
        <v>861</v>
      </c>
    </row>
    <row r="181" s="2" customFormat="1">
      <c r="A181" s="39"/>
      <c r="B181" s="40"/>
      <c r="C181" s="41"/>
      <c r="D181" s="232" t="s">
        <v>142</v>
      </c>
      <c r="E181" s="41"/>
      <c r="F181" s="233" t="s">
        <v>862</v>
      </c>
      <c r="G181" s="41"/>
      <c r="H181" s="41"/>
      <c r="I181" s="234"/>
      <c r="J181" s="41"/>
      <c r="K181" s="41"/>
      <c r="L181" s="45"/>
      <c r="M181" s="235"/>
      <c r="N181" s="236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142</v>
      </c>
      <c r="AU181" s="18" t="s">
        <v>86</v>
      </c>
    </row>
    <row r="182" s="13" customFormat="1">
      <c r="A182" s="13"/>
      <c r="B182" s="237"/>
      <c r="C182" s="238"/>
      <c r="D182" s="239" t="s">
        <v>144</v>
      </c>
      <c r="E182" s="240" t="s">
        <v>1</v>
      </c>
      <c r="F182" s="241" t="s">
        <v>863</v>
      </c>
      <c r="G182" s="238"/>
      <c r="H182" s="242">
        <v>16.800000000000001</v>
      </c>
      <c r="I182" s="243"/>
      <c r="J182" s="238"/>
      <c r="K182" s="238"/>
      <c r="L182" s="244"/>
      <c r="M182" s="245"/>
      <c r="N182" s="246"/>
      <c r="O182" s="246"/>
      <c r="P182" s="246"/>
      <c r="Q182" s="246"/>
      <c r="R182" s="246"/>
      <c r="S182" s="246"/>
      <c r="T182" s="24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8" t="s">
        <v>144</v>
      </c>
      <c r="AU182" s="248" t="s">
        <v>86</v>
      </c>
      <c r="AV182" s="13" t="s">
        <v>86</v>
      </c>
      <c r="AW182" s="13" t="s">
        <v>32</v>
      </c>
      <c r="AX182" s="13" t="s">
        <v>84</v>
      </c>
      <c r="AY182" s="248" t="s">
        <v>133</v>
      </c>
    </row>
    <row r="183" s="2" customFormat="1" ht="24.15" customHeight="1">
      <c r="A183" s="39"/>
      <c r="B183" s="40"/>
      <c r="C183" s="249" t="s">
        <v>249</v>
      </c>
      <c r="D183" s="249" t="s">
        <v>156</v>
      </c>
      <c r="E183" s="250" t="s">
        <v>864</v>
      </c>
      <c r="F183" s="251" t="s">
        <v>865</v>
      </c>
      <c r="G183" s="252" t="s">
        <v>181</v>
      </c>
      <c r="H183" s="253">
        <v>19.899999999999999</v>
      </c>
      <c r="I183" s="254"/>
      <c r="J183" s="255">
        <f>ROUND(I183*H183,2)</f>
        <v>0</v>
      </c>
      <c r="K183" s="251" t="s">
        <v>139</v>
      </c>
      <c r="L183" s="256"/>
      <c r="M183" s="257" t="s">
        <v>1</v>
      </c>
      <c r="N183" s="258" t="s">
        <v>41</v>
      </c>
      <c r="O183" s="92"/>
      <c r="P183" s="228">
        <f>O183*H183</f>
        <v>0</v>
      </c>
      <c r="Q183" s="228">
        <v>0.00029999999999999997</v>
      </c>
      <c r="R183" s="228">
        <f>Q183*H183</f>
        <v>0.0059699999999999987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159</v>
      </c>
      <c r="AT183" s="230" t="s">
        <v>156</v>
      </c>
      <c r="AU183" s="230" t="s">
        <v>86</v>
      </c>
      <c r="AY183" s="18" t="s">
        <v>133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84</v>
      </c>
      <c r="BK183" s="231">
        <f>ROUND(I183*H183,2)</f>
        <v>0</v>
      </c>
      <c r="BL183" s="18" t="s">
        <v>140</v>
      </c>
      <c r="BM183" s="230" t="s">
        <v>866</v>
      </c>
    </row>
    <row r="184" s="13" customFormat="1">
      <c r="A184" s="13"/>
      <c r="B184" s="237"/>
      <c r="C184" s="238"/>
      <c r="D184" s="239" t="s">
        <v>144</v>
      </c>
      <c r="E184" s="240" t="s">
        <v>1</v>
      </c>
      <c r="F184" s="241" t="s">
        <v>867</v>
      </c>
      <c r="G184" s="238"/>
      <c r="H184" s="242">
        <v>19.899999999999999</v>
      </c>
      <c r="I184" s="243"/>
      <c r="J184" s="238"/>
      <c r="K184" s="238"/>
      <c r="L184" s="244"/>
      <c r="M184" s="245"/>
      <c r="N184" s="246"/>
      <c r="O184" s="246"/>
      <c r="P184" s="246"/>
      <c r="Q184" s="246"/>
      <c r="R184" s="246"/>
      <c r="S184" s="246"/>
      <c r="T184" s="24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8" t="s">
        <v>144</v>
      </c>
      <c r="AU184" s="248" t="s">
        <v>86</v>
      </c>
      <c r="AV184" s="13" t="s">
        <v>86</v>
      </c>
      <c r="AW184" s="13" t="s">
        <v>32</v>
      </c>
      <c r="AX184" s="13" t="s">
        <v>84</v>
      </c>
      <c r="AY184" s="248" t="s">
        <v>133</v>
      </c>
    </row>
    <row r="185" s="2" customFormat="1" ht="16.5" customHeight="1">
      <c r="A185" s="39"/>
      <c r="B185" s="40"/>
      <c r="C185" s="219" t="s">
        <v>261</v>
      </c>
      <c r="D185" s="219" t="s">
        <v>135</v>
      </c>
      <c r="E185" s="220" t="s">
        <v>868</v>
      </c>
      <c r="F185" s="221" t="s">
        <v>869</v>
      </c>
      <c r="G185" s="222" t="s">
        <v>138</v>
      </c>
      <c r="H185" s="223">
        <v>0.72499999999999998</v>
      </c>
      <c r="I185" s="224"/>
      <c r="J185" s="225">
        <f>ROUND(I185*H185,2)</f>
        <v>0</v>
      </c>
      <c r="K185" s="221" t="s">
        <v>139</v>
      </c>
      <c r="L185" s="45"/>
      <c r="M185" s="226" t="s">
        <v>1</v>
      </c>
      <c r="N185" s="227" t="s">
        <v>41</v>
      </c>
      <c r="O185" s="92"/>
      <c r="P185" s="228">
        <f>O185*H185</f>
        <v>0</v>
      </c>
      <c r="Q185" s="228">
        <v>2.3010199999999998</v>
      </c>
      <c r="R185" s="228">
        <f>Q185*H185</f>
        <v>1.6682394999999999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140</v>
      </c>
      <c r="AT185" s="230" t="s">
        <v>135</v>
      </c>
      <c r="AU185" s="230" t="s">
        <v>86</v>
      </c>
      <c r="AY185" s="18" t="s">
        <v>133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84</v>
      </c>
      <c r="BK185" s="231">
        <f>ROUND(I185*H185,2)</f>
        <v>0</v>
      </c>
      <c r="BL185" s="18" t="s">
        <v>140</v>
      </c>
      <c r="BM185" s="230" t="s">
        <v>870</v>
      </c>
    </row>
    <row r="186" s="2" customFormat="1">
      <c r="A186" s="39"/>
      <c r="B186" s="40"/>
      <c r="C186" s="41"/>
      <c r="D186" s="232" t="s">
        <v>142</v>
      </c>
      <c r="E186" s="41"/>
      <c r="F186" s="233" t="s">
        <v>871</v>
      </c>
      <c r="G186" s="41"/>
      <c r="H186" s="41"/>
      <c r="I186" s="234"/>
      <c r="J186" s="41"/>
      <c r="K186" s="41"/>
      <c r="L186" s="45"/>
      <c r="M186" s="235"/>
      <c r="N186" s="236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142</v>
      </c>
      <c r="AU186" s="18" t="s">
        <v>86</v>
      </c>
    </row>
    <row r="187" s="13" customFormat="1">
      <c r="A187" s="13"/>
      <c r="B187" s="237"/>
      <c r="C187" s="238"/>
      <c r="D187" s="239" t="s">
        <v>144</v>
      </c>
      <c r="E187" s="240" t="s">
        <v>1</v>
      </c>
      <c r="F187" s="241" t="s">
        <v>872</v>
      </c>
      <c r="G187" s="238"/>
      <c r="H187" s="242">
        <v>0.72499999999999998</v>
      </c>
      <c r="I187" s="243"/>
      <c r="J187" s="238"/>
      <c r="K187" s="238"/>
      <c r="L187" s="244"/>
      <c r="M187" s="245"/>
      <c r="N187" s="246"/>
      <c r="O187" s="246"/>
      <c r="P187" s="246"/>
      <c r="Q187" s="246"/>
      <c r="R187" s="246"/>
      <c r="S187" s="246"/>
      <c r="T187" s="24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8" t="s">
        <v>144</v>
      </c>
      <c r="AU187" s="248" t="s">
        <v>86</v>
      </c>
      <c r="AV187" s="13" t="s">
        <v>86</v>
      </c>
      <c r="AW187" s="13" t="s">
        <v>32</v>
      </c>
      <c r="AX187" s="13" t="s">
        <v>84</v>
      </c>
      <c r="AY187" s="248" t="s">
        <v>133</v>
      </c>
    </row>
    <row r="188" s="2" customFormat="1" ht="24.15" customHeight="1">
      <c r="A188" s="39"/>
      <c r="B188" s="40"/>
      <c r="C188" s="219" t="s">
        <v>267</v>
      </c>
      <c r="D188" s="219" t="s">
        <v>135</v>
      </c>
      <c r="E188" s="220" t="s">
        <v>873</v>
      </c>
      <c r="F188" s="221" t="s">
        <v>874</v>
      </c>
      <c r="G188" s="222" t="s">
        <v>188</v>
      </c>
      <c r="H188" s="223">
        <v>8.4000000000000004</v>
      </c>
      <c r="I188" s="224"/>
      <c r="J188" s="225">
        <f>ROUND(I188*H188,2)</f>
        <v>0</v>
      </c>
      <c r="K188" s="221" t="s">
        <v>139</v>
      </c>
      <c r="L188" s="45"/>
      <c r="M188" s="226" t="s">
        <v>1</v>
      </c>
      <c r="N188" s="227" t="s">
        <v>41</v>
      </c>
      <c r="O188" s="92"/>
      <c r="P188" s="228">
        <f>O188*H188</f>
        <v>0</v>
      </c>
      <c r="Q188" s="228">
        <v>0.00048959999999999997</v>
      </c>
      <c r="R188" s="228">
        <f>Q188*H188</f>
        <v>0.0041126399999999999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140</v>
      </c>
      <c r="AT188" s="230" t="s">
        <v>135</v>
      </c>
      <c r="AU188" s="230" t="s">
        <v>86</v>
      </c>
      <c r="AY188" s="18" t="s">
        <v>133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84</v>
      </c>
      <c r="BK188" s="231">
        <f>ROUND(I188*H188,2)</f>
        <v>0</v>
      </c>
      <c r="BL188" s="18" t="s">
        <v>140</v>
      </c>
      <c r="BM188" s="230" t="s">
        <v>875</v>
      </c>
    </row>
    <row r="189" s="2" customFormat="1">
      <c r="A189" s="39"/>
      <c r="B189" s="40"/>
      <c r="C189" s="41"/>
      <c r="D189" s="232" t="s">
        <v>142</v>
      </c>
      <c r="E189" s="41"/>
      <c r="F189" s="233" t="s">
        <v>876</v>
      </c>
      <c r="G189" s="41"/>
      <c r="H189" s="41"/>
      <c r="I189" s="234"/>
      <c r="J189" s="41"/>
      <c r="K189" s="41"/>
      <c r="L189" s="45"/>
      <c r="M189" s="235"/>
      <c r="N189" s="236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142</v>
      </c>
      <c r="AU189" s="18" t="s">
        <v>86</v>
      </c>
    </row>
    <row r="190" s="13" customFormat="1">
      <c r="A190" s="13"/>
      <c r="B190" s="237"/>
      <c r="C190" s="238"/>
      <c r="D190" s="239" t="s">
        <v>144</v>
      </c>
      <c r="E190" s="240" t="s">
        <v>1</v>
      </c>
      <c r="F190" s="241" t="s">
        <v>877</v>
      </c>
      <c r="G190" s="238"/>
      <c r="H190" s="242">
        <v>8.4000000000000004</v>
      </c>
      <c r="I190" s="243"/>
      <c r="J190" s="238"/>
      <c r="K190" s="238"/>
      <c r="L190" s="244"/>
      <c r="M190" s="245"/>
      <c r="N190" s="246"/>
      <c r="O190" s="246"/>
      <c r="P190" s="246"/>
      <c r="Q190" s="246"/>
      <c r="R190" s="246"/>
      <c r="S190" s="246"/>
      <c r="T190" s="24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8" t="s">
        <v>144</v>
      </c>
      <c r="AU190" s="248" t="s">
        <v>86</v>
      </c>
      <c r="AV190" s="13" t="s">
        <v>86</v>
      </c>
      <c r="AW190" s="13" t="s">
        <v>32</v>
      </c>
      <c r="AX190" s="13" t="s">
        <v>84</v>
      </c>
      <c r="AY190" s="248" t="s">
        <v>133</v>
      </c>
    </row>
    <row r="191" s="2" customFormat="1" ht="16.5" customHeight="1">
      <c r="A191" s="39"/>
      <c r="B191" s="40"/>
      <c r="C191" s="219" t="s">
        <v>273</v>
      </c>
      <c r="D191" s="219" t="s">
        <v>135</v>
      </c>
      <c r="E191" s="220" t="s">
        <v>878</v>
      </c>
      <c r="F191" s="221" t="s">
        <v>879</v>
      </c>
      <c r="G191" s="222" t="s">
        <v>138</v>
      </c>
      <c r="H191" s="223">
        <v>1.371</v>
      </c>
      <c r="I191" s="224"/>
      <c r="J191" s="225">
        <f>ROUND(I191*H191,2)</f>
        <v>0</v>
      </c>
      <c r="K191" s="221" t="s">
        <v>139</v>
      </c>
      <c r="L191" s="45"/>
      <c r="M191" s="226" t="s">
        <v>1</v>
      </c>
      <c r="N191" s="227" t="s">
        <v>41</v>
      </c>
      <c r="O191" s="92"/>
      <c r="P191" s="228">
        <f>O191*H191</f>
        <v>0</v>
      </c>
      <c r="Q191" s="228">
        <v>2.3010222040000001</v>
      </c>
      <c r="R191" s="228">
        <f>Q191*H191</f>
        <v>3.1547014416840002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140</v>
      </c>
      <c r="AT191" s="230" t="s">
        <v>135</v>
      </c>
      <c r="AU191" s="230" t="s">
        <v>86</v>
      </c>
      <c r="AY191" s="18" t="s">
        <v>133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84</v>
      </c>
      <c r="BK191" s="231">
        <f>ROUND(I191*H191,2)</f>
        <v>0</v>
      </c>
      <c r="BL191" s="18" t="s">
        <v>140</v>
      </c>
      <c r="BM191" s="230" t="s">
        <v>880</v>
      </c>
    </row>
    <row r="192" s="2" customFormat="1">
      <c r="A192" s="39"/>
      <c r="B192" s="40"/>
      <c r="C192" s="41"/>
      <c r="D192" s="232" t="s">
        <v>142</v>
      </c>
      <c r="E192" s="41"/>
      <c r="F192" s="233" t="s">
        <v>881</v>
      </c>
      <c r="G192" s="41"/>
      <c r="H192" s="41"/>
      <c r="I192" s="234"/>
      <c r="J192" s="41"/>
      <c r="K192" s="41"/>
      <c r="L192" s="45"/>
      <c r="M192" s="235"/>
      <c r="N192" s="236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142</v>
      </c>
      <c r="AU192" s="18" t="s">
        <v>86</v>
      </c>
    </row>
    <row r="193" s="13" customFormat="1">
      <c r="A193" s="13"/>
      <c r="B193" s="237"/>
      <c r="C193" s="238"/>
      <c r="D193" s="239" t="s">
        <v>144</v>
      </c>
      <c r="E193" s="240" t="s">
        <v>1</v>
      </c>
      <c r="F193" s="241" t="s">
        <v>882</v>
      </c>
      <c r="G193" s="238"/>
      <c r="H193" s="242">
        <v>1.371</v>
      </c>
      <c r="I193" s="243"/>
      <c r="J193" s="238"/>
      <c r="K193" s="238"/>
      <c r="L193" s="244"/>
      <c r="M193" s="245"/>
      <c r="N193" s="246"/>
      <c r="O193" s="246"/>
      <c r="P193" s="246"/>
      <c r="Q193" s="246"/>
      <c r="R193" s="246"/>
      <c r="S193" s="246"/>
      <c r="T193" s="247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8" t="s">
        <v>144</v>
      </c>
      <c r="AU193" s="248" t="s">
        <v>86</v>
      </c>
      <c r="AV193" s="13" t="s">
        <v>86</v>
      </c>
      <c r="AW193" s="13" t="s">
        <v>32</v>
      </c>
      <c r="AX193" s="13" t="s">
        <v>84</v>
      </c>
      <c r="AY193" s="248" t="s">
        <v>133</v>
      </c>
    </row>
    <row r="194" s="2" customFormat="1" ht="24.15" customHeight="1">
      <c r="A194" s="39"/>
      <c r="B194" s="40"/>
      <c r="C194" s="219" t="s">
        <v>279</v>
      </c>
      <c r="D194" s="219" t="s">
        <v>135</v>
      </c>
      <c r="E194" s="220" t="s">
        <v>883</v>
      </c>
      <c r="F194" s="221" t="s">
        <v>884</v>
      </c>
      <c r="G194" s="222" t="s">
        <v>138</v>
      </c>
      <c r="H194" s="223">
        <v>2.5550000000000002</v>
      </c>
      <c r="I194" s="224"/>
      <c r="J194" s="225">
        <f>ROUND(I194*H194,2)</f>
        <v>0</v>
      </c>
      <c r="K194" s="221" t="s">
        <v>139</v>
      </c>
      <c r="L194" s="45"/>
      <c r="M194" s="226" t="s">
        <v>1</v>
      </c>
      <c r="N194" s="227" t="s">
        <v>41</v>
      </c>
      <c r="O194" s="92"/>
      <c r="P194" s="228">
        <f>O194*H194</f>
        <v>0</v>
      </c>
      <c r="Q194" s="228">
        <v>2.5018722040000001</v>
      </c>
      <c r="R194" s="228">
        <f>Q194*H194</f>
        <v>6.3922834812200007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140</v>
      </c>
      <c r="AT194" s="230" t="s">
        <v>135</v>
      </c>
      <c r="AU194" s="230" t="s">
        <v>86</v>
      </c>
      <c r="AY194" s="18" t="s">
        <v>133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84</v>
      </c>
      <c r="BK194" s="231">
        <f>ROUND(I194*H194,2)</f>
        <v>0</v>
      </c>
      <c r="BL194" s="18" t="s">
        <v>140</v>
      </c>
      <c r="BM194" s="230" t="s">
        <v>885</v>
      </c>
    </row>
    <row r="195" s="2" customFormat="1">
      <c r="A195" s="39"/>
      <c r="B195" s="40"/>
      <c r="C195" s="41"/>
      <c r="D195" s="232" t="s">
        <v>142</v>
      </c>
      <c r="E195" s="41"/>
      <c r="F195" s="233" t="s">
        <v>886</v>
      </c>
      <c r="G195" s="41"/>
      <c r="H195" s="41"/>
      <c r="I195" s="234"/>
      <c r="J195" s="41"/>
      <c r="K195" s="41"/>
      <c r="L195" s="45"/>
      <c r="M195" s="235"/>
      <c r="N195" s="236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142</v>
      </c>
      <c r="AU195" s="18" t="s">
        <v>86</v>
      </c>
    </row>
    <row r="196" s="13" customFormat="1">
      <c r="A196" s="13"/>
      <c r="B196" s="237"/>
      <c r="C196" s="238"/>
      <c r="D196" s="239" t="s">
        <v>144</v>
      </c>
      <c r="E196" s="240" t="s">
        <v>1</v>
      </c>
      <c r="F196" s="241" t="s">
        <v>887</v>
      </c>
      <c r="G196" s="238"/>
      <c r="H196" s="242">
        <v>2.5550000000000002</v>
      </c>
      <c r="I196" s="243"/>
      <c r="J196" s="238"/>
      <c r="K196" s="238"/>
      <c r="L196" s="244"/>
      <c r="M196" s="245"/>
      <c r="N196" s="246"/>
      <c r="O196" s="246"/>
      <c r="P196" s="246"/>
      <c r="Q196" s="246"/>
      <c r="R196" s="246"/>
      <c r="S196" s="246"/>
      <c r="T196" s="24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8" t="s">
        <v>144</v>
      </c>
      <c r="AU196" s="248" t="s">
        <v>86</v>
      </c>
      <c r="AV196" s="13" t="s">
        <v>86</v>
      </c>
      <c r="AW196" s="13" t="s">
        <v>32</v>
      </c>
      <c r="AX196" s="13" t="s">
        <v>84</v>
      </c>
      <c r="AY196" s="248" t="s">
        <v>133</v>
      </c>
    </row>
    <row r="197" s="2" customFormat="1" ht="16.5" customHeight="1">
      <c r="A197" s="39"/>
      <c r="B197" s="40"/>
      <c r="C197" s="219" t="s">
        <v>7</v>
      </c>
      <c r="D197" s="219" t="s">
        <v>135</v>
      </c>
      <c r="E197" s="220" t="s">
        <v>888</v>
      </c>
      <c r="F197" s="221" t="s">
        <v>889</v>
      </c>
      <c r="G197" s="222" t="s">
        <v>181</v>
      </c>
      <c r="H197" s="223">
        <v>4.0359999999999996</v>
      </c>
      <c r="I197" s="224"/>
      <c r="J197" s="225">
        <f>ROUND(I197*H197,2)</f>
        <v>0</v>
      </c>
      <c r="K197" s="221" t="s">
        <v>139</v>
      </c>
      <c r="L197" s="45"/>
      <c r="M197" s="226" t="s">
        <v>1</v>
      </c>
      <c r="N197" s="227" t="s">
        <v>41</v>
      </c>
      <c r="O197" s="92"/>
      <c r="P197" s="228">
        <f>O197*H197</f>
        <v>0</v>
      </c>
      <c r="Q197" s="228">
        <v>0.0026919000000000001</v>
      </c>
      <c r="R197" s="228">
        <f>Q197*H197</f>
        <v>0.010864508399999999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140</v>
      </c>
      <c r="AT197" s="230" t="s">
        <v>135</v>
      </c>
      <c r="AU197" s="230" t="s">
        <v>86</v>
      </c>
      <c r="AY197" s="18" t="s">
        <v>133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84</v>
      </c>
      <c r="BK197" s="231">
        <f>ROUND(I197*H197,2)</f>
        <v>0</v>
      </c>
      <c r="BL197" s="18" t="s">
        <v>140</v>
      </c>
      <c r="BM197" s="230" t="s">
        <v>890</v>
      </c>
    </row>
    <row r="198" s="2" customFormat="1">
      <c r="A198" s="39"/>
      <c r="B198" s="40"/>
      <c r="C198" s="41"/>
      <c r="D198" s="232" t="s">
        <v>142</v>
      </c>
      <c r="E198" s="41"/>
      <c r="F198" s="233" t="s">
        <v>891</v>
      </c>
      <c r="G198" s="41"/>
      <c r="H198" s="41"/>
      <c r="I198" s="234"/>
      <c r="J198" s="41"/>
      <c r="K198" s="41"/>
      <c r="L198" s="45"/>
      <c r="M198" s="235"/>
      <c r="N198" s="236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142</v>
      </c>
      <c r="AU198" s="18" t="s">
        <v>86</v>
      </c>
    </row>
    <row r="199" s="13" customFormat="1">
      <c r="A199" s="13"/>
      <c r="B199" s="237"/>
      <c r="C199" s="238"/>
      <c r="D199" s="239" t="s">
        <v>144</v>
      </c>
      <c r="E199" s="240" t="s">
        <v>1</v>
      </c>
      <c r="F199" s="241" t="s">
        <v>892</v>
      </c>
      <c r="G199" s="238"/>
      <c r="H199" s="242">
        <v>2.1299999999999999</v>
      </c>
      <c r="I199" s="243"/>
      <c r="J199" s="238"/>
      <c r="K199" s="238"/>
      <c r="L199" s="244"/>
      <c r="M199" s="245"/>
      <c r="N199" s="246"/>
      <c r="O199" s="246"/>
      <c r="P199" s="246"/>
      <c r="Q199" s="246"/>
      <c r="R199" s="246"/>
      <c r="S199" s="246"/>
      <c r="T199" s="24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8" t="s">
        <v>144</v>
      </c>
      <c r="AU199" s="248" t="s">
        <v>86</v>
      </c>
      <c r="AV199" s="13" t="s">
        <v>86</v>
      </c>
      <c r="AW199" s="13" t="s">
        <v>32</v>
      </c>
      <c r="AX199" s="13" t="s">
        <v>76</v>
      </c>
      <c r="AY199" s="248" t="s">
        <v>133</v>
      </c>
    </row>
    <row r="200" s="13" customFormat="1">
      <c r="A200" s="13"/>
      <c r="B200" s="237"/>
      <c r="C200" s="238"/>
      <c r="D200" s="239" t="s">
        <v>144</v>
      </c>
      <c r="E200" s="240" t="s">
        <v>1</v>
      </c>
      <c r="F200" s="241" t="s">
        <v>893</v>
      </c>
      <c r="G200" s="238"/>
      <c r="H200" s="242">
        <v>1.9059999999999999</v>
      </c>
      <c r="I200" s="243"/>
      <c r="J200" s="238"/>
      <c r="K200" s="238"/>
      <c r="L200" s="244"/>
      <c r="M200" s="245"/>
      <c r="N200" s="246"/>
      <c r="O200" s="246"/>
      <c r="P200" s="246"/>
      <c r="Q200" s="246"/>
      <c r="R200" s="246"/>
      <c r="S200" s="246"/>
      <c r="T200" s="24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8" t="s">
        <v>144</v>
      </c>
      <c r="AU200" s="248" t="s">
        <v>86</v>
      </c>
      <c r="AV200" s="13" t="s">
        <v>86</v>
      </c>
      <c r="AW200" s="13" t="s">
        <v>32</v>
      </c>
      <c r="AX200" s="13" t="s">
        <v>76</v>
      </c>
      <c r="AY200" s="248" t="s">
        <v>133</v>
      </c>
    </row>
    <row r="201" s="15" customFormat="1">
      <c r="A201" s="15"/>
      <c r="B201" s="270"/>
      <c r="C201" s="271"/>
      <c r="D201" s="239" t="s">
        <v>144</v>
      </c>
      <c r="E201" s="272" t="s">
        <v>1</v>
      </c>
      <c r="F201" s="273" t="s">
        <v>248</v>
      </c>
      <c r="G201" s="271"/>
      <c r="H201" s="274">
        <v>4.0359999999999996</v>
      </c>
      <c r="I201" s="275"/>
      <c r="J201" s="271"/>
      <c r="K201" s="271"/>
      <c r="L201" s="276"/>
      <c r="M201" s="277"/>
      <c r="N201" s="278"/>
      <c r="O201" s="278"/>
      <c r="P201" s="278"/>
      <c r="Q201" s="278"/>
      <c r="R201" s="278"/>
      <c r="S201" s="278"/>
      <c r="T201" s="279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80" t="s">
        <v>144</v>
      </c>
      <c r="AU201" s="280" t="s">
        <v>86</v>
      </c>
      <c r="AV201" s="15" t="s">
        <v>140</v>
      </c>
      <c r="AW201" s="15" t="s">
        <v>32</v>
      </c>
      <c r="AX201" s="15" t="s">
        <v>84</v>
      </c>
      <c r="AY201" s="280" t="s">
        <v>133</v>
      </c>
    </row>
    <row r="202" s="2" customFormat="1" ht="16.5" customHeight="1">
      <c r="A202" s="39"/>
      <c r="B202" s="40"/>
      <c r="C202" s="219" t="s">
        <v>288</v>
      </c>
      <c r="D202" s="219" t="s">
        <v>135</v>
      </c>
      <c r="E202" s="220" t="s">
        <v>894</v>
      </c>
      <c r="F202" s="221" t="s">
        <v>895</v>
      </c>
      <c r="G202" s="222" t="s">
        <v>181</v>
      </c>
      <c r="H202" s="223">
        <v>4.0359999999999996</v>
      </c>
      <c r="I202" s="224"/>
      <c r="J202" s="225">
        <f>ROUND(I202*H202,2)</f>
        <v>0</v>
      </c>
      <c r="K202" s="221" t="s">
        <v>139</v>
      </c>
      <c r="L202" s="45"/>
      <c r="M202" s="226" t="s">
        <v>1</v>
      </c>
      <c r="N202" s="227" t="s">
        <v>41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140</v>
      </c>
      <c r="AT202" s="230" t="s">
        <v>135</v>
      </c>
      <c r="AU202" s="230" t="s">
        <v>86</v>
      </c>
      <c r="AY202" s="18" t="s">
        <v>133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84</v>
      </c>
      <c r="BK202" s="231">
        <f>ROUND(I202*H202,2)</f>
        <v>0</v>
      </c>
      <c r="BL202" s="18" t="s">
        <v>140</v>
      </c>
      <c r="BM202" s="230" t="s">
        <v>896</v>
      </c>
    </row>
    <row r="203" s="2" customFormat="1">
      <c r="A203" s="39"/>
      <c r="B203" s="40"/>
      <c r="C203" s="41"/>
      <c r="D203" s="232" t="s">
        <v>142</v>
      </c>
      <c r="E203" s="41"/>
      <c r="F203" s="233" t="s">
        <v>897</v>
      </c>
      <c r="G203" s="41"/>
      <c r="H203" s="41"/>
      <c r="I203" s="234"/>
      <c r="J203" s="41"/>
      <c r="K203" s="41"/>
      <c r="L203" s="45"/>
      <c r="M203" s="235"/>
      <c r="N203" s="236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142</v>
      </c>
      <c r="AU203" s="18" t="s">
        <v>86</v>
      </c>
    </row>
    <row r="204" s="2" customFormat="1" ht="33" customHeight="1">
      <c r="A204" s="39"/>
      <c r="B204" s="40"/>
      <c r="C204" s="219" t="s">
        <v>293</v>
      </c>
      <c r="D204" s="219" t="s">
        <v>135</v>
      </c>
      <c r="E204" s="220" t="s">
        <v>898</v>
      </c>
      <c r="F204" s="221" t="s">
        <v>899</v>
      </c>
      <c r="G204" s="222" t="s">
        <v>181</v>
      </c>
      <c r="H204" s="223">
        <v>7.3840000000000003</v>
      </c>
      <c r="I204" s="224"/>
      <c r="J204" s="225">
        <f>ROUND(I204*H204,2)</f>
        <v>0</v>
      </c>
      <c r="K204" s="221" t="s">
        <v>139</v>
      </c>
      <c r="L204" s="45"/>
      <c r="M204" s="226" t="s">
        <v>1</v>
      </c>
      <c r="N204" s="227" t="s">
        <v>41</v>
      </c>
      <c r="O204" s="92"/>
      <c r="P204" s="228">
        <f>O204*H204</f>
        <v>0</v>
      </c>
      <c r="Q204" s="228">
        <v>0.47737879999999999</v>
      </c>
      <c r="R204" s="228">
        <f>Q204*H204</f>
        <v>3.5249650591999999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140</v>
      </c>
      <c r="AT204" s="230" t="s">
        <v>135</v>
      </c>
      <c r="AU204" s="230" t="s">
        <v>86</v>
      </c>
      <c r="AY204" s="18" t="s">
        <v>133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84</v>
      </c>
      <c r="BK204" s="231">
        <f>ROUND(I204*H204,2)</f>
        <v>0</v>
      </c>
      <c r="BL204" s="18" t="s">
        <v>140</v>
      </c>
      <c r="BM204" s="230" t="s">
        <v>900</v>
      </c>
    </row>
    <row r="205" s="2" customFormat="1">
      <c r="A205" s="39"/>
      <c r="B205" s="40"/>
      <c r="C205" s="41"/>
      <c r="D205" s="232" t="s">
        <v>142</v>
      </c>
      <c r="E205" s="41"/>
      <c r="F205" s="233" t="s">
        <v>901</v>
      </c>
      <c r="G205" s="41"/>
      <c r="H205" s="41"/>
      <c r="I205" s="234"/>
      <c r="J205" s="41"/>
      <c r="K205" s="41"/>
      <c r="L205" s="45"/>
      <c r="M205" s="235"/>
      <c r="N205" s="236"/>
      <c r="O205" s="92"/>
      <c r="P205" s="92"/>
      <c r="Q205" s="92"/>
      <c r="R205" s="92"/>
      <c r="S205" s="92"/>
      <c r="T205" s="93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142</v>
      </c>
      <c r="AU205" s="18" t="s">
        <v>86</v>
      </c>
    </row>
    <row r="206" s="13" customFormat="1">
      <c r="A206" s="13"/>
      <c r="B206" s="237"/>
      <c r="C206" s="238"/>
      <c r="D206" s="239" t="s">
        <v>144</v>
      </c>
      <c r="E206" s="240" t="s">
        <v>1</v>
      </c>
      <c r="F206" s="241" t="s">
        <v>902</v>
      </c>
      <c r="G206" s="238"/>
      <c r="H206" s="242">
        <v>3.9340000000000002</v>
      </c>
      <c r="I206" s="243"/>
      <c r="J206" s="238"/>
      <c r="K206" s="238"/>
      <c r="L206" s="244"/>
      <c r="M206" s="245"/>
      <c r="N206" s="246"/>
      <c r="O206" s="246"/>
      <c r="P206" s="246"/>
      <c r="Q206" s="246"/>
      <c r="R206" s="246"/>
      <c r="S206" s="246"/>
      <c r="T206" s="24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8" t="s">
        <v>144</v>
      </c>
      <c r="AU206" s="248" t="s">
        <v>86</v>
      </c>
      <c r="AV206" s="13" t="s">
        <v>86</v>
      </c>
      <c r="AW206" s="13" t="s">
        <v>32</v>
      </c>
      <c r="AX206" s="13" t="s">
        <v>76</v>
      </c>
      <c r="AY206" s="248" t="s">
        <v>133</v>
      </c>
    </row>
    <row r="207" s="13" customFormat="1">
      <c r="A207" s="13"/>
      <c r="B207" s="237"/>
      <c r="C207" s="238"/>
      <c r="D207" s="239" t="s">
        <v>144</v>
      </c>
      <c r="E207" s="240" t="s">
        <v>1</v>
      </c>
      <c r="F207" s="241" t="s">
        <v>903</v>
      </c>
      <c r="G207" s="238"/>
      <c r="H207" s="242">
        <v>3.4500000000000002</v>
      </c>
      <c r="I207" s="243"/>
      <c r="J207" s="238"/>
      <c r="K207" s="238"/>
      <c r="L207" s="244"/>
      <c r="M207" s="245"/>
      <c r="N207" s="246"/>
      <c r="O207" s="246"/>
      <c r="P207" s="246"/>
      <c r="Q207" s="246"/>
      <c r="R207" s="246"/>
      <c r="S207" s="246"/>
      <c r="T207" s="24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8" t="s">
        <v>144</v>
      </c>
      <c r="AU207" s="248" t="s">
        <v>86</v>
      </c>
      <c r="AV207" s="13" t="s">
        <v>86</v>
      </c>
      <c r="AW207" s="13" t="s">
        <v>32</v>
      </c>
      <c r="AX207" s="13" t="s">
        <v>76</v>
      </c>
      <c r="AY207" s="248" t="s">
        <v>133</v>
      </c>
    </row>
    <row r="208" s="15" customFormat="1">
      <c r="A208" s="15"/>
      <c r="B208" s="270"/>
      <c r="C208" s="271"/>
      <c r="D208" s="239" t="s">
        <v>144</v>
      </c>
      <c r="E208" s="272" t="s">
        <v>1</v>
      </c>
      <c r="F208" s="273" t="s">
        <v>248</v>
      </c>
      <c r="G208" s="271"/>
      <c r="H208" s="274">
        <v>7.3840000000000003</v>
      </c>
      <c r="I208" s="275"/>
      <c r="J208" s="271"/>
      <c r="K208" s="271"/>
      <c r="L208" s="276"/>
      <c r="M208" s="277"/>
      <c r="N208" s="278"/>
      <c r="O208" s="278"/>
      <c r="P208" s="278"/>
      <c r="Q208" s="278"/>
      <c r="R208" s="278"/>
      <c r="S208" s="278"/>
      <c r="T208" s="279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80" t="s">
        <v>144</v>
      </c>
      <c r="AU208" s="280" t="s">
        <v>86</v>
      </c>
      <c r="AV208" s="15" t="s">
        <v>140</v>
      </c>
      <c r="AW208" s="15" t="s">
        <v>32</v>
      </c>
      <c r="AX208" s="15" t="s">
        <v>84</v>
      </c>
      <c r="AY208" s="280" t="s">
        <v>133</v>
      </c>
    </row>
    <row r="209" s="12" customFormat="1" ht="22.8" customHeight="1">
      <c r="A209" s="12"/>
      <c r="B209" s="203"/>
      <c r="C209" s="204"/>
      <c r="D209" s="205" t="s">
        <v>75</v>
      </c>
      <c r="E209" s="217" t="s">
        <v>150</v>
      </c>
      <c r="F209" s="217" t="s">
        <v>184</v>
      </c>
      <c r="G209" s="204"/>
      <c r="H209" s="204"/>
      <c r="I209" s="207"/>
      <c r="J209" s="218">
        <f>BK209</f>
        <v>0</v>
      </c>
      <c r="K209" s="204"/>
      <c r="L209" s="209"/>
      <c r="M209" s="210"/>
      <c r="N209" s="211"/>
      <c r="O209" s="211"/>
      <c r="P209" s="212">
        <f>SUM(P210:P228)</f>
        <v>0</v>
      </c>
      <c r="Q209" s="211"/>
      <c r="R209" s="212">
        <f>SUM(R210:R228)</f>
        <v>10.453786517199999</v>
      </c>
      <c r="S209" s="211"/>
      <c r="T209" s="213">
        <f>SUM(T210:T228)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4" t="s">
        <v>84</v>
      </c>
      <c r="AT209" s="215" t="s">
        <v>75</v>
      </c>
      <c r="AU209" s="215" t="s">
        <v>84</v>
      </c>
      <c r="AY209" s="214" t="s">
        <v>133</v>
      </c>
      <c r="BK209" s="216">
        <f>SUM(BK210:BK228)</f>
        <v>0</v>
      </c>
    </row>
    <row r="210" s="2" customFormat="1" ht="33" customHeight="1">
      <c r="A210" s="39"/>
      <c r="B210" s="40"/>
      <c r="C210" s="219" t="s">
        <v>298</v>
      </c>
      <c r="D210" s="219" t="s">
        <v>135</v>
      </c>
      <c r="E210" s="220" t="s">
        <v>904</v>
      </c>
      <c r="F210" s="221" t="s">
        <v>905</v>
      </c>
      <c r="G210" s="222" t="s">
        <v>188</v>
      </c>
      <c r="H210" s="223">
        <v>0.59999999999999998</v>
      </c>
      <c r="I210" s="224"/>
      <c r="J210" s="225">
        <f>ROUND(I210*H210,2)</f>
        <v>0</v>
      </c>
      <c r="K210" s="221" t="s">
        <v>139</v>
      </c>
      <c r="L210" s="45"/>
      <c r="M210" s="226" t="s">
        <v>1</v>
      </c>
      <c r="N210" s="227" t="s">
        <v>41</v>
      </c>
      <c r="O210" s="92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140</v>
      </c>
      <c r="AT210" s="230" t="s">
        <v>135</v>
      </c>
      <c r="AU210" s="230" t="s">
        <v>86</v>
      </c>
      <c r="AY210" s="18" t="s">
        <v>133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84</v>
      </c>
      <c r="BK210" s="231">
        <f>ROUND(I210*H210,2)</f>
        <v>0</v>
      </c>
      <c r="BL210" s="18" t="s">
        <v>140</v>
      </c>
      <c r="BM210" s="230" t="s">
        <v>906</v>
      </c>
    </row>
    <row r="211" s="2" customFormat="1">
      <c r="A211" s="39"/>
      <c r="B211" s="40"/>
      <c r="C211" s="41"/>
      <c r="D211" s="232" t="s">
        <v>142</v>
      </c>
      <c r="E211" s="41"/>
      <c r="F211" s="233" t="s">
        <v>907</v>
      </c>
      <c r="G211" s="41"/>
      <c r="H211" s="41"/>
      <c r="I211" s="234"/>
      <c r="J211" s="41"/>
      <c r="K211" s="41"/>
      <c r="L211" s="45"/>
      <c r="M211" s="235"/>
      <c r="N211" s="236"/>
      <c r="O211" s="92"/>
      <c r="P211" s="92"/>
      <c r="Q211" s="92"/>
      <c r="R211" s="92"/>
      <c r="S211" s="92"/>
      <c r="T211" s="93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142</v>
      </c>
      <c r="AU211" s="18" t="s">
        <v>86</v>
      </c>
    </row>
    <row r="212" s="13" customFormat="1">
      <c r="A212" s="13"/>
      <c r="B212" s="237"/>
      <c r="C212" s="238"/>
      <c r="D212" s="239" t="s">
        <v>144</v>
      </c>
      <c r="E212" s="240" t="s">
        <v>1</v>
      </c>
      <c r="F212" s="241" t="s">
        <v>908</v>
      </c>
      <c r="G212" s="238"/>
      <c r="H212" s="242">
        <v>0.59999999999999998</v>
      </c>
      <c r="I212" s="243"/>
      <c r="J212" s="238"/>
      <c r="K212" s="238"/>
      <c r="L212" s="244"/>
      <c r="M212" s="245"/>
      <c r="N212" s="246"/>
      <c r="O212" s="246"/>
      <c r="P212" s="246"/>
      <c r="Q212" s="246"/>
      <c r="R212" s="246"/>
      <c r="S212" s="246"/>
      <c r="T212" s="24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8" t="s">
        <v>144</v>
      </c>
      <c r="AU212" s="248" t="s">
        <v>86</v>
      </c>
      <c r="AV212" s="13" t="s">
        <v>86</v>
      </c>
      <c r="AW212" s="13" t="s">
        <v>32</v>
      </c>
      <c r="AX212" s="13" t="s">
        <v>84</v>
      </c>
      <c r="AY212" s="248" t="s">
        <v>133</v>
      </c>
    </row>
    <row r="213" s="2" customFormat="1" ht="16.5" customHeight="1">
      <c r="A213" s="39"/>
      <c r="B213" s="40"/>
      <c r="C213" s="249" t="s">
        <v>303</v>
      </c>
      <c r="D213" s="249" t="s">
        <v>156</v>
      </c>
      <c r="E213" s="250" t="s">
        <v>909</v>
      </c>
      <c r="F213" s="251" t="s">
        <v>910</v>
      </c>
      <c r="G213" s="252" t="s">
        <v>188</v>
      </c>
      <c r="H213" s="253">
        <v>0.66000000000000003</v>
      </c>
      <c r="I213" s="254"/>
      <c r="J213" s="255">
        <f>ROUND(I213*H213,2)</f>
        <v>0</v>
      </c>
      <c r="K213" s="251" t="s">
        <v>139</v>
      </c>
      <c r="L213" s="256"/>
      <c r="M213" s="257" t="s">
        <v>1</v>
      </c>
      <c r="N213" s="258" t="s">
        <v>41</v>
      </c>
      <c r="O213" s="92"/>
      <c r="P213" s="228">
        <f>O213*H213</f>
        <v>0</v>
      </c>
      <c r="Q213" s="228">
        <v>0.0032000000000000002</v>
      </c>
      <c r="R213" s="228">
        <f>Q213*H213</f>
        <v>0.0021120000000000002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159</v>
      </c>
      <c r="AT213" s="230" t="s">
        <v>156</v>
      </c>
      <c r="AU213" s="230" t="s">
        <v>86</v>
      </c>
      <c r="AY213" s="18" t="s">
        <v>133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84</v>
      </c>
      <c r="BK213" s="231">
        <f>ROUND(I213*H213,2)</f>
        <v>0</v>
      </c>
      <c r="BL213" s="18" t="s">
        <v>140</v>
      </c>
      <c r="BM213" s="230" t="s">
        <v>911</v>
      </c>
    </row>
    <row r="214" s="13" customFormat="1">
      <c r="A214" s="13"/>
      <c r="B214" s="237"/>
      <c r="C214" s="238"/>
      <c r="D214" s="239" t="s">
        <v>144</v>
      </c>
      <c r="E214" s="240" t="s">
        <v>1</v>
      </c>
      <c r="F214" s="241" t="s">
        <v>912</v>
      </c>
      <c r="G214" s="238"/>
      <c r="H214" s="242">
        <v>0.66000000000000003</v>
      </c>
      <c r="I214" s="243"/>
      <c r="J214" s="238"/>
      <c r="K214" s="238"/>
      <c r="L214" s="244"/>
      <c r="M214" s="245"/>
      <c r="N214" s="246"/>
      <c r="O214" s="246"/>
      <c r="P214" s="246"/>
      <c r="Q214" s="246"/>
      <c r="R214" s="246"/>
      <c r="S214" s="246"/>
      <c r="T214" s="24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8" t="s">
        <v>144</v>
      </c>
      <c r="AU214" s="248" t="s">
        <v>86</v>
      </c>
      <c r="AV214" s="13" t="s">
        <v>86</v>
      </c>
      <c r="AW214" s="13" t="s">
        <v>32</v>
      </c>
      <c r="AX214" s="13" t="s">
        <v>84</v>
      </c>
      <c r="AY214" s="248" t="s">
        <v>133</v>
      </c>
    </row>
    <row r="215" s="2" customFormat="1" ht="24.15" customHeight="1">
      <c r="A215" s="39"/>
      <c r="B215" s="40"/>
      <c r="C215" s="219" t="s">
        <v>310</v>
      </c>
      <c r="D215" s="219" t="s">
        <v>135</v>
      </c>
      <c r="E215" s="220" t="s">
        <v>913</v>
      </c>
      <c r="F215" s="221" t="s">
        <v>914</v>
      </c>
      <c r="G215" s="222" t="s">
        <v>138</v>
      </c>
      <c r="H215" s="223">
        <v>3.875</v>
      </c>
      <c r="I215" s="224"/>
      <c r="J215" s="225">
        <f>ROUND(I215*H215,2)</f>
        <v>0</v>
      </c>
      <c r="K215" s="221" t="s">
        <v>139</v>
      </c>
      <c r="L215" s="45"/>
      <c r="M215" s="226" t="s">
        <v>1</v>
      </c>
      <c r="N215" s="227" t="s">
        <v>41</v>
      </c>
      <c r="O215" s="92"/>
      <c r="P215" s="228">
        <f>O215*H215</f>
        <v>0</v>
      </c>
      <c r="Q215" s="228">
        <v>2.5018699999999998</v>
      </c>
      <c r="R215" s="228">
        <f>Q215*H215</f>
        <v>9.6947462499999997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140</v>
      </c>
      <c r="AT215" s="230" t="s">
        <v>135</v>
      </c>
      <c r="AU215" s="230" t="s">
        <v>86</v>
      </c>
      <c r="AY215" s="18" t="s">
        <v>133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84</v>
      </c>
      <c r="BK215" s="231">
        <f>ROUND(I215*H215,2)</f>
        <v>0</v>
      </c>
      <c r="BL215" s="18" t="s">
        <v>140</v>
      </c>
      <c r="BM215" s="230" t="s">
        <v>915</v>
      </c>
    </row>
    <row r="216" s="2" customFormat="1">
      <c r="A216" s="39"/>
      <c r="B216" s="40"/>
      <c r="C216" s="41"/>
      <c r="D216" s="232" t="s">
        <v>142</v>
      </c>
      <c r="E216" s="41"/>
      <c r="F216" s="233" t="s">
        <v>916</v>
      </c>
      <c r="G216" s="41"/>
      <c r="H216" s="41"/>
      <c r="I216" s="234"/>
      <c r="J216" s="41"/>
      <c r="K216" s="41"/>
      <c r="L216" s="45"/>
      <c r="M216" s="235"/>
      <c r="N216" s="236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142</v>
      </c>
      <c r="AU216" s="18" t="s">
        <v>86</v>
      </c>
    </row>
    <row r="217" s="13" customFormat="1">
      <c r="A217" s="13"/>
      <c r="B217" s="237"/>
      <c r="C217" s="238"/>
      <c r="D217" s="239" t="s">
        <v>144</v>
      </c>
      <c r="E217" s="240" t="s">
        <v>1</v>
      </c>
      <c r="F217" s="241" t="s">
        <v>917</v>
      </c>
      <c r="G217" s="238"/>
      <c r="H217" s="242">
        <v>3.875</v>
      </c>
      <c r="I217" s="243"/>
      <c r="J217" s="238"/>
      <c r="K217" s="238"/>
      <c r="L217" s="244"/>
      <c r="M217" s="245"/>
      <c r="N217" s="246"/>
      <c r="O217" s="246"/>
      <c r="P217" s="246"/>
      <c r="Q217" s="246"/>
      <c r="R217" s="246"/>
      <c r="S217" s="246"/>
      <c r="T217" s="24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8" t="s">
        <v>144</v>
      </c>
      <c r="AU217" s="248" t="s">
        <v>86</v>
      </c>
      <c r="AV217" s="13" t="s">
        <v>86</v>
      </c>
      <c r="AW217" s="13" t="s">
        <v>32</v>
      </c>
      <c r="AX217" s="13" t="s">
        <v>84</v>
      </c>
      <c r="AY217" s="248" t="s">
        <v>133</v>
      </c>
    </row>
    <row r="218" s="2" customFormat="1" ht="24.15" customHeight="1">
      <c r="A218" s="39"/>
      <c r="B218" s="40"/>
      <c r="C218" s="219" t="s">
        <v>316</v>
      </c>
      <c r="D218" s="219" t="s">
        <v>135</v>
      </c>
      <c r="E218" s="220" t="s">
        <v>918</v>
      </c>
      <c r="F218" s="221" t="s">
        <v>919</v>
      </c>
      <c r="G218" s="222" t="s">
        <v>181</v>
      </c>
      <c r="H218" s="223">
        <v>30.584</v>
      </c>
      <c r="I218" s="224"/>
      <c r="J218" s="225">
        <f>ROUND(I218*H218,2)</f>
        <v>0</v>
      </c>
      <c r="K218" s="221" t="s">
        <v>139</v>
      </c>
      <c r="L218" s="45"/>
      <c r="M218" s="226" t="s">
        <v>1</v>
      </c>
      <c r="N218" s="227" t="s">
        <v>41</v>
      </c>
      <c r="O218" s="92"/>
      <c r="P218" s="228">
        <f>O218*H218</f>
        <v>0</v>
      </c>
      <c r="Q218" s="228">
        <v>0.0033546000000000001</v>
      </c>
      <c r="R218" s="228">
        <f>Q218*H218</f>
        <v>0.1025970864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140</v>
      </c>
      <c r="AT218" s="230" t="s">
        <v>135</v>
      </c>
      <c r="AU218" s="230" t="s">
        <v>86</v>
      </c>
      <c r="AY218" s="18" t="s">
        <v>133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84</v>
      </c>
      <c r="BK218" s="231">
        <f>ROUND(I218*H218,2)</f>
        <v>0</v>
      </c>
      <c r="BL218" s="18" t="s">
        <v>140</v>
      </c>
      <c r="BM218" s="230" t="s">
        <v>920</v>
      </c>
    </row>
    <row r="219" s="2" customFormat="1">
      <c r="A219" s="39"/>
      <c r="B219" s="40"/>
      <c r="C219" s="41"/>
      <c r="D219" s="232" t="s">
        <v>142</v>
      </c>
      <c r="E219" s="41"/>
      <c r="F219" s="233" t="s">
        <v>921</v>
      </c>
      <c r="G219" s="41"/>
      <c r="H219" s="41"/>
      <c r="I219" s="234"/>
      <c r="J219" s="41"/>
      <c r="K219" s="41"/>
      <c r="L219" s="45"/>
      <c r="M219" s="235"/>
      <c r="N219" s="236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142</v>
      </c>
      <c r="AU219" s="18" t="s">
        <v>86</v>
      </c>
    </row>
    <row r="220" s="13" customFormat="1">
      <c r="A220" s="13"/>
      <c r="B220" s="237"/>
      <c r="C220" s="238"/>
      <c r="D220" s="239" t="s">
        <v>144</v>
      </c>
      <c r="E220" s="240" t="s">
        <v>1</v>
      </c>
      <c r="F220" s="241" t="s">
        <v>922</v>
      </c>
      <c r="G220" s="238"/>
      <c r="H220" s="242">
        <v>15.5</v>
      </c>
      <c r="I220" s="243"/>
      <c r="J220" s="238"/>
      <c r="K220" s="238"/>
      <c r="L220" s="244"/>
      <c r="M220" s="245"/>
      <c r="N220" s="246"/>
      <c r="O220" s="246"/>
      <c r="P220" s="246"/>
      <c r="Q220" s="246"/>
      <c r="R220" s="246"/>
      <c r="S220" s="246"/>
      <c r="T220" s="24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8" t="s">
        <v>144</v>
      </c>
      <c r="AU220" s="248" t="s">
        <v>86</v>
      </c>
      <c r="AV220" s="13" t="s">
        <v>86</v>
      </c>
      <c r="AW220" s="13" t="s">
        <v>32</v>
      </c>
      <c r="AX220" s="13" t="s">
        <v>76</v>
      </c>
      <c r="AY220" s="248" t="s">
        <v>133</v>
      </c>
    </row>
    <row r="221" s="13" customFormat="1">
      <c r="A221" s="13"/>
      <c r="B221" s="237"/>
      <c r="C221" s="238"/>
      <c r="D221" s="239" t="s">
        <v>144</v>
      </c>
      <c r="E221" s="240" t="s">
        <v>1</v>
      </c>
      <c r="F221" s="241" t="s">
        <v>923</v>
      </c>
      <c r="G221" s="238"/>
      <c r="H221" s="242">
        <v>15.084</v>
      </c>
      <c r="I221" s="243"/>
      <c r="J221" s="238"/>
      <c r="K221" s="238"/>
      <c r="L221" s="244"/>
      <c r="M221" s="245"/>
      <c r="N221" s="246"/>
      <c r="O221" s="246"/>
      <c r="P221" s="246"/>
      <c r="Q221" s="246"/>
      <c r="R221" s="246"/>
      <c r="S221" s="246"/>
      <c r="T221" s="24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8" t="s">
        <v>144</v>
      </c>
      <c r="AU221" s="248" t="s">
        <v>86</v>
      </c>
      <c r="AV221" s="13" t="s">
        <v>86</v>
      </c>
      <c r="AW221" s="13" t="s">
        <v>32</v>
      </c>
      <c r="AX221" s="13" t="s">
        <v>76</v>
      </c>
      <c r="AY221" s="248" t="s">
        <v>133</v>
      </c>
    </row>
    <row r="222" s="15" customFormat="1">
      <c r="A222" s="15"/>
      <c r="B222" s="270"/>
      <c r="C222" s="271"/>
      <c r="D222" s="239" t="s">
        <v>144</v>
      </c>
      <c r="E222" s="272" t="s">
        <v>1</v>
      </c>
      <c r="F222" s="273" t="s">
        <v>248</v>
      </c>
      <c r="G222" s="271"/>
      <c r="H222" s="274">
        <v>30.584</v>
      </c>
      <c r="I222" s="275"/>
      <c r="J222" s="271"/>
      <c r="K222" s="271"/>
      <c r="L222" s="276"/>
      <c r="M222" s="277"/>
      <c r="N222" s="278"/>
      <c r="O222" s="278"/>
      <c r="P222" s="278"/>
      <c r="Q222" s="278"/>
      <c r="R222" s="278"/>
      <c r="S222" s="278"/>
      <c r="T222" s="279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80" t="s">
        <v>144</v>
      </c>
      <c r="AU222" s="280" t="s">
        <v>86</v>
      </c>
      <c r="AV222" s="15" t="s">
        <v>140</v>
      </c>
      <c r="AW222" s="15" t="s">
        <v>32</v>
      </c>
      <c r="AX222" s="15" t="s">
        <v>84</v>
      </c>
      <c r="AY222" s="280" t="s">
        <v>133</v>
      </c>
    </row>
    <row r="223" s="2" customFormat="1" ht="24.15" customHeight="1">
      <c r="A223" s="39"/>
      <c r="B223" s="40"/>
      <c r="C223" s="219" t="s">
        <v>321</v>
      </c>
      <c r="D223" s="219" t="s">
        <v>135</v>
      </c>
      <c r="E223" s="220" t="s">
        <v>924</v>
      </c>
      <c r="F223" s="221" t="s">
        <v>925</v>
      </c>
      <c r="G223" s="222" t="s">
        <v>181</v>
      </c>
      <c r="H223" s="223">
        <v>30.584</v>
      </c>
      <c r="I223" s="224"/>
      <c r="J223" s="225">
        <f>ROUND(I223*H223,2)</f>
        <v>0</v>
      </c>
      <c r="K223" s="221" t="s">
        <v>139</v>
      </c>
      <c r="L223" s="45"/>
      <c r="M223" s="226" t="s">
        <v>1</v>
      </c>
      <c r="N223" s="227" t="s">
        <v>41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140</v>
      </c>
      <c r="AT223" s="230" t="s">
        <v>135</v>
      </c>
      <c r="AU223" s="230" t="s">
        <v>86</v>
      </c>
      <c r="AY223" s="18" t="s">
        <v>133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84</v>
      </c>
      <c r="BK223" s="231">
        <f>ROUND(I223*H223,2)</f>
        <v>0</v>
      </c>
      <c r="BL223" s="18" t="s">
        <v>140</v>
      </c>
      <c r="BM223" s="230" t="s">
        <v>926</v>
      </c>
    </row>
    <row r="224" s="2" customFormat="1">
      <c r="A224" s="39"/>
      <c r="B224" s="40"/>
      <c r="C224" s="41"/>
      <c r="D224" s="232" t="s">
        <v>142</v>
      </c>
      <c r="E224" s="41"/>
      <c r="F224" s="233" t="s">
        <v>927</v>
      </c>
      <c r="G224" s="41"/>
      <c r="H224" s="41"/>
      <c r="I224" s="234"/>
      <c r="J224" s="41"/>
      <c r="K224" s="41"/>
      <c r="L224" s="45"/>
      <c r="M224" s="235"/>
      <c r="N224" s="236"/>
      <c r="O224" s="92"/>
      <c r="P224" s="92"/>
      <c r="Q224" s="92"/>
      <c r="R224" s="92"/>
      <c r="S224" s="92"/>
      <c r="T224" s="93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142</v>
      </c>
      <c r="AU224" s="18" t="s">
        <v>86</v>
      </c>
    </row>
    <row r="225" s="2" customFormat="1" ht="24.15" customHeight="1">
      <c r="A225" s="39"/>
      <c r="B225" s="40"/>
      <c r="C225" s="219" t="s">
        <v>327</v>
      </c>
      <c r="D225" s="219" t="s">
        <v>135</v>
      </c>
      <c r="E225" s="220" t="s">
        <v>928</v>
      </c>
      <c r="F225" s="221" t="s">
        <v>929</v>
      </c>
      <c r="G225" s="222" t="s">
        <v>313</v>
      </c>
      <c r="H225" s="223">
        <v>0.627</v>
      </c>
      <c r="I225" s="224"/>
      <c r="J225" s="225">
        <f>ROUND(I225*H225,2)</f>
        <v>0</v>
      </c>
      <c r="K225" s="221" t="s">
        <v>139</v>
      </c>
      <c r="L225" s="45"/>
      <c r="M225" s="226" t="s">
        <v>1</v>
      </c>
      <c r="N225" s="227" t="s">
        <v>41</v>
      </c>
      <c r="O225" s="92"/>
      <c r="P225" s="228">
        <f>O225*H225</f>
        <v>0</v>
      </c>
      <c r="Q225" s="228">
        <v>1.0435904</v>
      </c>
      <c r="R225" s="228">
        <f>Q225*H225</f>
        <v>0.65433118079999997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140</v>
      </c>
      <c r="AT225" s="230" t="s">
        <v>135</v>
      </c>
      <c r="AU225" s="230" t="s">
        <v>86</v>
      </c>
      <c r="AY225" s="18" t="s">
        <v>133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84</v>
      </c>
      <c r="BK225" s="231">
        <f>ROUND(I225*H225,2)</f>
        <v>0</v>
      </c>
      <c r="BL225" s="18" t="s">
        <v>140</v>
      </c>
      <c r="BM225" s="230" t="s">
        <v>930</v>
      </c>
    </row>
    <row r="226" s="2" customFormat="1">
      <c r="A226" s="39"/>
      <c r="B226" s="40"/>
      <c r="C226" s="41"/>
      <c r="D226" s="232" t="s">
        <v>142</v>
      </c>
      <c r="E226" s="41"/>
      <c r="F226" s="233" t="s">
        <v>931</v>
      </c>
      <c r="G226" s="41"/>
      <c r="H226" s="41"/>
      <c r="I226" s="234"/>
      <c r="J226" s="41"/>
      <c r="K226" s="41"/>
      <c r="L226" s="45"/>
      <c r="M226" s="235"/>
      <c r="N226" s="236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142</v>
      </c>
      <c r="AU226" s="18" t="s">
        <v>86</v>
      </c>
    </row>
    <row r="227" s="14" customFormat="1">
      <c r="A227" s="14"/>
      <c r="B227" s="260"/>
      <c r="C227" s="261"/>
      <c r="D227" s="239" t="s">
        <v>144</v>
      </c>
      <c r="E227" s="262" t="s">
        <v>1</v>
      </c>
      <c r="F227" s="263" t="s">
        <v>932</v>
      </c>
      <c r="G227" s="261"/>
      <c r="H227" s="262" t="s">
        <v>1</v>
      </c>
      <c r="I227" s="264"/>
      <c r="J227" s="261"/>
      <c r="K227" s="261"/>
      <c r="L227" s="265"/>
      <c r="M227" s="266"/>
      <c r="N227" s="267"/>
      <c r="O227" s="267"/>
      <c r="P227" s="267"/>
      <c r="Q227" s="267"/>
      <c r="R227" s="267"/>
      <c r="S227" s="267"/>
      <c r="T227" s="268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9" t="s">
        <v>144</v>
      </c>
      <c r="AU227" s="269" t="s">
        <v>86</v>
      </c>
      <c r="AV227" s="14" t="s">
        <v>84</v>
      </c>
      <c r="AW227" s="14" t="s">
        <v>32</v>
      </c>
      <c r="AX227" s="14" t="s">
        <v>76</v>
      </c>
      <c r="AY227" s="269" t="s">
        <v>133</v>
      </c>
    </row>
    <row r="228" s="13" customFormat="1">
      <c r="A228" s="13"/>
      <c r="B228" s="237"/>
      <c r="C228" s="238"/>
      <c r="D228" s="239" t="s">
        <v>144</v>
      </c>
      <c r="E228" s="240" t="s">
        <v>1</v>
      </c>
      <c r="F228" s="241" t="s">
        <v>933</v>
      </c>
      <c r="G228" s="238"/>
      <c r="H228" s="242">
        <v>0.627</v>
      </c>
      <c r="I228" s="243"/>
      <c r="J228" s="238"/>
      <c r="K228" s="238"/>
      <c r="L228" s="244"/>
      <c r="M228" s="245"/>
      <c r="N228" s="246"/>
      <c r="O228" s="246"/>
      <c r="P228" s="246"/>
      <c r="Q228" s="246"/>
      <c r="R228" s="246"/>
      <c r="S228" s="246"/>
      <c r="T228" s="24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8" t="s">
        <v>144</v>
      </c>
      <c r="AU228" s="248" t="s">
        <v>86</v>
      </c>
      <c r="AV228" s="13" t="s">
        <v>86</v>
      </c>
      <c r="AW228" s="13" t="s">
        <v>32</v>
      </c>
      <c r="AX228" s="13" t="s">
        <v>84</v>
      </c>
      <c r="AY228" s="248" t="s">
        <v>133</v>
      </c>
    </row>
    <row r="229" s="12" customFormat="1" ht="22.8" customHeight="1">
      <c r="A229" s="12"/>
      <c r="B229" s="203"/>
      <c r="C229" s="204"/>
      <c r="D229" s="205" t="s">
        <v>75</v>
      </c>
      <c r="E229" s="217" t="s">
        <v>162</v>
      </c>
      <c r="F229" s="217" t="s">
        <v>192</v>
      </c>
      <c r="G229" s="204"/>
      <c r="H229" s="204"/>
      <c r="I229" s="207"/>
      <c r="J229" s="218">
        <f>BK229</f>
        <v>0</v>
      </c>
      <c r="K229" s="204"/>
      <c r="L229" s="209"/>
      <c r="M229" s="210"/>
      <c r="N229" s="211"/>
      <c r="O229" s="211"/>
      <c r="P229" s="212">
        <f>SUM(P230:P249)</f>
        <v>0</v>
      </c>
      <c r="Q229" s="211"/>
      <c r="R229" s="212">
        <f>SUM(R230:R249)</f>
        <v>29.592082600000001</v>
      </c>
      <c r="S229" s="211"/>
      <c r="T229" s="213">
        <f>SUM(T230:T249)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4" t="s">
        <v>84</v>
      </c>
      <c r="AT229" s="215" t="s">
        <v>75</v>
      </c>
      <c r="AU229" s="215" t="s">
        <v>84</v>
      </c>
      <c r="AY229" s="214" t="s">
        <v>133</v>
      </c>
      <c r="BK229" s="216">
        <f>SUM(BK230:BK249)</f>
        <v>0</v>
      </c>
    </row>
    <row r="230" s="2" customFormat="1" ht="24.15" customHeight="1">
      <c r="A230" s="39"/>
      <c r="B230" s="40"/>
      <c r="C230" s="219" t="s">
        <v>334</v>
      </c>
      <c r="D230" s="219" t="s">
        <v>135</v>
      </c>
      <c r="E230" s="220" t="s">
        <v>934</v>
      </c>
      <c r="F230" s="221" t="s">
        <v>935</v>
      </c>
      <c r="G230" s="222" t="s">
        <v>181</v>
      </c>
      <c r="H230" s="223">
        <v>29.065000000000001</v>
      </c>
      <c r="I230" s="224"/>
      <c r="J230" s="225">
        <f>ROUND(I230*H230,2)</f>
        <v>0</v>
      </c>
      <c r="K230" s="221" t="s">
        <v>139</v>
      </c>
      <c r="L230" s="45"/>
      <c r="M230" s="226" t="s">
        <v>1</v>
      </c>
      <c r="N230" s="227" t="s">
        <v>41</v>
      </c>
      <c r="O230" s="92"/>
      <c r="P230" s="228">
        <f>O230*H230</f>
        <v>0</v>
      </c>
      <c r="Q230" s="228">
        <v>0.19900000000000001</v>
      </c>
      <c r="R230" s="228">
        <f>Q230*H230</f>
        <v>5.7839350000000005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140</v>
      </c>
      <c r="AT230" s="230" t="s">
        <v>135</v>
      </c>
      <c r="AU230" s="230" t="s">
        <v>86</v>
      </c>
      <c r="AY230" s="18" t="s">
        <v>133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84</v>
      </c>
      <c r="BK230" s="231">
        <f>ROUND(I230*H230,2)</f>
        <v>0</v>
      </c>
      <c r="BL230" s="18" t="s">
        <v>140</v>
      </c>
      <c r="BM230" s="230" t="s">
        <v>936</v>
      </c>
    </row>
    <row r="231" s="2" customFormat="1">
      <c r="A231" s="39"/>
      <c r="B231" s="40"/>
      <c r="C231" s="41"/>
      <c r="D231" s="232" t="s">
        <v>142</v>
      </c>
      <c r="E231" s="41"/>
      <c r="F231" s="233" t="s">
        <v>937</v>
      </c>
      <c r="G231" s="41"/>
      <c r="H231" s="41"/>
      <c r="I231" s="234"/>
      <c r="J231" s="41"/>
      <c r="K231" s="41"/>
      <c r="L231" s="45"/>
      <c r="M231" s="235"/>
      <c r="N231" s="236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142</v>
      </c>
      <c r="AU231" s="18" t="s">
        <v>86</v>
      </c>
    </row>
    <row r="232" s="2" customFormat="1" ht="24.15" customHeight="1">
      <c r="A232" s="39"/>
      <c r="B232" s="40"/>
      <c r="C232" s="219" t="s">
        <v>353</v>
      </c>
      <c r="D232" s="219" t="s">
        <v>135</v>
      </c>
      <c r="E232" s="220" t="s">
        <v>938</v>
      </c>
      <c r="F232" s="221" t="s">
        <v>939</v>
      </c>
      <c r="G232" s="222" t="s">
        <v>181</v>
      </c>
      <c r="H232" s="223">
        <v>29.065000000000001</v>
      </c>
      <c r="I232" s="224"/>
      <c r="J232" s="225">
        <f>ROUND(I232*H232,2)</f>
        <v>0</v>
      </c>
      <c r="K232" s="221" t="s">
        <v>139</v>
      </c>
      <c r="L232" s="45"/>
      <c r="M232" s="226" t="s">
        <v>1</v>
      </c>
      <c r="N232" s="227" t="s">
        <v>41</v>
      </c>
      <c r="O232" s="92"/>
      <c r="P232" s="228">
        <f>O232*H232</f>
        <v>0</v>
      </c>
      <c r="Q232" s="228">
        <v>0.38700000000000001</v>
      </c>
      <c r="R232" s="228">
        <f>Q232*H232</f>
        <v>11.248155000000001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140</v>
      </c>
      <c r="AT232" s="230" t="s">
        <v>135</v>
      </c>
      <c r="AU232" s="230" t="s">
        <v>86</v>
      </c>
      <c r="AY232" s="18" t="s">
        <v>133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84</v>
      </c>
      <c r="BK232" s="231">
        <f>ROUND(I232*H232,2)</f>
        <v>0</v>
      </c>
      <c r="BL232" s="18" t="s">
        <v>140</v>
      </c>
      <c r="BM232" s="230" t="s">
        <v>940</v>
      </c>
    </row>
    <row r="233" s="2" customFormat="1">
      <c r="A233" s="39"/>
      <c r="B233" s="40"/>
      <c r="C233" s="41"/>
      <c r="D233" s="232" t="s">
        <v>142</v>
      </c>
      <c r="E233" s="41"/>
      <c r="F233" s="233" t="s">
        <v>941</v>
      </c>
      <c r="G233" s="41"/>
      <c r="H233" s="41"/>
      <c r="I233" s="234"/>
      <c r="J233" s="41"/>
      <c r="K233" s="41"/>
      <c r="L233" s="45"/>
      <c r="M233" s="235"/>
      <c r="N233" s="236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142</v>
      </c>
      <c r="AU233" s="18" t="s">
        <v>86</v>
      </c>
    </row>
    <row r="234" s="2" customFormat="1" ht="24.15" customHeight="1">
      <c r="A234" s="39"/>
      <c r="B234" s="40"/>
      <c r="C234" s="219" t="s">
        <v>359</v>
      </c>
      <c r="D234" s="219" t="s">
        <v>135</v>
      </c>
      <c r="E234" s="220" t="s">
        <v>942</v>
      </c>
      <c r="F234" s="221" t="s">
        <v>943</v>
      </c>
      <c r="G234" s="222" t="s">
        <v>181</v>
      </c>
      <c r="H234" s="223">
        <v>33.198</v>
      </c>
      <c r="I234" s="224"/>
      <c r="J234" s="225">
        <f>ROUND(I234*H234,2)</f>
        <v>0</v>
      </c>
      <c r="K234" s="221" t="s">
        <v>139</v>
      </c>
      <c r="L234" s="45"/>
      <c r="M234" s="226" t="s">
        <v>1</v>
      </c>
      <c r="N234" s="227" t="s">
        <v>41</v>
      </c>
      <c r="O234" s="92"/>
      <c r="P234" s="228">
        <f>O234*H234</f>
        <v>0</v>
      </c>
      <c r="Q234" s="228">
        <v>0.1837</v>
      </c>
      <c r="R234" s="228">
        <f>Q234*H234</f>
        <v>6.0984726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140</v>
      </c>
      <c r="AT234" s="230" t="s">
        <v>135</v>
      </c>
      <c r="AU234" s="230" t="s">
        <v>86</v>
      </c>
      <c r="AY234" s="18" t="s">
        <v>133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84</v>
      </c>
      <c r="BK234" s="231">
        <f>ROUND(I234*H234,2)</f>
        <v>0</v>
      </c>
      <c r="BL234" s="18" t="s">
        <v>140</v>
      </c>
      <c r="BM234" s="230" t="s">
        <v>944</v>
      </c>
    </row>
    <row r="235" s="2" customFormat="1">
      <c r="A235" s="39"/>
      <c r="B235" s="40"/>
      <c r="C235" s="41"/>
      <c r="D235" s="232" t="s">
        <v>142</v>
      </c>
      <c r="E235" s="41"/>
      <c r="F235" s="233" t="s">
        <v>945</v>
      </c>
      <c r="G235" s="41"/>
      <c r="H235" s="41"/>
      <c r="I235" s="234"/>
      <c r="J235" s="41"/>
      <c r="K235" s="41"/>
      <c r="L235" s="45"/>
      <c r="M235" s="235"/>
      <c r="N235" s="236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142</v>
      </c>
      <c r="AU235" s="18" t="s">
        <v>86</v>
      </c>
    </row>
    <row r="236" s="13" customFormat="1">
      <c r="A236" s="13"/>
      <c r="B236" s="237"/>
      <c r="C236" s="238"/>
      <c r="D236" s="239" t="s">
        <v>144</v>
      </c>
      <c r="E236" s="240" t="s">
        <v>1</v>
      </c>
      <c r="F236" s="241" t="s">
        <v>946</v>
      </c>
      <c r="G236" s="238"/>
      <c r="H236" s="242">
        <v>26.300000000000001</v>
      </c>
      <c r="I236" s="243"/>
      <c r="J236" s="238"/>
      <c r="K236" s="238"/>
      <c r="L236" s="244"/>
      <c r="M236" s="245"/>
      <c r="N236" s="246"/>
      <c r="O236" s="246"/>
      <c r="P236" s="246"/>
      <c r="Q236" s="246"/>
      <c r="R236" s="246"/>
      <c r="S236" s="246"/>
      <c r="T236" s="247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8" t="s">
        <v>144</v>
      </c>
      <c r="AU236" s="248" t="s">
        <v>86</v>
      </c>
      <c r="AV236" s="13" t="s">
        <v>86</v>
      </c>
      <c r="AW236" s="13" t="s">
        <v>32</v>
      </c>
      <c r="AX236" s="13" t="s">
        <v>76</v>
      </c>
      <c r="AY236" s="248" t="s">
        <v>133</v>
      </c>
    </row>
    <row r="237" s="16" customFormat="1">
      <c r="A237" s="16"/>
      <c r="B237" s="285"/>
      <c r="C237" s="286"/>
      <c r="D237" s="239" t="s">
        <v>144</v>
      </c>
      <c r="E237" s="287" t="s">
        <v>1</v>
      </c>
      <c r="F237" s="288" t="s">
        <v>947</v>
      </c>
      <c r="G237" s="286"/>
      <c r="H237" s="289">
        <v>26.300000000000001</v>
      </c>
      <c r="I237" s="290"/>
      <c r="J237" s="286"/>
      <c r="K237" s="286"/>
      <c r="L237" s="291"/>
      <c r="M237" s="292"/>
      <c r="N237" s="293"/>
      <c r="O237" s="293"/>
      <c r="P237" s="293"/>
      <c r="Q237" s="293"/>
      <c r="R237" s="293"/>
      <c r="S237" s="293"/>
      <c r="T237" s="294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T237" s="295" t="s">
        <v>144</v>
      </c>
      <c r="AU237" s="295" t="s">
        <v>86</v>
      </c>
      <c r="AV237" s="16" t="s">
        <v>150</v>
      </c>
      <c r="AW237" s="16" t="s">
        <v>32</v>
      </c>
      <c r="AX237" s="16" t="s">
        <v>76</v>
      </c>
      <c r="AY237" s="295" t="s">
        <v>133</v>
      </c>
    </row>
    <row r="238" s="13" customFormat="1">
      <c r="A238" s="13"/>
      <c r="B238" s="237"/>
      <c r="C238" s="238"/>
      <c r="D238" s="239" t="s">
        <v>144</v>
      </c>
      <c r="E238" s="240" t="s">
        <v>1</v>
      </c>
      <c r="F238" s="241" t="s">
        <v>798</v>
      </c>
      <c r="G238" s="238"/>
      <c r="H238" s="242">
        <v>4.7210000000000001</v>
      </c>
      <c r="I238" s="243"/>
      <c r="J238" s="238"/>
      <c r="K238" s="238"/>
      <c r="L238" s="244"/>
      <c r="M238" s="245"/>
      <c r="N238" s="246"/>
      <c r="O238" s="246"/>
      <c r="P238" s="246"/>
      <c r="Q238" s="246"/>
      <c r="R238" s="246"/>
      <c r="S238" s="246"/>
      <c r="T238" s="24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8" t="s">
        <v>144</v>
      </c>
      <c r="AU238" s="248" t="s">
        <v>86</v>
      </c>
      <c r="AV238" s="13" t="s">
        <v>86</v>
      </c>
      <c r="AW238" s="13" t="s">
        <v>32</v>
      </c>
      <c r="AX238" s="13" t="s">
        <v>76</v>
      </c>
      <c r="AY238" s="248" t="s">
        <v>133</v>
      </c>
    </row>
    <row r="239" s="13" customFormat="1">
      <c r="A239" s="13"/>
      <c r="B239" s="237"/>
      <c r="C239" s="238"/>
      <c r="D239" s="239" t="s">
        <v>144</v>
      </c>
      <c r="E239" s="240" t="s">
        <v>1</v>
      </c>
      <c r="F239" s="241" t="s">
        <v>799</v>
      </c>
      <c r="G239" s="238"/>
      <c r="H239" s="242">
        <v>2.177</v>
      </c>
      <c r="I239" s="243"/>
      <c r="J239" s="238"/>
      <c r="K239" s="238"/>
      <c r="L239" s="244"/>
      <c r="M239" s="245"/>
      <c r="N239" s="246"/>
      <c r="O239" s="246"/>
      <c r="P239" s="246"/>
      <c r="Q239" s="246"/>
      <c r="R239" s="246"/>
      <c r="S239" s="246"/>
      <c r="T239" s="247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8" t="s">
        <v>144</v>
      </c>
      <c r="AU239" s="248" t="s">
        <v>86</v>
      </c>
      <c r="AV239" s="13" t="s">
        <v>86</v>
      </c>
      <c r="AW239" s="13" t="s">
        <v>32</v>
      </c>
      <c r="AX239" s="13" t="s">
        <v>76</v>
      </c>
      <c r="AY239" s="248" t="s">
        <v>133</v>
      </c>
    </row>
    <row r="240" s="16" customFormat="1">
      <c r="A240" s="16"/>
      <c r="B240" s="285"/>
      <c r="C240" s="286"/>
      <c r="D240" s="239" t="s">
        <v>144</v>
      </c>
      <c r="E240" s="287" t="s">
        <v>1</v>
      </c>
      <c r="F240" s="288" t="s">
        <v>947</v>
      </c>
      <c r="G240" s="286"/>
      <c r="H240" s="289">
        <v>6.8979999999999997</v>
      </c>
      <c r="I240" s="290"/>
      <c r="J240" s="286"/>
      <c r="K240" s="286"/>
      <c r="L240" s="291"/>
      <c r="M240" s="292"/>
      <c r="N240" s="293"/>
      <c r="O240" s="293"/>
      <c r="P240" s="293"/>
      <c r="Q240" s="293"/>
      <c r="R240" s="293"/>
      <c r="S240" s="293"/>
      <c r="T240" s="294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T240" s="295" t="s">
        <v>144</v>
      </c>
      <c r="AU240" s="295" t="s">
        <v>86</v>
      </c>
      <c r="AV240" s="16" t="s">
        <v>150</v>
      </c>
      <c r="AW240" s="16" t="s">
        <v>32</v>
      </c>
      <c r="AX240" s="16" t="s">
        <v>76</v>
      </c>
      <c r="AY240" s="295" t="s">
        <v>133</v>
      </c>
    </row>
    <row r="241" s="15" customFormat="1">
      <c r="A241" s="15"/>
      <c r="B241" s="270"/>
      <c r="C241" s="271"/>
      <c r="D241" s="239" t="s">
        <v>144</v>
      </c>
      <c r="E241" s="272" t="s">
        <v>1</v>
      </c>
      <c r="F241" s="273" t="s">
        <v>248</v>
      </c>
      <c r="G241" s="271"/>
      <c r="H241" s="274">
        <v>33.198</v>
      </c>
      <c r="I241" s="275"/>
      <c r="J241" s="271"/>
      <c r="K241" s="271"/>
      <c r="L241" s="276"/>
      <c r="M241" s="277"/>
      <c r="N241" s="278"/>
      <c r="O241" s="278"/>
      <c r="P241" s="278"/>
      <c r="Q241" s="278"/>
      <c r="R241" s="278"/>
      <c r="S241" s="278"/>
      <c r="T241" s="279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80" t="s">
        <v>144</v>
      </c>
      <c r="AU241" s="280" t="s">
        <v>86</v>
      </c>
      <c r="AV241" s="15" t="s">
        <v>140</v>
      </c>
      <c r="AW241" s="15" t="s">
        <v>32</v>
      </c>
      <c r="AX241" s="15" t="s">
        <v>84</v>
      </c>
      <c r="AY241" s="280" t="s">
        <v>133</v>
      </c>
    </row>
    <row r="242" s="2" customFormat="1" ht="24.15" customHeight="1">
      <c r="A242" s="39"/>
      <c r="B242" s="40"/>
      <c r="C242" s="249" t="s">
        <v>365</v>
      </c>
      <c r="D242" s="249" t="s">
        <v>156</v>
      </c>
      <c r="E242" s="250" t="s">
        <v>948</v>
      </c>
      <c r="F242" s="251" t="s">
        <v>949</v>
      </c>
      <c r="G242" s="252" t="s">
        <v>181</v>
      </c>
      <c r="H242" s="253">
        <v>28.34</v>
      </c>
      <c r="I242" s="254"/>
      <c r="J242" s="255">
        <f>ROUND(I242*H242,2)</f>
        <v>0</v>
      </c>
      <c r="K242" s="251" t="s">
        <v>139</v>
      </c>
      <c r="L242" s="256"/>
      <c r="M242" s="257" t="s">
        <v>1</v>
      </c>
      <c r="N242" s="258" t="s">
        <v>41</v>
      </c>
      <c r="O242" s="92"/>
      <c r="P242" s="228">
        <f>O242*H242</f>
        <v>0</v>
      </c>
      <c r="Q242" s="228">
        <v>0.22800000000000001</v>
      </c>
      <c r="R242" s="228">
        <f>Q242*H242</f>
        <v>6.4615200000000002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159</v>
      </c>
      <c r="AT242" s="230" t="s">
        <v>156</v>
      </c>
      <c r="AU242" s="230" t="s">
        <v>86</v>
      </c>
      <c r="AY242" s="18" t="s">
        <v>133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84</v>
      </c>
      <c r="BK242" s="231">
        <f>ROUND(I242*H242,2)</f>
        <v>0</v>
      </c>
      <c r="BL242" s="18" t="s">
        <v>140</v>
      </c>
      <c r="BM242" s="230" t="s">
        <v>950</v>
      </c>
    </row>
    <row r="243" s="13" customFormat="1">
      <c r="A243" s="13"/>
      <c r="B243" s="237"/>
      <c r="C243" s="238"/>
      <c r="D243" s="239" t="s">
        <v>144</v>
      </c>
      <c r="E243" s="240" t="s">
        <v>1</v>
      </c>
      <c r="F243" s="241" t="s">
        <v>946</v>
      </c>
      <c r="G243" s="238"/>
      <c r="H243" s="242">
        <v>26.300000000000001</v>
      </c>
      <c r="I243" s="243"/>
      <c r="J243" s="238"/>
      <c r="K243" s="238"/>
      <c r="L243" s="244"/>
      <c r="M243" s="245"/>
      <c r="N243" s="246"/>
      <c r="O243" s="246"/>
      <c r="P243" s="246"/>
      <c r="Q243" s="246"/>
      <c r="R243" s="246"/>
      <c r="S243" s="246"/>
      <c r="T243" s="247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8" t="s">
        <v>144</v>
      </c>
      <c r="AU243" s="248" t="s">
        <v>86</v>
      </c>
      <c r="AV243" s="13" t="s">
        <v>86</v>
      </c>
      <c r="AW243" s="13" t="s">
        <v>32</v>
      </c>
      <c r="AX243" s="13" t="s">
        <v>76</v>
      </c>
      <c r="AY243" s="248" t="s">
        <v>133</v>
      </c>
    </row>
    <row r="244" s="16" customFormat="1">
      <c r="A244" s="16"/>
      <c r="B244" s="285"/>
      <c r="C244" s="286"/>
      <c r="D244" s="239" t="s">
        <v>144</v>
      </c>
      <c r="E244" s="287" t="s">
        <v>1</v>
      </c>
      <c r="F244" s="288" t="s">
        <v>947</v>
      </c>
      <c r="G244" s="286"/>
      <c r="H244" s="289">
        <v>26.300000000000001</v>
      </c>
      <c r="I244" s="290"/>
      <c r="J244" s="286"/>
      <c r="K244" s="286"/>
      <c r="L244" s="291"/>
      <c r="M244" s="292"/>
      <c r="N244" s="293"/>
      <c r="O244" s="293"/>
      <c r="P244" s="293"/>
      <c r="Q244" s="293"/>
      <c r="R244" s="293"/>
      <c r="S244" s="293"/>
      <c r="T244" s="294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T244" s="295" t="s">
        <v>144</v>
      </c>
      <c r="AU244" s="295" t="s">
        <v>86</v>
      </c>
      <c r="AV244" s="16" t="s">
        <v>150</v>
      </c>
      <c r="AW244" s="16" t="s">
        <v>32</v>
      </c>
      <c r="AX244" s="16" t="s">
        <v>76</v>
      </c>
      <c r="AY244" s="295" t="s">
        <v>133</v>
      </c>
    </row>
    <row r="245" s="13" customFormat="1">
      <c r="A245" s="13"/>
      <c r="B245" s="237"/>
      <c r="C245" s="238"/>
      <c r="D245" s="239" t="s">
        <v>144</v>
      </c>
      <c r="E245" s="240" t="s">
        <v>1</v>
      </c>
      <c r="F245" s="241" t="s">
        <v>951</v>
      </c>
      <c r="G245" s="238"/>
      <c r="H245" s="242">
        <v>0.47199999999999998</v>
      </c>
      <c r="I245" s="243"/>
      <c r="J245" s="238"/>
      <c r="K245" s="238"/>
      <c r="L245" s="244"/>
      <c r="M245" s="245"/>
      <c r="N245" s="246"/>
      <c r="O245" s="246"/>
      <c r="P245" s="246"/>
      <c r="Q245" s="246"/>
      <c r="R245" s="246"/>
      <c r="S245" s="246"/>
      <c r="T245" s="247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8" t="s">
        <v>144</v>
      </c>
      <c r="AU245" s="248" t="s">
        <v>86</v>
      </c>
      <c r="AV245" s="13" t="s">
        <v>86</v>
      </c>
      <c r="AW245" s="13" t="s">
        <v>32</v>
      </c>
      <c r="AX245" s="13" t="s">
        <v>76</v>
      </c>
      <c r="AY245" s="248" t="s">
        <v>133</v>
      </c>
    </row>
    <row r="246" s="13" customFormat="1">
      <c r="A246" s="13"/>
      <c r="B246" s="237"/>
      <c r="C246" s="238"/>
      <c r="D246" s="239" t="s">
        <v>144</v>
      </c>
      <c r="E246" s="240" t="s">
        <v>1</v>
      </c>
      <c r="F246" s="241" t="s">
        <v>952</v>
      </c>
      <c r="G246" s="238"/>
      <c r="H246" s="242">
        <v>0.218</v>
      </c>
      <c r="I246" s="243"/>
      <c r="J246" s="238"/>
      <c r="K246" s="238"/>
      <c r="L246" s="244"/>
      <c r="M246" s="245"/>
      <c r="N246" s="246"/>
      <c r="O246" s="246"/>
      <c r="P246" s="246"/>
      <c r="Q246" s="246"/>
      <c r="R246" s="246"/>
      <c r="S246" s="246"/>
      <c r="T246" s="24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8" t="s">
        <v>144</v>
      </c>
      <c r="AU246" s="248" t="s">
        <v>86</v>
      </c>
      <c r="AV246" s="13" t="s">
        <v>86</v>
      </c>
      <c r="AW246" s="13" t="s">
        <v>32</v>
      </c>
      <c r="AX246" s="13" t="s">
        <v>76</v>
      </c>
      <c r="AY246" s="248" t="s">
        <v>133</v>
      </c>
    </row>
    <row r="247" s="16" customFormat="1">
      <c r="A247" s="16"/>
      <c r="B247" s="285"/>
      <c r="C247" s="286"/>
      <c r="D247" s="239" t="s">
        <v>144</v>
      </c>
      <c r="E247" s="287" t="s">
        <v>1</v>
      </c>
      <c r="F247" s="288" t="s">
        <v>947</v>
      </c>
      <c r="G247" s="286"/>
      <c r="H247" s="289">
        <v>0.68999999999999995</v>
      </c>
      <c r="I247" s="290"/>
      <c r="J247" s="286"/>
      <c r="K247" s="286"/>
      <c r="L247" s="291"/>
      <c r="M247" s="292"/>
      <c r="N247" s="293"/>
      <c r="O247" s="293"/>
      <c r="P247" s="293"/>
      <c r="Q247" s="293"/>
      <c r="R247" s="293"/>
      <c r="S247" s="293"/>
      <c r="T247" s="294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T247" s="295" t="s">
        <v>144</v>
      </c>
      <c r="AU247" s="295" t="s">
        <v>86</v>
      </c>
      <c r="AV247" s="16" t="s">
        <v>150</v>
      </c>
      <c r="AW247" s="16" t="s">
        <v>32</v>
      </c>
      <c r="AX247" s="16" t="s">
        <v>76</v>
      </c>
      <c r="AY247" s="295" t="s">
        <v>133</v>
      </c>
    </row>
    <row r="248" s="15" customFormat="1">
      <c r="A248" s="15"/>
      <c r="B248" s="270"/>
      <c r="C248" s="271"/>
      <c r="D248" s="239" t="s">
        <v>144</v>
      </c>
      <c r="E248" s="272" t="s">
        <v>1</v>
      </c>
      <c r="F248" s="273" t="s">
        <v>248</v>
      </c>
      <c r="G248" s="271"/>
      <c r="H248" s="274">
        <v>26.990000000000002</v>
      </c>
      <c r="I248" s="275"/>
      <c r="J248" s="271"/>
      <c r="K248" s="271"/>
      <c r="L248" s="276"/>
      <c r="M248" s="277"/>
      <c r="N248" s="278"/>
      <c r="O248" s="278"/>
      <c r="P248" s="278"/>
      <c r="Q248" s="278"/>
      <c r="R248" s="278"/>
      <c r="S248" s="278"/>
      <c r="T248" s="279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80" t="s">
        <v>144</v>
      </c>
      <c r="AU248" s="280" t="s">
        <v>86</v>
      </c>
      <c r="AV248" s="15" t="s">
        <v>140</v>
      </c>
      <c r="AW248" s="15" t="s">
        <v>32</v>
      </c>
      <c r="AX248" s="15" t="s">
        <v>76</v>
      </c>
      <c r="AY248" s="280" t="s">
        <v>133</v>
      </c>
    </row>
    <row r="249" s="13" customFormat="1">
      <c r="A249" s="13"/>
      <c r="B249" s="237"/>
      <c r="C249" s="238"/>
      <c r="D249" s="239" t="s">
        <v>144</v>
      </c>
      <c r="E249" s="240" t="s">
        <v>1</v>
      </c>
      <c r="F249" s="241" t="s">
        <v>953</v>
      </c>
      <c r="G249" s="238"/>
      <c r="H249" s="242">
        <v>28.34</v>
      </c>
      <c r="I249" s="243"/>
      <c r="J249" s="238"/>
      <c r="K249" s="238"/>
      <c r="L249" s="244"/>
      <c r="M249" s="245"/>
      <c r="N249" s="246"/>
      <c r="O249" s="246"/>
      <c r="P249" s="246"/>
      <c r="Q249" s="246"/>
      <c r="R249" s="246"/>
      <c r="S249" s="246"/>
      <c r="T249" s="24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8" t="s">
        <v>144</v>
      </c>
      <c r="AU249" s="248" t="s">
        <v>86</v>
      </c>
      <c r="AV249" s="13" t="s">
        <v>86</v>
      </c>
      <c r="AW249" s="13" t="s">
        <v>32</v>
      </c>
      <c r="AX249" s="13" t="s">
        <v>84</v>
      </c>
      <c r="AY249" s="248" t="s">
        <v>133</v>
      </c>
    </row>
    <row r="250" s="12" customFormat="1" ht="22.8" customHeight="1">
      <c r="A250" s="12"/>
      <c r="B250" s="203"/>
      <c r="C250" s="204"/>
      <c r="D250" s="205" t="s">
        <v>75</v>
      </c>
      <c r="E250" s="217" t="s">
        <v>166</v>
      </c>
      <c r="F250" s="217" t="s">
        <v>199</v>
      </c>
      <c r="G250" s="204"/>
      <c r="H250" s="204"/>
      <c r="I250" s="207"/>
      <c r="J250" s="218">
        <f>BK250</f>
        <v>0</v>
      </c>
      <c r="K250" s="204"/>
      <c r="L250" s="209"/>
      <c r="M250" s="210"/>
      <c r="N250" s="211"/>
      <c r="O250" s="211"/>
      <c r="P250" s="212">
        <f>SUM(P251:P255)</f>
        <v>0</v>
      </c>
      <c r="Q250" s="211"/>
      <c r="R250" s="212">
        <f>SUM(R251:R255)</f>
        <v>1.7236720000000001</v>
      </c>
      <c r="S250" s="211"/>
      <c r="T250" s="213">
        <f>SUM(T251:T255)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4" t="s">
        <v>84</v>
      </c>
      <c r="AT250" s="215" t="s">
        <v>75</v>
      </c>
      <c r="AU250" s="215" t="s">
        <v>84</v>
      </c>
      <c r="AY250" s="214" t="s">
        <v>133</v>
      </c>
      <c r="BK250" s="216">
        <f>SUM(BK251:BK255)</f>
        <v>0</v>
      </c>
    </row>
    <row r="251" s="2" customFormat="1" ht="16.5" customHeight="1">
      <c r="A251" s="39"/>
      <c r="B251" s="40"/>
      <c r="C251" s="219" t="s">
        <v>370</v>
      </c>
      <c r="D251" s="219" t="s">
        <v>135</v>
      </c>
      <c r="E251" s="220" t="s">
        <v>954</v>
      </c>
      <c r="F251" s="221" t="s">
        <v>955</v>
      </c>
      <c r="G251" s="222" t="s">
        <v>181</v>
      </c>
      <c r="H251" s="223">
        <v>2.2799999999999998</v>
      </c>
      <c r="I251" s="224"/>
      <c r="J251" s="225">
        <f>ROUND(I251*H251,2)</f>
        <v>0</v>
      </c>
      <c r="K251" s="221" t="s">
        <v>1</v>
      </c>
      <c r="L251" s="45"/>
      <c r="M251" s="226" t="s">
        <v>1</v>
      </c>
      <c r="N251" s="227" t="s">
        <v>41</v>
      </c>
      <c r="O251" s="92"/>
      <c r="P251" s="228">
        <f>O251*H251</f>
        <v>0</v>
      </c>
      <c r="Q251" s="228">
        <v>0.3674</v>
      </c>
      <c r="R251" s="228">
        <f>Q251*H251</f>
        <v>0.83767199999999997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140</v>
      </c>
      <c r="AT251" s="230" t="s">
        <v>135</v>
      </c>
      <c r="AU251" s="230" t="s">
        <v>86</v>
      </c>
      <c r="AY251" s="18" t="s">
        <v>133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84</v>
      </c>
      <c r="BK251" s="231">
        <f>ROUND(I251*H251,2)</f>
        <v>0</v>
      </c>
      <c r="BL251" s="18" t="s">
        <v>140</v>
      </c>
      <c r="BM251" s="230" t="s">
        <v>956</v>
      </c>
    </row>
    <row r="252" s="13" customFormat="1">
      <c r="A252" s="13"/>
      <c r="B252" s="237"/>
      <c r="C252" s="238"/>
      <c r="D252" s="239" t="s">
        <v>144</v>
      </c>
      <c r="E252" s="240" t="s">
        <v>1</v>
      </c>
      <c r="F252" s="241" t="s">
        <v>957</v>
      </c>
      <c r="G252" s="238"/>
      <c r="H252" s="242">
        <v>2.2799999999999998</v>
      </c>
      <c r="I252" s="243"/>
      <c r="J252" s="238"/>
      <c r="K252" s="238"/>
      <c r="L252" s="244"/>
      <c r="M252" s="245"/>
      <c r="N252" s="246"/>
      <c r="O252" s="246"/>
      <c r="P252" s="246"/>
      <c r="Q252" s="246"/>
      <c r="R252" s="246"/>
      <c r="S252" s="246"/>
      <c r="T252" s="24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8" t="s">
        <v>144</v>
      </c>
      <c r="AU252" s="248" t="s">
        <v>86</v>
      </c>
      <c r="AV252" s="13" t="s">
        <v>86</v>
      </c>
      <c r="AW252" s="13" t="s">
        <v>32</v>
      </c>
      <c r="AX252" s="13" t="s">
        <v>84</v>
      </c>
      <c r="AY252" s="248" t="s">
        <v>133</v>
      </c>
    </row>
    <row r="253" s="2" customFormat="1" ht="24.15" customHeight="1">
      <c r="A253" s="39"/>
      <c r="B253" s="40"/>
      <c r="C253" s="249" t="s">
        <v>375</v>
      </c>
      <c r="D253" s="249" t="s">
        <v>156</v>
      </c>
      <c r="E253" s="250" t="s">
        <v>958</v>
      </c>
      <c r="F253" s="251" t="s">
        <v>959</v>
      </c>
      <c r="G253" s="252" t="s">
        <v>313</v>
      </c>
      <c r="H253" s="253">
        <v>0.88600000000000001</v>
      </c>
      <c r="I253" s="254"/>
      <c r="J253" s="255">
        <f>ROUND(I253*H253,2)</f>
        <v>0</v>
      </c>
      <c r="K253" s="251" t="s">
        <v>139</v>
      </c>
      <c r="L253" s="256"/>
      <c r="M253" s="257" t="s">
        <v>1</v>
      </c>
      <c r="N253" s="258" t="s">
        <v>41</v>
      </c>
      <c r="O253" s="92"/>
      <c r="P253" s="228">
        <f>O253*H253</f>
        <v>0</v>
      </c>
      <c r="Q253" s="228">
        <v>1</v>
      </c>
      <c r="R253" s="228">
        <f>Q253*H253</f>
        <v>0.88600000000000001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159</v>
      </c>
      <c r="AT253" s="230" t="s">
        <v>156</v>
      </c>
      <c r="AU253" s="230" t="s">
        <v>86</v>
      </c>
      <c r="AY253" s="18" t="s">
        <v>133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84</v>
      </c>
      <c r="BK253" s="231">
        <f>ROUND(I253*H253,2)</f>
        <v>0</v>
      </c>
      <c r="BL253" s="18" t="s">
        <v>140</v>
      </c>
      <c r="BM253" s="230" t="s">
        <v>960</v>
      </c>
    </row>
    <row r="254" s="13" customFormat="1">
      <c r="A254" s="13"/>
      <c r="B254" s="237"/>
      <c r="C254" s="238"/>
      <c r="D254" s="239" t="s">
        <v>144</v>
      </c>
      <c r="E254" s="240" t="s">
        <v>1</v>
      </c>
      <c r="F254" s="241" t="s">
        <v>961</v>
      </c>
      <c r="G254" s="238"/>
      <c r="H254" s="242">
        <v>0.84399999999999997</v>
      </c>
      <c r="I254" s="243"/>
      <c r="J254" s="238"/>
      <c r="K254" s="238"/>
      <c r="L254" s="244"/>
      <c r="M254" s="245"/>
      <c r="N254" s="246"/>
      <c r="O254" s="246"/>
      <c r="P254" s="246"/>
      <c r="Q254" s="246"/>
      <c r="R254" s="246"/>
      <c r="S254" s="246"/>
      <c r="T254" s="24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8" t="s">
        <v>144</v>
      </c>
      <c r="AU254" s="248" t="s">
        <v>86</v>
      </c>
      <c r="AV254" s="13" t="s">
        <v>86</v>
      </c>
      <c r="AW254" s="13" t="s">
        <v>32</v>
      </c>
      <c r="AX254" s="13" t="s">
        <v>76</v>
      </c>
      <c r="AY254" s="248" t="s">
        <v>133</v>
      </c>
    </row>
    <row r="255" s="13" customFormat="1">
      <c r="A255" s="13"/>
      <c r="B255" s="237"/>
      <c r="C255" s="238"/>
      <c r="D255" s="239" t="s">
        <v>144</v>
      </c>
      <c r="E255" s="240" t="s">
        <v>1</v>
      </c>
      <c r="F255" s="241" t="s">
        <v>962</v>
      </c>
      <c r="G255" s="238"/>
      <c r="H255" s="242">
        <v>0.88600000000000001</v>
      </c>
      <c r="I255" s="243"/>
      <c r="J255" s="238"/>
      <c r="K255" s="238"/>
      <c r="L255" s="244"/>
      <c r="M255" s="245"/>
      <c r="N255" s="246"/>
      <c r="O255" s="246"/>
      <c r="P255" s="246"/>
      <c r="Q255" s="246"/>
      <c r="R255" s="246"/>
      <c r="S255" s="246"/>
      <c r="T255" s="24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8" t="s">
        <v>144</v>
      </c>
      <c r="AU255" s="248" t="s">
        <v>86</v>
      </c>
      <c r="AV255" s="13" t="s">
        <v>86</v>
      </c>
      <c r="AW255" s="13" t="s">
        <v>32</v>
      </c>
      <c r="AX255" s="13" t="s">
        <v>84</v>
      </c>
      <c r="AY255" s="248" t="s">
        <v>133</v>
      </c>
    </row>
    <row r="256" s="12" customFormat="1" ht="22.8" customHeight="1">
      <c r="A256" s="12"/>
      <c r="B256" s="203"/>
      <c r="C256" s="204"/>
      <c r="D256" s="205" t="s">
        <v>75</v>
      </c>
      <c r="E256" s="217" t="s">
        <v>178</v>
      </c>
      <c r="F256" s="217" t="s">
        <v>266</v>
      </c>
      <c r="G256" s="204"/>
      <c r="H256" s="204"/>
      <c r="I256" s="207"/>
      <c r="J256" s="218">
        <f>BK256</f>
        <v>0</v>
      </c>
      <c r="K256" s="204"/>
      <c r="L256" s="209"/>
      <c r="M256" s="210"/>
      <c r="N256" s="211"/>
      <c r="O256" s="211"/>
      <c r="P256" s="212">
        <f>SUM(P257:P263)</f>
        <v>0</v>
      </c>
      <c r="Q256" s="211"/>
      <c r="R256" s="212">
        <f>SUM(R257:R263)</f>
        <v>2.5520692677999999</v>
      </c>
      <c r="S256" s="211"/>
      <c r="T256" s="213">
        <f>SUM(T257:T263)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14" t="s">
        <v>84</v>
      </c>
      <c r="AT256" s="215" t="s">
        <v>75</v>
      </c>
      <c r="AU256" s="215" t="s">
        <v>84</v>
      </c>
      <c r="AY256" s="214" t="s">
        <v>133</v>
      </c>
      <c r="BK256" s="216">
        <f>SUM(BK257:BK263)</f>
        <v>0</v>
      </c>
    </row>
    <row r="257" s="2" customFormat="1" ht="24.15" customHeight="1">
      <c r="A257" s="39"/>
      <c r="B257" s="40"/>
      <c r="C257" s="219" t="s">
        <v>380</v>
      </c>
      <c r="D257" s="219" t="s">
        <v>135</v>
      </c>
      <c r="E257" s="220" t="s">
        <v>963</v>
      </c>
      <c r="F257" s="221" t="s">
        <v>964</v>
      </c>
      <c r="G257" s="222" t="s">
        <v>188</v>
      </c>
      <c r="H257" s="223">
        <v>10.693</v>
      </c>
      <c r="I257" s="224"/>
      <c r="J257" s="225">
        <f>ROUND(I257*H257,2)</f>
        <v>0</v>
      </c>
      <c r="K257" s="221" t="s">
        <v>139</v>
      </c>
      <c r="L257" s="45"/>
      <c r="M257" s="226" t="s">
        <v>1</v>
      </c>
      <c r="N257" s="227" t="s">
        <v>41</v>
      </c>
      <c r="O257" s="92"/>
      <c r="P257" s="228">
        <f>O257*H257</f>
        <v>0</v>
      </c>
      <c r="Q257" s="228">
        <v>0.1525646</v>
      </c>
      <c r="R257" s="228">
        <f>Q257*H257</f>
        <v>1.6313732677999999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140</v>
      </c>
      <c r="AT257" s="230" t="s">
        <v>135</v>
      </c>
      <c r="AU257" s="230" t="s">
        <v>86</v>
      </c>
      <c r="AY257" s="18" t="s">
        <v>133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84</v>
      </c>
      <c r="BK257" s="231">
        <f>ROUND(I257*H257,2)</f>
        <v>0</v>
      </c>
      <c r="BL257" s="18" t="s">
        <v>140</v>
      </c>
      <c r="BM257" s="230" t="s">
        <v>965</v>
      </c>
    </row>
    <row r="258" s="2" customFormat="1">
      <c r="A258" s="39"/>
      <c r="B258" s="40"/>
      <c r="C258" s="41"/>
      <c r="D258" s="232" t="s">
        <v>142</v>
      </c>
      <c r="E258" s="41"/>
      <c r="F258" s="233" t="s">
        <v>966</v>
      </c>
      <c r="G258" s="41"/>
      <c r="H258" s="41"/>
      <c r="I258" s="234"/>
      <c r="J258" s="41"/>
      <c r="K258" s="41"/>
      <c r="L258" s="45"/>
      <c r="M258" s="235"/>
      <c r="N258" s="236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142</v>
      </c>
      <c r="AU258" s="18" t="s">
        <v>86</v>
      </c>
    </row>
    <row r="259" s="13" customFormat="1">
      <c r="A259" s="13"/>
      <c r="B259" s="237"/>
      <c r="C259" s="238"/>
      <c r="D259" s="239" t="s">
        <v>144</v>
      </c>
      <c r="E259" s="240" t="s">
        <v>1</v>
      </c>
      <c r="F259" s="241" t="s">
        <v>967</v>
      </c>
      <c r="G259" s="238"/>
      <c r="H259" s="242">
        <v>3.093</v>
      </c>
      <c r="I259" s="243"/>
      <c r="J259" s="238"/>
      <c r="K259" s="238"/>
      <c r="L259" s="244"/>
      <c r="M259" s="245"/>
      <c r="N259" s="246"/>
      <c r="O259" s="246"/>
      <c r="P259" s="246"/>
      <c r="Q259" s="246"/>
      <c r="R259" s="246"/>
      <c r="S259" s="246"/>
      <c r="T259" s="24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8" t="s">
        <v>144</v>
      </c>
      <c r="AU259" s="248" t="s">
        <v>86</v>
      </c>
      <c r="AV259" s="13" t="s">
        <v>86</v>
      </c>
      <c r="AW259" s="13" t="s">
        <v>32</v>
      </c>
      <c r="AX259" s="13" t="s">
        <v>76</v>
      </c>
      <c r="AY259" s="248" t="s">
        <v>133</v>
      </c>
    </row>
    <row r="260" s="13" customFormat="1">
      <c r="A260" s="13"/>
      <c r="B260" s="237"/>
      <c r="C260" s="238"/>
      <c r="D260" s="239" t="s">
        <v>144</v>
      </c>
      <c r="E260" s="240" t="s">
        <v>1</v>
      </c>
      <c r="F260" s="241" t="s">
        <v>968</v>
      </c>
      <c r="G260" s="238"/>
      <c r="H260" s="242">
        <v>7.5999999999999996</v>
      </c>
      <c r="I260" s="243"/>
      <c r="J260" s="238"/>
      <c r="K260" s="238"/>
      <c r="L260" s="244"/>
      <c r="M260" s="245"/>
      <c r="N260" s="246"/>
      <c r="O260" s="246"/>
      <c r="P260" s="246"/>
      <c r="Q260" s="246"/>
      <c r="R260" s="246"/>
      <c r="S260" s="246"/>
      <c r="T260" s="24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8" t="s">
        <v>144</v>
      </c>
      <c r="AU260" s="248" t="s">
        <v>86</v>
      </c>
      <c r="AV260" s="13" t="s">
        <v>86</v>
      </c>
      <c r="AW260" s="13" t="s">
        <v>32</v>
      </c>
      <c r="AX260" s="13" t="s">
        <v>76</v>
      </c>
      <c r="AY260" s="248" t="s">
        <v>133</v>
      </c>
    </row>
    <row r="261" s="15" customFormat="1">
      <c r="A261" s="15"/>
      <c r="B261" s="270"/>
      <c r="C261" s="271"/>
      <c r="D261" s="239" t="s">
        <v>144</v>
      </c>
      <c r="E261" s="272" t="s">
        <v>1</v>
      </c>
      <c r="F261" s="273" t="s">
        <v>248</v>
      </c>
      <c r="G261" s="271"/>
      <c r="H261" s="274">
        <v>10.693</v>
      </c>
      <c r="I261" s="275"/>
      <c r="J261" s="271"/>
      <c r="K261" s="271"/>
      <c r="L261" s="276"/>
      <c r="M261" s="277"/>
      <c r="N261" s="278"/>
      <c r="O261" s="278"/>
      <c r="P261" s="278"/>
      <c r="Q261" s="278"/>
      <c r="R261" s="278"/>
      <c r="S261" s="278"/>
      <c r="T261" s="279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80" t="s">
        <v>144</v>
      </c>
      <c r="AU261" s="280" t="s">
        <v>86</v>
      </c>
      <c r="AV261" s="15" t="s">
        <v>140</v>
      </c>
      <c r="AW261" s="15" t="s">
        <v>32</v>
      </c>
      <c r="AX261" s="15" t="s">
        <v>84</v>
      </c>
      <c r="AY261" s="280" t="s">
        <v>133</v>
      </c>
    </row>
    <row r="262" s="2" customFormat="1" ht="24.15" customHeight="1">
      <c r="A262" s="39"/>
      <c r="B262" s="40"/>
      <c r="C262" s="249" t="s">
        <v>387</v>
      </c>
      <c r="D262" s="249" t="s">
        <v>156</v>
      </c>
      <c r="E262" s="250" t="s">
        <v>969</v>
      </c>
      <c r="F262" s="251" t="s">
        <v>970</v>
      </c>
      <c r="G262" s="252" t="s">
        <v>188</v>
      </c>
      <c r="H262" s="253">
        <v>11.228</v>
      </c>
      <c r="I262" s="254"/>
      <c r="J262" s="255">
        <f>ROUND(I262*H262,2)</f>
        <v>0</v>
      </c>
      <c r="K262" s="251" t="s">
        <v>139</v>
      </c>
      <c r="L262" s="256"/>
      <c r="M262" s="257" t="s">
        <v>1</v>
      </c>
      <c r="N262" s="258" t="s">
        <v>41</v>
      </c>
      <c r="O262" s="92"/>
      <c r="P262" s="228">
        <f>O262*H262</f>
        <v>0</v>
      </c>
      <c r="Q262" s="228">
        <v>0.082000000000000003</v>
      </c>
      <c r="R262" s="228">
        <f>Q262*H262</f>
        <v>0.92069600000000007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159</v>
      </c>
      <c r="AT262" s="230" t="s">
        <v>156</v>
      </c>
      <c r="AU262" s="230" t="s">
        <v>86</v>
      </c>
      <c r="AY262" s="18" t="s">
        <v>133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84</v>
      </c>
      <c r="BK262" s="231">
        <f>ROUND(I262*H262,2)</f>
        <v>0</v>
      </c>
      <c r="BL262" s="18" t="s">
        <v>140</v>
      </c>
      <c r="BM262" s="230" t="s">
        <v>971</v>
      </c>
    </row>
    <row r="263" s="13" customFormat="1">
      <c r="A263" s="13"/>
      <c r="B263" s="237"/>
      <c r="C263" s="238"/>
      <c r="D263" s="239" t="s">
        <v>144</v>
      </c>
      <c r="E263" s="240" t="s">
        <v>1</v>
      </c>
      <c r="F263" s="241" t="s">
        <v>972</v>
      </c>
      <c r="G263" s="238"/>
      <c r="H263" s="242">
        <v>11.228</v>
      </c>
      <c r="I263" s="243"/>
      <c r="J263" s="238"/>
      <c r="K263" s="238"/>
      <c r="L263" s="244"/>
      <c r="M263" s="245"/>
      <c r="N263" s="246"/>
      <c r="O263" s="246"/>
      <c r="P263" s="246"/>
      <c r="Q263" s="246"/>
      <c r="R263" s="246"/>
      <c r="S263" s="246"/>
      <c r="T263" s="24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8" t="s">
        <v>144</v>
      </c>
      <c r="AU263" s="248" t="s">
        <v>86</v>
      </c>
      <c r="AV263" s="13" t="s">
        <v>86</v>
      </c>
      <c r="AW263" s="13" t="s">
        <v>32</v>
      </c>
      <c r="AX263" s="13" t="s">
        <v>84</v>
      </c>
      <c r="AY263" s="248" t="s">
        <v>133</v>
      </c>
    </row>
    <row r="264" s="12" customFormat="1" ht="22.8" customHeight="1">
      <c r="A264" s="12"/>
      <c r="B264" s="203"/>
      <c r="C264" s="204"/>
      <c r="D264" s="205" t="s">
        <v>75</v>
      </c>
      <c r="E264" s="217" t="s">
        <v>308</v>
      </c>
      <c r="F264" s="217" t="s">
        <v>309</v>
      </c>
      <c r="G264" s="204"/>
      <c r="H264" s="204"/>
      <c r="I264" s="207"/>
      <c r="J264" s="218">
        <f>BK264</f>
        <v>0</v>
      </c>
      <c r="K264" s="204"/>
      <c r="L264" s="209"/>
      <c r="M264" s="210"/>
      <c r="N264" s="211"/>
      <c r="O264" s="211"/>
      <c r="P264" s="212">
        <f>SUM(P265:P277)</f>
        <v>0</v>
      </c>
      <c r="Q264" s="211"/>
      <c r="R264" s="212">
        <f>SUM(R265:R277)</f>
        <v>0</v>
      </c>
      <c r="S264" s="211"/>
      <c r="T264" s="213">
        <f>SUM(T265:T277)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4" t="s">
        <v>84</v>
      </c>
      <c r="AT264" s="215" t="s">
        <v>75</v>
      </c>
      <c r="AU264" s="215" t="s">
        <v>84</v>
      </c>
      <c r="AY264" s="214" t="s">
        <v>133</v>
      </c>
      <c r="BK264" s="216">
        <f>SUM(BK265:BK277)</f>
        <v>0</v>
      </c>
    </row>
    <row r="265" s="2" customFormat="1" ht="16.5" customHeight="1">
      <c r="A265" s="39"/>
      <c r="B265" s="40"/>
      <c r="C265" s="219" t="s">
        <v>394</v>
      </c>
      <c r="D265" s="219" t="s">
        <v>135</v>
      </c>
      <c r="E265" s="220" t="s">
        <v>973</v>
      </c>
      <c r="F265" s="221" t="s">
        <v>974</v>
      </c>
      <c r="G265" s="222" t="s">
        <v>313</v>
      </c>
      <c r="H265" s="223">
        <v>6.202</v>
      </c>
      <c r="I265" s="224"/>
      <c r="J265" s="225">
        <f>ROUND(I265*H265,2)</f>
        <v>0</v>
      </c>
      <c r="K265" s="221" t="s">
        <v>139</v>
      </c>
      <c r="L265" s="45"/>
      <c r="M265" s="226" t="s">
        <v>1</v>
      </c>
      <c r="N265" s="227" t="s">
        <v>41</v>
      </c>
      <c r="O265" s="92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140</v>
      </c>
      <c r="AT265" s="230" t="s">
        <v>135</v>
      </c>
      <c r="AU265" s="230" t="s">
        <v>86</v>
      </c>
      <c r="AY265" s="18" t="s">
        <v>133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84</v>
      </c>
      <c r="BK265" s="231">
        <f>ROUND(I265*H265,2)</f>
        <v>0</v>
      </c>
      <c r="BL265" s="18" t="s">
        <v>140</v>
      </c>
      <c r="BM265" s="230" t="s">
        <v>975</v>
      </c>
    </row>
    <row r="266" s="2" customFormat="1">
      <c r="A266" s="39"/>
      <c r="B266" s="40"/>
      <c r="C266" s="41"/>
      <c r="D266" s="232" t="s">
        <v>142</v>
      </c>
      <c r="E266" s="41"/>
      <c r="F266" s="233" t="s">
        <v>976</v>
      </c>
      <c r="G266" s="41"/>
      <c r="H266" s="41"/>
      <c r="I266" s="234"/>
      <c r="J266" s="41"/>
      <c r="K266" s="41"/>
      <c r="L266" s="45"/>
      <c r="M266" s="235"/>
      <c r="N266" s="236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142</v>
      </c>
      <c r="AU266" s="18" t="s">
        <v>86</v>
      </c>
    </row>
    <row r="267" s="2" customFormat="1" ht="24.15" customHeight="1">
      <c r="A267" s="39"/>
      <c r="B267" s="40"/>
      <c r="C267" s="219" t="s">
        <v>399</v>
      </c>
      <c r="D267" s="219" t="s">
        <v>135</v>
      </c>
      <c r="E267" s="220" t="s">
        <v>977</v>
      </c>
      <c r="F267" s="221" t="s">
        <v>978</v>
      </c>
      <c r="G267" s="222" t="s">
        <v>313</v>
      </c>
      <c r="H267" s="223">
        <v>93.030000000000001</v>
      </c>
      <c r="I267" s="224"/>
      <c r="J267" s="225">
        <f>ROUND(I267*H267,2)</f>
        <v>0</v>
      </c>
      <c r="K267" s="221" t="s">
        <v>139</v>
      </c>
      <c r="L267" s="45"/>
      <c r="M267" s="226" t="s">
        <v>1</v>
      </c>
      <c r="N267" s="227" t="s">
        <v>41</v>
      </c>
      <c r="O267" s="92"/>
      <c r="P267" s="228">
        <f>O267*H267</f>
        <v>0</v>
      </c>
      <c r="Q267" s="228">
        <v>0</v>
      </c>
      <c r="R267" s="228">
        <f>Q267*H267</f>
        <v>0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140</v>
      </c>
      <c r="AT267" s="230" t="s">
        <v>135</v>
      </c>
      <c r="AU267" s="230" t="s">
        <v>86</v>
      </c>
      <c r="AY267" s="18" t="s">
        <v>133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84</v>
      </c>
      <c r="BK267" s="231">
        <f>ROUND(I267*H267,2)</f>
        <v>0</v>
      </c>
      <c r="BL267" s="18" t="s">
        <v>140</v>
      </c>
      <c r="BM267" s="230" t="s">
        <v>979</v>
      </c>
    </row>
    <row r="268" s="2" customFormat="1">
      <c r="A268" s="39"/>
      <c r="B268" s="40"/>
      <c r="C268" s="41"/>
      <c r="D268" s="232" t="s">
        <v>142</v>
      </c>
      <c r="E268" s="41"/>
      <c r="F268" s="233" t="s">
        <v>980</v>
      </c>
      <c r="G268" s="41"/>
      <c r="H268" s="41"/>
      <c r="I268" s="234"/>
      <c r="J268" s="41"/>
      <c r="K268" s="41"/>
      <c r="L268" s="45"/>
      <c r="M268" s="235"/>
      <c r="N268" s="236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142</v>
      </c>
      <c r="AU268" s="18" t="s">
        <v>86</v>
      </c>
    </row>
    <row r="269" s="13" customFormat="1">
      <c r="A269" s="13"/>
      <c r="B269" s="237"/>
      <c r="C269" s="238"/>
      <c r="D269" s="239" t="s">
        <v>144</v>
      </c>
      <c r="E269" s="240" t="s">
        <v>1</v>
      </c>
      <c r="F269" s="241" t="s">
        <v>981</v>
      </c>
      <c r="G269" s="238"/>
      <c r="H269" s="242">
        <v>93.030000000000001</v>
      </c>
      <c r="I269" s="243"/>
      <c r="J269" s="238"/>
      <c r="K269" s="238"/>
      <c r="L269" s="244"/>
      <c r="M269" s="245"/>
      <c r="N269" s="246"/>
      <c r="O269" s="246"/>
      <c r="P269" s="246"/>
      <c r="Q269" s="246"/>
      <c r="R269" s="246"/>
      <c r="S269" s="246"/>
      <c r="T269" s="24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8" t="s">
        <v>144</v>
      </c>
      <c r="AU269" s="248" t="s">
        <v>86</v>
      </c>
      <c r="AV269" s="13" t="s">
        <v>86</v>
      </c>
      <c r="AW269" s="13" t="s">
        <v>32</v>
      </c>
      <c r="AX269" s="13" t="s">
        <v>84</v>
      </c>
      <c r="AY269" s="248" t="s">
        <v>133</v>
      </c>
    </row>
    <row r="270" s="2" customFormat="1" ht="24.15" customHeight="1">
      <c r="A270" s="39"/>
      <c r="B270" s="40"/>
      <c r="C270" s="219" t="s">
        <v>406</v>
      </c>
      <c r="D270" s="219" t="s">
        <v>135</v>
      </c>
      <c r="E270" s="220" t="s">
        <v>982</v>
      </c>
      <c r="F270" s="221" t="s">
        <v>983</v>
      </c>
      <c r="G270" s="222" t="s">
        <v>313</v>
      </c>
      <c r="H270" s="223">
        <v>6.202</v>
      </c>
      <c r="I270" s="224"/>
      <c r="J270" s="225">
        <f>ROUND(I270*H270,2)</f>
        <v>0</v>
      </c>
      <c r="K270" s="221" t="s">
        <v>139</v>
      </c>
      <c r="L270" s="45"/>
      <c r="M270" s="226" t="s">
        <v>1</v>
      </c>
      <c r="N270" s="227" t="s">
        <v>41</v>
      </c>
      <c r="O270" s="92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140</v>
      </c>
      <c r="AT270" s="230" t="s">
        <v>135</v>
      </c>
      <c r="AU270" s="230" t="s">
        <v>86</v>
      </c>
      <c r="AY270" s="18" t="s">
        <v>133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84</v>
      </c>
      <c r="BK270" s="231">
        <f>ROUND(I270*H270,2)</f>
        <v>0</v>
      </c>
      <c r="BL270" s="18" t="s">
        <v>140</v>
      </c>
      <c r="BM270" s="230" t="s">
        <v>984</v>
      </c>
    </row>
    <row r="271" s="2" customFormat="1">
      <c r="A271" s="39"/>
      <c r="B271" s="40"/>
      <c r="C271" s="41"/>
      <c r="D271" s="232" t="s">
        <v>142</v>
      </c>
      <c r="E271" s="41"/>
      <c r="F271" s="233" t="s">
        <v>985</v>
      </c>
      <c r="G271" s="41"/>
      <c r="H271" s="41"/>
      <c r="I271" s="234"/>
      <c r="J271" s="41"/>
      <c r="K271" s="41"/>
      <c r="L271" s="45"/>
      <c r="M271" s="235"/>
      <c r="N271" s="236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142</v>
      </c>
      <c r="AU271" s="18" t="s">
        <v>86</v>
      </c>
    </row>
    <row r="272" s="2" customFormat="1" ht="44.25" customHeight="1">
      <c r="A272" s="39"/>
      <c r="B272" s="40"/>
      <c r="C272" s="219" t="s">
        <v>411</v>
      </c>
      <c r="D272" s="219" t="s">
        <v>135</v>
      </c>
      <c r="E272" s="220" t="s">
        <v>986</v>
      </c>
      <c r="F272" s="221" t="s">
        <v>987</v>
      </c>
      <c r="G272" s="222" t="s">
        <v>313</v>
      </c>
      <c r="H272" s="223">
        <v>2.4809999999999999</v>
      </c>
      <c r="I272" s="224"/>
      <c r="J272" s="225">
        <f>ROUND(I272*H272,2)</f>
        <v>0</v>
      </c>
      <c r="K272" s="221" t="s">
        <v>139</v>
      </c>
      <c r="L272" s="45"/>
      <c r="M272" s="226" t="s">
        <v>1</v>
      </c>
      <c r="N272" s="227" t="s">
        <v>41</v>
      </c>
      <c r="O272" s="92"/>
      <c r="P272" s="228">
        <f>O272*H272</f>
        <v>0</v>
      </c>
      <c r="Q272" s="228">
        <v>0</v>
      </c>
      <c r="R272" s="228">
        <f>Q272*H272</f>
        <v>0</v>
      </c>
      <c r="S272" s="228">
        <v>0</v>
      </c>
      <c r="T272" s="22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0" t="s">
        <v>140</v>
      </c>
      <c r="AT272" s="230" t="s">
        <v>135</v>
      </c>
      <c r="AU272" s="230" t="s">
        <v>86</v>
      </c>
      <c r="AY272" s="18" t="s">
        <v>133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8" t="s">
        <v>84</v>
      </c>
      <c r="BK272" s="231">
        <f>ROUND(I272*H272,2)</f>
        <v>0</v>
      </c>
      <c r="BL272" s="18" t="s">
        <v>140</v>
      </c>
      <c r="BM272" s="230" t="s">
        <v>988</v>
      </c>
    </row>
    <row r="273" s="2" customFormat="1">
      <c r="A273" s="39"/>
      <c r="B273" s="40"/>
      <c r="C273" s="41"/>
      <c r="D273" s="232" t="s">
        <v>142</v>
      </c>
      <c r="E273" s="41"/>
      <c r="F273" s="233" t="s">
        <v>989</v>
      </c>
      <c r="G273" s="41"/>
      <c r="H273" s="41"/>
      <c r="I273" s="234"/>
      <c r="J273" s="41"/>
      <c r="K273" s="41"/>
      <c r="L273" s="45"/>
      <c r="M273" s="235"/>
      <c r="N273" s="236"/>
      <c r="O273" s="92"/>
      <c r="P273" s="92"/>
      <c r="Q273" s="92"/>
      <c r="R273" s="92"/>
      <c r="S273" s="92"/>
      <c r="T273" s="93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142</v>
      </c>
      <c r="AU273" s="18" t="s">
        <v>86</v>
      </c>
    </row>
    <row r="274" s="13" customFormat="1">
      <c r="A274" s="13"/>
      <c r="B274" s="237"/>
      <c r="C274" s="238"/>
      <c r="D274" s="239" t="s">
        <v>144</v>
      </c>
      <c r="E274" s="240" t="s">
        <v>1</v>
      </c>
      <c r="F274" s="241" t="s">
        <v>990</v>
      </c>
      <c r="G274" s="238"/>
      <c r="H274" s="242">
        <v>2.4809999999999999</v>
      </c>
      <c r="I274" s="243"/>
      <c r="J274" s="238"/>
      <c r="K274" s="238"/>
      <c r="L274" s="244"/>
      <c r="M274" s="245"/>
      <c r="N274" s="246"/>
      <c r="O274" s="246"/>
      <c r="P274" s="246"/>
      <c r="Q274" s="246"/>
      <c r="R274" s="246"/>
      <c r="S274" s="246"/>
      <c r="T274" s="247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8" t="s">
        <v>144</v>
      </c>
      <c r="AU274" s="248" t="s">
        <v>86</v>
      </c>
      <c r="AV274" s="13" t="s">
        <v>86</v>
      </c>
      <c r="AW274" s="13" t="s">
        <v>32</v>
      </c>
      <c r="AX274" s="13" t="s">
        <v>84</v>
      </c>
      <c r="AY274" s="248" t="s">
        <v>133</v>
      </c>
    </row>
    <row r="275" s="2" customFormat="1" ht="44.25" customHeight="1">
      <c r="A275" s="39"/>
      <c r="B275" s="40"/>
      <c r="C275" s="219" t="s">
        <v>416</v>
      </c>
      <c r="D275" s="219" t="s">
        <v>135</v>
      </c>
      <c r="E275" s="220" t="s">
        <v>328</v>
      </c>
      <c r="F275" s="221" t="s">
        <v>329</v>
      </c>
      <c r="G275" s="222" t="s">
        <v>313</v>
      </c>
      <c r="H275" s="223">
        <v>0.62</v>
      </c>
      <c r="I275" s="224"/>
      <c r="J275" s="225">
        <f>ROUND(I275*H275,2)</f>
        <v>0</v>
      </c>
      <c r="K275" s="221" t="s">
        <v>139</v>
      </c>
      <c r="L275" s="45"/>
      <c r="M275" s="226" t="s">
        <v>1</v>
      </c>
      <c r="N275" s="227" t="s">
        <v>41</v>
      </c>
      <c r="O275" s="92"/>
      <c r="P275" s="228">
        <f>O275*H275</f>
        <v>0</v>
      </c>
      <c r="Q275" s="228">
        <v>0</v>
      </c>
      <c r="R275" s="228">
        <f>Q275*H275</f>
        <v>0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140</v>
      </c>
      <c r="AT275" s="230" t="s">
        <v>135</v>
      </c>
      <c r="AU275" s="230" t="s">
        <v>86</v>
      </c>
      <c r="AY275" s="18" t="s">
        <v>133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84</v>
      </c>
      <c r="BK275" s="231">
        <f>ROUND(I275*H275,2)</f>
        <v>0</v>
      </c>
      <c r="BL275" s="18" t="s">
        <v>140</v>
      </c>
      <c r="BM275" s="230" t="s">
        <v>991</v>
      </c>
    </row>
    <row r="276" s="2" customFormat="1">
      <c r="A276" s="39"/>
      <c r="B276" s="40"/>
      <c r="C276" s="41"/>
      <c r="D276" s="232" t="s">
        <v>142</v>
      </c>
      <c r="E276" s="41"/>
      <c r="F276" s="233" t="s">
        <v>331</v>
      </c>
      <c r="G276" s="41"/>
      <c r="H276" s="41"/>
      <c r="I276" s="234"/>
      <c r="J276" s="41"/>
      <c r="K276" s="41"/>
      <c r="L276" s="45"/>
      <c r="M276" s="235"/>
      <c r="N276" s="236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142</v>
      </c>
      <c r="AU276" s="18" t="s">
        <v>86</v>
      </c>
    </row>
    <row r="277" s="13" customFormat="1">
      <c r="A277" s="13"/>
      <c r="B277" s="237"/>
      <c r="C277" s="238"/>
      <c r="D277" s="239" t="s">
        <v>144</v>
      </c>
      <c r="E277" s="240" t="s">
        <v>1</v>
      </c>
      <c r="F277" s="241" t="s">
        <v>992</v>
      </c>
      <c r="G277" s="238"/>
      <c r="H277" s="242">
        <v>0.62</v>
      </c>
      <c r="I277" s="243"/>
      <c r="J277" s="238"/>
      <c r="K277" s="238"/>
      <c r="L277" s="244"/>
      <c r="M277" s="245"/>
      <c r="N277" s="246"/>
      <c r="O277" s="246"/>
      <c r="P277" s="246"/>
      <c r="Q277" s="246"/>
      <c r="R277" s="246"/>
      <c r="S277" s="246"/>
      <c r="T277" s="24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8" t="s">
        <v>144</v>
      </c>
      <c r="AU277" s="248" t="s">
        <v>86</v>
      </c>
      <c r="AV277" s="13" t="s">
        <v>86</v>
      </c>
      <c r="AW277" s="13" t="s">
        <v>32</v>
      </c>
      <c r="AX277" s="13" t="s">
        <v>84</v>
      </c>
      <c r="AY277" s="248" t="s">
        <v>133</v>
      </c>
    </row>
    <row r="278" s="12" customFormat="1" ht="22.8" customHeight="1">
      <c r="A278" s="12"/>
      <c r="B278" s="203"/>
      <c r="C278" s="204"/>
      <c r="D278" s="205" t="s">
        <v>75</v>
      </c>
      <c r="E278" s="217" t="s">
        <v>332</v>
      </c>
      <c r="F278" s="217" t="s">
        <v>333</v>
      </c>
      <c r="G278" s="204"/>
      <c r="H278" s="204"/>
      <c r="I278" s="207"/>
      <c r="J278" s="218">
        <f>BK278</f>
        <v>0</v>
      </c>
      <c r="K278" s="204"/>
      <c r="L278" s="209"/>
      <c r="M278" s="210"/>
      <c r="N278" s="211"/>
      <c r="O278" s="211"/>
      <c r="P278" s="212">
        <f>SUM(P279:P280)</f>
        <v>0</v>
      </c>
      <c r="Q278" s="211"/>
      <c r="R278" s="212">
        <f>SUM(R279:R280)</f>
        <v>0</v>
      </c>
      <c r="S278" s="211"/>
      <c r="T278" s="213">
        <f>SUM(T279:T280)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14" t="s">
        <v>84</v>
      </c>
      <c r="AT278" s="215" t="s">
        <v>75</v>
      </c>
      <c r="AU278" s="215" t="s">
        <v>84</v>
      </c>
      <c r="AY278" s="214" t="s">
        <v>133</v>
      </c>
      <c r="BK278" s="216">
        <f>SUM(BK279:BK280)</f>
        <v>0</v>
      </c>
    </row>
    <row r="279" s="2" customFormat="1" ht="33" customHeight="1">
      <c r="A279" s="39"/>
      <c r="B279" s="40"/>
      <c r="C279" s="219" t="s">
        <v>423</v>
      </c>
      <c r="D279" s="219" t="s">
        <v>135</v>
      </c>
      <c r="E279" s="220" t="s">
        <v>993</v>
      </c>
      <c r="F279" s="221" t="s">
        <v>994</v>
      </c>
      <c r="G279" s="222" t="s">
        <v>313</v>
      </c>
      <c r="H279" s="223">
        <v>61.988999999999997</v>
      </c>
      <c r="I279" s="224"/>
      <c r="J279" s="225">
        <f>ROUND(I279*H279,2)</f>
        <v>0</v>
      </c>
      <c r="K279" s="221" t="s">
        <v>139</v>
      </c>
      <c r="L279" s="45"/>
      <c r="M279" s="226" t="s">
        <v>1</v>
      </c>
      <c r="N279" s="227" t="s">
        <v>41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140</v>
      </c>
      <c r="AT279" s="230" t="s">
        <v>135</v>
      </c>
      <c r="AU279" s="230" t="s">
        <v>86</v>
      </c>
      <c r="AY279" s="18" t="s">
        <v>133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84</v>
      </c>
      <c r="BK279" s="231">
        <f>ROUND(I279*H279,2)</f>
        <v>0</v>
      </c>
      <c r="BL279" s="18" t="s">
        <v>140</v>
      </c>
      <c r="BM279" s="230" t="s">
        <v>995</v>
      </c>
    </row>
    <row r="280" s="2" customFormat="1">
      <c r="A280" s="39"/>
      <c r="B280" s="40"/>
      <c r="C280" s="41"/>
      <c r="D280" s="232" t="s">
        <v>142</v>
      </c>
      <c r="E280" s="41"/>
      <c r="F280" s="233" t="s">
        <v>996</v>
      </c>
      <c r="G280" s="41"/>
      <c r="H280" s="41"/>
      <c r="I280" s="234"/>
      <c r="J280" s="41"/>
      <c r="K280" s="41"/>
      <c r="L280" s="45"/>
      <c r="M280" s="235"/>
      <c r="N280" s="236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142</v>
      </c>
      <c r="AU280" s="18" t="s">
        <v>86</v>
      </c>
    </row>
    <row r="281" s="12" customFormat="1" ht="25.92" customHeight="1">
      <c r="A281" s="12"/>
      <c r="B281" s="203"/>
      <c r="C281" s="204"/>
      <c r="D281" s="205" t="s">
        <v>75</v>
      </c>
      <c r="E281" s="206" t="s">
        <v>349</v>
      </c>
      <c r="F281" s="206" t="s">
        <v>350</v>
      </c>
      <c r="G281" s="204"/>
      <c r="H281" s="204"/>
      <c r="I281" s="207"/>
      <c r="J281" s="208">
        <f>BK281</f>
        <v>0</v>
      </c>
      <c r="K281" s="204"/>
      <c r="L281" s="209"/>
      <c r="M281" s="210"/>
      <c r="N281" s="211"/>
      <c r="O281" s="211"/>
      <c r="P281" s="212">
        <f>P282+P299+P304</f>
        <v>0</v>
      </c>
      <c r="Q281" s="211"/>
      <c r="R281" s="212">
        <f>R282+R299+R304</f>
        <v>2.579580050953</v>
      </c>
      <c r="S281" s="211"/>
      <c r="T281" s="213">
        <f>T282+T299+T304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14" t="s">
        <v>86</v>
      </c>
      <c r="AT281" s="215" t="s">
        <v>75</v>
      </c>
      <c r="AU281" s="215" t="s">
        <v>76</v>
      </c>
      <c r="AY281" s="214" t="s">
        <v>133</v>
      </c>
      <c r="BK281" s="216">
        <f>BK282+BK299+BK304</f>
        <v>0</v>
      </c>
    </row>
    <row r="282" s="12" customFormat="1" ht="22.8" customHeight="1">
      <c r="A282" s="12"/>
      <c r="B282" s="203"/>
      <c r="C282" s="204"/>
      <c r="D282" s="205" t="s">
        <v>75</v>
      </c>
      <c r="E282" s="217" t="s">
        <v>351</v>
      </c>
      <c r="F282" s="217" t="s">
        <v>352</v>
      </c>
      <c r="G282" s="204"/>
      <c r="H282" s="204"/>
      <c r="I282" s="207"/>
      <c r="J282" s="218">
        <f>BK282</f>
        <v>0</v>
      </c>
      <c r="K282" s="204"/>
      <c r="L282" s="209"/>
      <c r="M282" s="210"/>
      <c r="N282" s="211"/>
      <c r="O282" s="211"/>
      <c r="P282" s="212">
        <f>SUM(P283:P298)</f>
        <v>0</v>
      </c>
      <c r="Q282" s="211"/>
      <c r="R282" s="212">
        <f>SUM(R283:R298)</f>
        <v>0.024307290000000002</v>
      </c>
      <c r="S282" s="211"/>
      <c r="T282" s="213">
        <f>SUM(T283:T298)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14" t="s">
        <v>86</v>
      </c>
      <c r="AT282" s="215" t="s">
        <v>75</v>
      </c>
      <c r="AU282" s="215" t="s">
        <v>84</v>
      </c>
      <c r="AY282" s="214" t="s">
        <v>133</v>
      </c>
      <c r="BK282" s="216">
        <f>SUM(BK283:BK298)</f>
        <v>0</v>
      </c>
    </row>
    <row r="283" s="2" customFormat="1" ht="24.15" customHeight="1">
      <c r="A283" s="39"/>
      <c r="B283" s="40"/>
      <c r="C283" s="219" t="s">
        <v>428</v>
      </c>
      <c r="D283" s="219" t="s">
        <v>135</v>
      </c>
      <c r="E283" s="220" t="s">
        <v>997</v>
      </c>
      <c r="F283" s="221" t="s">
        <v>998</v>
      </c>
      <c r="G283" s="222" t="s">
        <v>181</v>
      </c>
      <c r="H283" s="223">
        <v>26.640000000000001</v>
      </c>
      <c r="I283" s="224"/>
      <c r="J283" s="225">
        <f>ROUND(I283*H283,2)</f>
        <v>0</v>
      </c>
      <c r="K283" s="221" t="s">
        <v>139</v>
      </c>
      <c r="L283" s="45"/>
      <c r="M283" s="226" t="s">
        <v>1</v>
      </c>
      <c r="N283" s="227" t="s">
        <v>41</v>
      </c>
      <c r="O283" s="92"/>
      <c r="P283" s="228">
        <f>O283*H283</f>
        <v>0</v>
      </c>
      <c r="Q283" s="228">
        <v>4.0000000000000003E-05</v>
      </c>
      <c r="R283" s="228">
        <f>Q283*H283</f>
        <v>0.0010656000000000001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249</v>
      </c>
      <c r="AT283" s="230" t="s">
        <v>135</v>
      </c>
      <c r="AU283" s="230" t="s">
        <v>86</v>
      </c>
      <c r="AY283" s="18" t="s">
        <v>133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84</v>
      </c>
      <c r="BK283" s="231">
        <f>ROUND(I283*H283,2)</f>
        <v>0</v>
      </c>
      <c r="BL283" s="18" t="s">
        <v>249</v>
      </c>
      <c r="BM283" s="230" t="s">
        <v>999</v>
      </c>
    </row>
    <row r="284" s="2" customFormat="1">
      <c r="A284" s="39"/>
      <c r="B284" s="40"/>
      <c r="C284" s="41"/>
      <c r="D284" s="232" t="s">
        <v>142</v>
      </c>
      <c r="E284" s="41"/>
      <c r="F284" s="233" t="s">
        <v>1000</v>
      </c>
      <c r="G284" s="41"/>
      <c r="H284" s="41"/>
      <c r="I284" s="234"/>
      <c r="J284" s="41"/>
      <c r="K284" s="41"/>
      <c r="L284" s="45"/>
      <c r="M284" s="235"/>
      <c r="N284" s="236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142</v>
      </c>
      <c r="AU284" s="18" t="s">
        <v>86</v>
      </c>
    </row>
    <row r="285" s="13" customFormat="1">
      <c r="A285" s="13"/>
      <c r="B285" s="237"/>
      <c r="C285" s="238"/>
      <c r="D285" s="239" t="s">
        <v>144</v>
      </c>
      <c r="E285" s="240" t="s">
        <v>1</v>
      </c>
      <c r="F285" s="241" t="s">
        <v>1001</v>
      </c>
      <c r="G285" s="238"/>
      <c r="H285" s="242">
        <v>22.640000000000001</v>
      </c>
      <c r="I285" s="243"/>
      <c r="J285" s="238"/>
      <c r="K285" s="238"/>
      <c r="L285" s="244"/>
      <c r="M285" s="245"/>
      <c r="N285" s="246"/>
      <c r="O285" s="246"/>
      <c r="P285" s="246"/>
      <c r="Q285" s="246"/>
      <c r="R285" s="246"/>
      <c r="S285" s="246"/>
      <c r="T285" s="247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8" t="s">
        <v>144</v>
      </c>
      <c r="AU285" s="248" t="s">
        <v>86</v>
      </c>
      <c r="AV285" s="13" t="s">
        <v>86</v>
      </c>
      <c r="AW285" s="13" t="s">
        <v>32</v>
      </c>
      <c r="AX285" s="13" t="s">
        <v>76</v>
      </c>
      <c r="AY285" s="248" t="s">
        <v>133</v>
      </c>
    </row>
    <row r="286" s="13" customFormat="1">
      <c r="A286" s="13"/>
      <c r="B286" s="237"/>
      <c r="C286" s="238"/>
      <c r="D286" s="239" t="s">
        <v>144</v>
      </c>
      <c r="E286" s="240" t="s">
        <v>1</v>
      </c>
      <c r="F286" s="241" t="s">
        <v>1002</v>
      </c>
      <c r="G286" s="238"/>
      <c r="H286" s="242">
        <v>4</v>
      </c>
      <c r="I286" s="243"/>
      <c r="J286" s="238"/>
      <c r="K286" s="238"/>
      <c r="L286" s="244"/>
      <c r="M286" s="245"/>
      <c r="N286" s="246"/>
      <c r="O286" s="246"/>
      <c r="P286" s="246"/>
      <c r="Q286" s="246"/>
      <c r="R286" s="246"/>
      <c r="S286" s="246"/>
      <c r="T286" s="24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8" t="s">
        <v>144</v>
      </c>
      <c r="AU286" s="248" t="s">
        <v>86</v>
      </c>
      <c r="AV286" s="13" t="s">
        <v>86</v>
      </c>
      <c r="AW286" s="13" t="s">
        <v>32</v>
      </c>
      <c r="AX286" s="13" t="s">
        <v>76</v>
      </c>
      <c r="AY286" s="248" t="s">
        <v>133</v>
      </c>
    </row>
    <row r="287" s="15" customFormat="1">
      <c r="A287" s="15"/>
      <c r="B287" s="270"/>
      <c r="C287" s="271"/>
      <c r="D287" s="239" t="s">
        <v>144</v>
      </c>
      <c r="E287" s="272" t="s">
        <v>1</v>
      </c>
      <c r="F287" s="273" t="s">
        <v>248</v>
      </c>
      <c r="G287" s="271"/>
      <c r="H287" s="274">
        <v>26.640000000000001</v>
      </c>
      <c r="I287" s="275"/>
      <c r="J287" s="271"/>
      <c r="K287" s="271"/>
      <c r="L287" s="276"/>
      <c r="M287" s="277"/>
      <c r="N287" s="278"/>
      <c r="O287" s="278"/>
      <c r="P287" s="278"/>
      <c r="Q287" s="278"/>
      <c r="R287" s="278"/>
      <c r="S287" s="278"/>
      <c r="T287" s="279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80" t="s">
        <v>144</v>
      </c>
      <c r="AU287" s="280" t="s">
        <v>86</v>
      </c>
      <c r="AV287" s="15" t="s">
        <v>140</v>
      </c>
      <c r="AW287" s="15" t="s">
        <v>32</v>
      </c>
      <c r="AX287" s="15" t="s">
        <v>84</v>
      </c>
      <c r="AY287" s="280" t="s">
        <v>133</v>
      </c>
    </row>
    <row r="288" s="2" customFormat="1" ht="33" customHeight="1">
      <c r="A288" s="39"/>
      <c r="B288" s="40"/>
      <c r="C288" s="249" t="s">
        <v>437</v>
      </c>
      <c r="D288" s="249" t="s">
        <v>156</v>
      </c>
      <c r="E288" s="250" t="s">
        <v>1003</v>
      </c>
      <c r="F288" s="251" t="s">
        <v>1004</v>
      </c>
      <c r="G288" s="252" t="s">
        <v>181</v>
      </c>
      <c r="H288" s="253">
        <v>32.527000000000001</v>
      </c>
      <c r="I288" s="254"/>
      <c r="J288" s="255">
        <f>ROUND(I288*H288,2)</f>
        <v>0</v>
      </c>
      <c r="K288" s="251" t="s">
        <v>139</v>
      </c>
      <c r="L288" s="256"/>
      <c r="M288" s="257" t="s">
        <v>1</v>
      </c>
      <c r="N288" s="258" t="s">
        <v>41</v>
      </c>
      <c r="O288" s="92"/>
      <c r="P288" s="228">
        <f>O288*H288</f>
        <v>0</v>
      </c>
      <c r="Q288" s="228">
        <v>0.00063000000000000003</v>
      </c>
      <c r="R288" s="228">
        <f>Q288*H288</f>
        <v>0.020492010000000001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359</v>
      </c>
      <c r="AT288" s="230" t="s">
        <v>156</v>
      </c>
      <c r="AU288" s="230" t="s">
        <v>86</v>
      </c>
      <c r="AY288" s="18" t="s">
        <v>133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84</v>
      </c>
      <c r="BK288" s="231">
        <f>ROUND(I288*H288,2)</f>
        <v>0</v>
      </c>
      <c r="BL288" s="18" t="s">
        <v>249</v>
      </c>
      <c r="BM288" s="230" t="s">
        <v>1005</v>
      </c>
    </row>
    <row r="289" s="13" customFormat="1">
      <c r="A289" s="13"/>
      <c r="B289" s="237"/>
      <c r="C289" s="238"/>
      <c r="D289" s="239" t="s">
        <v>144</v>
      </c>
      <c r="E289" s="240" t="s">
        <v>1</v>
      </c>
      <c r="F289" s="241" t="s">
        <v>1006</v>
      </c>
      <c r="G289" s="238"/>
      <c r="H289" s="242">
        <v>32.527000000000001</v>
      </c>
      <c r="I289" s="243"/>
      <c r="J289" s="238"/>
      <c r="K289" s="238"/>
      <c r="L289" s="244"/>
      <c r="M289" s="245"/>
      <c r="N289" s="246"/>
      <c r="O289" s="246"/>
      <c r="P289" s="246"/>
      <c r="Q289" s="246"/>
      <c r="R289" s="246"/>
      <c r="S289" s="246"/>
      <c r="T289" s="247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8" t="s">
        <v>144</v>
      </c>
      <c r="AU289" s="248" t="s">
        <v>86</v>
      </c>
      <c r="AV289" s="13" t="s">
        <v>86</v>
      </c>
      <c r="AW289" s="13" t="s">
        <v>32</v>
      </c>
      <c r="AX289" s="13" t="s">
        <v>84</v>
      </c>
      <c r="AY289" s="248" t="s">
        <v>133</v>
      </c>
    </row>
    <row r="290" s="2" customFormat="1" ht="24.15" customHeight="1">
      <c r="A290" s="39"/>
      <c r="B290" s="40"/>
      <c r="C290" s="219" t="s">
        <v>443</v>
      </c>
      <c r="D290" s="219" t="s">
        <v>135</v>
      </c>
      <c r="E290" s="220" t="s">
        <v>1007</v>
      </c>
      <c r="F290" s="221" t="s">
        <v>1008</v>
      </c>
      <c r="G290" s="222" t="s">
        <v>188</v>
      </c>
      <c r="H290" s="223">
        <v>15.622999999999999</v>
      </c>
      <c r="I290" s="224"/>
      <c r="J290" s="225">
        <f>ROUND(I290*H290,2)</f>
        <v>0</v>
      </c>
      <c r="K290" s="221" t="s">
        <v>139</v>
      </c>
      <c r="L290" s="45"/>
      <c r="M290" s="226" t="s">
        <v>1</v>
      </c>
      <c r="N290" s="227" t="s">
        <v>41</v>
      </c>
      <c r="O290" s="92"/>
      <c r="P290" s="228">
        <f>O290*H290</f>
        <v>0</v>
      </c>
      <c r="Q290" s="228">
        <v>0.00016000000000000001</v>
      </c>
      <c r="R290" s="228">
        <f>Q290*H290</f>
        <v>0.0024996800000000002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249</v>
      </c>
      <c r="AT290" s="230" t="s">
        <v>135</v>
      </c>
      <c r="AU290" s="230" t="s">
        <v>86</v>
      </c>
      <c r="AY290" s="18" t="s">
        <v>133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84</v>
      </c>
      <c r="BK290" s="231">
        <f>ROUND(I290*H290,2)</f>
        <v>0</v>
      </c>
      <c r="BL290" s="18" t="s">
        <v>249</v>
      </c>
      <c r="BM290" s="230" t="s">
        <v>1009</v>
      </c>
    </row>
    <row r="291" s="2" customFormat="1">
      <c r="A291" s="39"/>
      <c r="B291" s="40"/>
      <c r="C291" s="41"/>
      <c r="D291" s="232" t="s">
        <v>142</v>
      </c>
      <c r="E291" s="41"/>
      <c r="F291" s="233" t="s">
        <v>1010</v>
      </c>
      <c r="G291" s="41"/>
      <c r="H291" s="41"/>
      <c r="I291" s="234"/>
      <c r="J291" s="41"/>
      <c r="K291" s="41"/>
      <c r="L291" s="45"/>
      <c r="M291" s="235"/>
      <c r="N291" s="236"/>
      <c r="O291" s="92"/>
      <c r="P291" s="92"/>
      <c r="Q291" s="92"/>
      <c r="R291" s="92"/>
      <c r="S291" s="92"/>
      <c r="T291" s="93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142</v>
      </c>
      <c r="AU291" s="18" t="s">
        <v>86</v>
      </c>
    </row>
    <row r="292" s="13" customFormat="1">
      <c r="A292" s="13"/>
      <c r="B292" s="237"/>
      <c r="C292" s="238"/>
      <c r="D292" s="239" t="s">
        <v>144</v>
      </c>
      <c r="E292" s="240" t="s">
        <v>1</v>
      </c>
      <c r="F292" s="241" t="s">
        <v>1011</v>
      </c>
      <c r="G292" s="238"/>
      <c r="H292" s="242">
        <v>7.6230000000000002</v>
      </c>
      <c r="I292" s="243"/>
      <c r="J292" s="238"/>
      <c r="K292" s="238"/>
      <c r="L292" s="244"/>
      <c r="M292" s="245"/>
      <c r="N292" s="246"/>
      <c r="O292" s="246"/>
      <c r="P292" s="246"/>
      <c r="Q292" s="246"/>
      <c r="R292" s="246"/>
      <c r="S292" s="246"/>
      <c r="T292" s="247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8" t="s">
        <v>144</v>
      </c>
      <c r="AU292" s="248" t="s">
        <v>86</v>
      </c>
      <c r="AV292" s="13" t="s">
        <v>86</v>
      </c>
      <c r="AW292" s="13" t="s">
        <v>32</v>
      </c>
      <c r="AX292" s="13" t="s">
        <v>76</v>
      </c>
      <c r="AY292" s="248" t="s">
        <v>133</v>
      </c>
    </row>
    <row r="293" s="13" customFormat="1">
      <c r="A293" s="13"/>
      <c r="B293" s="237"/>
      <c r="C293" s="238"/>
      <c r="D293" s="239" t="s">
        <v>144</v>
      </c>
      <c r="E293" s="240" t="s">
        <v>1</v>
      </c>
      <c r="F293" s="241" t="s">
        <v>1012</v>
      </c>
      <c r="G293" s="238"/>
      <c r="H293" s="242">
        <v>8</v>
      </c>
      <c r="I293" s="243"/>
      <c r="J293" s="238"/>
      <c r="K293" s="238"/>
      <c r="L293" s="244"/>
      <c r="M293" s="245"/>
      <c r="N293" s="246"/>
      <c r="O293" s="246"/>
      <c r="P293" s="246"/>
      <c r="Q293" s="246"/>
      <c r="R293" s="246"/>
      <c r="S293" s="246"/>
      <c r="T293" s="247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8" t="s">
        <v>144</v>
      </c>
      <c r="AU293" s="248" t="s">
        <v>86</v>
      </c>
      <c r="AV293" s="13" t="s">
        <v>86</v>
      </c>
      <c r="AW293" s="13" t="s">
        <v>32</v>
      </c>
      <c r="AX293" s="13" t="s">
        <v>76</v>
      </c>
      <c r="AY293" s="248" t="s">
        <v>133</v>
      </c>
    </row>
    <row r="294" s="15" customFormat="1">
      <c r="A294" s="15"/>
      <c r="B294" s="270"/>
      <c r="C294" s="271"/>
      <c r="D294" s="239" t="s">
        <v>144</v>
      </c>
      <c r="E294" s="272" t="s">
        <v>1</v>
      </c>
      <c r="F294" s="273" t="s">
        <v>248</v>
      </c>
      <c r="G294" s="271"/>
      <c r="H294" s="274">
        <v>15.623000000000001</v>
      </c>
      <c r="I294" s="275"/>
      <c r="J294" s="271"/>
      <c r="K294" s="271"/>
      <c r="L294" s="276"/>
      <c r="M294" s="277"/>
      <c r="N294" s="278"/>
      <c r="O294" s="278"/>
      <c r="P294" s="278"/>
      <c r="Q294" s="278"/>
      <c r="R294" s="278"/>
      <c r="S294" s="278"/>
      <c r="T294" s="279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80" t="s">
        <v>144</v>
      </c>
      <c r="AU294" s="280" t="s">
        <v>86</v>
      </c>
      <c r="AV294" s="15" t="s">
        <v>140</v>
      </c>
      <c r="AW294" s="15" t="s">
        <v>32</v>
      </c>
      <c r="AX294" s="15" t="s">
        <v>84</v>
      </c>
      <c r="AY294" s="280" t="s">
        <v>133</v>
      </c>
    </row>
    <row r="295" s="2" customFormat="1" ht="16.5" customHeight="1">
      <c r="A295" s="39"/>
      <c r="B295" s="40"/>
      <c r="C295" s="219" t="s">
        <v>448</v>
      </c>
      <c r="D295" s="219" t="s">
        <v>135</v>
      </c>
      <c r="E295" s="220" t="s">
        <v>1013</v>
      </c>
      <c r="F295" s="221" t="s">
        <v>1014</v>
      </c>
      <c r="G295" s="222" t="s">
        <v>153</v>
      </c>
      <c r="H295" s="223">
        <v>1</v>
      </c>
      <c r="I295" s="224"/>
      <c r="J295" s="225">
        <f>ROUND(I295*H295,2)</f>
        <v>0</v>
      </c>
      <c r="K295" s="221" t="s">
        <v>1</v>
      </c>
      <c r="L295" s="45"/>
      <c r="M295" s="226" t="s">
        <v>1</v>
      </c>
      <c r="N295" s="227" t="s">
        <v>41</v>
      </c>
      <c r="O295" s="92"/>
      <c r="P295" s="228">
        <f>O295*H295</f>
        <v>0</v>
      </c>
      <c r="Q295" s="228">
        <v>0.00020000000000000001</v>
      </c>
      <c r="R295" s="228">
        <f>Q295*H295</f>
        <v>0.00020000000000000001</v>
      </c>
      <c r="S295" s="228">
        <v>0</v>
      </c>
      <c r="T295" s="22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0" t="s">
        <v>249</v>
      </c>
      <c r="AT295" s="230" t="s">
        <v>135</v>
      </c>
      <c r="AU295" s="230" t="s">
        <v>86</v>
      </c>
      <c r="AY295" s="18" t="s">
        <v>133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8" t="s">
        <v>84</v>
      </c>
      <c r="BK295" s="231">
        <f>ROUND(I295*H295,2)</f>
        <v>0</v>
      </c>
      <c r="BL295" s="18" t="s">
        <v>249</v>
      </c>
      <c r="BM295" s="230" t="s">
        <v>1015</v>
      </c>
    </row>
    <row r="296" s="2" customFormat="1" ht="16.5" customHeight="1">
      <c r="A296" s="39"/>
      <c r="B296" s="40"/>
      <c r="C296" s="249" t="s">
        <v>453</v>
      </c>
      <c r="D296" s="249" t="s">
        <v>156</v>
      </c>
      <c r="E296" s="250" t="s">
        <v>1016</v>
      </c>
      <c r="F296" s="251" t="s">
        <v>1017</v>
      </c>
      <c r="G296" s="252" t="s">
        <v>153</v>
      </c>
      <c r="H296" s="253">
        <v>1</v>
      </c>
      <c r="I296" s="254"/>
      <c r="J296" s="255">
        <f>ROUND(I296*H296,2)</f>
        <v>0</v>
      </c>
      <c r="K296" s="251" t="s">
        <v>1</v>
      </c>
      <c r="L296" s="256"/>
      <c r="M296" s="257" t="s">
        <v>1</v>
      </c>
      <c r="N296" s="258" t="s">
        <v>41</v>
      </c>
      <c r="O296" s="92"/>
      <c r="P296" s="228">
        <f>O296*H296</f>
        <v>0</v>
      </c>
      <c r="Q296" s="228">
        <v>5.0000000000000002E-05</v>
      </c>
      <c r="R296" s="228">
        <f>Q296*H296</f>
        <v>5.0000000000000002E-05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359</v>
      </c>
      <c r="AT296" s="230" t="s">
        <v>156</v>
      </c>
      <c r="AU296" s="230" t="s">
        <v>86</v>
      </c>
      <c r="AY296" s="18" t="s">
        <v>133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84</v>
      </c>
      <c r="BK296" s="231">
        <f>ROUND(I296*H296,2)</f>
        <v>0</v>
      </c>
      <c r="BL296" s="18" t="s">
        <v>249</v>
      </c>
      <c r="BM296" s="230" t="s">
        <v>1018</v>
      </c>
    </row>
    <row r="297" s="2" customFormat="1" ht="24.15" customHeight="1">
      <c r="A297" s="39"/>
      <c r="B297" s="40"/>
      <c r="C297" s="219" t="s">
        <v>458</v>
      </c>
      <c r="D297" s="219" t="s">
        <v>135</v>
      </c>
      <c r="E297" s="220" t="s">
        <v>376</v>
      </c>
      <c r="F297" s="221" t="s">
        <v>377</v>
      </c>
      <c r="G297" s="222" t="s">
        <v>313</v>
      </c>
      <c r="H297" s="223">
        <v>0.024</v>
      </c>
      <c r="I297" s="224"/>
      <c r="J297" s="225">
        <f>ROUND(I297*H297,2)</f>
        <v>0</v>
      </c>
      <c r="K297" s="221" t="s">
        <v>139</v>
      </c>
      <c r="L297" s="45"/>
      <c r="M297" s="226" t="s">
        <v>1</v>
      </c>
      <c r="N297" s="227" t="s">
        <v>41</v>
      </c>
      <c r="O297" s="92"/>
      <c r="P297" s="228">
        <f>O297*H297</f>
        <v>0</v>
      </c>
      <c r="Q297" s="228">
        <v>0</v>
      </c>
      <c r="R297" s="228">
        <f>Q297*H297</f>
        <v>0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249</v>
      </c>
      <c r="AT297" s="230" t="s">
        <v>135</v>
      </c>
      <c r="AU297" s="230" t="s">
        <v>86</v>
      </c>
      <c r="AY297" s="18" t="s">
        <v>133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84</v>
      </c>
      <c r="BK297" s="231">
        <f>ROUND(I297*H297,2)</f>
        <v>0</v>
      </c>
      <c r="BL297" s="18" t="s">
        <v>249</v>
      </c>
      <c r="BM297" s="230" t="s">
        <v>1019</v>
      </c>
    </row>
    <row r="298" s="2" customFormat="1">
      <c r="A298" s="39"/>
      <c r="B298" s="40"/>
      <c r="C298" s="41"/>
      <c r="D298" s="232" t="s">
        <v>142</v>
      </c>
      <c r="E298" s="41"/>
      <c r="F298" s="233" t="s">
        <v>379</v>
      </c>
      <c r="G298" s="41"/>
      <c r="H298" s="41"/>
      <c r="I298" s="234"/>
      <c r="J298" s="41"/>
      <c r="K298" s="41"/>
      <c r="L298" s="45"/>
      <c r="M298" s="235"/>
      <c r="N298" s="236"/>
      <c r="O298" s="92"/>
      <c r="P298" s="92"/>
      <c r="Q298" s="92"/>
      <c r="R298" s="92"/>
      <c r="S298" s="92"/>
      <c r="T298" s="93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142</v>
      </c>
      <c r="AU298" s="18" t="s">
        <v>86</v>
      </c>
    </row>
    <row r="299" s="12" customFormat="1" ht="22.8" customHeight="1">
      <c r="A299" s="12"/>
      <c r="B299" s="203"/>
      <c r="C299" s="204"/>
      <c r="D299" s="205" t="s">
        <v>75</v>
      </c>
      <c r="E299" s="217" t="s">
        <v>692</v>
      </c>
      <c r="F299" s="217" t="s">
        <v>693</v>
      </c>
      <c r="G299" s="204"/>
      <c r="H299" s="204"/>
      <c r="I299" s="207"/>
      <c r="J299" s="218">
        <f>BK299</f>
        <v>0</v>
      </c>
      <c r="K299" s="204"/>
      <c r="L299" s="209"/>
      <c r="M299" s="210"/>
      <c r="N299" s="211"/>
      <c r="O299" s="211"/>
      <c r="P299" s="212">
        <f>SUM(P300:P303)</f>
        <v>0</v>
      </c>
      <c r="Q299" s="211"/>
      <c r="R299" s="212">
        <f>SUM(R300:R303)</f>
        <v>0.010828999999999998</v>
      </c>
      <c r="S299" s="211"/>
      <c r="T299" s="213">
        <f>SUM(T300:T303)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14" t="s">
        <v>86</v>
      </c>
      <c r="AT299" s="215" t="s">
        <v>75</v>
      </c>
      <c r="AU299" s="215" t="s">
        <v>84</v>
      </c>
      <c r="AY299" s="214" t="s">
        <v>133</v>
      </c>
      <c r="BK299" s="216">
        <f>SUM(BK300:BK303)</f>
        <v>0</v>
      </c>
    </row>
    <row r="300" s="2" customFormat="1" ht="33" customHeight="1">
      <c r="A300" s="39"/>
      <c r="B300" s="40"/>
      <c r="C300" s="219" t="s">
        <v>463</v>
      </c>
      <c r="D300" s="219" t="s">
        <v>135</v>
      </c>
      <c r="E300" s="220" t="s">
        <v>1020</v>
      </c>
      <c r="F300" s="221" t="s">
        <v>1021</v>
      </c>
      <c r="G300" s="222" t="s">
        <v>362</v>
      </c>
      <c r="H300" s="223">
        <v>154.69999999999999</v>
      </c>
      <c r="I300" s="224"/>
      <c r="J300" s="225">
        <f>ROUND(I300*H300,2)</f>
        <v>0</v>
      </c>
      <c r="K300" s="221" t="s">
        <v>1</v>
      </c>
      <c r="L300" s="45"/>
      <c r="M300" s="226" t="s">
        <v>1</v>
      </c>
      <c r="N300" s="227" t="s">
        <v>41</v>
      </c>
      <c r="O300" s="92"/>
      <c r="P300" s="228">
        <f>O300*H300</f>
        <v>0</v>
      </c>
      <c r="Q300" s="228">
        <v>6.9999999999999994E-05</v>
      </c>
      <c r="R300" s="228">
        <f>Q300*H300</f>
        <v>0.010828999999999998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249</v>
      </c>
      <c r="AT300" s="230" t="s">
        <v>135</v>
      </c>
      <c r="AU300" s="230" t="s">
        <v>86</v>
      </c>
      <c r="AY300" s="18" t="s">
        <v>133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84</v>
      </c>
      <c r="BK300" s="231">
        <f>ROUND(I300*H300,2)</f>
        <v>0</v>
      </c>
      <c r="BL300" s="18" t="s">
        <v>249</v>
      </c>
      <c r="BM300" s="230" t="s">
        <v>1022</v>
      </c>
    </row>
    <row r="301" s="13" customFormat="1">
      <c r="A301" s="13"/>
      <c r="B301" s="237"/>
      <c r="C301" s="238"/>
      <c r="D301" s="239" t="s">
        <v>144</v>
      </c>
      <c r="E301" s="240" t="s">
        <v>1</v>
      </c>
      <c r="F301" s="241" t="s">
        <v>1023</v>
      </c>
      <c r="G301" s="238"/>
      <c r="H301" s="242">
        <v>154.69999999999999</v>
      </c>
      <c r="I301" s="243"/>
      <c r="J301" s="238"/>
      <c r="K301" s="238"/>
      <c r="L301" s="244"/>
      <c r="M301" s="245"/>
      <c r="N301" s="246"/>
      <c r="O301" s="246"/>
      <c r="P301" s="246"/>
      <c r="Q301" s="246"/>
      <c r="R301" s="246"/>
      <c r="S301" s="246"/>
      <c r="T301" s="247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8" t="s">
        <v>144</v>
      </c>
      <c r="AU301" s="248" t="s">
        <v>86</v>
      </c>
      <c r="AV301" s="13" t="s">
        <v>86</v>
      </c>
      <c r="AW301" s="13" t="s">
        <v>32</v>
      </c>
      <c r="AX301" s="13" t="s">
        <v>84</v>
      </c>
      <c r="AY301" s="248" t="s">
        <v>133</v>
      </c>
    </row>
    <row r="302" s="2" customFormat="1" ht="24.15" customHeight="1">
      <c r="A302" s="39"/>
      <c r="B302" s="40"/>
      <c r="C302" s="219" t="s">
        <v>468</v>
      </c>
      <c r="D302" s="219" t="s">
        <v>135</v>
      </c>
      <c r="E302" s="220" t="s">
        <v>1024</v>
      </c>
      <c r="F302" s="221" t="s">
        <v>1025</v>
      </c>
      <c r="G302" s="222" t="s">
        <v>1026</v>
      </c>
      <c r="H302" s="296"/>
      <c r="I302" s="224"/>
      <c r="J302" s="225">
        <f>ROUND(I302*H302,2)</f>
        <v>0</v>
      </c>
      <c r="K302" s="221" t="s">
        <v>139</v>
      </c>
      <c r="L302" s="45"/>
      <c r="M302" s="226" t="s">
        <v>1</v>
      </c>
      <c r="N302" s="227" t="s">
        <v>41</v>
      </c>
      <c r="O302" s="92"/>
      <c r="P302" s="228">
        <f>O302*H302</f>
        <v>0</v>
      </c>
      <c r="Q302" s="228">
        <v>0</v>
      </c>
      <c r="R302" s="228">
        <f>Q302*H302</f>
        <v>0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249</v>
      </c>
      <c r="AT302" s="230" t="s">
        <v>135</v>
      </c>
      <c r="AU302" s="230" t="s">
        <v>86</v>
      </c>
      <c r="AY302" s="18" t="s">
        <v>133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84</v>
      </c>
      <c r="BK302" s="231">
        <f>ROUND(I302*H302,2)</f>
        <v>0</v>
      </c>
      <c r="BL302" s="18" t="s">
        <v>249</v>
      </c>
      <c r="BM302" s="230" t="s">
        <v>1027</v>
      </c>
    </row>
    <row r="303" s="2" customFormat="1">
      <c r="A303" s="39"/>
      <c r="B303" s="40"/>
      <c r="C303" s="41"/>
      <c r="D303" s="232" t="s">
        <v>142</v>
      </c>
      <c r="E303" s="41"/>
      <c r="F303" s="233" t="s">
        <v>1028</v>
      </c>
      <c r="G303" s="41"/>
      <c r="H303" s="41"/>
      <c r="I303" s="234"/>
      <c r="J303" s="41"/>
      <c r="K303" s="41"/>
      <c r="L303" s="45"/>
      <c r="M303" s="235"/>
      <c r="N303" s="236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142</v>
      </c>
      <c r="AU303" s="18" t="s">
        <v>86</v>
      </c>
    </row>
    <row r="304" s="12" customFormat="1" ht="22.8" customHeight="1">
      <c r="A304" s="12"/>
      <c r="B304" s="203"/>
      <c r="C304" s="204"/>
      <c r="D304" s="205" t="s">
        <v>75</v>
      </c>
      <c r="E304" s="217" t="s">
        <v>1029</v>
      </c>
      <c r="F304" s="217" t="s">
        <v>1030</v>
      </c>
      <c r="G304" s="204"/>
      <c r="H304" s="204"/>
      <c r="I304" s="207"/>
      <c r="J304" s="218">
        <f>BK304</f>
        <v>0</v>
      </c>
      <c r="K304" s="204"/>
      <c r="L304" s="209"/>
      <c r="M304" s="210"/>
      <c r="N304" s="211"/>
      <c r="O304" s="211"/>
      <c r="P304" s="212">
        <f>SUM(P305:P323)</f>
        <v>0</v>
      </c>
      <c r="Q304" s="211"/>
      <c r="R304" s="212">
        <f>SUM(R305:R323)</f>
        <v>2.544443760953</v>
      </c>
      <c r="S304" s="211"/>
      <c r="T304" s="213">
        <f>SUM(T305:T323)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14" t="s">
        <v>86</v>
      </c>
      <c r="AT304" s="215" t="s">
        <v>75</v>
      </c>
      <c r="AU304" s="215" t="s">
        <v>84</v>
      </c>
      <c r="AY304" s="214" t="s">
        <v>133</v>
      </c>
      <c r="BK304" s="216">
        <f>SUM(BK305:BK323)</f>
        <v>0</v>
      </c>
    </row>
    <row r="305" s="2" customFormat="1" ht="24.15" customHeight="1">
      <c r="A305" s="39"/>
      <c r="B305" s="40"/>
      <c r="C305" s="219" t="s">
        <v>473</v>
      </c>
      <c r="D305" s="219" t="s">
        <v>135</v>
      </c>
      <c r="E305" s="220" t="s">
        <v>1031</v>
      </c>
      <c r="F305" s="221" t="s">
        <v>1032</v>
      </c>
      <c r="G305" s="222" t="s">
        <v>181</v>
      </c>
      <c r="H305" s="223">
        <v>8.516</v>
      </c>
      <c r="I305" s="224"/>
      <c r="J305" s="225">
        <f>ROUND(I305*H305,2)</f>
        <v>0</v>
      </c>
      <c r="K305" s="221" t="s">
        <v>1</v>
      </c>
      <c r="L305" s="45"/>
      <c r="M305" s="226" t="s">
        <v>1</v>
      </c>
      <c r="N305" s="227" t="s">
        <v>41</v>
      </c>
      <c r="O305" s="92"/>
      <c r="P305" s="228">
        <f>O305*H305</f>
        <v>0</v>
      </c>
      <c r="Q305" s="228">
        <v>0.033000000000000002</v>
      </c>
      <c r="R305" s="228">
        <f>Q305*H305</f>
        <v>0.281028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249</v>
      </c>
      <c r="AT305" s="230" t="s">
        <v>135</v>
      </c>
      <c r="AU305" s="230" t="s">
        <v>86</v>
      </c>
      <c r="AY305" s="18" t="s">
        <v>133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84</v>
      </c>
      <c r="BK305" s="231">
        <f>ROUND(I305*H305,2)</f>
        <v>0</v>
      </c>
      <c r="BL305" s="18" t="s">
        <v>249</v>
      </c>
      <c r="BM305" s="230" t="s">
        <v>1033</v>
      </c>
    </row>
    <row r="306" s="13" customFormat="1">
      <c r="A306" s="13"/>
      <c r="B306" s="237"/>
      <c r="C306" s="238"/>
      <c r="D306" s="239" t="s">
        <v>144</v>
      </c>
      <c r="E306" s="240" t="s">
        <v>1</v>
      </c>
      <c r="F306" s="241" t="s">
        <v>1034</v>
      </c>
      <c r="G306" s="238"/>
      <c r="H306" s="242">
        <v>15.5</v>
      </c>
      <c r="I306" s="243"/>
      <c r="J306" s="238"/>
      <c r="K306" s="238"/>
      <c r="L306" s="244"/>
      <c r="M306" s="245"/>
      <c r="N306" s="246"/>
      <c r="O306" s="246"/>
      <c r="P306" s="246"/>
      <c r="Q306" s="246"/>
      <c r="R306" s="246"/>
      <c r="S306" s="246"/>
      <c r="T306" s="247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8" t="s">
        <v>144</v>
      </c>
      <c r="AU306" s="248" t="s">
        <v>86</v>
      </c>
      <c r="AV306" s="13" t="s">
        <v>86</v>
      </c>
      <c r="AW306" s="13" t="s">
        <v>32</v>
      </c>
      <c r="AX306" s="13" t="s">
        <v>76</v>
      </c>
      <c r="AY306" s="248" t="s">
        <v>133</v>
      </c>
    </row>
    <row r="307" s="13" customFormat="1">
      <c r="A307" s="13"/>
      <c r="B307" s="237"/>
      <c r="C307" s="238"/>
      <c r="D307" s="239" t="s">
        <v>144</v>
      </c>
      <c r="E307" s="240" t="s">
        <v>1</v>
      </c>
      <c r="F307" s="241" t="s">
        <v>1035</v>
      </c>
      <c r="G307" s="238"/>
      <c r="H307" s="242">
        <v>-3.9340000000000002</v>
      </c>
      <c r="I307" s="243"/>
      <c r="J307" s="238"/>
      <c r="K307" s="238"/>
      <c r="L307" s="244"/>
      <c r="M307" s="245"/>
      <c r="N307" s="246"/>
      <c r="O307" s="246"/>
      <c r="P307" s="246"/>
      <c r="Q307" s="246"/>
      <c r="R307" s="246"/>
      <c r="S307" s="246"/>
      <c r="T307" s="24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8" t="s">
        <v>144</v>
      </c>
      <c r="AU307" s="248" t="s">
        <v>86</v>
      </c>
      <c r="AV307" s="13" t="s">
        <v>86</v>
      </c>
      <c r="AW307" s="13" t="s">
        <v>32</v>
      </c>
      <c r="AX307" s="13" t="s">
        <v>76</v>
      </c>
      <c r="AY307" s="248" t="s">
        <v>133</v>
      </c>
    </row>
    <row r="308" s="13" customFormat="1">
      <c r="A308" s="13"/>
      <c r="B308" s="237"/>
      <c r="C308" s="238"/>
      <c r="D308" s="239" t="s">
        <v>144</v>
      </c>
      <c r="E308" s="240" t="s">
        <v>1</v>
      </c>
      <c r="F308" s="241" t="s">
        <v>1036</v>
      </c>
      <c r="G308" s="238"/>
      <c r="H308" s="242">
        <v>-3.0499999999999998</v>
      </c>
      <c r="I308" s="243"/>
      <c r="J308" s="238"/>
      <c r="K308" s="238"/>
      <c r="L308" s="244"/>
      <c r="M308" s="245"/>
      <c r="N308" s="246"/>
      <c r="O308" s="246"/>
      <c r="P308" s="246"/>
      <c r="Q308" s="246"/>
      <c r="R308" s="246"/>
      <c r="S308" s="246"/>
      <c r="T308" s="247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8" t="s">
        <v>144</v>
      </c>
      <c r="AU308" s="248" t="s">
        <v>86</v>
      </c>
      <c r="AV308" s="13" t="s">
        <v>86</v>
      </c>
      <c r="AW308" s="13" t="s">
        <v>32</v>
      </c>
      <c r="AX308" s="13" t="s">
        <v>76</v>
      </c>
      <c r="AY308" s="248" t="s">
        <v>133</v>
      </c>
    </row>
    <row r="309" s="15" customFormat="1">
      <c r="A309" s="15"/>
      <c r="B309" s="270"/>
      <c r="C309" s="271"/>
      <c r="D309" s="239" t="s">
        <v>144</v>
      </c>
      <c r="E309" s="272" t="s">
        <v>1</v>
      </c>
      <c r="F309" s="273" t="s">
        <v>248</v>
      </c>
      <c r="G309" s="271"/>
      <c r="H309" s="274">
        <v>8.5159999999999982</v>
      </c>
      <c r="I309" s="275"/>
      <c r="J309" s="271"/>
      <c r="K309" s="271"/>
      <c r="L309" s="276"/>
      <c r="M309" s="277"/>
      <c r="N309" s="278"/>
      <c r="O309" s="278"/>
      <c r="P309" s="278"/>
      <c r="Q309" s="278"/>
      <c r="R309" s="278"/>
      <c r="S309" s="278"/>
      <c r="T309" s="279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80" t="s">
        <v>144</v>
      </c>
      <c r="AU309" s="280" t="s">
        <v>86</v>
      </c>
      <c r="AV309" s="15" t="s">
        <v>140</v>
      </c>
      <c r="AW309" s="15" t="s">
        <v>32</v>
      </c>
      <c r="AX309" s="15" t="s">
        <v>84</v>
      </c>
      <c r="AY309" s="280" t="s">
        <v>133</v>
      </c>
    </row>
    <row r="310" s="2" customFormat="1" ht="21.75" customHeight="1">
      <c r="A310" s="39"/>
      <c r="B310" s="40"/>
      <c r="C310" s="249" t="s">
        <v>478</v>
      </c>
      <c r="D310" s="249" t="s">
        <v>156</v>
      </c>
      <c r="E310" s="250" t="s">
        <v>1037</v>
      </c>
      <c r="F310" s="251" t="s">
        <v>1038</v>
      </c>
      <c r="G310" s="252" t="s">
        <v>181</v>
      </c>
      <c r="H310" s="253">
        <v>9.7929999999999993</v>
      </c>
      <c r="I310" s="254"/>
      <c r="J310" s="255">
        <f>ROUND(I310*H310,2)</f>
        <v>0</v>
      </c>
      <c r="K310" s="251" t="s">
        <v>1</v>
      </c>
      <c r="L310" s="256"/>
      <c r="M310" s="257" t="s">
        <v>1</v>
      </c>
      <c r="N310" s="258" t="s">
        <v>41</v>
      </c>
      <c r="O310" s="92"/>
      <c r="P310" s="228">
        <f>O310*H310</f>
        <v>0</v>
      </c>
      <c r="Q310" s="228">
        <v>0.16200000000000001</v>
      </c>
      <c r="R310" s="228">
        <f>Q310*H310</f>
        <v>1.5864659999999999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359</v>
      </c>
      <c r="AT310" s="230" t="s">
        <v>156</v>
      </c>
      <c r="AU310" s="230" t="s">
        <v>86</v>
      </c>
      <c r="AY310" s="18" t="s">
        <v>133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84</v>
      </c>
      <c r="BK310" s="231">
        <f>ROUND(I310*H310,2)</f>
        <v>0</v>
      </c>
      <c r="BL310" s="18" t="s">
        <v>249</v>
      </c>
      <c r="BM310" s="230" t="s">
        <v>1039</v>
      </c>
    </row>
    <row r="311" s="13" customFormat="1">
      <c r="A311" s="13"/>
      <c r="B311" s="237"/>
      <c r="C311" s="238"/>
      <c r="D311" s="239" t="s">
        <v>144</v>
      </c>
      <c r="E311" s="240" t="s">
        <v>1</v>
      </c>
      <c r="F311" s="241" t="s">
        <v>1040</v>
      </c>
      <c r="G311" s="238"/>
      <c r="H311" s="242">
        <v>9.7929999999999993</v>
      </c>
      <c r="I311" s="243"/>
      <c r="J311" s="238"/>
      <c r="K311" s="238"/>
      <c r="L311" s="244"/>
      <c r="M311" s="245"/>
      <c r="N311" s="246"/>
      <c r="O311" s="246"/>
      <c r="P311" s="246"/>
      <c r="Q311" s="246"/>
      <c r="R311" s="246"/>
      <c r="S311" s="246"/>
      <c r="T311" s="247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8" t="s">
        <v>144</v>
      </c>
      <c r="AU311" s="248" t="s">
        <v>86</v>
      </c>
      <c r="AV311" s="13" t="s">
        <v>86</v>
      </c>
      <c r="AW311" s="13" t="s">
        <v>32</v>
      </c>
      <c r="AX311" s="13" t="s">
        <v>84</v>
      </c>
      <c r="AY311" s="248" t="s">
        <v>133</v>
      </c>
    </row>
    <row r="312" s="2" customFormat="1" ht="33" customHeight="1">
      <c r="A312" s="39"/>
      <c r="B312" s="40"/>
      <c r="C312" s="219" t="s">
        <v>483</v>
      </c>
      <c r="D312" s="219" t="s">
        <v>135</v>
      </c>
      <c r="E312" s="220" t="s">
        <v>1041</v>
      </c>
      <c r="F312" s="221" t="s">
        <v>1042</v>
      </c>
      <c r="G312" s="222" t="s">
        <v>181</v>
      </c>
      <c r="H312" s="223">
        <v>8.516</v>
      </c>
      <c r="I312" s="224"/>
      <c r="J312" s="225">
        <f>ROUND(I312*H312,2)</f>
        <v>0</v>
      </c>
      <c r="K312" s="221" t="s">
        <v>139</v>
      </c>
      <c r="L312" s="45"/>
      <c r="M312" s="226" t="s">
        <v>1</v>
      </c>
      <c r="N312" s="227" t="s">
        <v>41</v>
      </c>
      <c r="O312" s="92"/>
      <c r="P312" s="228">
        <f>O312*H312</f>
        <v>0</v>
      </c>
      <c r="Q312" s="228">
        <v>0.00131296</v>
      </c>
      <c r="R312" s="228">
        <f>Q312*H312</f>
        <v>0.011181167359999999</v>
      </c>
      <c r="S312" s="228">
        <v>0</v>
      </c>
      <c r="T312" s="22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249</v>
      </c>
      <c r="AT312" s="230" t="s">
        <v>135</v>
      </c>
      <c r="AU312" s="230" t="s">
        <v>86</v>
      </c>
      <c r="AY312" s="18" t="s">
        <v>133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84</v>
      </c>
      <c r="BK312" s="231">
        <f>ROUND(I312*H312,2)</f>
        <v>0</v>
      </c>
      <c r="BL312" s="18" t="s">
        <v>249</v>
      </c>
      <c r="BM312" s="230" t="s">
        <v>1043</v>
      </c>
    </row>
    <row r="313" s="2" customFormat="1">
      <c r="A313" s="39"/>
      <c r="B313" s="40"/>
      <c r="C313" s="41"/>
      <c r="D313" s="232" t="s">
        <v>142</v>
      </c>
      <c r="E313" s="41"/>
      <c r="F313" s="233" t="s">
        <v>1044</v>
      </c>
      <c r="G313" s="41"/>
      <c r="H313" s="41"/>
      <c r="I313" s="234"/>
      <c r="J313" s="41"/>
      <c r="K313" s="41"/>
      <c r="L313" s="45"/>
      <c r="M313" s="235"/>
      <c r="N313" s="236"/>
      <c r="O313" s="92"/>
      <c r="P313" s="92"/>
      <c r="Q313" s="92"/>
      <c r="R313" s="92"/>
      <c r="S313" s="92"/>
      <c r="T313" s="93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142</v>
      </c>
      <c r="AU313" s="18" t="s">
        <v>86</v>
      </c>
    </row>
    <row r="314" s="2" customFormat="1" ht="24.15" customHeight="1">
      <c r="A314" s="39"/>
      <c r="B314" s="40"/>
      <c r="C314" s="219" t="s">
        <v>498</v>
      </c>
      <c r="D314" s="219" t="s">
        <v>135</v>
      </c>
      <c r="E314" s="220" t="s">
        <v>1045</v>
      </c>
      <c r="F314" s="221" t="s">
        <v>1046</v>
      </c>
      <c r="G314" s="222" t="s">
        <v>181</v>
      </c>
      <c r="H314" s="223">
        <v>4.327</v>
      </c>
      <c r="I314" s="224"/>
      <c r="J314" s="225">
        <f>ROUND(I314*H314,2)</f>
        <v>0</v>
      </c>
      <c r="K314" s="221" t="s">
        <v>1047</v>
      </c>
      <c r="L314" s="45"/>
      <c r="M314" s="226" t="s">
        <v>1</v>
      </c>
      <c r="N314" s="227" t="s">
        <v>41</v>
      </c>
      <c r="O314" s="92"/>
      <c r="P314" s="228">
        <f>O314*H314</f>
        <v>0</v>
      </c>
      <c r="Q314" s="228">
        <v>0.012100959</v>
      </c>
      <c r="R314" s="228">
        <f>Q314*H314</f>
        <v>0.052360849592999997</v>
      </c>
      <c r="S314" s="228">
        <v>0</v>
      </c>
      <c r="T314" s="22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0" t="s">
        <v>249</v>
      </c>
      <c r="AT314" s="230" t="s">
        <v>135</v>
      </c>
      <c r="AU314" s="230" t="s">
        <v>86</v>
      </c>
      <c r="AY314" s="18" t="s">
        <v>133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8" t="s">
        <v>84</v>
      </c>
      <c r="BK314" s="231">
        <f>ROUND(I314*H314,2)</f>
        <v>0</v>
      </c>
      <c r="BL314" s="18" t="s">
        <v>249</v>
      </c>
      <c r="BM314" s="230" t="s">
        <v>1048</v>
      </c>
    </row>
    <row r="315" s="2" customFormat="1">
      <c r="A315" s="39"/>
      <c r="B315" s="40"/>
      <c r="C315" s="41"/>
      <c r="D315" s="232" t="s">
        <v>142</v>
      </c>
      <c r="E315" s="41"/>
      <c r="F315" s="233" t="s">
        <v>1049</v>
      </c>
      <c r="G315" s="41"/>
      <c r="H315" s="41"/>
      <c r="I315" s="234"/>
      <c r="J315" s="41"/>
      <c r="K315" s="41"/>
      <c r="L315" s="45"/>
      <c r="M315" s="235"/>
      <c r="N315" s="236"/>
      <c r="O315" s="92"/>
      <c r="P315" s="92"/>
      <c r="Q315" s="92"/>
      <c r="R315" s="92"/>
      <c r="S315" s="92"/>
      <c r="T315" s="93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142</v>
      </c>
      <c r="AU315" s="18" t="s">
        <v>86</v>
      </c>
    </row>
    <row r="316" s="13" customFormat="1">
      <c r="A316" s="13"/>
      <c r="B316" s="237"/>
      <c r="C316" s="238"/>
      <c r="D316" s="239" t="s">
        <v>144</v>
      </c>
      <c r="E316" s="240" t="s">
        <v>1</v>
      </c>
      <c r="F316" s="241" t="s">
        <v>1050</v>
      </c>
      <c r="G316" s="238"/>
      <c r="H316" s="242">
        <v>4.327</v>
      </c>
      <c r="I316" s="243"/>
      <c r="J316" s="238"/>
      <c r="K316" s="238"/>
      <c r="L316" s="244"/>
      <c r="M316" s="245"/>
      <c r="N316" s="246"/>
      <c r="O316" s="246"/>
      <c r="P316" s="246"/>
      <c r="Q316" s="246"/>
      <c r="R316" s="246"/>
      <c r="S316" s="246"/>
      <c r="T316" s="247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8" t="s">
        <v>144</v>
      </c>
      <c r="AU316" s="248" t="s">
        <v>86</v>
      </c>
      <c r="AV316" s="13" t="s">
        <v>86</v>
      </c>
      <c r="AW316" s="13" t="s">
        <v>32</v>
      </c>
      <c r="AX316" s="13" t="s">
        <v>84</v>
      </c>
      <c r="AY316" s="248" t="s">
        <v>133</v>
      </c>
    </row>
    <row r="317" s="2" customFormat="1" ht="24.15" customHeight="1">
      <c r="A317" s="39"/>
      <c r="B317" s="40"/>
      <c r="C317" s="249" t="s">
        <v>503</v>
      </c>
      <c r="D317" s="249" t="s">
        <v>156</v>
      </c>
      <c r="E317" s="250" t="s">
        <v>1051</v>
      </c>
      <c r="F317" s="251" t="s">
        <v>1052</v>
      </c>
      <c r="G317" s="252" t="s">
        <v>181</v>
      </c>
      <c r="H317" s="253">
        <v>4.5430000000000001</v>
      </c>
      <c r="I317" s="254"/>
      <c r="J317" s="255">
        <f>ROUND(I317*H317,2)</f>
        <v>0</v>
      </c>
      <c r="K317" s="251" t="s">
        <v>1047</v>
      </c>
      <c r="L317" s="256"/>
      <c r="M317" s="257" t="s">
        <v>1</v>
      </c>
      <c r="N317" s="258" t="s">
        <v>41</v>
      </c>
      <c r="O317" s="92"/>
      <c r="P317" s="228">
        <f>O317*H317</f>
        <v>0</v>
      </c>
      <c r="Q317" s="228">
        <v>0.13500000000000001</v>
      </c>
      <c r="R317" s="228">
        <f>Q317*H317</f>
        <v>0.6133050000000001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359</v>
      </c>
      <c r="AT317" s="230" t="s">
        <v>156</v>
      </c>
      <c r="AU317" s="230" t="s">
        <v>86</v>
      </c>
      <c r="AY317" s="18" t="s">
        <v>133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84</v>
      </c>
      <c r="BK317" s="231">
        <f>ROUND(I317*H317,2)</f>
        <v>0</v>
      </c>
      <c r="BL317" s="18" t="s">
        <v>249</v>
      </c>
      <c r="BM317" s="230" t="s">
        <v>1053</v>
      </c>
    </row>
    <row r="318" s="13" customFormat="1">
      <c r="A318" s="13"/>
      <c r="B318" s="237"/>
      <c r="C318" s="238"/>
      <c r="D318" s="239" t="s">
        <v>144</v>
      </c>
      <c r="E318" s="240" t="s">
        <v>1</v>
      </c>
      <c r="F318" s="241" t="s">
        <v>1054</v>
      </c>
      <c r="G318" s="238"/>
      <c r="H318" s="242">
        <v>4.5430000000000001</v>
      </c>
      <c r="I318" s="243"/>
      <c r="J318" s="238"/>
      <c r="K318" s="238"/>
      <c r="L318" s="244"/>
      <c r="M318" s="245"/>
      <c r="N318" s="246"/>
      <c r="O318" s="246"/>
      <c r="P318" s="246"/>
      <c r="Q318" s="246"/>
      <c r="R318" s="246"/>
      <c r="S318" s="246"/>
      <c r="T318" s="247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8" t="s">
        <v>144</v>
      </c>
      <c r="AU318" s="248" t="s">
        <v>86</v>
      </c>
      <c r="AV318" s="13" t="s">
        <v>86</v>
      </c>
      <c r="AW318" s="13" t="s">
        <v>32</v>
      </c>
      <c r="AX318" s="13" t="s">
        <v>84</v>
      </c>
      <c r="AY318" s="248" t="s">
        <v>133</v>
      </c>
    </row>
    <row r="319" s="2" customFormat="1" ht="24.15" customHeight="1">
      <c r="A319" s="39"/>
      <c r="B319" s="40"/>
      <c r="C319" s="219" t="s">
        <v>507</v>
      </c>
      <c r="D319" s="219" t="s">
        <v>135</v>
      </c>
      <c r="E319" s="220" t="s">
        <v>1055</v>
      </c>
      <c r="F319" s="221" t="s">
        <v>1056</v>
      </c>
      <c r="G319" s="222" t="s">
        <v>181</v>
      </c>
      <c r="H319" s="223">
        <v>12.843</v>
      </c>
      <c r="I319" s="224"/>
      <c r="J319" s="225">
        <f>ROUND(I319*H319,2)</f>
        <v>0</v>
      </c>
      <c r="K319" s="221" t="s">
        <v>139</v>
      </c>
      <c r="L319" s="45"/>
      <c r="M319" s="226" t="s">
        <v>1</v>
      </c>
      <c r="N319" s="227" t="s">
        <v>41</v>
      </c>
      <c r="O319" s="92"/>
      <c r="P319" s="228">
        <f>O319*H319</f>
        <v>0</v>
      </c>
      <c r="Q319" s="228">
        <v>7.9999999999999996E-06</v>
      </c>
      <c r="R319" s="228">
        <f>Q319*H319</f>
        <v>0.00010274399999999999</v>
      </c>
      <c r="S319" s="228">
        <v>0</v>
      </c>
      <c r="T319" s="22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0" t="s">
        <v>249</v>
      </c>
      <c r="AT319" s="230" t="s">
        <v>135</v>
      </c>
      <c r="AU319" s="230" t="s">
        <v>86</v>
      </c>
      <c r="AY319" s="18" t="s">
        <v>133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8" t="s">
        <v>84</v>
      </c>
      <c r="BK319" s="231">
        <f>ROUND(I319*H319,2)</f>
        <v>0</v>
      </c>
      <c r="BL319" s="18" t="s">
        <v>249</v>
      </c>
      <c r="BM319" s="230" t="s">
        <v>1057</v>
      </c>
    </row>
    <row r="320" s="2" customFormat="1">
      <c r="A320" s="39"/>
      <c r="B320" s="40"/>
      <c r="C320" s="41"/>
      <c r="D320" s="232" t="s">
        <v>142</v>
      </c>
      <c r="E320" s="41"/>
      <c r="F320" s="233" t="s">
        <v>1058</v>
      </c>
      <c r="G320" s="41"/>
      <c r="H320" s="41"/>
      <c r="I320" s="234"/>
      <c r="J320" s="41"/>
      <c r="K320" s="41"/>
      <c r="L320" s="45"/>
      <c r="M320" s="235"/>
      <c r="N320" s="236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142</v>
      </c>
      <c r="AU320" s="18" t="s">
        <v>86</v>
      </c>
    </row>
    <row r="321" s="13" customFormat="1">
      <c r="A321" s="13"/>
      <c r="B321" s="237"/>
      <c r="C321" s="238"/>
      <c r="D321" s="239" t="s">
        <v>144</v>
      </c>
      <c r="E321" s="240" t="s">
        <v>1</v>
      </c>
      <c r="F321" s="241" t="s">
        <v>1059</v>
      </c>
      <c r="G321" s="238"/>
      <c r="H321" s="242">
        <v>12.843</v>
      </c>
      <c r="I321" s="243"/>
      <c r="J321" s="238"/>
      <c r="K321" s="238"/>
      <c r="L321" s="244"/>
      <c r="M321" s="245"/>
      <c r="N321" s="246"/>
      <c r="O321" s="246"/>
      <c r="P321" s="246"/>
      <c r="Q321" s="246"/>
      <c r="R321" s="246"/>
      <c r="S321" s="246"/>
      <c r="T321" s="247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8" t="s">
        <v>144</v>
      </c>
      <c r="AU321" s="248" t="s">
        <v>86</v>
      </c>
      <c r="AV321" s="13" t="s">
        <v>86</v>
      </c>
      <c r="AW321" s="13" t="s">
        <v>32</v>
      </c>
      <c r="AX321" s="13" t="s">
        <v>84</v>
      </c>
      <c r="AY321" s="248" t="s">
        <v>133</v>
      </c>
    </row>
    <row r="322" s="2" customFormat="1" ht="24.15" customHeight="1">
      <c r="A322" s="39"/>
      <c r="B322" s="40"/>
      <c r="C322" s="219" t="s">
        <v>339</v>
      </c>
      <c r="D322" s="219" t="s">
        <v>135</v>
      </c>
      <c r="E322" s="220" t="s">
        <v>1060</v>
      </c>
      <c r="F322" s="221" t="s">
        <v>1061</v>
      </c>
      <c r="G322" s="222" t="s">
        <v>313</v>
      </c>
      <c r="H322" s="223">
        <v>2.5499999999999998</v>
      </c>
      <c r="I322" s="224"/>
      <c r="J322" s="225">
        <f>ROUND(I322*H322,2)</f>
        <v>0</v>
      </c>
      <c r="K322" s="221" t="s">
        <v>139</v>
      </c>
      <c r="L322" s="45"/>
      <c r="M322" s="226" t="s">
        <v>1</v>
      </c>
      <c r="N322" s="227" t="s">
        <v>41</v>
      </c>
      <c r="O322" s="92"/>
      <c r="P322" s="228">
        <f>O322*H322</f>
        <v>0</v>
      </c>
      <c r="Q322" s="228">
        <v>0</v>
      </c>
      <c r="R322" s="228">
        <f>Q322*H322</f>
        <v>0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249</v>
      </c>
      <c r="AT322" s="230" t="s">
        <v>135</v>
      </c>
      <c r="AU322" s="230" t="s">
        <v>86</v>
      </c>
      <c r="AY322" s="18" t="s">
        <v>133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84</v>
      </c>
      <c r="BK322" s="231">
        <f>ROUND(I322*H322,2)</f>
        <v>0</v>
      </c>
      <c r="BL322" s="18" t="s">
        <v>249</v>
      </c>
      <c r="BM322" s="230" t="s">
        <v>1062</v>
      </c>
    </row>
    <row r="323" s="2" customFormat="1">
      <c r="A323" s="39"/>
      <c r="B323" s="40"/>
      <c r="C323" s="41"/>
      <c r="D323" s="232" t="s">
        <v>142</v>
      </c>
      <c r="E323" s="41"/>
      <c r="F323" s="233" t="s">
        <v>1063</v>
      </c>
      <c r="G323" s="41"/>
      <c r="H323" s="41"/>
      <c r="I323" s="234"/>
      <c r="J323" s="41"/>
      <c r="K323" s="41"/>
      <c r="L323" s="45"/>
      <c r="M323" s="235"/>
      <c r="N323" s="236"/>
      <c r="O323" s="92"/>
      <c r="P323" s="92"/>
      <c r="Q323" s="92"/>
      <c r="R323" s="92"/>
      <c r="S323" s="92"/>
      <c r="T323" s="93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142</v>
      </c>
      <c r="AU323" s="18" t="s">
        <v>86</v>
      </c>
    </row>
    <row r="324" s="12" customFormat="1" ht="25.92" customHeight="1">
      <c r="A324" s="12"/>
      <c r="B324" s="203"/>
      <c r="C324" s="204"/>
      <c r="D324" s="205" t="s">
        <v>75</v>
      </c>
      <c r="E324" s="206" t="s">
        <v>433</v>
      </c>
      <c r="F324" s="206" t="s">
        <v>434</v>
      </c>
      <c r="G324" s="204"/>
      <c r="H324" s="204"/>
      <c r="I324" s="207"/>
      <c r="J324" s="208">
        <f>BK324</f>
        <v>0</v>
      </c>
      <c r="K324" s="204"/>
      <c r="L324" s="209"/>
      <c r="M324" s="210"/>
      <c r="N324" s="211"/>
      <c r="O324" s="211"/>
      <c r="P324" s="212">
        <f>P325+P347+P350</f>
        <v>0</v>
      </c>
      <c r="Q324" s="211"/>
      <c r="R324" s="212">
        <f>R325+R347+R350</f>
        <v>0</v>
      </c>
      <c r="S324" s="211"/>
      <c r="T324" s="213">
        <f>T325+T347+T350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14" t="s">
        <v>162</v>
      </c>
      <c r="AT324" s="215" t="s">
        <v>75</v>
      </c>
      <c r="AU324" s="215" t="s">
        <v>76</v>
      </c>
      <c r="AY324" s="214" t="s">
        <v>133</v>
      </c>
      <c r="BK324" s="216">
        <f>BK325+BK347+BK350</f>
        <v>0</v>
      </c>
    </row>
    <row r="325" s="12" customFormat="1" ht="22.8" customHeight="1">
      <c r="A325" s="12"/>
      <c r="B325" s="203"/>
      <c r="C325" s="204"/>
      <c r="D325" s="205" t="s">
        <v>75</v>
      </c>
      <c r="E325" s="217" t="s">
        <v>435</v>
      </c>
      <c r="F325" s="217" t="s">
        <v>436</v>
      </c>
      <c r="G325" s="204"/>
      <c r="H325" s="204"/>
      <c r="I325" s="207"/>
      <c r="J325" s="218">
        <f>BK325</f>
        <v>0</v>
      </c>
      <c r="K325" s="204"/>
      <c r="L325" s="209"/>
      <c r="M325" s="210"/>
      <c r="N325" s="211"/>
      <c r="O325" s="211"/>
      <c r="P325" s="212">
        <f>SUM(P326:P346)</f>
        <v>0</v>
      </c>
      <c r="Q325" s="211"/>
      <c r="R325" s="212">
        <f>SUM(R326:R346)</f>
        <v>0</v>
      </c>
      <c r="S325" s="211"/>
      <c r="T325" s="213">
        <f>SUM(T326:T346)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14" t="s">
        <v>162</v>
      </c>
      <c r="AT325" s="215" t="s">
        <v>75</v>
      </c>
      <c r="AU325" s="215" t="s">
        <v>84</v>
      </c>
      <c r="AY325" s="214" t="s">
        <v>133</v>
      </c>
      <c r="BK325" s="216">
        <f>SUM(BK326:BK346)</f>
        <v>0</v>
      </c>
    </row>
    <row r="326" s="2" customFormat="1" ht="16.5" customHeight="1">
      <c r="A326" s="39"/>
      <c r="B326" s="40"/>
      <c r="C326" s="219" t="s">
        <v>344</v>
      </c>
      <c r="D326" s="219" t="s">
        <v>135</v>
      </c>
      <c r="E326" s="220" t="s">
        <v>438</v>
      </c>
      <c r="F326" s="221" t="s">
        <v>439</v>
      </c>
      <c r="G326" s="222" t="s">
        <v>176</v>
      </c>
      <c r="H326" s="223">
        <v>1</v>
      </c>
      <c r="I326" s="224"/>
      <c r="J326" s="225">
        <f>ROUND(I326*H326,2)</f>
        <v>0</v>
      </c>
      <c r="K326" s="221" t="s">
        <v>139</v>
      </c>
      <c r="L326" s="45"/>
      <c r="M326" s="226" t="s">
        <v>1</v>
      </c>
      <c r="N326" s="227" t="s">
        <v>41</v>
      </c>
      <c r="O326" s="92"/>
      <c r="P326" s="228">
        <f>O326*H326</f>
        <v>0</v>
      </c>
      <c r="Q326" s="228">
        <v>0</v>
      </c>
      <c r="R326" s="228">
        <f>Q326*H326</f>
        <v>0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440</v>
      </c>
      <c r="AT326" s="230" t="s">
        <v>135</v>
      </c>
      <c r="AU326" s="230" t="s">
        <v>86</v>
      </c>
      <c r="AY326" s="18" t="s">
        <v>133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84</v>
      </c>
      <c r="BK326" s="231">
        <f>ROUND(I326*H326,2)</f>
        <v>0</v>
      </c>
      <c r="BL326" s="18" t="s">
        <v>440</v>
      </c>
      <c r="BM326" s="230" t="s">
        <v>1064</v>
      </c>
    </row>
    <row r="327" s="2" customFormat="1">
      <c r="A327" s="39"/>
      <c r="B327" s="40"/>
      <c r="C327" s="41"/>
      <c r="D327" s="232" t="s">
        <v>142</v>
      </c>
      <c r="E327" s="41"/>
      <c r="F327" s="233" t="s">
        <v>442</v>
      </c>
      <c r="G327" s="41"/>
      <c r="H327" s="41"/>
      <c r="I327" s="234"/>
      <c r="J327" s="41"/>
      <c r="K327" s="41"/>
      <c r="L327" s="45"/>
      <c r="M327" s="235"/>
      <c r="N327" s="236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142</v>
      </c>
      <c r="AU327" s="18" t="s">
        <v>86</v>
      </c>
    </row>
    <row r="328" s="2" customFormat="1" ht="16.5" customHeight="1">
      <c r="A328" s="39"/>
      <c r="B328" s="40"/>
      <c r="C328" s="219" t="s">
        <v>193</v>
      </c>
      <c r="D328" s="219" t="s">
        <v>135</v>
      </c>
      <c r="E328" s="220" t="s">
        <v>444</v>
      </c>
      <c r="F328" s="221" t="s">
        <v>445</v>
      </c>
      <c r="G328" s="222" t="s">
        <v>176</v>
      </c>
      <c r="H328" s="223">
        <v>1</v>
      </c>
      <c r="I328" s="224"/>
      <c r="J328" s="225">
        <f>ROUND(I328*H328,2)</f>
        <v>0</v>
      </c>
      <c r="K328" s="221" t="s">
        <v>139</v>
      </c>
      <c r="L328" s="45"/>
      <c r="M328" s="226" t="s">
        <v>1</v>
      </c>
      <c r="N328" s="227" t="s">
        <v>41</v>
      </c>
      <c r="O328" s="92"/>
      <c r="P328" s="228">
        <f>O328*H328</f>
        <v>0</v>
      </c>
      <c r="Q328" s="228">
        <v>0</v>
      </c>
      <c r="R328" s="228">
        <f>Q328*H328</f>
        <v>0</v>
      </c>
      <c r="S328" s="228">
        <v>0</v>
      </c>
      <c r="T328" s="22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440</v>
      </c>
      <c r="AT328" s="230" t="s">
        <v>135</v>
      </c>
      <c r="AU328" s="230" t="s">
        <v>86</v>
      </c>
      <c r="AY328" s="18" t="s">
        <v>133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84</v>
      </c>
      <c r="BK328" s="231">
        <f>ROUND(I328*H328,2)</f>
        <v>0</v>
      </c>
      <c r="BL328" s="18" t="s">
        <v>440</v>
      </c>
      <c r="BM328" s="230" t="s">
        <v>1065</v>
      </c>
    </row>
    <row r="329" s="2" customFormat="1">
      <c r="A329" s="39"/>
      <c r="B329" s="40"/>
      <c r="C329" s="41"/>
      <c r="D329" s="232" t="s">
        <v>142</v>
      </c>
      <c r="E329" s="41"/>
      <c r="F329" s="233" t="s">
        <v>447</v>
      </c>
      <c r="G329" s="41"/>
      <c r="H329" s="41"/>
      <c r="I329" s="234"/>
      <c r="J329" s="41"/>
      <c r="K329" s="41"/>
      <c r="L329" s="45"/>
      <c r="M329" s="235"/>
      <c r="N329" s="236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142</v>
      </c>
      <c r="AU329" s="18" t="s">
        <v>86</v>
      </c>
    </row>
    <row r="330" s="2" customFormat="1" ht="16.5" customHeight="1">
      <c r="A330" s="39"/>
      <c r="B330" s="40"/>
      <c r="C330" s="219" t="s">
        <v>230</v>
      </c>
      <c r="D330" s="219" t="s">
        <v>135</v>
      </c>
      <c r="E330" s="220" t="s">
        <v>449</v>
      </c>
      <c r="F330" s="221" t="s">
        <v>450</v>
      </c>
      <c r="G330" s="222" t="s">
        <v>176</v>
      </c>
      <c r="H330" s="223">
        <v>1</v>
      </c>
      <c r="I330" s="224"/>
      <c r="J330" s="225">
        <f>ROUND(I330*H330,2)</f>
        <v>0</v>
      </c>
      <c r="K330" s="221" t="s">
        <v>139</v>
      </c>
      <c r="L330" s="45"/>
      <c r="M330" s="226" t="s">
        <v>1</v>
      </c>
      <c r="N330" s="227" t="s">
        <v>41</v>
      </c>
      <c r="O330" s="92"/>
      <c r="P330" s="228">
        <f>O330*H330</f>
        <v>0</v>
      </c>
      <c r="Q330" s="228">
        <v>0</v>
      </c>
      <c r="R330" s="228">
        <f>Q330*H330</f>
        <v>0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440</v>
      </c>
      <c r="AT330" s="230" t="s">
        <v>135</v>
      </c>
      <c r="AU330" s="230" t="s">
        <v>86</v>
      </c>
      <c r="AY330" s="18" t="s">
        <v>133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84</v>
      </c>
      <c r="BK330" s="231">
        <f>ROUND(I330*H330,2)</f>
        <v>0</v>
      </c>
      <c r="BL330" s="18" t="s">
        <v>440</v>
      </c>
      <c r="BM330" s="230" t="s">
        <v>1066</v>
      </c>
    </row>
    <row r="331" s="2" customFormat="1">
      <c r="A331" s="39"/>
      <c r="B331" s="40"/>
      <c r="C331" s="41"/>
      <c r="D331" s="232" t="s">
        <v>142</v>
      </c>
      <c r="E331" s="41"/>
      <c r="F331" s="233" t="s">
        <v>452</v>
      </c>
      <c r="G331" s="41"/>
      <c r="H331" s="41"/>
      <c r="I331" s="234"/>
      <c r="J331" s="41"/>
      <c r="K331" s="41"/>
      <c r="L331" s="45"/>
      <c r="M331" s="235"/>
      <c r="N331" s="236"/>
      <c r="O331" s="92"/>
      <c r="P331" s="92"/>
      <c r="Q331" s="92"/>
      <c r="R331" s="92"/>
      <c r="S331" s="92"/>
      <c r="T331" s="93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142</v>
      </c>
      <c r="AU331" s="18" t="s">
        <v>86</v>
      </c>
    </row>
    <row r="332" s="2" customFormat="1" ht="16.5" customHeight="1">
      <c r="A332" s="39"/>
      <c r="B332" s="40"/>
      <c r="C332" s="219" t="s">
        <v>200</v>
      </c>
      <c r="D332" s="219" t="s">
        <v>135</v>
      </c>
      <c r="E332" s="220" t="s">
        <v>454</v>
      </c>
      <c r="F332" s="221" t="s">
        <v>455</v>
      </c>
      <c r="G332" s="222" t="s">
        <v>176</v>
      </c>
      <c r="H332" s="223">
        <v>1</v>
      </c>
      <c r="I332" s="224"/>
      <c r="J332" s="225">
        <f>ROUND(I332*H332,2)</f>
        <v>0</v>
      </c>
      <c r="K332" s="221" t="s">
        <v>139</v>
      </c>
      <c r="L332" s="45"/>
      <c r="M332" s="226" t="s">
        <v>1</v>
      </c>
      <c r="N332" s="227" t="s">
        <v>41</v>
      </c>
      <c r="O332" s="92"/>
      <c r="P332" s="228">
        <f>O332*H332</f>
        <v>0</v>
      </c>
      <c r="Q332" s="228">
        <v>0</v>
      </c>
      <c r="R332" s="228">
        <f>Q332*H332</f>
        <v>0</v>
      </c>
      <c r="S332" s="228">
        <v>0</v>
      </c>
      <c r="T332" s="22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0" t="s">
        <v>440</v>
      </c>
      <c r="AT332" s="230" t="s">
        <v>135</v>
      </c>
      <c r="AU332" s="230" t="s">
        <v>86</v>
      </c>
      <c r="AY332" s="18" t="s">
        <v>133</v>
      </c>
      <c r="BE332" s="231">
        <f>IF(N332="základní",J332,0)</f>
        <v>0</v>
      </c>
      <c r="BF332" s="231">
        <f>IF(N332="snížená",J332,0)</f>
        <v>0</v>
      </c>
      <c r="BG332" s="231">
        <f>IF(N332="zákl. přenesená",J332,0)</f>
        <v>0</v>
      </c>
      <c r="BH332" s="231">
        <f>IF(N332="sníž. přenesená",J332,0)</f>
        <v>0</v>
      </c>
      <c r="BI332" s="231">
        <f>IF(N332="nulová",J332,0)</f>
        <v>0</v>
      </c>
      <c r="BJ332" s="18" t="s">
        <v>84</v>
      </c>
      <c r="BK332" s="231">
        <f>ROUND(I332*H332,2)</f>
        <v>0</v>
      </c>
      <c r="BL332" s="18" t="s">
        <v>440</v>
      </c>
      <c r="BM332" s="230" t="s">
        <v>1067</v>
      </c>
    </row>
    <row r="333" s="2" customFormat="1">
      <c r="A333" s="39"/>
      <c r="B333" s="40"/>
      <c r="C333" s="41"/>
      <c r="D333" s="232" t="s">
        <v>142</v>
      </c>
      <c r="E333" s="41"/>
      <c r="F333" s="233" t="s">
        <v>457</v>
      </c>
      <c r="G333" s="41"/>
      <c r="H333" s="41"/>
      <c r="I333" s="234"/>
      <c r="J333" s="41"/>
      <c r="K333" s="41"/>
      <c r="L333" s="45"/>
      <c r="M333" s="235"/>
      <c r="N333" s="236"/>
      <c r="O333" s="92"/>
      <c r="P333" s="92"/>
      <c r="Q333" s="92"/>
      <c r="R333" s="92"/>
      <c r="S333" s="92"/>
      <c r="T333" s="93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142</v>
      </c>
      <c r="AU333" s="18" t="s">
        <v>86</v>
      </c>
    </row>
    <row r="334" s="2" customFormat="1" ht="16.5" customHeight="1">
      <c r="A334" s="39"/>
      <c r="B334" s="40"/>
      <c r="C334" s="219" t="s">
        <v>490</v>
      </c>
      <c r="D334" s="219" t="s">
        <v>135</v>
      </c>
      <c r="E334" s="220" t="s">
        <v>459</v>
      </c>
      <c r="F334" s="221" t="s">
        <v>460</v>
      </c>
      <c r="G334" s="222" t="s">
        <v>188</v>
      </c>
      <c r="H334" s="223">
        <v>41.490000000000002</v>
      </c>
      <c r="I334" s="224"/>
      <c r="J334" s="225">
        <f>ROUND(I334*H334,2)</f>
        <v>0</v>
      </c>
      <c r="K334" s="221" t="s">
        <v>139</v>
      </c>
      <c r="L334" s="45"/>
      <c r="M334" s="226" t="s">
        <v>1</v>
      </c>
      <c r="N334" s="227" t="s">
        <v>41</v>
      </c>
      <c r="O334" s="92"/>
      <c r="P334" s="228">
        <f>O334*H334</f>
        <v>0</v>
      </c>
      <c r="Q334" s="228">
        <v>0</v>
      </c>
      <c r="R334" s="228">
        <f>Q334*H334</f>
        <v>0</v>
      </c>
      <c r="S334" s="228">
        <v>0</v>
      </c>
      <c r="T334" s="229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0" t="s">
        <v>440</v>
      </c>
      <c r="AT334" s="230" t="s">
        <v>135</v>
      </c>
      <c r="AU334" s="230" t="s">
        <v>86</v>
      </c>
      <c r="AY334" s="18" t="s">
        <v>133</v>
      </c>
      <c r="BE334" s="231">
        <f>IF(N334="základní",J334,0)</f>
        <v>0</v>
      </c>
      <c r="BF334" s="231">
        <f>IF(N334="snížená",J334,0)</f>
        <v>0</v>
      </c>
      <c r="BG334" s="231">
        <f>IF(N334="zákl. přenesená",J334,0)</f>
        <v>0</v>
      </c>
      <c r="BH334" s="231">
        <f>IF(N334="sníž. přenesená",J334,0)</f>
        <v>0</v>
      </c>
      <c r="BI334" s="231">
        <f>IF(N334="nulová",J334,0)</f>
        <v>0</v>
      </c>
      <c r="BJ334" s="18" t="s">
        <v>84</v>
      </c>
      <c r="BK334" s="231">
        <f>ROUND(I334*H334,2)</f>
        <v>0</v>
      </c>
      <c r="BL334" s="18" t="s">
        <v>440</v>
      </c>
      <c r="BM334" s="230" t="s">
        <v>1068</v>
      </c>
    </row>
    <row r="335" s="2" customFormat="1">
      <c r="A335" s="39"/>
      <c r="B335" s="40"/>
      <c r="C335" s="41"/>
      <c r="D335" s="232" t="s">
        <v>142</v>
      </c>
      <c r="E335" s="41"/>
      <c r="F335" s="233" t="s">
        <v>462</v>
      </c>
      <c r="G335" s="41"/>
      <c r="H335" s="41"/>
      <c r="I335" s="234"/>
      <c r="J335" s="41"/>
      <c r="K335" s="41"/>
      <c r="L335" s="45"/>
      <c r="M335" s="235"/>
      <c r="N335" s="236"/>
      <c r="O335" s="92"/>
      <c r="P335" s="92"/>
      <c r="Q335" s="92"/>
      <c r="R335" s="92"/>
      <c r="S335" s="92"/>
      <c r="T335" s="93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142</v>
      </c>
      <c r="AU335" s="18" t="s">
        <v>86</v>
      </c>
    </row>
    <row r="336" s="13" customFormat="1">
      <c r="A336" s="13"/>
      <c r="B336" s="237"/>
      <c r="C336" s="238"/>
      <c r="D336" s="239" t="s">
        <v>144</v>
      </c>
      <c r="E336" s="240" t="s">
        <v>1</v>
      </c>
      <c r="F336" s="241" t="s">
        <v>770</v>
      </c>
      <c r="G336" s="238"/>
      <c r="H336" s="242">
        <v>41.490000000000002</v>
      </c>
      <c r="I336" s="243"/>
      <c r="J336" s="238"/>
      <c r="K336" s="238"/>
      <c r="L336" s="244"/>
      <c r="M336" s="245"/>
      <c r="N336" s="246"/>
      <c r="O336" s="246"/>
      <c r="P336" s="246"/>
      <c r="Q336" s="246"/>
      <c r="R336" s="246"/>
      <c r="S336" s="246"/>
      <c r="T336" s="247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8" t="s">
        <v>144</v>
      </c>
      <c r="AU336" s="248" t="s">
        <v>86</v>
      </c>
      <c r="AV336" s="13" t="s">
        <v>86</v>
      </c>
      <c r="AW336" s="13" t="s">
        <v>32</v>
      </c>
      <c r="AX336" s="13" t="s">
        <v>84</v>
      </c>
      <c r="AY336" s="248" t="s">
        <v>133</v>
      </c>
    </row>
    <row r="337" s="2" customFormat="1" ht="16.5" customHeight="1">
      <c r="A337" s="39"/>
      <c r="B337" s="40"/>
      <c r="C337" s="219" t="s">
        <v>764</v>
      </c>
      <c r="D337" s="219" t="s">
        <v>135</v>
      </c>
      <c r="E337" s="220" t="s">
        <v>464</v>
      </c>
      <c r="F337" s="221" t="s">
        <v>465</v>
      </c>
      <c r="G337" s="222" t="s">
        <v>176</v>
      </c>
      <c r="H337" s="223">
        <v>1</v>
      </c>
      <c r="I337" s="224"/>
      <c r="J337" s="225">
        <f>ROUND(I337*H337,2)</f>
        <v>0</v>
      </c>
      <c r="K337" s="221" t="s">
        <v>139</v>
      </c>
      <c r="L337" s="45"/>
      <c r="M337" s="226" t="s">
        <v>1</v>
      </c>
      <c r="N337" s="227" t="s">
        <v>41</v>
      </c>
      <c r="O337" s="92"/>
      <c r="P337" s="228">
        <f>O337*H337</f>
        <v>0</v>
      </c>
      <c r="Q337" s="228">
        <v>0</v>
      </c>
      <c r="R337" s="228">
        <f>Q337*H337</f>
        <v>0</v>
      </c>
      <c r="S337" s="228">
        <v>0</v>
      </c>
      <c r="T337" s="22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0" t="s">
        <v>440</v>
      </c>
      <c r="AT337" s="230" t="s">
        <v>135</v>
      </c>
      <c r="AU337" s="230" t="s">
        <v>86</v>
      </c>
      <c r="AY337" s="18" t="s">
        <v>133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8" t="s">
        <v>84</v>
      </c>
      <c r="BK337" s="231">
        <f>ROUND(I337*H337,2)</f>
        <v>0</v>
      </c>
      <c r="BL337" s="18" t="s">
        <v>440</v>
      </c>
      <c r="BM337" s="230" t="s">
        <v>1069</v>
      </c>
    </row>
    <row r="338" s="2" customFormat="1">
      <c r="A338" s="39"/>
      <c r="B338" s="40"/>
      <c r="C338" s="41"/>
      <c r="D338" s="232" t="s">
        <v>142</v>
      </c>
      <c r="E338" s="41"/>
      <c r="F338" s="233" t="s">
        <v>467</v>
      </c>
      <c r="G338" s="41"/>
      <c r="H338" s="41"/>
      <c r="I338" s="234"/>
      <c r="J338" s="41"/>
      <c r="K338" s="41"/>
      <c r="L338" s="45"/>
      <c r="M338" s="235"/>
      <c r="N338" s="236"/>
      <c r="O338" s="92"/>
      <c r="P338" s="92"/>
      <c r="Q338" s="92"/>
      <c r="R338" s="92"/>
      <c r="S338" s="92"/>
      <c r="T338" s="93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142</v>
      </c>
      <c r="AU338" s="18" t="s">
        <v>86</v>
      </c>
    </row>
    <row r="339" s="2" customFormat="1" ht="16.5" customHeight="1">
      <c r="A339" s="39"/>
      <c r="B339" s="40"/>
      <c r="C339" s="219" t="s">
        <v>766</v>
      </c>
      <c r="D339" s="219" t="s">
        <v>135</v>
      </c>
      <c r="E339" s="220" t="s">
        <v>469</v>
      </c>
      <c r="F339" s="221" t="s">
        <v>470</v>
      </c>
      <c r="G339" s="222" t="s">
        <v>176</v>
      </c>
      <c r="H339" s="223">
        <v>1</v>
      </c>
      <c r="I339" s="224"/>
      <c r="J339" s="225">
        <f>ROUND(I339*H339,2)</f>
        <v>0</v>
      </c>
      <c r="K339" s="221" t="s">
        <v>139</v>
      </c>
      <c r="L339" s="45"/>
      <c r="M339" s="226" t="s">
        <v>1</v>
      </c>
      <c r="N339" s="227" t="s">
        <v>41</v>
      </c>
      <c r="O339" s="92"/>
      <c r="P339" s="228">
        <f>O339*H339</f>
        <v>0</v>
      </c>
      <c r="Q339" s="228">
        <v>0</v>
      </c>
      <c r="R339" s="228">
        <f>Q339*H339</f>
        <v>0</v>
      </c>
      <c r="S339" s="228">
        <v>0</v>
      </c>
      <c r="T339" s="22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0" t="s">
        <v>440</v>
      </c>
      <c r="AT339" s="230" t="s">
        <v>135</v>
      </c>
      <c r="AU339" s="230" t="s">
        <v>86</v>
      </c>
      <c r="AY339" s="18" t="s">
        <v>133</v>
      </c>
      <c r="BE339" s="231">
        <f>IF(N339="základní",J339,0)</f>
        <v>0</v>
      </c>
      <c r="BF339" s="231">
        <f>IF(N339="snížená",J339,0)</f>
        <v>0</v>
      </c>
      <c r="BG339" s="231">
        <f>IF(N339="zákl. přenesená",J339,0)</f>
        <v>0</v>
      </c>
      <c r="BH339" s="231">
        <f>IF(N339="sníž. přenesená",J339,0)</f>
        <v>0</v>
      </c>
      <c r="BI339" s="231">
        <f>IF(N339="nulová",J339,0)</f>
        <v>0</v>
      </c>
      <c r="BJ339" s="18" t="s">
        <v>84</v>
      </c>
      <c r="BK339" s="231">
        <f>ROUND(I339*H339,2)</f>
        <v>0</v>
      </c>
      <c r="BL339" s="18" t="s">
        <v>440</v>
      </c>
      <c r="BM339" s="230" t="s">
        <v>1070</v>
      </c>
    </row>
    <row r="340" s="2" customFormat="1">
      <c r="A340" s="39"/>
      <c r="B340" s="40"/>
      <c r="C340" s="41"/>
      <c r="D340" s="232" t="s">
        <v>142</v>
      </c>
      <c r="E340" s="41"/>
      <c r="F340" s="233" t="s">
        <v>472</v>
      </c>
      <c r="G340" s="41"/>
      <c r="H340" s="41"/>
      <c r="I340" s="234"/>
      <c r="J340" s="41"/>
      <c r="K340" s="41"/>
      <c r="L340" s="45"/>
      <c r="M340" s="235"/>
      <c r="N340" s="236"/>
      <c r="O340" s="92"/>
      <c r="P340" s="92"/>
      <c r="Q340" s="92"/>
      <c r="R340" s="92"/>
      <c r="S340" s="92"/>
      <c r="T340" s="93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142</v>
      </c>
      <c r="AU340" s="18" t="s">
        <v>86</v>
      </c>
    </row>
    <row r="341" s="2" customFormat="1" ht="16.5" customHeight="1">
      <c r="A341" s="39"/>
      <c r="B341" s="40"/>
      <c r="C341" s="219" t="s">
        <v>768</v>
      </c>
      <c r="D341" s="219" t="s">
        <v>135</v>
      </c>
      <c r="E341" s="220" t="s">
        <v>474</v>
      </c>
      <c r="F341" s="221" t="s">
        <v>475</v>
      </c>
      <c r="G341" s="222" t="s">
        <v>176</v>
      </c>
      <c r="H341" s="223">
        <v>1</v>
      </c>
      <c r="I341" s="224"/>
      <c r="J341" s="225">
        <f>ROUND(I341*H341,2)</f>
        <v>0</v>
      </c>
      <c r="K341" s="221" t="s">
        <v>139</v>
      </c>
      <c r="L341" s="45"/>
      <c r="M341" s="226" t="s">
        <v>1</v>
      </c>
      <c r="N341" s="227" t="s">
        <v>41</v>
      </c>
      <c r="O341" s="92"/>
      <c r="P341" s="228">
        <f>O341*H341</f>
        <v>0</v>
      </c>
      <c r="Q341" s="228">
        <v>0</v>
      </c>
      <c r="R341" s="228">
        <f>Q341*H341</f>
        <v>0</v>
      </c>
      <c r="S341" s="228">
        <v>0</v>
      </c>
      <c r="T341" s="22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0" t="s">
        <v>440</v>
      </c>
      <c r="AT341" s="230" t="s">
        <v>135</v>
      </c>
      <c r="AU341" s="230" t="s">
        <v>86</v>
      </c>
      <c r="AY341" s="18" t="s">
        <v>133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8" t="s">
        <v>84</v>
      </c>
      <c r="BK341" s="231">
        <f>ROUND(I341*H341,2)</f>
        <v>0</v>
      </c>
      <c r="BL341" s="18" t="s">
        <v>440</v>
      </c>
      <c r="BM341" s="230" t="s">
        <v>1071</v>
      </c>
    </row>
    <row r="342" s="2" customFormat="1">
      <c r="A342" s="39"/>
      <c r="B342" s="40"/>
      <c r="C342" s="41"/>
      <c r="D342" s="232" t="s">
        <v>142</v>
      </c>
      <c r="E342" s="41"/>
      <c r="F342" s="233" t="s">
        <v>477</v>
      </c>
      <c r="G342" s="41"/>
      <c r="H342" s="41"/>
      <c r="I342" s="234"/>
      <c r="J342" s="41"/>
      <c r="K342" s="41"/>
      <c r="L342" s="45"/>
      <c r="M342" s="235"/>
      <c r="N342" s="236"/>
      <c r="O342" s="92"/>
      <c r="P342" s="92"/>
      <c r="Q342" s="92"/>
      <c r="R342" s="92"/>
      <c r="S342" s="92"/>
      <c r="T342" s="93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142</v>
      </c>
      <c r="AU342" s="18" t="s">
        <v>86</v>
      </c>
    </row>
    <row r="343" s="2" customFormat="1" ht="16.5" customHeight="1">
      <c r="A343" s="39"/>
      <c r="B343" s="40"/>
      <c r="C343" s="219" t="s">
        <v>771</v>
      </c>
      <c r="D343" s="219" t="s">
        <v>135</v>
      </c>
      <c r="E343" s="220" t="s">
        <v>479</v>
      </c>
      <c r="F343" s="221" t="s">
        <v>480</v>
      </c>
      <c r="G343" s="222" t="s">
        <v>181</v>
      </c>
      <c r="H343" s="223">
        <v>50</v>
      </c>
      <c r="I343" s="224"/>
      <c r="J343" s="225">
        <f>ROUND(I343*H343,2)</f>
        <v>0</v>
      </c>
      <c r="K343" s="221" t="s">
        <v>139</v>
      </c>
      <c r="L343" s="45"/>
      <c r="M343" s="226" t="s">
        <v>1</v>
      </c>
      <c r="N343" s="227" t="s">
        <v>41</v>
      </c>
      <c r="O343" s="92"/>
      <c r="P343" s="228">
        <f>O343*H343</f>
        <v>0</v>
      </c>
      <c r="Q343" s="228">
        <v>0</v>
      </c>
      <c r="R343" s="228">
        <f>Q343*H343</f>
        <v>0</v>
      </c>
      <c r="S343" s="228">
        <v>0</v>
      </c>
      <c r="T343" s="229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0" t="s">
        <v>440</v>
      </c>
      <c r="AT343" s="230" t="s">
        <v>135</v>
      </c>
      <c r="AU343" s="230" t="s">
        <v>86</v>
      </c>
      <c r="AY343" s="18" t="s">
        <v>133</v>
      </c>
      <c r="BE343" s="231">
        <f>IF(N343="základní",J343,0)</f>
        <v>0</v>
      </c>
      <c r="BF343" s="231">
        <f>IF(N343="snížená",J343,0)</f>
        <v>0</v>
      </c>
      <c r="BG343" s="231">
        <f>IF(N343="zákl. přenesená",J343,0)</f>
        <v>0</v>
      </c>
      <c r="BH343" s="231">
        <f>IF(N343="sníž. přenesená",J343,0)</f>
        <v>0</v>
      </c>
      <c r="BI343" s="231">
        <f>IF(N343="nulová",J343,0)</f>
        <v>0</v>
      </c>
      <c r="BJ343" s="18" t="s">
        <v>84</v>
      </c>
      <c r="BK343" s="231">
        <f>ROUND(I343*H343,2)</f>
        <v>0</v>
      </c>
      <c r="BL343" s="18" t="s">
        <v>440</v>
      </c>
      <c r="BM343" s="230" t="s">
        <v>1072</v>
      </c>
    </row>
    <row r="344" s="2" customFormat="1">
      <c r="A344" s="39"/>
      <c r="B344" s="40"/>
      <c r="C344" s="41"/>
      <c r="D344" s="232" t="s">
        <v>142</v>
      </c>
      <c r="E344" s="41"/>
      <c r="F344" s="233" t="s">
        <v>482</v>
      </c>
      <c r="G344" s="41"/>
      <c r="H344" s="41"/>
      <c r="I344" s="234"/>
      <c r="J344" s="41"/>
      <c r="K344" s="41"/>
      <c r="L344" s="45"/>
      <c r="M344" s="235"/>
      <c r="N344" s="236"/>
      <c r="O344" s="92"/>
      <c r="P344" s="92"/>
      <c r="Q344" s="92"/>
      <c r="R344" s="92"/>
      <c r="S344" s="92"/>
      <c r="T344" s="93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142</v>
      </c>
      <c r="AU344" s="18" t="s">
        <v>86</v>
      </c>
    </row>
    <row r="345" s="2" customFormat="1" ht="16.5" customHeight="1">
      <c r="A345" s="39"/>
      <c r="B345" s="40"/>
      <c r="C345" s="219" t="s">
        <v>773</v>
      </c>
      <c r="D345" s="219" t="s">
        <v>135</v>
      </c>
      <c r="E345" s="220" t="s">
        <v>484</v>
      </c>
      <c r="F345" s="221" t="s">
        <v>485</v>
      </c>
      <c r="G345" s="222" t="s">
        <v>176</v>
      </c>
      <c r="H345" s="223">
        <v>1</v>
      </c>
      <c r="I345" s="224"/>
      <c r="J345" s="225">
        <f>ROUND(I345*H345,2)</f>
        <v>0</v>
      </c>
      <c r="K345" s="221" t="s">
        <v>139</v>
      </c>
      <c r="L345" s="45"/>
      <c r="M345" s="226" t="s">
        <v>1</v>
      </c>
      <c r="N345" s="227" t="s">
        <v>41</v>
      </c>
      <c r="O345" s="92"/>
      <c r="P345" s="228">
        <f>O345*H345</f>
        <v>0</v>
      </c>
      <c r="Q345" s="228">
        <v>0</v>
      </c>
      <c r="R345" s="228">
        <f>Q345*H345</f>
        <v>0</v>
      </c>
      <c r="S345" s="228">
        <v>0</v>
      </c>
      <c r="T345" s="22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0" t="s">
        <v>440</v>
      </c>
      <c r="AT345" s="230" t="s">
        <v>135</v>
      </c>
      <c r="AU345" s="230" t="s">
        <v>86</v>
      </c>
      <c r="AY345" s="18" t="s">
        <v>133</v>
      </c>
      <c r="BE345" s="231">
        <f>IF(N345="základní",J345,0)</f>
        <v>0</v>
      </c>
      <c r="BF345" s="231">
        <f>IF(N345="snížená",J345,0)</f>
        <v>0</v>
      </c>
      <c r="BG345" s="231">
        <f>IF(N345="zákl. přenesená",J345,0)</f>
        <v>0</v>
      </c>
      <c r="BH345" s="231">
        <f>IF(N345="sníž. přenesená",J345,0)</f>
        <v>0</v>
      </c>
      <c r="BI345" s="231">
        <f>IF(N345="nulová",J345,0)</f>
        <v>0</v>
      </c>
      <c r="BJ345" s="18" t="s">
        <v>84</v>
      </c>
      <c r="BK345" s="231">
        <f>ROUND(I345*H345,2)</f>
        <v>0</v>
      </c>
      <c r="BL345" s="18" t="s">
        <v>440</v>
      </c>
      <c r="BM345" s="230" t="s">
        <v>1073</v>
      </c>
    </row>
    <row r="346" s="2" customFormat="1">
      <c r="A346" s="39"/>
      <c r="B346" s="40"/>
      <c r="C346" s="41"/>
      <c r="D346" s="232" t="s">
        <v>142</v>
      </c>
      <c r="E346" s="41"/>
      <c r="F346" s="233" t="s">
        <v>487</v>
      </c>
      <c r="G346" s="41"/>
      <c r="H346" s="41"/>
      <c r="I346" s="234"/>
      <c r="J346" s="41"/>
      <c r="K346" s="41"/>
      <c r="L346" s="45"/>
      <c r="M346" s="235"/>
      <c r="N346" s="236"/>
      <c r="O346" s="92"/>
      <c r="P346" s="92"/>
      <c r="Q346" s="92"/>
      <c r="R346" s="92"/>
      <c r="S346" s="92"/>
      <c r="T346" s="93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142</v>
      </c>
      <c r="AU346" s="18" t="s">
        <v>86</v>
      </c>
    </row>
    <row r="347" s="12" customFormat="1" ht="22.8" customHeight="1">
      <c r="A347" s="12"/>
      <c r="B347" s="203"/>
      <c r="C347" s="204"/>
      <c r="D347" s="205" t="s">
        <v>75</v>
      </c>
      <c r="E347" s="217" t="s">
        <v>488</v>
      </c>
      <c r="F347" s="217" t="s">
        <v>489</v>
      </c>
      <c r="G347" s="204"/>
      <c r="H347" s="204"/>
      <c r="I347" s="207"/>
      <c r="J347" s="218">
        <f>BK347</f>
        <v>0</v>
      </c>
      <c r="K347" s="204"/>
      <c r="L347" s="209"/>
      <c r="M347" s="210"/>
      <c r="N347" s="211"/>
      <c r="O347" s="211"/>
      <c r="P347" s="212">
        <f>SUM(P348:P349)</f>
        <v>0</v>
      </c>
      <c r="Q347" s="211"/>
      <c r="R347" s="212">
        <f>SUM(R348:R349)</f>
        <v>0</v>
      </c>
      <c r="S347" s="211"/>
      <c r="T347" s="213">
        <f>SUM(T348:T349)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14" t="s">
        <v>162</v>
      </c>
      <c r="AT347" s="215" t="s">
        <v>75</v>
      </c>
      <c r="AU347" s="215" t="s">
        <v>84</v>
      </c>
      <c r="AY347" s="214" t="s">
        <v>133</v>
      </c>
      <c r="BK347" s="216">
        <f>SUM(BK348:BK349)</f>
        <v>0</v>
      </c>
    </row>
    <row r="348" s="2" customFormat="1" ht="24.15" customHeight="1">
      <c r="A348" s="39"/>
      <c r="B348" s="40"/>
      <c r="C348" s="219" t="s">
        <v>781</v>
      </c>
      <c r="D348" s="219" t="s">
        <v>135</v>
      </c>
      <c r="E348" s="220" t="s">
        <v>491</v>
      </c>
      <c r="F348" s="221" t="s">
        <v>1074</v>
      </c>
      <c r="G348" s="222" t="s">
        <v>493</v>
      </c>
      <c r="H348" s="223">
        <v>1</v>
      </c>
      <c r="I348" s="224"/>
      <c r="J348" s="225">
        <f>ROUND(I348*H348,2)</f>
        <v>0</v>
      </c>
      <c r="K348" s="221" t="s">
        <v>203</v>
      </c>
      <c r="L348" s="45"/>
      <c r="M348" s="226" t="s">
        <v>1</v>
      </c>
      <c r="N348" s="227" t="s">
        <v>41</v>
      </c>
      <c r="O348" s="92"/>
      <c r="P348" s="228">
        <f>O348*H348</f>
        <v>0</v>
      </c>
      <c r="Q348" s="228">
        <v>0</v>
      </c>
      <c r="R348" s="228">
        <f>Q348*H348</f>
        <v>0</v>
      </c>
      <c r="S348" s="228">
        <v>0</v>
      </c>
      <c r="T348" s="22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0" t="s">
        <v>440</v>
      </c>
      <c r="AT348" s="230" t="s">
        <v>135</v>
      </c>
      <c r="AU348" s="230" t="s">
        <v>86</v>
      </c>
      <c r="AY348" s="18" t="s">
        <v>133</v>
      </c>
      <c r="BE348" s="231">
        <f>IF(N348="základní",J348,0)</f>
        <v>0</v>
      </c>
      <c r="BF348" s="231">
        <f>IF(N348="snížená",J348,0)</f>
        <v>0</v>
      </c>
      <c r="BG348" s="231">
        <f>IF(N348="zákl. přenesená",J348,0)</f>
        <v>0</v>
      </c>
      <c r="BH348" s="231">
        <f>IF(N348="sníž. přenesená",J348,0)</f>
        <v>0</v>
      </c>
      <c r="BI348" s="231">
        <f>IF(N348="nulová",J348,0)</f>
        <v>0</v>
      </c>
      <c r="BJ348" s="18" t="s">
        <v>84</v>
      </c>
      <c r="BK348" s="231">
        <f>ROUND(I348*H348,2)</f>
        <v>0</v>
      </c>
      <c r="BL348" s="18" t="s">
        <v>440</v>
      </c>
      <c r="BM348" s="230" t="s">
        <v>1075</v>
      </c>
    </row>
    <row r="349" s="2" customFormat="1">
      <c r="A349" s="39"/>
      <c r="B349" s="40"/>
      <c r="C349" s="41"/>
      <c r="D349" s="232" t="s">
        <v>142</v>
      </c>
      <c r="E349" s="41"/>
      <c r="F349" s="233" t="s">
        <v>495</v>
      </c>
      <c r="G349" s="41"/>
      <c r="H349" s="41"/>
      <c r="I349" s="234"/>
      <c r="J349" s="41"/>
      <c r="K349" s="41"/>
      <c r="L349" s="45"/>
      <c r="M349" s="235"/>
      <c r="N349" s="236"/>
      <c r="O349" s="92"/>
      <c r="P349" s="92"/>
      <c r="Q349" s="92"/>
      <c r="R349" s="92"/>
      <c r="S349" s="92"/>
      <c r="T349" s="93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142</v>
      </c>
      <c r="AU349" s="18" t="s">
        <v>86</v>
      </c>
    </row>
    <row r="350" s="12" customFormat="1" ht="22.8" customHeight="1">
      <c r="A350" s="12"/>
      <c r="B350" s="203"/>
      <c r="C350" s="204"/>
      <c r="D350" s="205" t="s">
        <v>75</v>
      </c>
      <c r="E350" s="217" t="s">
        <v>496</v>
      </c>
      <c r="F350" s="217" t="s">
        <v>497</v>
      </c>
      <c r="G350" s="204"/>
      <c r="H350" s="204"/>
      <c r="I350" s="207"/>
      <c r="J350" s="218">
        <f>BK350</f>
        <v>0</v>
      </c>
      <c r="K350" s="204"/>
      <c r="L350" s="209"/>
      <c r="M350" s="210"/>
      <c r="N350" s="211"/>
      <c r="O350" s="211"/>
      <c r="P350" s="212">
        <f>SUM(P351:P355)</f>
        <v>0</v>
      </c>
      <c r="Q350" s="211"/>
      <c r="R350" s="212">
        <f>SUM(R351:R355)</f>
        <v>0</v>
      </c>
      <c r="S350" s="211"/>
      <c r="T350" s="213">
        <f>SUM(T351:T355)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14" t="s">
        <v>162</v>
      </c>
      <c r="AT350" s="215" t="s">
        <v>75</v>
      </c>
      <c r="AU350" s="215" t="s">
        <v>84</v>
      </c>
      <c r="AY350" s="214" t="s">
        <v>133</v>
      </c>
      <c r="BK350" s="216">
        <f>SUM(BK351:BK355)</f>
        <v>0</v>
      </c>
    </row>
    <row r="351" s="2" customFormat="1" ht="16.5" customHeight="1">
      <c r="A351" s="39"/>
      <c r="B351" s="40"/>
      <c r="C351" s="219" t="s">
        <v>775</v>
      </c>
      <c r="D351" s="219" t="s">
        <v>135</v>
      </c>
      <c r="E351" s="220" t="s">
        <v>499</v>
      </c>
      <c r="F351" s="221" t="s">
        <v>500</v>
      </c>
      <c r="G351" s="222" t="s">
        <v>176</v>
      </c>
      <c r="H351" s="223">
        <v>1</v>
      </c>
      <c r="I351" s="224"/>
      <c r="J351" s="225">
        <f>ROUND(I351*H351,2)</f>
        <v>0</v>
      </c>
      <c r="K351" s="221" t="s">
        <v>139</v>
      </c>
      <c r="L351" s="45"/>
      <c r="M351" s="226" t="s">
        <v>1</v>
      </c>
      <c r="N351" s="227" t="s">
        <v>41</v>
      </c>
      <c r="O351" s="92"/>
      <c r="P351" s="228">
        <f>O351*H351</f>
        <v>0</v>
      </c>
      <c r="Q351" s="228">
        <v>0</v>
      </c>
      <c r="R351" s="228">
        <f>Q351*H351</f>
        <v>0</v>
      </c>
      <c r="S351" s="228">
        <v>0</v>
      </c>
      <c r="T351" s="22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0" t="s">
        <v>440</v>
      </c>
      <c r="AT351" s="230" t="s">
        <v>135</v>
      </c>
      <c r="AU351" s="230" t="s">
        <v>86</v>
      </c>
      <c r="AY351" s="18" t="s">
        <v>133</v>
      </c>
      <c r="BE351" s="231">
        <f>IF(N351="základní",J351,0)</f>
        <v>0</v>
      </c>
      <c r="BF351" s="231">
        <f>IF(N351="snížená",J351,0)</f>
        <v>0</v>
      </c>
      <c r="BG351" s="231">
        <f>IF(N351="zákl. přenesená",J351,0)</f>
        <v>0</v>
      </c>
      <c r="BH351" s="231">
        <f>IF(N351="sníž. přenesená",J351,0)</f>
        <v>0</v>
      </c>
      <c r="BI351" s="231">
        <f>IF(N351="nulová",J351,0)</f>
        <v>0</v>
      </c>
      <c r="BJ351" s="18" t="s">
        <v>84</v>
      </c>
      <c r="BK351" s="231">
        <f>ROUND(I351*H351,2)</f>
        <v>0</v>
      </c>
      <c r="BL351" s="18" t="s">
        <v>440</v>
      </c>
      <c r="BM351" s="230" t="s">
        <v>1076</v>
      </c>
    </row>
    <row r="352" s="2" customFormat="1">
      <c r="A352" s="39"/>
      <c r="B352" s="40"/>
      <c r="C352" s="41"/>
      <c r="D352" s="232" t="s">
        <v>142</v>
      </c>
      <c r="E352" s="41"/>
      <c r="F352" s="233" t="s">
        <v>502</v>
      </c>
      <c r="G352" s="41"/>
      <c r="H352" s="41"/>
      <c r="I352" s="234"/>
      <c r="J352" s="41"/>
      <c r="K352" s="41"/>
      <c r="L352" s="45"/>
      <c r="M352" s="235"/>
      <c r="N352" s="236"/>
      <c r="O352" s="92"/>
      <c r="P352" s="92"/>
      <c r="Q352" s="92"/>
      <c r="R352" s="92"/>
      <c r="S352" s="92"/>
      <c r="T352" s="93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142</v>
      </c>
      <c r="AU352" s="18" t="s">
        <v>86</v>
      </c>
    </row>
    <row r="353" s="2" customFormat="1" ht="16.5" customHeight="1">
      <c r="A353" s="39"/>
      <c r="B353" s="40"/>
      <c r="C353" s="219" t="s">
        <v>777</v>
      </c>
      <c r="D353" s="219" t="s">
        <v>135</v>
      </c>
      <c r="E353" s="220" t="s">
        <v>504</v>
      </c>
      <c r="F353" s="221" t="s">
        <v>505</v>
      </c>
      <c r="G353" s="222" t="s">
        <v>176</v>
      </c>
      <c r="H353" s="223">
        <v>1</v>
      </c>
      <c r="I353" s="224"/>
      <c r="J353" s="225">
        <f>ROUND(I353*H353,2)</f>
        <v>0</v>
      </c>
      <c r="K353" s="221" t="s">
        <v>1</v>
      </c>
      <c r="L353" s="45"/>
      <c r="M353" s="226" t="s">
        <v>1</v>
      </c>
      <c r="N353" s="227" t="s">
        <v>41</v>
      </c>
      <c r="O353" s="92"/>
      <c r="P353" s="228">
        <f>O353*H353</f>
        <v>0</v>
      </c>
      <c r="Q353" s="228">
        <v>0</v>
      </c>
      <c r="R353" s="228">
        <f>Q353*H353</f>
        <v>0</v>
      </c>
      <c r="S353" s="228">
        <v>0</v>
      </c>
      <c r="T353" s="22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0" t="s">
        <v>440</v>
      </c>
      <c r="AT353" s="230" t="s">
        <v>135</v>
      </c>
      <c r="AU353" s="230" t="s">
        <v>86</v>
      </c>
      <c r="AY353" s="18" t="s">
        <v>133</v>
      </c>
      <c r="BE353" s="231">
        <f>IF(N353="základní",J353,0)</f>
        <v>0</v>
      </c>
      <c r="BF353" s="231">
        <f>IF(N353="snížená",J353,0)</f>
        <v>0</v>
      </c>
      <c r="BG353" s="231">
        <f>IF(N353="zákl. přenesená",J353,0)</f>
        <v>0</v>
      </c>
      <c r="BH353" s="231">
        <f>IF(N353="sníž. přenesená",J353,0)</f>
        <v>0</v>
      </c>
      <c r="BI353" s="231">
        <f>IF(N353="nulová",J353,0)</f>
        <v>0</v>
      </c>
      <c r="BJ353" s="18" t="s">
        <v>84</v>
      </c>
      <c r="BK353" s="231">
        <f>ROUND(I353*H353,2)</f>
        <v>0</v>
      </c>
      <c r="BL353" s="18" t="s">
        <v>440</v>
      </c>
      <c r="BM353" s="230" t="s">
        <v>1077</v>
      </c>
    </row>
    <row r="354" s="2" customFormat="1" ht="16.5" customHeight="1">
      <c r="A354" s="39"/>
      <c r="B354" s="40"/>
      <c r="C354" s="219" t="s">
        <v>779</v>
      </c>
      <c r="D354" s="219" t="s">
        <v>135</v>
      </c>
      <c r="E354" s="220" t="s">
        <v>508</v>
      </c>
      <c r="F354" s="221" t="s">
        <v>509</v>
      </c>
      <c r="G354" s="222" t="s">
        <v>176</v>
      </c>
      <c r="H354" s="223">
        <v>1</v>
      </c>
      <c r="I354" s="224"/>
      <c r="J354" s="225">
        <f>ROUND(I354*H354,2)</f>
        <v>0</v>
      </c>
      <c r="K354" s="221" t="s">
        <v>139</v>
      </c>
      <c r="L354" s="45"/>
      <c r="M354" s="226" t="s">
        <v>1</v>
      </c>
      <c r="N354" s="227" t="s">
        <v>41</v>
      </c>
      <c r="O354" s="92"/>
      <c r="P354" s="228">
        <f>O354*H354</f>
        <v>0</v>
      </c>
      <c r="Q354" s="228">
        <v>0</v>
      </c>
      <c r="R354" s="228">
        <f>Q354*H354</f>
        <v>0</v>
      </c>
      <c r="S354" s="228">
        <v>0</v>
      </c>
      <c r="T354" s="229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0" t="s">
        <v>440</v>
      </c>
      <c r="AT354" s="230" t="s">
        <v>135</v>
      </c>
      <c r="AU354" s="230" t="s">
        <v>86</v>
      </c>
      <c r="AY354" s="18" t="s">
        <v>133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18" t="s">
        <v>84</v>
      </c>
      <c r="BK354" s="231">
        <f>ROUND(I354*H354,2)</f>
        <v>0</v>
      </c>
      <c r="BL354" s="18" t="s">
        <v>440</v>
      </c>
      <c r="BM354" s="230" t="s">
        <v>1078</v>
      </c>
    </row>
    <row r="355" s="2" customFormat="1">
      <c r="A355" s="39"/>
      <c r="B355" s="40"/>
      <c r="C355" s="41"/>
      <c r="D355" s="232" t="s">
        <v>142</v>
      </c>
      <c r="E355" s="41"/>
      <c r="F355" s="233" t="s">
        <v>511</v>
      </c>
      <c r="G355" s="41"/>
      <c r="H355" s="41"/>
      <c r="I355" s="234"/>
      <c r="J355" s="41"/>
      <c r="K355" s="41"/>
      <c r="L355" s="45"/>
      <c r="M355" s="281"/>
      <c r="N355" s="282"/>
      <c r="O355" s="283"/>
      <c r="P355" s="283"/>
      <c r="Q355" s="283"/>
      <c r="R355" s="283"/>
      <c r="S355" s="283"/>
      <c r="T355" s="284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142</v>
      </c>
      <c r="AU355" s="18" t="s">
        <v>86</v>
      </c>
    </row>
    <row r="356" s="2" customFormat="1" ht="6.96" customHeight="1">
      <c r="A356" s="39"/>
      <c r="B356" s="67"/>
      <c r="C356" s="68"/>
      <c r="D356" s="68"/>
      <c r="E356" s="68"/>
      <c r="F356" s="68"/>
      <c r="G356" s="68"/>
      <c r="H356" s="68"/>
      <c r="I356" s="68"/>
      <c r="J356" s="68"/>
      <c r="K356" s="68"/>
      <c r="L356" s="45"/>
      <c r="M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</row>
  </sheetData>
  <sheetProtection sheet="1" autoFilter="0" formatColumns="0" formatRows="0" objects="1" scenarios="1" spinCount="100000" saltValue="+tSuq42UGx1KftHbvkQ4FY7+BfMWnffcXb2rlXxXHQ5+5hnQdqPp2aHo0mbYMkDvFsT/ra+d6cpuWjwq03Jtsg==" hashValue="ePP5sc77fQuYp9+o5ivfwzkr6uNFTVcz+lSwl3uTQ2rlbI9pMYl82EpBXHCEL5aaRwcHuScp/NN1njaNeZIrNQ==" algorithmName="SHA-512" password="CC35"/>
  <autoFilter ref="C132:K355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hyperlinks>
    <hyperlink ref="F137" r:id="rId1" display="https://podminky.urs.cz/item/CS_URS_2022_01/112251105"/>
    <hyperlink ref="F139" r:id="rId2" display="https://podminky.urs.cz/item/CS_URS_2022_01/113105111"/>
    <hyperlink ref="F144" r:id="rId3" display="https://podminky.urs.cz/item/CS_URS_2022_01/113107122"/>
    <hyperlink ref="F146" r:id="rId4" display="https://podminky.urs.cz/item/CS_URS_2022_01/113202111"/>
    <hyperlink ref="F148" r:id="rId5" display="https://podminky.urs.cz/item/CS_URS_2022_01/122251102"/>
    <hyperlink ref="F151" r:id="rId6" display="https://podminky.urs.cz/item/CS_URS_2022_01/162351103"/>
    <hyperlink ref="F154" r:id="rId7" display="https://podminky.urs.cz/item/CS_URS_2022_01/162751117"/>
    <hyperlink ref="F159" r:id="rId8" display="https://podminky.urs.cz/item/CS_URS_2022_01/162751119"/>
    <hyperlink ref="F162" r:id="rId9" display="https://podminky.urs.cz/item/CS_URS_2022_01/167151101"/>
    <hyperlink ref="F164" r:id="rId10" display="https://podminky.urs.cz/item/CS_URS_2022_01/171201231"/>
    <hyperlink ref="F167" r:id="rId11" display="https://podminky.urs.cz/item/CS_URS_2022_01/171251201"/>
    <hyperlink ref="F172" r:id="rId12" display="https://podminky.urs.cz/item/CS_URS_2022_01/174151102"/>
    <hyperlink ref="F175" r:id="rId13" display="https://podminky.urs.cz/item/CS_URS_2022_01/174251205"/>
    <hyperlink ref="F178" r:id="rId14" display="https://podminky.urs.cz/item/CS_URS_2022_01/211531111"/>
    <hyperlink ref="F181" r:id="rId15" display="https://podminky.urs.cz/item/CS_URS_2022_01/211971110"/>
    <hyperlink ref="F186" r:id="rId16" display="https://podminky.urs.cz/item/CS_URS_2022_01/212312111"/>
    <hyperlink ref="F189" r:id="rId17" display="https://podminky.urs.cz/item/CS_URS_2022_01/212755214"/>
    <hyperlink ref="F192" r:id="rId18" display="https://podminky.urs.cz/item/CS_URS_2022_01/272313611"/>
    <hyperlink ref="F195" r:id="rId19" display="https://podminky.urs.cz/item/CS_URS_2022_01/272322611"/>
    <hyperlink ref="F198" r:id="rId20" display="https://podminky.urs.cz/item/CS_URS_2022_01/274351121"/>
    <hyperlink ref="F203" r:id="rId21" display="https://podminky.urs.cz/item/CS_URS_2022_01/274351122"/>
    <hyperlink ref="F205" r:id="rId22" display="https://podminky.urs.cz/item/CS_URS_2022_01/279113132"/>
    <hyperlink ref="F211" r:id="rId23" display="https://podminky.urs.cz/item/CS_URS_2022_01/311101213"/>
    <hyperlink ref="F216" r:id="rId24" display="https://podminky.urs.cz/item/CS_URS_2022_01/327324128"/>
    <hyperlink ref="F219" r:id="rId25" display="https://podminky.urs.cz/item/CS_URS_2022_01/327351211"/>
    <hyperlink ref="F224" r:id="rId26" display="https://podminky.urs.cz/item/CS_URS_2022_01/327351221"/>
    <hyperlink ref="F226" r:id="rId27" display="https://podminky.urs.cz/item/CS_URS_2022_01/327361006"/>
    <hyperlink ref="F231" r:id="rId28" display="https://podminky.urs.cz/item/CS_URS_2022_01/564730001"/>
    <hyperlink ref="F233" r:id="rId29" display="https://podminky.urs.cz/item/CS_URS_2022_01/564761101"/>
    <hyperlink ref="F235" r:id="rId30" display="https://podminky.urs.cz/item/CS_URS_2022_01/591211111"/>
    <hyperlink ref="F258" r:id="rId31" display="https://podminky.urs.cz/item/CS_URS_2022_01/916241213"/>
    <hyperlink ref="F266" r:id="rId32" display="https://podminky.urs.cz/item/CS_URS_2022_01/997221571"/>
    <hyperlink ref="F268" r:id="rId33" display="https://podminky.urs.cz/item/CS_URS_2022_01/997221579"/>
    <hyperlink ref="F271" r:id="rId34" display="https://podminky.urs.cz/item/CS_URS_2022_01/997221612"/>
    <hyperlink ref="F273" r:id="rId35" display="https://podminky.urs.cz/item/CS_URS_2022_01/997221873"/>
    <hyperlink ref="F276" r:id="rId36" display="https://podminky.urs.cz/item/CS_URS_2022_01/997013871"/>
    <hyperlink ref="F280" r:id="rId37" display="https://podminky.urs.cz/item/CS_URS_2022_01/998153131"/>
    <hyperlink ref="F284" r:id="rId38" display="https://podminky.urs.cz/item/CS_URS_2022_01/711161273"/>
    <hyperlink ref="F291" r:id="rId39" display="https://podminky.urs.cz/item/CS_URS_2022_01/711161383"/>
    <hyperlink ref="F298" r:id="rId40" display="https://podminky.urs.cz/item/CS_URS_2022_01/998711101"/>
    <hyperlink ref="F303" r:id="rId41" display="https://podminky.urs.cz/item/CS_URS_2022_01/998767201"/>
    <hyperlink ref="F313" r:id="rId42" display="https://podminky.urs.cz/item/CS_URS_2022_01/782191141"/>
    <hyperlink ref="F315" r:id="rId43" display="https://podminky.urs.cz/item/CS_URS_2021_02/782632114"/>
    <hyperlink ref="F320" r:id="rId44" display="https://podminky.urs.cz/item/CS_URS_2022_01/782991411"/>
    <hyperlink ref="F323" r:id="rId45" display="https://podminky.urs.cz/item/CS_URS_2022_01/998782101"/>
    <hyperlink ref="F327" r:id="rId46" display="https://podminky.urs.cz/item/CS_URS_2022_01/032103000"/>
    <hyperlink ref="F329" r:id="rId47" display="https://podminky.urs.cz/item/CS_URS_2022_01/032503000"/>
    <hyperlink ref="F331" r:id="rId48" display="https://podminky.urs.cz/item/CS_URS_2022_01/033103000"/>
    <hyperlink ref="F333" r:id="rId49" display="https://podminky.urs.cz/item/CS_URS_2022_01/033203000"/>
    <hyperlink ref="F335" r:id="rId50" display="https://podminky.urs.cz/item/CS_URS_2022_01/034103000"/>
    <hyperlink ref="F338" r:id="rId51" display="https://podminky.urs.cz/item/CS_URS_2022_01/034403000"/>
    <hyperlink ref="F340" r:id="rId52" display="https://podminky.urs.cz/item/CS_URS_2022_01/034503000"/>
    <hyperlink ref="F342" r:id="rId53" display="https://podminky.urs.cz/item/CS_URS_2022_01/034603000"/>
    <hyperlink ref="F344" r:id="rId54" display="https://podminky.urs.cz/item/CS_URS_2022_01/035103001"/>
    <hyperlink ref="F346" r:id="rId55" display="https://podminky.urs.cz/item/CS_URS_2022_01/039103000"/>
    <hyperlink ref="F349" r:id="rId56" display="https://podminky.urs.cz/item/CS_URS_2023_02/052103000"/>
    <hyperlink ref="F352" r:id="rId57" display="https://podminky.urs.cz/item/CS_URS_2022_01/071103000"/>
    <hyperlink ref="F355" r:id="rId58" display="https://podminky.urs.cz/item/CS_URS_2022_01/07210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9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Machatý Petr</dc:creator>
  <cp:lastModifiedBy>Machatý Petr</cp:lastModifiedBy>
  <dcterms:created xsi:type="dcterms:W3CDTF">2025-09-18T09:21:48Z</dcterms:created>
  <dcterms:modified xsi:type="dcterms:W3CDTF">2025-09-18T09:21:54Z</dcterms:modified>
</cp:coreProperties>
</file>