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Stavební část" sheetId="2" r:id="rId2"/>
    <sheet name="D.1.4.C - Vzduchotechnika" sheetId="3" r:id="rId3"/>
    <sheet name="D.1.4.E - Zdravotně techn..." sheetId="4" r:id="rId4"/>
    <sheet name="D.1.4.G - Elektroinstalace" sheetId="5" r:id="rId5"/>
    <sheet name="D.1.4.H - Slaboproud" sheetId="6" r:id="rId6"/>
    <sheet name="VRN - Vedlejší rozpočtové..." sheetId="7" r:id="rId7"/>
    <sheet name="Seznam figur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'D.1.1 - Stavební část'!$C$139:$K$1540</definedName>
    <definedName name="_xlnm.Print_Area" localSheetId="1">'D.1.1 - Stavební část'!$C$4:$J$76,'D.1.1 - Stavební část'!$C$82:$J$119,'D.1.1 - Stavební část'!$C$125:$K$1540</definedName>
    <definedName name="_xlnm.Print_Titles" localSheetId="1">'D.1.1 - Stavební část'!$139:$139</definedName>
    <definedName name="_xlnm._FilterDatabase" localSheetId="2" hidden="1">'D.1.4.C - Vzduchotechnika'!$C$123:$K$200</definedName>
    <definedName name="_xlnm.Print_Area" localSheetId="2">'D.1.4.C - Vzduchotechnika'!$C$4:$J$76,'D.1.4.C - Vzduchotechnika'!$C$82:$J$103,'D.1.4.C - Vzduchotechnika'!$C$109:$K$200</definedName>
    <definedName name="_xlnm.Print_Titles" localSheetId="2">'D.1.4.C - Vzduchotechnika'!$123:$123</definedName>
    <definedName name="_xlnm._FilterDatabase" localSheetId="3" hidden="1">'D.1.4.E - Zdravotně techn...'!$C$131:$K$311</definedName>
    <definedName name="_xlnm.Print_Area" localSheetId="3">'D.1.4.E - Zdravotně techn...'!$C$4:$J$76,'D.1.4.E - Zdravotně techn...'!$C$82:$J$111,'D.1.4.E - Zdravotně techn...'!$C$117:$K$311</definedName>
    <definedName name="_xlnm.Print_Titles" localSheetId="3">'D.1.4.E - Zdravotně techn...'!$131:$131</definedName>
    <definedName name="_xlnm._FilterDatabase" localSheetId="4" hidden="1">'D.1.4.G - Elektroinstalace'!$C$132:$K$360</definedName>
    <definedName name="_xlnm.Print_Area" localSheetId="4">'D.1.4.G - Elektroinstalace'!$C$4:$J$76,'D.1.4.G - Elektroinstalace'!$C$82:$J$112,'D.1.4.G - Elektroinstalace'!$C$118:$K$360</definedName>
    <definedName name="_xlnm.Print_Titles" localSheetId="4">'D.1.4.G - Elektroinstalace'!$132:$132</definedName>
    <definedName name="_xlnm._FilterDatabase" localSheetId="5" hidden="1">'D.1.4.H - Slaboproud'!$C$128:$K$318</definedName>
    <definedName name="_xlnm.Print_Area" localSheetId="5">'D.1.4.H - Slaboproud'!$C$4:$J$76,'D.1.4.H - Slaboproud'!$C$82:$J$108,'D.1.4.H - Slaboproud'!$C$114:$K$318</definedName>
    <definedName name="_xlnm.Print_Titles" localSheetId="5">'D.1.4.H - Slaboproud'!$128:$128</definedName>
    <definedName name="_xlnm._FilterDatabase" localSheetId="6" hidden="1">'VRN - Vedlejší rozpočtové...'!$C$124:$K$160</definedName>
    <definedName name="_xlnm.Print_Area" localSheetId="6">'VRN - Vedlejší rozpočtové...'!$C$4:$J$76,'VRN - Vedlejší rozpočtové...'!$C$82:$J$104,'VRN - Vedlejší rozpočtové...'!$C$110:$K$160</definedName>
    <definedName name="_xlnm.Print_Titles" localSheetId="6">'VRN - Vedlejší rozpočtové...'!$124:$124</definedName>
    <definedName name="_xlnm.Print_Area" localSheetId="7">'Seznam figur'!$C$4:$G$34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9"/>
  <c r="J38"/>
  <c i="1" r="AY101"/>
  <c i="7" r="J37"/>
  <c i="1" r="AX101"/>
  <c i="7"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J121"/>
  <c r="F121"/>
  <c r="F119"/>
  <c r="E117"/>
  <c r="J93"/>
  <c r="F93"/>
  <c r="F91"/>
  <c r="E89"/>
  <c r="J26"/>
  <c r="E26"/>
  <c r="J94"/>
  <c r="J25"/>
  <c r="J20"/>
  <c r="E20"/>
  <c r="F94"/>
  <c r="J19"/>
  <c r="J14"/>
  <c r="J91"/>
  <c r="E7"/>
  <c r="E113"/>
  <c i="6" r="J39"/>
  <c r="J38"/>
  <c i="1" r="AY100"/>
  <c i="6" r="J37"/>
  <c i="1" r="AX100"/>
  <c i="6"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J125"/>
  <c r="F125"/>
  <c r="F123"/>
  <c r="E121"/>
  <c r="J93"/>
  <c r="F93"/>
  <c r="F91"/>
  <c r="E89"/>
  <c r="J26"/>
  <c r="E26"/>
  <c r="J94"/>
  <c r="J25"/>
  <c r="J20"/>
  <c r="E20"/>
  <c r="F126"/>
  <c r="J19"/>
  <c r="J14"/>
  <c r="J123"/>
  <c r="E7"/>
  <c r="E85"/>
  <c i="5" r="J39"/>
  <c r="J38"/>
  <c i="1" r="AY99"/>
  <c i="5" r="J37"/>
  <c i="1" r="AX99"/>
  <c i="5"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T283"/>
  <c r="R284"/>
  <c r="R283"/>
  <c r="P284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J129"/>
  <c r="F129"/>
  <c r="F127"/>
  <c r="E125"/>
  <c r="J93"/>
  <c r="F93"/>
  <c r="F91"/>
  <c r="E89"/>
  <c r="J26"/>
  <c r="E26"/>
  <c r="J94"/>
  <c r="J25"/>
  <c r="J20"/>
  <c r="E20"/>
  <c r="F130"/>
  <c r="J19"/>
  <c r="J14"/>
  <c r="J91"/>
  <c r="E7"/>
  <c r="E85"/>
  <c i="4" r="J39"/>
  <c r="J38"/>
  <c i="1" r="AY98"/>
  <c i="4" r="J37"/>
  <c i="1" r="AX98"/>
  <c i="4"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J128"/>
  <c r="F128"/>
  <c r="F126"/>
  <c r="E124"/>
  <c r="J93"/>
  <c r="F93"/>
  <c r="F91"/>
  <c r="E89"/>
  <c r="J26"/>
  <c r="E26"/>
  <c r="J94"/>
  <c r="J25"/>
  <c r="J20"/>
  <c r="E20"/>
  <c r="F129"/>
  <c r="J19"/>
  <c r="J14"/>
  <c r="J91"/>
  <c r="E7"/>
  <c r="E85"/>
  <c i="3" r="J39"/>
  <c r="J38"/>
  <c i="1" r="AY97"/>
  <c i="3" r="J37"/>
  <c i="1" r="AX97"/>
  <c i="3"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0"/>
  <c r="F120"/>
  <c r="F118"/>
  <c r="E116"/>
  <c r="J93"/>
  <c r="F93"/>
  <c r="F91"/>
  <c r="E89"/>
  <c r="J26"/>
  <c r="E26"/>
  <c r="J94"/>
  <c r="J25"/>
  <c r="J20"/>
  <c r="E20"/>
  <c r="F94"/>
  <c r="J19"/>
  <c r="J14"/>
  <c r="J118"/>
  <c r="E7"/>
  <c r="E112"/>
  <c i="2" r="J39"/>
  <c r="J38"/>
  <c i="1" r="AY96"/>
  <c i="2" r="J37"/>
  <c i="1" r="AX96"/>
  <c i="2" r="BI1496"/>
  <c r="BH1496"/>
  <c r="BG1496"/>
  <c r="BF1496"/>
  <c r="T1496"/>
  <c r="R1496"/>
  <c r="P1496"/>
  <c r="BI1494"/>
  <c r="BH1494"/>
  <c r="BG1494"/>
  <c r="BF1494"/>
  <c r="T1494"/>
  <c r="R1494"/>
  <c r="P1494"/>
  <c r="BI1491"/>
  <c r="BH1491"/>
  <c r="BG1491"/>
  <c r="BF1491"/>
  <c r="T1491"/>
  <c r="R1491"/>
  <c r="P1491"/>
  <c r="BI1488"/>
  <c r="BH1488"/>
  <c r="BG1488"/>
  <c r="BF1488"/>
  <c r="T1488"/>
  <c r="R1488"/>
  <c r="P1488"/>
  <c r="BI1443"/>
  <c r="BH1443"/>
  <c r="BG1443"/>
  <c r="BF1443"/>
  <c r="T1443"/>
  <c r="R1443"/>
  <c r="P1443"/>
  <c r="BI1439"/>
  <c r="BH1439"/>
  <c r="BG1439"/>
  <c r="BF1439"/>
  <c r="T1439"/>
  <c r="R1439"/>
  <c r="P1439"/>
  <c r="BI1420"/>
  <c r="BH1420"/>
  <c r="BG1420"/>
  <c r="BF1420"/>
  <c r="T1420"/>
  <c r="R1420"/>
  <c r="P1420"/>
  <c r="BI1377"/>
  <c r="BH1377"/>
  <c r="BG1377"/>
  <c r="BF1377"/>
  <c r="T1377"/>
  <c r="R1377"/>
  <c r="P1377"/>
  <c r="BI1374"/>
  <c r="BH1374"/>
  <c r="BG1374"/>
  <c r="BF1374"/>
  <c r="T1374"/>
  <c r="R1374"/>
  <c r="P1374"/>
  <c r="BI1343"/>
  <c r="BH1343"/>
  <c r="BG1343"/>
  <c r="BF1343"/>
  <c r="T1343"/>
  <c r="R1343"/>
  <c r="P1343"/>
  <c r="BI1341"/>
  <c r="BH1341"/>
  <c r="BG1341"/>
  <c r="BF1341"/>
  <c r="T1341"/>
  <c r="R1341"/>
  <c r="P1341"/>
  <c r="BI1332"/>
  <c r="BH1332"/>
  <c r="BG1332"/>
  <c r="BF1332"/>
  <c r="T1332"/>
  <c r="R1332"/>
  <c r="P1332"/>
  <c r="BI1329"/>
  <c r="BH1329"/>
  <c r="BG1329"/>
  <c r="BF1329"/>
  <c r="T1329"/>
  <c r="R1329"/>
  <c r="P1329"/>
  <c r="BI1318"/>
  <c r="BH1318"/>
  <c r="BG1318"/>
  <c r="BF1318"/>
  <c r="T1318"/>
  <c r="R1318"/>
  <c r="P1318"/>
  <c r="BI1315"/>
  <c r="BH1315"/>
  <c r="BG1315"/>
  <c r="BF1315"/>
  <c r="T1315"/>
  <c r="R1315"/>
  <c r="P1315"/>
  <c r="BI1306"/>
  <c r="BH1306"/>
  <c r="BG1306"/>
  <c r="BF1306"/>
  <c r="T1306"/>
  <c r="R1306"/>
  <c r="P1306"/>
  <c r="BI1302"/>
  <c r="BH1302"/>
  <c r="BG1302"/>
  <c r="BF1302"/>
  <c r="T1302"/>
  <c r="R1302"/>
  <c r="P1302"/>
  <c r="BI1289"/>
  <c r="BH1289"/>
  <c r="BG1289"/>
  <c r="BF1289"/>
  <c r="T1289"/>
  <c r="R1289"/>
  <c r="P1289"/>
  <c r="BI1276"/>
  <c r="BH1276"/>
  <c r="BG1276"/>
  <c r="BF1276"/>
  <c r="T1276"/>
  <c r="R1276"/>
  <c r="P1276"/>
  <c r="BI1203"/>
  <c r="BH1203"/>
  <c r="BG1203"/>
  <c r="BF1203"/>
  <c r="T1203"/>
  <c r="R1203"/>
  <c r="P1203"/>
  <c r="BI1200"/>
  <c r="BH1200"/>
  <c r="BG1200"/>
  <c r="BF1200"/>
  <c r="T1200"/>
  <c r="R1200"/>
  <c r="P1200"/>
  <c r="BI1197"/>
  <c r="BH1197"/>
  <c r="BG1197"/>
  <c r="BF1197"/>
  <c r="T1197"/>
  <c r="R1197"/>
  <c r="P1197"/>
  <c r="BI1189"/>
  <c r="BH1189"/>
  <c r="BG1189"/>
  <c r="BF1189"/>
  <c r="T1189"/>
  <c r="R1189"/>
  <c r="P1189"/>
  <c r="BI1178"/>
  <c r="BH1178"/>
  <c r="BG1178"/>
  <c r="BF1178"/>
  <c r="T1178"/>
  <c r="R1178"/>
  <c r="P1178"/>
  <c r="BI1143"/>
  <c r="BH1143"/>
  <c r="BG1143"/>
  <c r="BF1143"/>
  <c r="T1143"/>
  <c r="R1143"/>
  <c r="P1143"/>
  <c r="BI1108"/>
  <c r="BH1108"/>
  <c r="BG1108"/>
  <c r="BF1108"/>
  <c r="T1108"/>
  <c r="R1108"/>
  <c r="P1108"/>
  <c r="BI1073"/>
  <c r="BH1073"/>
  <c r="BG1073"/>
  <c r="BF1073"/>
  <c r="T1073"/>
  <c r="R1073"/>
  <c r="P1073"/>
  <c r="BI1071"/>
  <c r="BH1071"/>
  <c r="BG1071"/>
  <c r="BF1071"/>
  <c r="T1071"/>
  <c r="R1071"/>
  <c r="P1071"/>
  <c r="BI1063"/>
  <c r="BH1063"/>
  <c r="BG1063"/>
  <c r="BF1063"/>
  <c r="T1063"/>
  <c r="R1063"/>
  <c r="P1063"/>
  <c r="BI1002"/>
  <c r="BH1002"/>
  <c r="BG1002"/>
  <c r="BF1002"/>
  <c r="T1002"/>
  <c r="R1002"/>
  <c r="P1002"/>
  <c r="BI999"/>
  <c r="BH999"/>
  <c r="BG999"/>
  <c r="BF999"/>
  <c r="T999"/>
  <c r="R999"/>
  <c r="P999"/>
  <c r="BI997"/>
  <c r="BH997"/>
  <c r="BG997"/>
  <c r="BF997"/>
  <c r="T997"/>
  <c r="R997"/>
  <c r="P997"/>
  <c r="BI995"/>
  <c r="BH995"/>
  <c r="BG995"/>
  <c r="BF995"/>
  <c r="T995"/>
  <c r="R995"/>
  <c r="P995"/>
  <c r="BI993"/>
  <c r="BH993"/>
  <c r="BG993"/>
  <c r="BF993"/>
  <c r="T993"/>
  <c r="R993"/>
  <c r="P993"/>
  <c r="BI991"/>
  <c r="BH991"/>
  <c r="BG991"/>
  <c r="BF991"/>
  <c r="T991"/>
  <c r="R991"/>
  <c r="P991"/>
  <c r="BI989"/>
  <c r="BH989"/>
  <c r="BG989"/>
  <c r="BF989"/>
  <c r="T989"/>
  <c r="R989"/>
  <c r="P989"/>
  <c r="BI987"/>
  <c r="BH987"/>
  <c r="BG987"/>
  <c r="BF987"/>
  <c r="T987"/>
  <c r="R987"/>
  <c r="P987"/>
  <c r="BI984"/>
  <c r="BH984"/>
  <c r="BG984"/>
  <c r="BF984"/>
  <c r="T984"/>
  <c r="R984"/>
  <c r="P984"/>
  <c r="BI980"/>
  <c r="BH980"/>
  <c r="BG980"/>
  <c r="BF980"/>
  <c r="T980"/>
  <c r="R980"/>
  <c r="P980"/>
  <c r="BI977"/>
  <c r="BH977"/>
  <c r="BG977"/>
  <c r="BF977"/>
  <c r="T977"/>
  <c r="R977"/>
  <c r="P977"/>
  <c r="BI974"/>
  <c r="BH974"/>
  <c r="BG974"/>
  <c r="BF974"/>
  <c r="T974"/>
  <c r="R974"/>
  <c r="P974"/>
  <c r="BI970"/>
  <c r="BH970"/>
  <c r="BG970"/>
  <c r="BF970"/>
  <c r="T970"/>
  <c r="R970"/>
  <c r="P970"/>
  <c r="BI966"/>
  <c r="BH966"/>
  <c r="BG966"/>
  <c r="BF966"/>
  <c r="T966"/>
  <c r="R966"/>
  <c r="P966"/>
  <c r="BI954"/>
  <c r="BH954"/>
  <c r="BG954"/>
  <c r="BF954"/>
  <c r="T954"/>
  <c r="R954"/>
  <c r="P954"/>
  <c r="BI951"/>
  <c r="BH951"/>
  <c r="BG951"/>
  <c r="BF951"/>
  <c r="T951"/>
  <c r="R951"/>
  <c r="P951"/>
  <c r="BI941"/>
  <c r="BH941"/>
  <c r="BG941"/>
  <c r="BF941"/>
  <c r="T941"/>
  <c r="R941"/>
  <c r="P941"/>
  <c r="BI906"/>
  <c r="BH906"/>
  <c r="BG906"/>
  <c r="BF906"/>
  <c r="T906"/>
  <c r="R906"/>
  <c r="P906"/>
  <c r="BI855"/>
  <c r="BH855"/>
  <c r="BG855"/>
  <c r="BF855"/>
  <c r="T855"/>
  <c r="R855"/>
  <c r="P855"/>
  <c r="BI842"/>
  <c r="BH842"/>
  <c r="BG842"/>
  <c r="BF842"/>
  <c r="T842"/>
  <c r="R842"/>
  <c r="P842"/>
  <c r="BI831"/>
  <c r="BH831"/>
  <c r="BG831"/>
  <c r="BF831"/>
  <c r="T831"/>
  <c r="R831"/>
  <c r="P831"/>
  <c r="BI828"/>
  <c r="BH828"/>
  <c r="BG828"/>
  <c r="BF828"/>
  <c r="T828"/>
  <c r="R828"/>
  <c r="P828"/>
  <c r="BI826"/>
  <c r="BH826"/>
  <c r="BG826"/>
  <c r="BF826"/>
  <c r="T826"/>
  <c r="R826"/>
  <c r="P826"/>
  <c r="BI824"/>
  <c r="BH824"/>
  <c r="BG824"/>
  <c r="BF824"/>
  <c r="T824"/>
  <c r="R824"/>
  <c r="P824"/>
  <c r="BI821"/>
  <c r="BH821"/>
  <c r="BG821"/>
  <c r="BF821"/>
  <c r="T821"/>
  <c r="R821"/>
  <c r="P821"/>
  <c r="BI819"/>
  <c r="BH819"/>
  <c r="BG819"/>
  <c r="BF819"/>
  <c r="T819"/>
  <c r="R819"/>
  <c r="P819"/>
  <c r="BI816"/>
  <c r="BH816"/>
  <c r="BG816"/>
  <c r="BF816"/>
  <c r="T816"/>
  <c r="R816"/>
  <c r="P816"/>
  <c r="BI813"/>
  <c r="BH813"/>
  <c r="BG813"/>
  <c r="BF813"/>
  <c r="T813"/>
  <c r="R813"/>
  <c r="P813"/>
  <c r="BI811"/>
  <c r="BH811"/>
  <c r="BG811"/>
  <c r="BF811"/>
  <c r="T811"/>
  <c r="R811"/>
  <c r="P811"/>
  <c r="BI702"/>
  <c r="BH702"/>
  <c r="BG702"/>
  <c r="BF702"/>
  <c r="T702"/>
  <c r="R702"/>
  <c r="P702"/>
  <c r="BI699"/>
  <c r="BH699"/>
  <c r="BG699"/>
  <c r="BF699"/>
  <c r="T699"/>
  <c r="R699"/>
  <c r="P699"/>
  <c r="BI695"/>
  <c r="BH695"/>
  <c r="BG695"/>
  <c r="BF695"/>
  <c r="T695"/>
  <c r="R695"/>
  <c r="P695"/>
  <c r="BI692"/>
  <c r="BH692"/>
  <c r="BG692"/>
  <c r="BF692"/>
  <c r="T692"/>
  <c r="R692"/>
  <c r="P692"/>
  <c r="BI583"/>
  <c r="BH583"/>
  <c r="BG583"/>
  <c r="BF583"/>
  <c r="T583"/>
  <c r="R583"/>
  <c r="P583"/>
  <c r="BI580"/>
  <c r="BH580"/>
  <c r="BG580"/>
  <c r="BF580"/>
  <c r="T580"/>
  <c r="R580"/>
  <c r="P580"/>
  <c r="BI578"/>
  <c r="BH578"/>
  <c r="BG578"/>
  <c r="BF578"/>
  <c r="T578"/>
  <c r="R578"/>
  <c r="P578"/>
  <c r="BI575"/>
  <c r="BH575"/>
  <c r="BG575"/>
  <c r="BF575"/>
  <c r="T575"/>
  <c r="R575"/>
  <c r="P575"/>
  <c r="BI572"/>
  <c r="BH572"/>
  <c r="BG572"/>
  <c r="BF572"/>
  <c r="T572"/>
  <c r="R572"/>
  <c r="P572"/>
  <c r="BI570"/>
  <c r="BH570"/>
  <c r="BG570"/>
  <c r="BF570"/>
  <c r="T570"/>
  <c r="R570"/>
  <c r="P570"/>
  <c r="BI567"/>
  <c r="BH567"/>
  <c r="BG567"/>
  <c r="BF567"/>
  <c r="T567"/>
  <c r="R567"/>
  <c r="P567"/>
  <c r="BI563"/>
  <c r="BH563"/>
  <c r="BG563"/>
  <c r="BF563"/>
  <c r="T563"/>
  <c r="R563"/>
  <c r="P563"/>
  <c r="BI560"/>
  <c r="BH560"/>
  <c r="BG560"/>
  <c r="BF560"/>
  <c r="T560"/>
  <c r="R560"/>
  <c r="P560"/>
  <c r="BI556"/>
  <c r="BH556"/>
  <c r="BG556"/>
  <c r="BF556"/>
  <c r="T556"/>
  <c r="R556"/>
  <c r="P556"/>
  <c r="BI552"/>
  <c r="BH552"/>
  <c r="BG552"/>
  <c r="BF552"/>
  <c r="T552"/>
  <c r="T551"/>
  <c r="R552"/>
  <c r="R551"/>
  <c r="P552"/>
  <c r="P551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3"/>
  <c r="BH523"/>
  <c r="BG523"/>
  <c r="BF523"/>
  <c r="T523"/>
  <c r="R523"/>
  <c r="P523"/>
  <c r="BI520"/>
  <c r="BH520"/>
  <c r="BG520"/>
  <c r="BF520"/>
  <c r="T520"/>
  <c r="R520"/>
  <c r="P520"/>
  <c r="BI517"/>
  <c r="BH517"/>
  <c r="BG517"/>
  <c r="BF517"/>
  <c r="T517"/>
  <c r="R517"/>
  <c r="P517"/>
  <c r="BI396"/>
  <c r="BH396"/>
  <c r="BG396"/>
  <c r="BF396"/>
  <c r="T396"/>
  <c r="R396"/>
  <c r="P396"/>
  <c r="BI369"/>
  <c r="BH369"/>
  <c r="BG369"/>
  <c r="BF369"/>
  <c r="T369"/>
  <c r="R369"/>
  <c r="P369"/>
  <c r="BI361"/>
  <c r="BH361"/>
  <c r="BG361"/>
  <c r="BF361"/>
  <c r="T361"/>
  <c r="R361"/>
  <c r="P361"/>
  <c r="BI352"/>
  <c r="BH352"/>
  <c r="BG352"/>
  <c r="BF352"/>
  <c r="T352"/>
  <c r="R352"/>
  <c r="P352"/>
  <c r="BI349"/>
  <c r="BH349"/>
  <c r="BG349"/>
  <c r="BF349"/>
  <c r="T349"/>
  <c r="R349"/>
  <c r="P349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20"/>
  <c r="BH320"/>
  <c r="BG320"/>
  <c r="BF320"/>
  <c r="T320"/>
  <c r="R320"/>
  <c r="P320"/>
  <c r="BI308"/>
  <c r="BH308"/>
  <c r="BG308"/>
  <c r="BF308"/>
  <c r="T308"/>
  <c r="R308"/>
  <c r="P308"/>
  <c r="BI289"/>
  <c r="BH289"/>
  <c r="BG289"/>
  <c r="BF289"/>
  <c r="T289"/>
  <c r="R289"/>
  <c r="P289"/>
  <c r="BI282"/>
  <c r="BH282"/>
  <c r="BG282"/>
  <c r="BF282"/>
  <c r="T282"/>
  <c r="R282"/>
  <c r="P282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08"/>
  <c r="BH208"/>
  <c r="BG208"/>
  <c r="BF208"/>
  <c r="T208"/>
  <c r="R208"/>
  <c r="P208"/>
  <c r="BI200"/>
  <c r="BH200"/>
  <c r="BG200"/>
  <c r="BF200"/>
  <c r="T200"/>
  <c r="R200"/>
  <c r="P200"/>
  <c r="BI177"/>
  <c r="BH177"/>
  <c r="BG177"/>
  <c r="BF177"/>
  <c r="T177"/>
  <c r="R177"/>
  <c r="P177"/>
  <c r="BI173"/>
  <c r="BH173"/>
  <c r="BG173"/>
  <c r="BF173"/>
  <c r="T173"/>
  <c r="R173"/>
  <c r="P173"/>
  <c r="BI165"/>
  <c r="BH165"/>
  <c r="BG165"/>
  <c r="BF165"/>
  <c r="T165"/>
  <c r="R165"/>
  <c r="P165"/>
  <c r="BI153"/>
  <c r="BH153"/>
  <c r="BG153"/>
  <c r="BF153"/>
  <c r="T153"/>
  <c r="R153"/>
  <c r="P153"/>
  <c r="BI147"/>
  <c r="BH147"/>
  <c r="BG147"/>
  <c r="BF147"/>
  <c r="T147"/>
  <c r="R147"/>
  <c r="P147"/>
  <c r="BI143"/>
  <c r="BH143"/>
  <c r="BG143"/>
  <c r="BF143"/>
  <c r="T143"/>
  <c r="R143"/>
  <c r="P143"/>
  <c r="J136"/>
  <c r="F136"/>
  <c r="F134"/>
  <c r="E132"/>
  <c r="J93"/>
  <c r="F93"/>
  <c r="F91"/>
  <c r="E89"/>
  <c r="J26"/>
  <c r="E26"/>
  <c r="J94"/>
  <c r="J25"/>
  <c r="J20"/>
  <c r="E20"/>
  <c r="F94"/>
  <c r="J19"/>
  <c r="J14"/>
  <c r="J91"/>
  <c r="E7"/>
  <c r="E128"/>
  <c i="1" r="L90"/>
  <c r="AM90"/>
  <c r="AM89"/>
  <c r="L89"/>
  <c r="AM87"/>
  <c r="L87"/>
  <c r="L85"/>
  <c r="L84"/>
  <c i="2" r="BK1197"/>
  <c r="BK556"/>
  <c r="J1197"/>
  <c r="BK547"/>
  <c r="BK999"/>
  <c r="BK1318"/>
  <c r="BK1200"/>
  <c r="BK1143"/>
  <c r="J517"/>
  <c r="J999"/>
  <c r="BK523"/>
  <c r="BK221"/>
  <c r="J1420"/>
  <c r="BK243"/>
  <c r="BK702"/>
  <c i="1" r="AS95"/>
  <c i="2" r="BK842"/>
  <c r="J344"/>
  <c r="J974"/>
  <c r="BK517"/>
  <c i="3" r="BK180"/>
  <c r="BK131"/>
  <c r="J193"/>
  <c r="J149"/>
  <c i="4" r="J279"/>
  <c r="J281"/>
  <c r="J197"/>
  <c r="J268"/>
  <c r="J199"/>
  <c r="J180"/>
  <c r="J172"/>
  <c r="J228"/>
  <c r="BK139"/>
  <c r="BK186"/>
  <c r="BK234"/>
  <c r="J170"/>
  <c r="J272"/>
  <c r="BK170"/>
  <c r="J263"/>
  <c r="J174"/>
  <c i="5" r="J332"/>
  <c r="BK190"/>
  <c r="BK307"/>
  <c r="BK355"/>
  <c r="J301"/>
  <c r="BK177"/>
  <c r="BK192"/>
  <c r="J320"/>
  <c r="BK263"/>
  <c r="J161"/>
  <c r="BK261"/>
  <c r="BK332"/>
  <c r="J200"/>
  <c r="BK349"/>
  <c r="BK216"/>
  <c r="J135"/>
  <c r="BK247"/>
  <c r="BK218"/>
  <c r="J167"/>
  <c r="BK167"/>
  <c r="BK336"/>
  <c r="J281"/>
  <c r="BK211"/>
  <c r="BK185"/>
  <c i="6" r="J162"/>
  <c r="BK135"/>
  <c r="J158"/>
  <c r="BK211"/>
  <c r="BK166"/>
  <c r="BK282"/>
  <c r="BK207"/>
  <c r="BK309"/>
  <c r="BK235"/>
  <c r="J307"/>
  <c r="J160"/>
  <c r="J269"/>
  <c r="BK258"/>
  <c r="J194"/>
  <c r="J256"/>
  <c r="J196"/>
  <c r="J239"/>
  <c i="7" r="BK145"/>
  <c r="J128"/>
  <c r="J141"/>
  <c i="2" r="J1178"/>
  <c r="J539"/>
  <c r="J177"/>
  <c r="J361"/>
  <c r="J987"/>
  <c r="J699"/>
  <c r="BK578"/>
  <c r="J556"/>
  <c r="J1189"/>
  <c r="BK541"/>
  <c r="BK177"/>
  <c r="BK1374"/>
  <c r="BK147"/>
  <c r="J692"/>
  <c r="J1315"/>
  <c r="BK831"/>
  <c r="J527"/>
  <c r="J552"/>
  <c r="J995"/>
  <c r="BK583"/>
  <c r="BK218"/>
  <c i="3" r="J165"/>
  <c r="BK137"/>
  <c r="BK189"/>
  <c r="J131"/>
  <c r="BK173"/>
  <c r="J161"/>
  <c r="BK191"/>
  <c r="BK147"/>
  <c i="4" r="BK281"/>
  <c r="BK298"/>
  <c r="J205"/>
  <c r="J293"/>
  <c r="BK257"/>
  <c r="BK224"/>
  <c r="BK220"/>
  <c r="J261"/>
  <c r="BK287"/>
  <c r="BK163"/>
  <c r="J224"/>
  <c r="BK148"/>
  <c r="BK254"/>
  <c r="BK172"/>
  <c r="BK182"/>
  <c r="J249"/>
  <c r="J165"/>
  <c i="5" r="BK291"/>
  <c r="BK171"/>
  <c r="BK249"/>
  <c r="J324"/>
  <c r="J239"/>
  <c r="BK326"/>
  <c r="J139"/>
  <c r="BK271"/>
  <c r="J163"/>
  <c r="BK277"/>
  <c r="J322"/>
  <c r="BK251"/>
  <c r="BK149"/>
  <c r="J175"/>
  <c r="J330"/>
  <c r="BK239"/>
  <c r="J171"/>
  <c r="BK179"/>
  <c r="J347"/>
  <c r="J277"/>
  <c r="BK139"/>
  <c r="BK183"/>
  <c i="6" r="J211"/>
  <c r="BK248"/>
  <c r="BK294"/>
  <c r="J311"/>
  <c r="BK188"/>
  <c r="J169"/>
  <c r="J280"/>
  <c r="J227"/>
  <c r="J174"/>
  <c r="J275"/>
  <c r="BK209"/>
  <c r="BK280"/>
  <c r="J164"/>
  <c r="J200"/>
  <c r="BK227"/>
  <c r="BK137"/>
  <c r="BK158"/>
  <c r="BK237"/>
  <c i="7" r="J135"/>
  <c r="BK156"/>
  <c r="BK141"/>
  <c i="2" r="J1143"/>
  <c r="J811"/>
  <c r="J396"/>
  <c r="BK549"/>
  <c r="BK1329"/>
  <c r="J332"/>
  <c r="BK989"/>
  <c r="J1289"/>
  <c r="BK338"/>
  <c r="BK572"/>
  <c r="J173"/>
  <c r="BK563"/>
  <c r="BK241"/>
  <c r="J1494"/>
  <c r="BK344"/>
  <c r="J980"/>
  <c r="J1108"/>
  <c r="J560"/>
  <c r="J147"/>
  <c r="J549"/>
  <c r="BK1332"/>
  <c r="BK811"/>
  <c r="BK308"/>
  <c i="3" r="J178"/>
  <c r="BK185"/>
  <c r="J173"/>
  <c r="J151"/>
  <c r="BK151"/>
  <c r="BK159"/>
  <c i="5" r="BK213"/>
  <c r="BK241"/>
  <c r="BK200"/>
  <c r="J233"/>
  <c r="J357"/>
  <c r="J293"/>
  <c r="BK233"/>
  <c r="J173"/>
  <c i="6" r="J215"/>
  <c r="BK246"/>
  <c r="J254"/>
  <c r="BK149"/>
  <c r="J184"/>
  <c i="7" r="BK159"/>
  <c r="BK128"/>
  <c i="2" r="BK1108"/>
  <c r="BK535"/>
  <c r="BK1178"/>
  <c r="BK336"/>
  <c r="BK951"/>
  <c r="J1200"/>
  <c r="J695"/>
  <c r="BK954"/>
  <c r="BK828"/>
  <c r="J241"/>
  <c r="BK520"/>
  <c r="BK1491"/>
  <c r="BK320"/>
  <c r="J984"/>
  <c r="J221"/>
  <c r="J991"/>
  <c r="J543"/>
  <c r="J1374"/>
  <c r="J997"/>
  <c r="J523"/>
  <c r="BK224"/>
  <c i="3" r="BK157"/>
  <c r="BK169"/>
  <c r="BK193"/>
  <c r="BK182"/>
  <c r="BK135"/>
  <c r="J169"/>
  <c r="BK176"/>
  <c r="BK133"/>
  <c i="4" r="J234"/>
  <c r="BK272"/>
  <c r="BK201"/>
  <c r="BK279"/>
  <c r="J151"/>
  <c r="J136"/>
  <c r="J157"/>
  <c r="J188"/>
  <c r="J304"/>
  <c r="BK304"/>
  <c r="BK231"/>
  <c r="BK308"/>
  <c r="BK212"/>
  <c r="J308"/>
  <c r="BK261"/>
  <c r="BK188"/>
  <c r="BK142"/>
  <c i="5" r="J225"/>
  <c r="J315"/>
  <c r="J289"/>
  <c r="J345"/>
  <c r="J255"/>
  <c r="BK161"/>
  <c r="J235"/>
  <c r="J141"/>
  <c r="BK303"/>
  <c r="J190"/>
  <c r="J271"/>
  <c r="BK334"/>
  <c r="BK275"/>
  <c r="J359"/>
  <c r="BK209"/>
  <c r="BK322"/>
  <c r="BK237"/>
  <c r="BK194"/>
  <c r="J165"/>
  <c r="J269"/>
  <c r="BK305"/>
  <c r="BK181"/>
  <c i="6" r="J260"/>
  <c r="J304"/>
  <c r="J156"/>
  <c r="J178"/>
  <c r="J198"/>
  <c r="J149"/>
  <c r="BK269"/>
  <c r="J182"/>
  <c r="J288"/>
  <c r="J246"/>
  <c r="J133"/>
  <c r="J188"/>
  <c r="J296"/>
  <c r="J180"/>
  <c r="J217"/>
  <c r="J298"/>
  <c r="BK250"/>
  <c i="7" r="J147"/>
  <c r="BK149"/>
  <c i="2" r="J826"/>
  <c r="BK527"/>
  <c r="BK1189"/>
  <c r="J1071"/>
  <c r="J702"/>
  <c r="BK1302"/>
  <c r="BK855"/>
  <c r="J535"/>
  <c r="J580"/>
  <c r="J243"/>
  <c r="J1343"/>
  <c r="J1203"/>
  <c r="J567"/>
  <c r="BK980"/>
  <c r="BK545"/>
  <c r="J819"/>
  <c r="BK1439"/>
  <c r="BK813"/>
  <c r="BK289"/>
  <c i="3" r="BK171"/>
  <c r="J147"/>
  <c r="J157"/>
  <c r="J185"/>
  <c r="BK129"/>
  <c r="BK195"/>
  <c r="BK163"/>
  <c r="J189"/>
  <c r="J153"/>
  <c r="J145"/>
  <c r="J129"/>
  <c i="4" r="J214"/>
  <c r="BK270"/>
  <c r="BK192"/>
  <c r="BK291"/>
  <c r="BK228"/>
  <c r="J300"/>
  <c r="J178"/>
  <c r="J218"/>
  <c r="J220"/>
  <c r="BK289"/>
  <c r="BK275"/>
  <c r="BK210"/>
  <c r="J270"/>
  <c r="BK160"/>
  <c r="J237"/>
  <c r="J212"/>
  <c r="J160"/>
  <c r="J285"/>
  <c r="BK180"/>
  <c r="BK306"/>
  <c r="J176"/>
  <c r="J192"/>
  <c r="BK154"/>
  <c r="BK136"/>
  <c i="5" r="J216"/>
  <c r="BK345"/>
  <c r="BK297"/>
  <c r="BK353"/>
  <c r="J279"/>
  <c r="J211"/>
  <c r="J275"/>
  <c r="J145"/>
  <c r="BK330"/>
  <c r="J267"/>
  <c r="BK175"/>
  <c r="BK311"/>
  <c r="BK207"/>
  <c r="BK320"/>
  <c r="BK295"/>
  <c r="BK357"/>
  <c r="BK259"/>
  <c r="BK359"/>
  <c r="BK317"/>
  <c r="BK235"/>
  <c r="BK202"/>
  <c r="BK347"/>
  <c r="J181"/>
  <c r="BK351"/>
  <c r="J284"/>
  <c r="J213"/>
  <c r="BK293"/>
  <c r="BK151"/>
  <c i="6" r="BK254"/>
  <c r="BK290"/>
  <c r="BK296"/>
  <c r="BK198"/>
  <c r="J221"/>
  <c r="BK184"/>
  <c r="BK304"/>
  <c r="J277"/>
  <c r="BK213"/>
  <c r="J153"/>
  <c r="BK286"/>
  <c r="J250"/>
  <c r="BK174"/>
  <c r="BK284"/>
  <c r="BK190"/>
  <c r="BK143"/>
  <c r="BK215"/>
  <c r="J143"/>
  <c r="BK171"/>
  <c r="BK263"/>
  <c r="BK252"/>
  <c r="BK242"/>
  <c i="7" r="J151"/>
  <c r="BK151"/>
  <c r="J143"/>
  <c i="2" r="BK984"/>
  <c r="BK537"/>
  <c r="J1318"/>
  <c r="J200"/>
  <c r="J941"/>
  <c r="J954"/>
  <c r="BK1276"/>
  <c r="BK826"/>
  <c r="BK200"/>
  <c r="BK543"/>
  <c r="J208"/>
  <c r="BK1377"/>
  <c r="J153"/>
  <c r="J906"/>
  <c r="J341"/>
  <c r="J529"/>
  <c r="J816"/>
  <c r="BK1306"/>
  <c r="J572"/>
  <c r="J235"/>
  <c i="3" r="BK149"/>
  <c r="J180"/>
  <c r="J127"/>
  <c r="J133"/>
  <c r="J176"/>
  <c r="J182"/>
  <c r="BK178"/>
  <c i="4" r="BK218"/>
  <c r="J291"/>
  <c r="J210"/>
  <c r="BK300"/>
  <c r="J277"/>
  <c r="BK249"/>
  <c r="BK151"/>
  <c r="J168"/>
  <c r="BK277"/>
  <c r="J252"/>
  <c r="J195"/>
  <c r="BK293"/>
  <c r="J246"/>
  <c r="BK302"/>
  <c r="J163"/>
  <c r="J287"/>
  <c r="BK178"/>
  <c r="BK310"/>
  <c r="J289"/>
  <c r="BK205"/>
  <c r="J148"/>
  <c i="5" r="J355"/>
  <c r="J205"/>
  <c r="J155"/>
  <c r="BK309"/>
  <c r="J177"/>
  <c r="J307"/>
  <c r="J231"/>
  <c r="BK159"/>
  <c r="J273"/>
  <c r="J336"/>
  <c r="J299"/>
  <c r="BK222"/>
  <c r="BK341"/>
  <c r="BK220"/>
  <c r="J309"/>
  <c r="BK267"/>
  <c r="J151"/>
  <c r="J311"/>
  <c r="BK155"/>
  <c r="J338"/>
  <c r="BK243"/>
  <c r="BK196"/>
  <c r="J247"/>
  <c r="BK141"/>
  <c r="J317"/>
  <c r="BK279"/>
  <c r="J192"/>
  <c r="BK227"/>
  <c i="6" r="J263"/>
  <c r="BK156"/>
  <c r="J219"/>
  <c r="J286"/>
  <c r="J137"/>
  <c r="J213"/>
  <c r="BK180"/>
  <c i="7" r="J131"/>
  <c r="J156"/>
  <c i="2" r="J1002"/>
  <c r="BK533"/>
  <c r="BK995"/>
  <c r="J1341"/>
  <c r="J533"/>
  <c r="J970"/>
  <c r="BK1315"/>
  <c r="BK567"/>
  <c r="BK552"/>
  <c r="J828"/>
  <c r="J237"/>
  <c r="J1491"/>
  <c r="J282"/>
  <c r="BK974"/>
  <c i="3" r="BK155"/>
  <c r="J139"/>
  <c i="5" r="BK343"/>
  <c r="J261"/>
  <c r="J198"/>
  <c r="J251"/>
  <c r="J159"/>
  <c i="6" r="BK145"/>
  <c r="J192"/>
  <c r="BK307"/>
  <c r="J204"/>
  <c r="J267"/>
  <c r="BK219"/>
  <c r="BK223"/>
  <c r="J237"/>
  <c r="J258"/>
  <c r="BK162"/>
  <c i="7" r="BK154"/>
  <c r="J139"/>
  <c i="2" r="BK819"/>
  <c r="BK525"/>
  <c r="J842"/>
  <c r="BK1002"/>
  <c r="J336"/>
  <c r="BK987"/>
  <c r="J563"/>
  <c r="BK575"/>
  <c r="J1332"/>
  <c r="BK560"/>
  <c r="BK215"/>
  <c r="J1488"/>
  <c r="J165"/>
  <c r="BK699"/>
  <c r="J218"/>
  <c r="J989"/>
  <c r="J541"/>
  <c r="J1443"/>
  <c r="J349"/>
  <c r="J1276"/>
  <c r="J570"/>
  <c r="BK173"/>
  <c i="3" r="J167"/>
  <c r="BK187"/>
  <c r="J197"/>
  <c r="BK143"/>
  <c r="J141"/>
  <c i="5" r="BK143"/>
  <c r="J245"/>
  <c r="J220"/>
  <c r="BK198"/>
  <c r="BK338"/>
  <c r="J241"/>
  <c r="BK188"/>
  <c r="BK135"/>
  <c i="6" r="J166"/>
  <c r="BK221"/>
  <c r="BK275"/>
  <c r="BK182"/>
  <c r="J294"/>
  <c r="BK239"/>
  <c r="BK317"/>
  <c r="J248"/>
  <c r="BK300"/>
  <c r="BK178"/>
  <c r="J271"/>
  <c r="BK292"/>
  <c r="BK139"/>
  <c r="J190"/>
  <c r="J139"/>
  <c r="J171"/>
  <c i="7" r="J159"/>
  <c i="2" r="BK966"/>
  <c r="BK361"/>
  <c r="J821"/>
  <c r="BK1420"/>
  <c r="BK906"/>
  <c r="BK977"/>
  <c r="BK1063"/>
  <c r="BK580"/>
  <c r="J338"/>
  <c r="J575"/>
  <c r="J227"/>
  <c r="BK1494"/>
  <c r="BK341"/>
  <c r="J966"/>
  <c r="J224"/>
  <c r="BK1071"/>
  <c r="J824"/>
  <c r="BK143"/>
  <c r="BK1343"/>
  <c r="BK991"/>
  <c r="BK237"/>
  <c i="3" r="BK199"/>
  <c r="BK197"/>
  <c r="J137"/>
  <c r="BK139"/>
  <c i="4" r="J283"/>
  <c r="J295"/>
  <c r="BK203"/>
  <c r="BK295"/>
  <c r="BK265"/>
  <c r="BK246"/>
  <c r="J154"/>
  <c r="BK283"/>
  <c r="J145"/>
  <c r="J265"/>
  <c r="BK252"/>
  <c r="BK214"/>
  <c r="BK157"/>
  <c r="BK184"/>
  <c r="BK190"/>
  <c r="BK243"/>
  <c r="BK168"/>
  <c i="5" r="BK289"/>
  <c r="J351"/>
  <c r="J326"/>
  <c r="J229"/>
  <c r="J147"/>
  <c r="BK324"/>
  <c r="J237"/>
  <c r="J343"/>
  <c r="J218"/>
  <c r="BK301"/>
  <c r="BK163"/>
  <c r="J263"/>
  <c r="J341"/>
  <c r="BK273"/>
  <c r="J222"/>
  <c r="BK169"/>
  <c r="J149"/>
  <c r="J295"/>
  <c r="BK225"/>
  <c r="J291"/>
  <c i="6" r="BK313"/>
  <c r="J252"/>
  <c r="J282"/>
  <c r="BK231"/>
  <c r="J186"/>
  <c r="BK315"/>
  <c r="J231"/>
  <c r="BK176"/>
  <c r="BK277"/>
  <c r="BK153"/>
  <c r="BK194"/>
  <c r="J225"/>
  <c r="J235"/>
  <c r="J300"/>
  <c r="J265"/>
  <c r="BK133"/>
  <c r="BK160"/>
  <c i="7" r="J154"/>
  <c r="BK139"/>
  <c i="2" r="BK816"/>
  <c r="BK997"/>
  <c r="J525"/>
  <c r="J1073"/>
  <c r="J583"/>
  <c r="BK824"/>
  <c r="J578"/>
  <c r="BK235"/>
  <c r="J320"/>
  <c r="BK165"/>
  <c r="BK1341"/>
  <c r="J1439"/>
  <c r="BK570"/>
  <c r="BK1443"/>
  <c r="BK970"/>
  <c r="BK352"/>
  <c r="J369"/>
  <c r="J1302"/>
  <c r="BK692"/>
  <c r="BK396"/>
  <c r="J215"/>
  <c i="3" r="J135"/>
  <c r="J191"/>
  <c r="BK153"/>
  <c r="BK165"/>
  <c r="J195"/>
  <c r="BK145"/>
  <c r="J143"/>
  <c r="BK167"/>
  <c r="BK141"/>
  <c i="4" r="J302"/>
  <c r="J203"/>
  <c r="BK207"/>
  <c r="J298"/>
  <c r="BK222"/>
  <c r="BK195"/>
  <c r="J216"/>
  <c r="J243"/>
  <c r="J142"/>
  <c r="BK165"/>
  <c r="BK240"/>
  <c r="J207"/>
  <c r="BK263"/>
  <c r="BK174"/>
  <c r="J184"/>
  <c r="J257"/>
  <c r="J186"/>
  <c r="BK145"/>
  <c i="5" r="BK284"/>
  <c r="BK165"/>
  <c r="J243"/>
  <c r="J287"/>
  <c r="J207"/>
  <c r="J194"/>
  <c r="BK137"/>
  <c r="J265"/>
  <c r="BK157"/>
  <c r="BK145"/>
  <c r="J297"/>
  <c r="J185"/>
  <c r="J328"/>
  <c r="J169"/>
  <c r="BK281"/>
  <c r="J227"/>
  <c r="BK173"/>
  <c r="J334"/>
  <c r="J259"/>
  <c r="BK269"/>
  <c i="6" r="J273"/>
  <c r="BK298"/>
  <c r="J292"/>
  <c r="J315"/>
  <c r="J202"/>
  <c r="BK141"/>
  <c r="BK271"/>
  <c r="BK204"/>
  <c r="J284"/>
  <c r="BK233"/>
  <c r="J223"/>
  <c r="BK302"/>
  <c r="BK202"/>
  <c r="J229"/>
  <c r="BK265"/>
  <c r="BK186"/>
  <c i="7" r="J137"/>
  <c r="BK147"/>
  <c r="BK135"/>
  <c i="2" r="J813"/>
  <c r="BK369"/>
  <c r="J289"/>
  <c r="BK153"/>
  <c r="J951"/>
  <c r="BK1203"/>
  <c r="BK821"/>
  <c r="BK1289"/>
  <c r="J545"/>
  <c r="BK227"/>
  <c r="J1496"/>
  <c r="BK332"/>
  <c r="J1377"/>
  <c r="BK282"/>
  <c r="BK1073"/>
  <c r="J547"/>
  <c i="3" r="J163"/>
  <c r="BK127"/>
  <c i="4" r="BK216"/>
  <c r="J231"/>
  <c r="BK176"/>
  <c r="BK285"/>
  <c r="J201"/>
  <c r="BK199"/>
  <c r="J240"/>
  <c r="J275"/>
  <c r="J190"/>
  <c r="J310"/>
  <c r="BK237"/>
  <c r="BK268"/>
  <c r="J222"/>
  <c r="J306"/>
  <c r="BK197"/>
  <c r="J254"/>
  <c r="J182"/>
  <c r="J139"/>
  <c i="5" r="BK245"/>
  <c r="J313"/>
  <c r="BK287"/>
  <c r="BK313"/>
  <c r="BK253"/>
  <c r="J137"/>
  <c r="J143"/>
  <c r="J305"/>
  <c r="J253"/>
  <c r="J349"/>
  <c r="J183"/>
  <c r="BK299"/>
  <c r="J157"/>
  <c r="BK265"/>
  <c r="J179"/>
  <c r="BK328"/>
  <c r="J209"/>
  <c r="J353"/>
  <c r="J303"/>
  <c r="BK255"/>
  <c r="BK229"/>
  <c i="6" r="J309"/>
  <c r="J131"/>
  <c r="J302"/>
  <c r="BK192"/>
  <c r="BK200"/>
  <c r="J317"/>
  <c r="J242"/>
  <c r="J209"/>
  <c r="BK151"/>
  <c r="BK273"/>
  <c r="J151"/>
  <c r="J233"/>
  <c r="J147"/>
  <c r="J207"/>
  <c r="BK225"/>
  <c r="J135"/>
  <c r="BK244"/>
  <c r="BK288"/>
  <c r="BK169"/>
  <c i="7" r="BK137"/>
  <c r="BK143"/>
  <c i="2" r="J831"/>
  <c r="J308"/>
  <c r="J352"/>
  <c r="J993"/>
  <c r="J143"/>
  <c r="BK941"/>
  <c r="J977"/>
  <c r="J1063"/>
  <c r="J537"/>
  <c r="J1329"/>
  <c r="BK529"/>
  <c r="BK1496"/>
  <c r="BK349"/>
  <c r="BK695"/>
  <c r="J855"/>
  <c r="BK539"/>
  <c r="J1306"/>
  <c r="BK1488"/>
  <c r="BK993"/>
  <c r="J520"/>
  <c r="BK208"/>
  <c i="3" r="J199"/>
  <c r="J171"/>
  <c r="J187"/>
  <c r="J155"/>
  <c r="J159"/>
  <c r="BK161"/>
  <c i="5" r="J202"/>
  <c r="J249"/>
  <c r="BK205"/>
  <c r="J188"/>
  <c r="BK315"/>
  <c r="J196"/>
  <c r="BK231"/>
  <c r="BK147"/>
  <c i="6" r="J313"/>
  <c r="BK311"/>
  <c r="BK229"/>
  <c r="J176"/>
  <c r="J290"/>
  <c r="BK217"/>
  <c r="BK164"/>
  <c r="J244"/>
  <c r="BK147"/>
  <c r="BK260"/>
  <c r="J145"/>
  <c r="BK267"/>
  <c r="J141"/>
  <c r="BK196"/>
  <c r="BK256"/>
  <c r="BK131"/>
  <c i="7" r="J149"/>
  <c r="J145"/>
  <c r="BK131"/>
  <c i="2" l="1" r="P142"/>
  <c r="P582"/>
  <c r="P815"/>
  <c r="P1202"/>
  <c i="3" r="T126"/>
  <c i="4" r="BK194"/>
  <c r="J194"/>
  <c r="J103"/>
  <c r="R274"/>
  <c i="5" r="T187"/>
  <c r="T215"/>
  <c r="R286"/>
  <c i="2" r="BK142"/>
  <c r="T582"/>
  <c r="T815"/>
  <c r="BK976"/>
  <c r="J976"/>
  <c r="J113"/>
  <c r="R983"/>
  <c r="T1376"/>
  <c i="3" r="P175"/>
  <c i="5" r="R154"/>
  <c r="T224"/>
  <c r="P319"/>
  <c i="6" r="P173"/>
  <c i="2" r="R142"/>
  <c r="T142"/>
  <c r="BK582"/>
  <c r="J582"/>
  <c r="J110"/>
  <c r="R815"/>
  <c r="T1202"/>
  <c i="3" r="BK184"/>
  <c r="J184"/>
  <c r="J102"/>
  <c i="4" r="R194"/>
  <c r="BK267"/>
  <c r="J267"/>
  <c r="J108"/>
  <c r="BK297"/>
  <c r="J297"/>
  <c r="J110"/>
  <c i="5" r="T134"/>
  <c r="R204"/>
  <c r="T258"/>
  <c r="T319"/>
  <c i="6" r="BK206"/>
  <c r="J206"/>
  <c r="J103"/>
  <c i="2" r="R582"/>
  <c r="BK1001"/>
  <c r="J1001"/>
  <c r="J115"/>
  <c r="R1493"/>
  <c i="3" r="T184"/>
  <c i="4" r="P135"/>
  <c r="BK209"/>
  <c r="J209"/>
  <c r="J104"/>
  <c r="BK274"/>
  <c r="J274"/>
  <c r="J109"/>
  <c i="5" r="BK224"/>
  <c r="J224"/>
  <c r="J105"/>
  <c r="T286"/>
  <c i="6" r="R173"/>
  <c i="2" r="P152"/>
  <c r="P207"/>
  <c r="P234"/>
  <c r="BK524"/>
  <c r="J524"/>
  <c r="J105"/>
  <c r="T830"/>
  <c r="P983"/>
  <c r="R1376"/>
  <c i="3" r="R126"/>
  <c i="4" r="T135"/>
  <c r="P209"/>
  <c r="P274"/>
  <c i="5" r="P154"/>
  <c r="T204"/>
  <c r="R258"/>
  <c r="T340"/>
  <c i="6" r="P206"/>
  <c i="2" r="T307"/>
  <c r="P830"/>
  <c r="R976"/>
  <c r="T976"/>
  <c r="T983"/>
  <c r="BK1376"/>
  <c r="J1376"/>
  <c r="J117"/>
  <c i="3" r="P184"/>
  <c i="4" r="P167"/>
  <c r="R209"/>
  <c r="P260"/>
  <c r="P227"/>
  <c r="P226"/>
  <c r="R267"/>
  <c r="P297"/>
  <c i="5" r="R134"/>
  <c r="P224"/>
  <c r="P340"/>
  <c i="6" r="BK155"/>
  <c r="J155"/>
  <c r="J100"/>
  <c r="T206"/>
  <c r="P279"/>
  <c i="2" r="R307"/>
  <c r="BK830"/>
  <c r="J830"/>
  <c r="J112"/>
  <c r="P976"/>
  <c r="BK1202"/>
  <c r="J1202"/>
  <c r="J116"/>
  <c i="3" r="BK126"/>
  <c r="J126"/>
  <c r="J100"/>
  <c i="4" r="T167"/>
  <c r="BK260"/>
  <c r="J260"/>
  <c r="J107"/>
  <c r="P267"/>
  <c r="T297"/>
  <c i="5" r="R187"/>
  <c r="P215"/>
  <c i="6" r="R130"/>
  <c r="T173"/>
  <c r="BK262"/>
  <c r="J262"/>
  <c r="J105"/>
  <c r="T279"/>
  <c i="2" r="T152"/>
  <c r="T207"/>
  <c r="T234"/>
  <c r="P524"/>
  <c r="BK555"/>
  <c r="J555"/>
  <c r="J108"/>
  <c r="P574"/>
  <c r="R1001"/>
  <c r="BK1493"/>
  <c r="J1493"/>
  <c r="J118"/>
  <c i="3" r="P126"/>
  <c r="P125"/>
  <c r="P124"/>
  <c i="1" r="AU97"/>
  <c i="4" r="BK167"/>
  <c r="J167"/>
  <c r="J102"/>
  <c r="T209"/>
  <c r="R260"/>
  <c r="R227"/>
  <c r="R226"/>
  <c r="R297"/>
  <c i="5" r="BK154"/>
  <c r="J154"/>
  <c r="J101"/>
  <c r="R224"/>
  <c r="R340"/>
  <c i="6" r="T130"/>
  <c r="BK168"/>
  <c r="J168"/>
  <c r="J101"/>
  <c r="T168"/>
  <c r="P241"/>
  <c r="R262"/>
  <c r="P306"/>
  <c i="7" r="R127"/>
  <c i="2" r="BK152"/>
  <c r="J152"/>
  <c r="J101"/>
  <c r="R207"/>
  <c r="BK234"/>
  <c r="J234"/>
  <c r="J103"/>
  <c r="R524"/>
  <c r="T555"/>
  <c r="T1001"/>
  <c r="T1493"/>
  <c i="3" r="R175"/>
  <c i="4" r="BK135"/>
  <c r="J135"/>
  <c r="J101"/>
  <c r="T194"/>
  <c r="T274"/>
  <c i="5" r="BK187"/>
  <c r="J187"/>
  <c r="J102"/>
  <c r="BK215"/>
  <c r="J215"/>
  <c r="J104"/>
  <c r="BK286"/>
  <c r="J286"/>
  <c r="J109"/>
  <c r="BK340"/>
  <c r="J340"/>
  <c r="J111"/>
  <c i="6" r="BK173"/>
  <c r="J173"/>
  <c r="J102"/>
  <c r="R241"/>
  <c r="T262"/>
  <c r="BK306"/>
  <c r="J306"/>
  <c r="J107"/>
  <c i="7" r="R134"/>
  <c i="2" r="BK307"/>
  <c r="J307"/>
  <c r="J104"/>
  <c r="P555"/>
  <c r="BK574"/>
  <c r="J574"/>
  <c r="J109"/>
  <c r="R574"/>
  <c r="T574"/>
  <c r="BK815"/>
  <c r="J815"/>
  <c r="J111"/>
  <c r="R1202"/>
  <c i="3" r="BK175"/>
  <c r="J175"/>
  <c r="J101"/>
  <c i="4" r="R135"/>
  <c r="P194"/>
  <c r="T260"/>
  <c r="T227"/>
  <c r="T226"/>
  <c r="T267"/>
  <c i="5" r="P134"/>
  <c r="BK204"/>
  <c r="J204"/>
  <c r="J103"/>
  <c r="P258"/>
  <c r="BK319"/>
  <c r="J319"/>
  <c r="J110"/>
  <c i="6" r="R155"/>
  <c r="P168"/>
  <c r="BK241"/>
  <c r="J241"/>
  <c r="J104"/>
  <c r="P262"/>
  <c r="R306"/>
  <c i="7" r="P127"/>
  <c r="T127"/>
  <c r="BK153"/>
  <c r="J153"/>
  <c r="J102"/>
  <c i="2" r="P307"/>
  <c r="R830"/>
  <c r="BK983"/>
  <c r="J983"/>
  <c r="J114"/>
  <c r="P1376"/>
  <c i="3" r="R184"/>
  <c i="5" r="BK134"/>
  <c r="J134"/>
  <c r="J99"/>
  <c r="P187"/>
  <c r="R215"/>
  <c r="P286"/>
  <c i="6" r="BK130"/>
  <c r="T155"/>
  <c r="R168"/>
  <c r="T241"/>
  <c r="R279"/>
  <c i="7" r="BK127"/>
  <c r="J127"/>
  <c r="J100"/>
  <c r="P134"/>
  <c r="R153"/>
  <c i="2" r="R152"/>
  <c r="BK207"/>
  <c r="J207"/>
  <c r="J102"/>
  <c r="R234"/>
  <c r="T524"/>
  <c r="R555"/>
  <c r="P1001"/>
  <c r="P1493"/>
  <c i="3" r="T175"/>
  <c i="4" r="R167"/>
  <c i="5" r="T154"/>
  <c r="P204"/>
  <c r="BK258"/>
  <c r="R319"/>
  <c i="6" r="P130"/>
  <c r="P129"/>
  <c i="1" r="AU100"/>
  <c i="6" r="P155"/>
  <c r="R206"/>
  <c r="BK279"/>
  <c r="J279"/>
  <c r="J106"/>
  <c r="T306"/>
  <c i="7" r="BK134"/>
  <c r="J134"/>
  <c r="J101"/>
  <c r="T134"/>
  <c r="P153"/>
  <c r="T153"/>
  <c i="5" r="BK283"/>
  <c r="J283"/>
  <c r="J108"/>
  <c i="2" r="BK551"/>
  <c r="J551"/>
  <c r="J106"/>
  <c i="4" r="BK227"/>
  <c r="J227"/>
  <c r="J106"/>
  <c i="7" r="BK158"/>
  <c r="J158"/>
  <c r="J103"/>
  <c i="6" r="J130"/>
  <c r="J99"/>
  <c i="7" r="J119"/>
  <c r="J122"/>
  <c r="BE143"/>
  <c r="F122"/>
  <c r="BE145"/>
  <c r="E85"/>
  <c r="BE149"/>
  <c r="BE128"/>
  <c r="BE135"/>
  <c r="BE141"/>
  <c r="BE154"/>
  <c r="BE159"/>
  <c r="BE131"/>
  <c r="BE137"/>
  <c r="BE151"/>
  <c r="BE147"/>
  <c r="BE139"/>
  <c r="BE156"/>
  <c i="6" r="BE145"/>
  <c r="BE158"/>
  <c r="BE188"/>
  <c r="BE244"/>
  <c r="BE271"/>
  <c r="BE294"/>
  <c r="BE135"/>
  <c r="BE239"/>
  <c r="BE258"/>
  <c r="BE162"/>
  <c r="BE164"/>
  <c r="BE178"/>
  <c r="BE180"/>
  <c r="BE204"/>
  <c r="BE213"/>
  <c r="BE219"/>
  <c r="BE225"/>
  <c r="BE231"/>
  <c r="BE250"/>
  <c r="BE153"/>
  <c r="BE182"/>
  <c r="BE209"/>
  <c r="BE260"/>
  <c r="BE273"/>
  <c r="BE288"/>
  <c r="E117"/>
  <c r="BE156"/>
  <c r="BE194"/>
  <c r="BE229"/>
  <c r="BE282"/>
  <c r="BE284"/>
  <c r="BE286"/>
  <c r="BE292"/>
  <c r="BE309"/>
  <c r="F94"/>
  <c r="BE166"/>
  <c r="BE174"/>
  <c r="BE196"/>
  <c r="BE211"/>
  <c r="BE227"/>
  <c r="BE235"/>
  <c r="BE248"/>
  <c r="BE252"/>
  <c r="BE254"/>
  <c r="BE263"/>
  <c r="BE267"/>
  <c r="J91"/>
  <c r="BE139"/>
  <c r="BE169"/>
  <c r="BE176"/>
  <c r="BE184"/>
  <c r="BE221"/>
  <c r="BE237"/>
  <c r="BE256"/>
  <c r="BE280"/>
  <c r="BE296"/>
  <c r="BE313"/>
  <c r="BE315"/>
  <c r="J126"/>
  <c r="BE133"/>
  <c r="BE141"/>
  <c r="BE147"/>
  <c r="BE171"/>
  <c r="BE200"/>
  <c r="BE302"/>
  <c r="BE311"/>
  <c r="BE317"/>
  <c r="BE137"/>
  <c r="BE143"/>
  <c r="BE151"/>
  <c r="BE190"/>
  <c r="BE207"/>
  <c r="BE223"/>
  <c r="BE242"/>
  <c r="BE290"/>
  <c r="BE304"/>
  <c r="BE307"/>
  <c r="BE131"/>
  <c r="BE215"/>
  <c r="BE233"/>
  <c r="BE246"/>
  <c r="BE298"/>
  <c i="5" r="J258"/>
  <c r="J107"/>
  <c i="6" r="BE149"/>
  <c r="BE186"/>
  <c r="BE198"/>
  <c r="BE265"/>
  <c r="BE277"/>
  <c r="BE300"/>
  <c r="BE160"/>
  <c r="BE192"/>
  <c r="BE202"/>
  <c r="BE217"/>
  <c r="BE269"/>
  <c r="BE275"/>
  <c i="5" r="BE137"/>
  <c r="BE175"/>
  <c r="BE198"/>
  <c r="BE239"/>
  <c r="BE281"/>
  <c r="BE295"/>
  <c r="BE307"/>
  <c i="4" r="BK226"/>
  <c r="J226"/>
  <c r="J105"/>
  <c i="5" r="J130"/>
  <c r="BE143"/>
  <c r="BE147"/>
  <c r="BE243"/>
  <c r="BE322"/>
  <c r="BE330"/>
  <c r="J127"/>
  <c r="BE151"/>
  <c r="BE169"/>
  <c r="BE237"/>
  <c r="BE326"/>
  <c r="BE343"/>
  <c r="BE355"/>
  <c r="BE357"/>
  <c r="BE141"/>
  <c r="BE181"/>
  <c r="BE263"/>
  <c r="BE275"/>
  <c r="BE305"/>
  <c r="BE359"/>
  <c r="BE161"/>
  <c r="BE196"/>
  <c r="BE255"/>
  <c r="BE287"/>
  <c r="BE313"/>
  <c r="BE351"/>
  <c r="BE165"/>
  <c r="BE177"/>
  <c r="BE241"/>
  <c r="BE269"/>
  <c r="BE271"/>
  <c r="BE277"/>
  <c r="BE311"/>
  <c r="BE324"/>
  <c r="BE336"/>
  <c r="BE171"/>
  <c r="BE188"/>
  <c r="BE209"/>
  <c r="BE222"/>
  <c r="BE229"/>
  <c r="BE245"/>
  <c r="BE253"/>
  <c r="BE265"/>
  <c r="BE273"/>
  <c r="BE279"/>
  <c r="BE345"/>
  <c r="E121"/>
  <c r="BE135"/>
  <c r="BE139"/>
  <c r="BE149"/>
  <c r="BE159"/>
  <c r="BE167"/>
  <c r="BE216"/>
  <c r="BE233"/>
  <c r="BE259"/>
  <c r="BE353"/>
  <c i="4" r="BK134"/>
  <c r="BK133"/>
  <c r="J133"/>
  <c r="J99"/>
  <c i="5" r="BE200"/>
  <c r="BE205"/>
  <c r="BE207"/>
  <c r="BE211"/>
  <c r="BE220"/>
  <c r="BE267"/>
  <c r="BE284"/>
  <c r="BE293"/>
  <c r="BE301"/>
  <c r="BE317"/>
  <c r="BE332"/>
  <c r="BE341"/>
  <c r="BE349"/>
  <c r="F94"/>
  <c r="BE145"/>
  <c r="BE163"/>
  <c r="BE190"/>
  <c r="BE213"/>
  <c r="BE249"/>
  <c r="BE261"/>
  <c r="BE289"/>
  <c r="BE309"/>
  <c r="BE315"/>
  <c r="BE328"/>
  <c r="BE334"/>
  <c r="BE155"/>
  <c r="BE179"/>
  <c r="BE183"/>
  <c r="BE185"/>
  <c r="BE202"/>
  <c r="BE225"/>
  <c r="BE231"/>
  <c r="BE251"/>
  <c r="BE291"/>
  <c r="BE299"/>
  <c r="BE347"/>
  <c r="BE157"/>
  <c r="BE173"/>
  <c r="BE192"/>
  <c r="BE194"/>
  <c r="BE218"/>
  <c r="BE227"/>
  <c r="BE235"/>
  <c r="BE247"/>
  <c r="BE297"/>
  <c r="BE303"/>
  <c r="BE320"/>
  <c r="BE338"/>
  <c i="4" r="BE170"/>
  <c r="BE195"/>
  <c r="BE270"/>
  <c r="BE272"/>
  <c r="BE281"/>
  <c r="BE203"/>
  <c r="BE212"/>
  <c r="BE277"/>
  <c r="BE285"/>
  <c r="BE298"/>
  <c r="BE300"/>
  <c r="BE304"/>
  <c r="BE139"/>
  <c r="BE154"/>
  <c r="BE163"/>
  <c r="BE188"/>
  <c r="BE214"/>
  <c r="BE240"/>
  <c r="BE265"/>
  <c r="BE289"/>
  <c r="BE310"/>
  <c r="E120"/>
  <c r="BE192"/>
  <c r="BE201"/>
  <c r="BE246"/>
  <c r="BE257"/>
  <c r="BE263"/>
  <c r="BE279"/>
  <c r="BE287"/>
  <c r="BE308"/>
  <c r="J126"/>
  <c r="BE180"/>
  <c r="BE210"/>
  <c r="BE249"/>
  <c r="BE275"/>
  <c r="BE295"/>
  <c r="BE306"/>
  <c r="BE136"/>
  <c r="BE151"/>
  <c r="BE157"/>
  <c r="BE174"/>
  <c r="BE184"/>
  <c r="BE220"/>
  <c r="BE261"/>
  <c r="J129"/>
  <c r="BE148"/>
  <c r="BE205"/>
  <c r="BE207"/>
  <c r="BE228"/>
  <c r="BE252"/>
  <c r="BE302"/>
  <c i="3" r="BK125"/>
  <c r="BK124"/>
  <c r="J124"/>
  <c r="J98"/>
  <c i="4" r="BE165"/>
  <c r="BE182"/>
  <c r="BE190"/>
  <c r="BE222"/>
  <c r="BE243"/>
  <c r="BE293"/>
  <c r="BE142"/>
  <c r="BE160"/>
  <c r="BE186"/>
  <c r="BE218"/>
  <c r="BE268"/>
  <c r="BE283"/>
  <c r="BE291"/>
  <c r="BE168"/>
  <c r="BE172"/>
  <c r="BE216"/>
  <c r="BE224"/>
  <c r="BE231"/>
  <c r="BE178"/>
  <c r="BE199"/>
  <c r="BE234"/>
  <c r="BE254"/>
  <c r="F94"/>
  <c r="BE145"/>
  <c r="BE176"/>
  <c r="BE197"/>
  <c r="BE237"/>
  <c i="3" r="E85"/>
  <c r="J91"/>
  <c r="J121"/>
  <c i="2" r="BK554"/>
  <c r="J554"/>
  <c r="J107"/>
  <c i="3" r="BE159"/>
  <c r="BE129"/>
  <c r="BE133"/>
  <c r="BE145"/>
  <c r="BE163"/>
  <c r="BE182"/>
  <c r="BE195"/>
  <c r="BE153"/>
  <c r="BE165"/>
  <c r="BE169"/>
  <c r="BE173"/>
  <c r="F121"/>
  <c r="BE157"/>
  <c r="BE161"/>
  <c r="BE180"/>
  <c r="BE197"/>
  <c r="BE131"/>
  <c r="BE143"/>
  <c r="BE149"/>
  <c r="BE193"/>
  <c r="BE147"/>
  <c r="BE155"/>
  <c r="BE178"/>
  <c r="BE151"/>
  <c r="BE199"/>
  <c r="BE135"/>
  <c r="BE137"/>
  <c r="BE139"/>
  <c r="BE185"/>
  <c r="BE187"/>
  <c r="BE189"/>
  <c i="2" r="J142"/>
  <c r="J100"/>
  <c i="3" r="BE171"/>
  <c r="BE176"/>
  <c r="BE191"/>
  <c r="BE127"/>
  <c r="BE141"/>
  <c r="BE167"/>
  <c i="2" r="E85"/>
  <c r="J137"/>
  <c r="BE177"/>
  <c r="BE200"/>
  <c r="BE241"/>
  <c r="BE533"/>
  <c r="BE541"/>
  <c r="BE545"/>
  <c r="BE695"/>
  <c r="BE816"/>
  <c r="BE1197"/>
  <c r="BE1329"/>
  <c r="BE1341"/>
  <c r="BE1443"/>
  <c r="BE1496"/>
  <c r="BE332"/>
  <c r="BE352"/>
  <c r="BE396"/>
  <c r="BE906"/>
  <c r="BE991"/>
  <c r="BE1276"/>
  <c r="BE1315"/>
  <c r="BE1343"/>
  <c r="BE165"/>
  <c r="BE215"/>
  <c r="BE563"/>
  <c r="BE819"/>
  <c r="BE826"/>
  <c r="BE951"/>
  <c r="BE993"/>
  <c r="BE1302"/>
  <c r="BE153"/>
  <c r="BE173"/>
  <c r="BE237"/>
  <c r="BE349"/>
  <c r="BE543"/>
  <c r="BE547"/>
  <c r="BE549"/>
  <c r="BE572"/>
  <c r="BE1189"/>
  <c r="BE1420"/>
  <c r="F137"/>
  <c r="BE235"/>
  <c r="BE289"/>
  <c r="BE523"/>
  <c r="BE1374"/>
  <c r="BE1377"/>
  <c r="BE1439"/>
  <c r="BE1488"/>
  <c r="BE1491"/>
  <c r="BE1494"/>
  <c r="J134"/>
  <c r="BE224"/>
  <c r="BE227"/>
  <c r="BE336"/>
  <c r="BE344"/>
  <c r="BE535"/>
  <c r="BE813"/>
  <c r="BE995"/>
  <c r="BE1143"/>
  <c r="BE1306"/>
  <c r="BE208"/>
  <c r="BE218"/>
  <c r="BE320"/>
  <c r="BE341"/>
  <c r="BE520"/>
  <c r="BE529"/>
  <c r="BE539"/>
  <c r="BE560"/>
  <c r="BE692"/>
  <c r="BE824"/>
  <c r="BE1073"/>
  <c r="BE1318"/>
  <c r="BE282"/>
  <c r="BE361"/>
  <c r="BE525"/>
  <c r="BE570"/>
  <c r="BE583"/>
  <c r="BE828"/>
  <c r="BE831"/>
  <c r="BE984"/>
  <c r="BE989"/>
  <c r="BE999"/>
  <c r="BE556"/>
  <c r="BE578"/>
  <c r="BE702"/>
  <c r="BE855"/>
  <c r="BE997"/>
  <c r="BE1063"/>
  <c r="BE1178"/>
  <c r="BE221"/>
  <c r="BE243"/>
  <c r="BE338"/>
  <c r="BE552"/>
  <c r="BE567"/>
  <c r="BE580"/>
  <c r="BE811"/>
  <c r="BE821"/>
  <c r="BE966"/>
  <c r="BE974"/>
  <c r="BE980"/>
  <c r="BE1108"/>
  <c r="BE1200"/>
  <c r="BE1332"/>
  <c r="BE147"/>
  <c r="BE308"/>
  <c r="BE369"/>
  <c r="BE527"/>
  <c r="BE537"/>
  <c r="BE575"/>
  <c r="BE699"/>
  <c r="BE941"/>
  <c r="BE954"/>
  <c r="BE970"/>
  <c r="BE1002"/>
  <c r="BE1071"/>
  <c r="BE1203"/>
  <c r="BE1289"/>
  <c r="BE143"/>
  <c r="BE517"/>
  <c r="BE842"/>
  <c r="BE977"/>
  <c r="BE987"/>
  <c i="3" r="F39"/>
  <c i="1" r="BD97"/>
  <c i="5" r="F36"/>
  <c i="1" r="BA99"/>
  <c i="6" r="J36"/>
  <c i="1" r="AW100"/>
  <c i="2" r="F39"/>
  <c i="1" r="BD96"/>
  <c i="2" r="F36"/>
  <c i="1" r="BA96"/>
  <c i="4" r="F38"/>
  <c i="1" r="BC98"/>
  <c i="5" r="F39"/>
  <c i="1" r="BD99"/>
  <c i="3" r="J36"/>
  <c i="1" r="AW97"/>
  <c i="4" r="F39"/>
  <c i="1" r="BD98"/>
  <c i="6" r="F39"/>
  <c i="1" r="BD100"/>
  <c i="7" r="F38"/>
  <c i="1" r="BC101"/>
  <c i="7" r="F39"/>
  <c i="1" r="BD101"/>
  <c i="3" r="F38"/>
  <c i="1" r="BC97"/>
  <c i="4" r="F37"/>
  <c i="1" r="BB98"/>
  <c i="6" r="F38"/>
  <c i="1" r="BC100"/>
  <c i="7" r="J36"/>
  <c i="1" r="AW101"/>
  <c i="2" r="J36"/>
  <c i="1" r="AW96"/>
  <c i="2" r="F38"/>
  <c i="1" r="BC96"/>
  <c i="3" r="F37"/>
  <c i="1" r="BB97"/>
  <c i="4" r="J36"/>
  <c i="1" r="AW98"/>
  <c i="5" r="J36"/>
  <c i="1" r="AW99"/>
  <c i="6" r="F37"/>
  <c i="1" r="BB100"/>
  <c i="3" r="F36"/>
  <c i="1" r="BA97"/>
  <c i="5" r="F37"/>
  <c i="1" r="BB99"/>
  <c i="6" r="F36"/>
  <c i="1" r="BA100"/>
  <c r="AS94"/>
  <c i="4" r="F36"/>
  <c i="1" r="BA98"/>
  <c i="5" r="F38"/>
  <c i="1" r="BC99"/>
  <c i="7" r="F36"/>
  <c i="1" r="BA101"/>
  <c i="7" r="F37"/>
  <c i="1" r="BB101"/>
  <c i="2" r="F37"/>
  <c i="1" r="BB96"/>
  <c i="5" l="1" r="P257"/>
  <c i="2" r="R554"/>
  <c i="6" r="BK129"/>
  <c r="J129"/>
  <c r="J98"/>
  <c i="4" r="R134"/>
  <c r="R133"/>
  <c r="R132"/>
  <c i="2" r="R141"/>
  <c r="R140"/>
  <c i="3" r="R125"/>
  <c r="R124"/>
  <c i="2" r="T554"/>
  <c i="5" r="P153"/>
  <c r="P133"/>
  <c i="1" r="AU99"/>
  <c i="7" r="P126"/>
  <c r="P125"/>
  <c i="1" r="AU101"/>
  <c i="2" r="P554"/>
  <c i="6" r="T129"/>
  <c i="4" r="P134"/>
  <c r="P133"/>
  <c r="P132"/>
  <c i="1" r="AU98"/>
  <c i="7" r="T126"/>
  <c r="T125"/>
  <c i="6" r="R129"/>
  <c i="2" r="P141"/>
  <c r="P140"/>
  <c i="1" r="AU96"/>
  <c i="5" r="BK257"/>
  <c r="J257"/>
  <c r="J106"/>
  <c i="4" r="T134"/>
  <c r="T133"/>
  <c r="T132"/>
  <c i="5" r="T257"/>
  <c r="T153"/>
  <c r="T133"/>
  <c i="2" r="BK141"/>
  <c r="J141"/>
  <c r="J99"/>
  <c i="3" r="T125"/>
  <c r="T124"/>
  <c i="7" r="R126"/>
  <c r="R125"/>
  <c i="5" r="R257"/>
  <c r="R153"/>
  <c r="R133"/>
  <c i="2" r="T141"/>
  <c r="T140"/>
  <c i="7" r="BK126"/>
  <c r="J126"/>
  <c r="J99"/>
  <c i="4" r="J134"/>
  <c r="J100"/>
  <c r="BK132"/>
  <c r="J132"/>
  <c r="J98"/>
  <c i="3" r="J125"/>
  <c r="J99"/>
  <c i="2" r="BK140"/>
  <c r="J140"/>
  <c r="J98"/>
  <c i="3" r="F35"/>
  <c i="1" r="AZ97"/>
  <c r="BC95"/>
  <c r="BC94"/>
  <c r="AY94"/>
  <c i="7" r="J35"/>
  <c i="1" r="AV101"/>
  <c r="AT101"/>
  <c i="5" r="F35"/>
  <c i="1" r="AZ99"/>
  <c i="2" r="F35"/>
  <c i="1" r="AZ96"/>
  <c i="2" r="J35"/>
  <c i="1" r="AV96"/>
  <c r="AT96"/>
  <c i="3" r="J32"/>
  <c i="1" r="AG97"/>
  <c i="4" r="J35"/>
  <c i="1" r="AV98"/>
  <c r="AT98"/>
  <c i="4" r="F35"/>
  <c i="1" r="AZ98"/>
  <c i="3" r="J35"/>
  <c i="1" r="AV97"/>
  <c r="AT97"/>
  <c i="7" r="F35"/>
  <c i="1" r="AZ101"/>
  <c r="BA95"/>
  <c r="BA94"/>
  <c r="W30"/>
  <c i="5" r="J35"/>
  <c i="1" r="AV99"/>
  <c r="AT99"/>
  <c i="6" r="F35"/>
  <c i="1" r="AZ100"/>
  <c i="6" r="J35"/>
  <c i="1" r="AV100"/>
  <c r="AT100"/>
  <c r="BB95"/>
  <c r="BB94"/>
  <c r="W31"/>
  <c r="BD95"/>
  <c r="BD94"/>
  <c r="W33"/>
  <c i="5" l="1" r="BK153"/>
  <c r="J153"/>
  <c r="J100"/>
  <c i="7" r="BK125"/>
  <c r="J125"/>
  <c r="J98"/>
  <c i="1" r="AN97"/>
  <c i="3" r="J41"/>
  <c i="1" r="AU95"/>
  <c r="AU94"/>
  <c i="2" r="J32"/>
  <c i="1" r="AG96"/>
  <c r="AX95"/>
  <c r="W32"/>
  <c r="AY95"/>
  <c i="6" r="J32"/>
  <c i="1" r="AG100"/>
  <c i="4" r="J32"/>
  <c i="1" r="AG98"/>
  <c r="AN98"/>
  <c r="AW95"/>
  <c r="AX94"/>
  <c r="AZ95"/>
  <c r="AV95"/>
  <c r="AW94"/>
  <c r="AK30"/>
  <c i="6" l="1" r="J41"/>
  <c i="5" r="BK133"/>
  <c r="J133"/>
  <c r="J98"/>
  <c i="4" r="J41"/>
  <c i="2" r="J41"/>
  <c i="1" r="AN96"/>
  <c r="AN100"/>
  <c r="AZ94"/>
  <c r="AV94"/>
  <c r="AK29"/>
  <c i="7" r="J32"/>
  <c i="1" r="AG101"/>
  <c r="AT95"/>
  <c i="7" l="1" r="J41"/>
  <c i="1" r="AN101"/>
  <c i="5" r="J32"/>
  <c i="1" r="AG99"/>
  <c r="AN99"/>
  <c r="AT94"/>
  <c r="W29"/>
  <c i="5" l="1" r="J41"/>
  <c i="1" r="AG95"/>
  <c r="AG94"/>
  <c r="AK26"/>
  <c l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<sst xmlns="http://schemas.openxmlformats.org/spreadsheetml/2006/main">
  <si>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</si>
  <si>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</si>
  <si>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</si>
  <si>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</si>
  <si>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</si>
  <si>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{65874814-593b-46fb-971a-c78fe314c685}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</si>
  <si>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</si>
  <si>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</si>
  <si>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</si>
  <si>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</si>
  <si>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</si>
  <si>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</si>
  <si>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</si>
  <si>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</si>
  <si>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3161b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</si>
  <si>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</si>
  <si>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</si>
  <si>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MŠ Stromovka v Liberci_2025</t>
  </si>
  <si>
    <t>KSO:</t>
  </si>
  <si>
    <t>CC-CZ:</t>
  </si>
  <si>
    <t>Místo:</t>
  </si>
  <si>
    <t>Stromovka 285/1, Liberec</t>
  </si>
  <si>
    <t>Datum:</t>
  </si>
  <si>
    <t>18. 11. 2025</t>
  </si>
  <si>
    <t>Zadavatel:</t>
  </si>
  <si>
    <t>IČ:</t>
  </si>
  <si>
    <t>Statutární město Liberec</t>
  </si>
  <si>
    <t>DIČ:</t>
  </si>
  <si>
    <t>Uchazeč:</t>
  </si>
  <si>
    <t>Vyplň údaj</t>
  </si>
  <si>
    <t>Projektant:</t>
  </si>
  <si>
    <t>DIGITRONIC CZ s. r. 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</si>
  <si>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</si>
  <si>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</si>
  <si>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</si>
  <si>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</si>
  <si>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</si>
  <si>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</si>
  <si>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</si>
  <si>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</si>
  <si>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</si>
  <si>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</si>
  <si>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</si>
  <si>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</si>
  <si>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</si>
  <si>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</si>
  <si>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</si>
  <si>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</si>
  <si>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</si>
  <si>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</si>
  <si>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</si>
  <si>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</si>
  <si>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</si>
  <si>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</si>
  <si>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</si>
  <si>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</si>
  <si>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</si>
  <si>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</si>
  <si>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</si>
  <si>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</si>
  <si>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</si>
  <si>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</si>
  <si>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</si>
  <si>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</si>
  <si>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</si>
  <si>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</si>
  <si>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</si>
  <si>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</si>
  <si>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</si>
  <si>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</si>
  <si>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</si>
  <si>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</si>
  <si>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</si>
  <si>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</si>
  <si>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</si>
  <si>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</si>
  <si>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</si>
  <si>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</si>
  <si>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</si>
  <si>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</si>
  <si>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</si>
  <si>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SO-01</t>
  </si>
  <si>
    <t>Modernizace MŠ Stromovka v Liberci SO-01</t>
  </si>
  <si>
    <t>STA</t>
  </si>
  <si>
    <t>1</t>
  </si>
  <si>
    <t>{ed2baa45-710c-4753-83b0-0388e2f7cd71}</t>
  </si>
  <si>
    <t>2</t>
  </si>
  <si>
    <t>/</t>
  </si>
  <si>
    <t>D.1.1</t>
  </si>
  <si>
    <t>Stavební část</t>
  </si>
  <si>
    <t>Soupis</t>
  </si>
  <si>
    <t>{45488021-c3f4-42ee-9f5e-8ebb8efc6000}</t>
  </si>
  <si>
    <t>D.1.4.C</t>
  </si>
  <si>
    <t>Vzduchotechnika</t>
  </si>
  <si>
    <t>{bfeffc14-2051-46b0-9a6f-efe2e8327682}</t>
  </si>
  <si>
    <t>D.1.4.E</t>
  </si>
  <si>
    <t>Zdravotně technické instalace</t>
  </si>
  <si>
    <t>{2bbb303d-8f0c-4f06-9628-3d66cc4ba94f}</t>
  </si>
  <si>
    <t>D.1.4.G</t>
  </si>
  <si>
    <t>Elektroinstalace</t>
  </si>
  <si>
    <t>{dae6ca7f-ed05-47da-9034-e70a0361fa66}</t>
  </si>
  <si>
    <t>D.1.4.H</t>
  </si>
  <si>
    <t>Slaboproud</t>
  </si>
  <si>
    <t>{7ad0ec74-67e6-40ce-8297-20315f66623f}</t>
  </si>
  <si>
    <t>VRN</t>
  </si>
  <si>
    <t>Vedlejší rozpočtové náklady</t>
  </si>
  <si>
    <t>{b34e689f-2f20-4e2e-ba13-88d663beb81b}</t>
  </si>
  <si>
    <t>bour_strop</t>
  </si>
  <si>
    <t>14,4</t>
  </si>
  <si>
    <t>3</t>
  </si>
  <si>
    <t>sdk_předsaz</t>
  </si>
  <si>
    <t>30,628</t>
  </si>
  <si>
    <t>KRYCÍ LIST SOUPISU PRACÍ</t>
  </si>
  <si>
    <t>Objekt:</t>
  </si>
  <si>
    <t>SO-01 - Modernizace MŠ Stromovka v Liberci SO-01</t>
  </si>
  <si>
    <t>Soupis:</t>
  </si>
  <si>
    <t>D.1.1 -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</si>
  <si>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</si>
  <si>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</si>
  <si>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</si>
  <si>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</si>
  <si>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</si>
  <si>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</si>
  <si>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</si>
  <si>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</si>
  <si>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</si>
  <si>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</si>
  <si>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</si>
  <si>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</si>
  <si>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</si>
  <si>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</si>
  <si>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</si>
  <si>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</si>
  <si>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</si>
  <si>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725 - Zdravotechnika - zařizovací předměty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</si>
  <si>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</si>
  <si>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</si>
  <si>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</si>
  <si>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</si>
  <si>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</si>
  <si>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</si>
  <si>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</si>
  <si>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</si>
  <si>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</si>
  <si>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</si>
  <si>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</si>
  <si>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</si>
  <si>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</si>
  <si>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</si>
  <si>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</si>
  <si>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</si>
  <si>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</si>
  <si>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</si>
  <si>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</si>
  <si>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</si>
  <si>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</si>
  <si>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</si>
  <si>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</si>
  <si>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</si>
  <si>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</si>
  <si>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273321411</t>
  </si>
  <si>
    <t>Základové desky ze ŽB bez zvýšených nároků na prostředí tř. C 20/25</t>
  </si>
  <si>
    <t>m3</t>
  </si>
  <si>
    <t>CS ÚRS 2025 02</t>
  </si>
  <si>
    <t>4</t>
  </si>
  <si>
    <t>1018804789</t>
  </si>
  <si>
    <t>PP</t>
  </si>
  <si>
    <t>Základy z betonu železového (bez výztuže) desky z betonu bez zvláštních nároků na prostředí tř. C 20/25</t>
  </si>
  <si>
    <t>VV</t>
  </si>
  <si>
    <t>obnova podkladního betonu po vybourání plocha cad * předpokládáná tl. 200 mm</t>
  </si>
  <si>
    <t>(19,884+19,884)*0,200</t>
  </si>
  <si>
    <t>273361821</t>
  </si>
  <si>
    <t>Výztuž základových desek betonářskou ocelí 10 505 (R)</t>
  </si>
  <si>
    <t>t</t>
  </si>
  <si>
    <t>754520463</t>
  </si>
  <si>
    <t>Výztuž základů desek z betonářské oceli 10 505 (R) nebo BSt 500</t>
  </si>
  <si>
    <t>3,03 kg/m2</t>
  </si>
  <si>
    <t>(19,884+19,884)*3,03/1000</t>
  </si>
  <si>
    <t>Svislé a kompletní konstrukce</t>
  </si>
  <si>
    <t>311235141</t>
  </si>
  <si>
    <t>Zdivo jednovrstvé z cihel broušených přes P10 do P15 na tenkovrstvou maltu tl 240 mm</t>
  </si>
  <si>
    <t>m2</t>
  </si>
  <si>
    <t>1262703225</t>
  </si>
  <si>
    <t>Zdivo jednovrstvé z cihel děrovaných broušených na celoplošnou tenkovrstvou maltu, pevnost cihel přes P10 do P15, tl. zdiva 240 mm</t>
  </si>
  <si>
    <t>zazdění otvoru v obvodové zdi</t>
  </si>
  <si>
    <t>102m</t>
  </si>
  <si>
    <t>0,8*0,875</t>
  </si>
  <si>
    <t>130m</t>
  </si>
  <si>
    <t>202m</t>
  </si>
  <si>
    <t>229m</t>
  </si>
  <si>
    <t>Součet</t>
  </si>
  <si>
    <t>317941123</t>
  </si>
  <si>
    <t>Osazování ocelových válcovaných nosníků na zdivu I, IE, U, UE nebo L do č 22</t>
  </si>
  <si>
    <t>1015780564</t>
  </si>
  <si>
    <t xml:space="preserve">Osazování ocelových válcovaných nosníků na zdivu  I nebo IE nebo U nebo UE nebo L č. 14 až 22 nebo výšky do 220 mm</t>
  </si>
  <si>
    <t xml:space="preserve">U 200  6000 mm</t>
  </si>
  <si>
    <t>nad 1.NP</t>
  </si>
  <si>
    <t>6,0*25,30*4/1000</t>
  </si>
  <si>
    <t>nad 2.NP</t>
  </si>
  <si>
    <t>6,0*25,3*8/1000</t>
  </si>
  <si>
    <t>5</t>
  </si>
  <si>
    <t>M</t>
  </si>
  <si>
    <t>13010826.R</t>
  </si>
  <si>
    <t>ocel profilová UPN 200 jakost 11 375 - včetně nátěru</t>
  </si>
  <si>
    <t>8</t>
  </si>
  <si>
    <t>268527232</t>
  </si>
  <si>
    <t>ocel profilová UPN 200 jakost 11 375</t>
  </si>
  <si>
    <t>P</t>
  </si>
  <si>
    <t>Poznámka k položce:_x000d_
Hmotnost: 25,30 kg/m</t>
  </si>
  <si>
    <t>1,821*1,1 'Přepočtené koeficientem množství</t>
  </si>
  <si>
    <t>6</t>
  </si>
  <si>
    <t>342244211</t>
  </si>
  <si>
    <t>Příčka z cihel broušených na tenkovrstvou maltu tloušťky 115 mm</t>
  </si>
  <si>
    <t>1121062697</t>
  </si>
  <si>
    <t xml:space="preserve">Příčky jednoduché z cihel děrovaných  broušených, na tenkovrstvou maltu, pevnost cihel do P15, tl. příčky 115 mm</t>
  </si>
  <si>
    <t>1.NP sociálky vlevo</t>
  </si>
  <si>
    <t>2,98*3,1-0,8*2,02*2-1,25*0,071*2</t>
  </si>
  <si>
    <t>0,25*2,02</t>
  </si>
  <si>
    <t>1,65*3,1</t>
  </si>
  <si>
    <t>2,98*3,1-0,8*2,02-1,25*0,071</t>
  </si>
  <si>
    <t>vpravo</t>
  </si>
  <si>
    <t>2.NP sociálky vlevo</t>
  </si>
  <si>
    <t>0,3*3,1</t>
  </si>
  <si>
    <t>0,7*2,02+1,12*3,1+0,7*2,02</t>
  </si>
  <si>
    <t>7</t>
  </si>
  <si>
    <t>317168012</t>
  </si>
  <si>
    <t>Překlad keramický plochý š 115 mm dl 1250 mm</t>
  </si>
  <si>
    <t>kus</t>
  </si>
  <si>
    <t>-756055401</t>
  </si>
  <si>
    <t>Překlady keramické ploché osazené do maltového lože, výšky překladu 71 mm šířky 115 mm, délky 1250 mm</t>
  </si>
  <si>
    <t>1.NP</t>
  </si>
  <si>
    <t>2.NP</t>
  </si>
  <si>
    <t>Vodorovné konstrukce</t>
  </si>
  <si>
    <t>411321515</t>
  </si>
  <si>
    <t>Stropy deskové ze ŽB tř. C 20/25</t>
  </si>
  <si>
    <t>1525617607</t>
  </si>
  <si>
    <t xml:space="preserve">Stropy z betonu železového (bez výztuže)  stropů deskových, plochých střech, desek balkonových, desek hřibových stropů včetně hlavic hřibových sloupů tř. C 20/25</t>
  </si>
  <si>
    <t>0,4*6,0*0,2*2</t>
  </si>
  <si>
    <t>0,4*6,0*0,2*4</t>
  </si>
  <si>
    <t>9</t>
  </si>
  <si>
    <t>411351011</t>
  </si>
  <si>
    <t>Zřízení bednění stropů deskových tl do 25 cm bez podpěrné kce</t>
  </si>
  <si>
    <t>-973968302</t>
  </si>
  <si>
    <t>Bednění stropních konstrukcí - bez podpěrné konstrukce desek tloušťky stropní desky přes 5 do 25 cm zřízení</t>
  </si>
  <si>
    <t>bour_strop*2"bednění stropu při bourání a bednění nové konstrukce stropu</t>
  </si>
  <si>
    <t>10</t>
  </si>
  <si>
    <t>411351012</t>
  </si>
  <si>
    <t>Odstranění bednění stropů deskových tl do 25 cm bez podpěrné kce</t>
  </si>
  <si>
    <t>1013402321</t>
  </si>
  <si>
    <t>Bednění stropních konstrukcí - bez podpěrné konstrukce desek tloušťky stropní desky přes 5 do 25 cm odstranění</t>
  </si>
  <si>
    <t>11</t>
  </si>
  <si>
    <t>411354313</t>
  </si>
  <si>
    <t>Zřízení podpěrné konstrukce stropů výšky do 4 m tl do 25 cm</t>
  </si>
  <si>
    <t>-668623369</t>
  </si>
  <si>
    <t>Podpěrná konstrukce stropů - desek, kleneb a skořepin výška podepření do 4 m tloušťka stropu přes 15 do 25 cm zřízení</t>
  </si>
  <si>
    <t>411354314</t>
  </si>
  <si>
    <t>Odstranění podpěrné konstrukce stropů výšky do 4 m tl do 25 cm</t>
  </si>
  <si>
    <t>-753805969</t>
  </si>
  <si>
    <t>Podpěrná konstrukce stropů - desek, kleneb a skořepin výška podepření do 4 m tloušťka stropu přes 15 do 25 cm odstranění</t>
  </si>
  <si>
    <t>13</t>
  </si>
  <si>
    <t>411361821</t>
  </si>
  <si>
    <t>Výztuž stropů betonářskou ocelí 10 505</t>
  </si>
  <si>
    <t>2082232696</t>
  </si>
  <si>
    <t xml:space="preserve">Výztuž stropů 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</si>
  <si>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30,0/1000</t>
  </si>
  <si>
    <t>60,0/1000</t>
  </si>
  <si>
    <t>Úpravy povrchů, podlahy a osazování výplní</t>
  </si>
  <si>
    <t>14</t>
  </si>
  <si>
    <t>611131121</t>
  </si>
  <si>
    <t>Penetrační disperzní nátěr vnitřních stropů nanášený ručně</t>
  </si>
  <si>
    <t>-2034481484</t>
  </si>
  <si>
    <t xml:space="preserve">Podkladní a spojovací vrstva vnitřních omítaných ploch  penetrace akrylát-silikonová nanášená ručně stropů</t>
  </si>
  <si>
    <t>15</t>
  </si>
  <si>
    <t>611321141</t>
  </si>
  <si>
    <t>Vápenocementová omítka štuková dvouvrstvá vnitřních stropů rovných nanášená ručně</t>
  </si>
  <si>
    <t>-321346694</t>
  </si>
  <si>
    <t xml:space="preserve">Omítka vápenocementová vnitřních ploch  nanášená ručně dvouvrstvá, tloušťky jádrové omítky do 10 mm a tloušťky štuku do 3 mm štuková vodorovných konstrukcí stropů rovných</t>
  </si>
  <si>
    <t>plocha bourané omítky stropů</t>
  </si>
  <si>
    <t>40,12</t>
  </si>
  <si>
    <t>16</t>
  </si>
  <si>
    <t>612131121</t>
  </si>
  <si>
    <t>Penetrační disperzní nátěr vnitřních stěn nanášený ručně</t>
  </si>
  <si>
    <t>-1713228790</t>
  </si>
  <si>
    <t xml:space="preserve">Podkladní a spojovací vrstva vnitřních omítaných ploch  penetrace akrylát-silikonová nanášená ručně stěn</t>
  </si>
  <si>
    <t>17</t>
  </si>
  <si>
    <t>612321141</t>
  </si>
  <si>
    <t>Vápenocementová omítka štuková dvouvrstvá vnitřních stěn nanášená ručně</t>
  </si>
  <si>
    <t>729898068</t>
  </si>
  <si>
    <t xml:space="preserve">Omítka vápenocementová vnitřních ploch  nanášená ručně dvouvrstvá, tloušťky jádrové omítky do 10 mm a tloušťky štuku do 3 mm štuková svislých konstrukcí stěn</t>
  </si>
  <si>
    <t>plocha nových stěn</t>
  </si>
  <si>
    <t>2,475*3-0,8*2,02-0,8*2,02</t>
  </si>
  <si>
    <t>103m</t>
  </si>
  <si>
    <t>5,75*3-0,8*2,02-1,125*3</t>
  </si>
  <si>
    <t>104m</t>
  </si>
  <si>
    <t>1,65*3-0,935*3</t>
  </si>
  <si>
    <t>105m</t>
  </si>
  <si>
    <t>2,98*3</t>
  </si>
  <si>
    <t>131m</t>
  </si>
  <si>
    <t>5,75*3-0,8*2,02-1,025*3</t>
  </si>
  <si>
    <t>132m</t>
  </si>
  <si>
    <t>133m</t>
  </si>
  <si>
    <t>2,975*3-0,8*2,02-0,8*2,02-0,525*3</t>
  </si>
  <si>
    <t>203m</t>
  </si>
  <si>
    <t>2,3*3+1,12*3-0,8*2,02</t>
  </si>
  <si>
    <t>204m</t>
  </si>
  <si>
    <t>0,38*3+0,810*3-0,8*2,02+0,7*2,02</t>
  </si>
  <si>
    <t>205m</t>
  </si>
  <si>
    <t>0,7*2,02+1,12*3+0,7*2,02</t>
  </si>
  <si>
    <t>231m</t>
  </si>
  <si>
    <t>230m</t>
  </si>
  <si>
    <t>232m</t>
  </si>
  <si>
    <t>Mezisoučet</t>
  </si>
  <si>
    <t>plocha bourané omítky stěn</t>
  </si>
  <si>
    <t>1521,544</t>
  </si>
  <si>
    <t>18</t>
  </si>
  <si>
    <t>6.R.1</t>
  </si>
  <si>
    <t>Doplnění obvodového pláště budovy po zazdění okenních otvorů - tepelná izolace, omítka, napojení na stávající</t>
  </si>
  <si>
    <t>1734210536</t>
  </si>
  <si>
    <t>0,8*0,875*2</t>
  </si>
  <si>
    <t>19</t>
  </si>
  <si>
    <t>631311115</t>
  </si>
  <si>
    <t>Mazanina tl do 80 mm z betonu prostého bez zvýšených nároků na prostředí tř. C 20/25</t>
  </si>
  <si>
    <t>2143521205</t>
  </si>
  <si>
    <t xml:space="preserve">Mazanina z betonu  prostého bez zvýšených nároků na prostředí tl. přes 50 do 80 mm tř. C 20/25</t>
  </si>
  <si>
    <t>podlahy dlažba</t>
  </si>
  <si>
    <t>73,72*0,045</t>
  </si>
  <si>
    <t>podlahy PVC</t>
  </si>
  <si>
    <t>(67,58-2,45*2)*0,050</t>
  </si>
  <si>
    <t>(65,76-2,45*2)*0,050</t>
  </si>
  <si>
    <t>podlahy koberec</t>
  </si>
  <si>
    <t>207,44*0,050</t>
  </si>
  <si>
    <t>Ostatní konstrukce a práce, bourání</t>
  </si>
  <si>
    <t>20</t>
  </si>
  <si>
    <t>962031133</t>
  </si>
  <si>
    <t>Bourání příček z cihel pálených na MVC tl do 150 mm</t>
  </si>
  <si>
    <t>559342551</t>
  </si>
  <si>
    <t xml:space="preserve">Bourání příček z cihel, tvárnic nebo příčkovek  z cihel pálených, plných nebo dutých na maltu vápennou nebo vápenocementovou, tl. do 150 mm</t>
  </si>
  <si>
    <t>2,98*3,1-0,7*2,02</t>
  </si>
  <si>
    <t>2,98*3,1-0,8*2,02*2</t>
  </si>
  <si>
    <t>1,52*3,1*2</t>
  </si>
  <si>
    <t>1,12*3,1</t>
  </si>
  <si>
    <t>26,726</t>
  </si>
  <si>
    <t>26,726*2</t>
  </si>
  <si>
    <t>965043341</t>
  </si>
  <si>
    <t>Bourání podkladů pod dlažby betonových s potěrem nebo teracem tl do 100 mm pl přes 4 m2</t>
  </si>
  <si>
    <t>404655407</t>
  </si>
  <si>
    <t>Bourání mazanin betonových s potěrem nebo teracem tl. do 100 mm, plochy přes 4 m2</t>
  </si>
  <si>
    <t xml:space="preserve">plochy místností  * bet. mazanina + maltové lože</t>
  </si>
  <si>
    <t>S1</t>
  </si>
  <si>
    <t>72,03*(0,015+0,065+0,025)</t>
  </si>
  <si>
    <t>S2</t>
  </si>
  <si>
    <t>269,43*(0,075+0,025)</t>
  </si>
  <si>
    <t>S3</t>
  </si>
  <si>
    <t>67,86*(0,065+0,025)</t>
  </si>
  <si>
    <t>S4</t>
  </si>
  <si>
    <t>273,60*(0,065+0,025)</t>
  </si>
  <si>
    <t>22</t>
  </si>
  <si>
    <t>965042241</t>
  </si>
  <si>
    <t>Bourání podkladů pod dlažby nebo mazanin betonových nebo z litého asfaltu tl přes 100 mm pl přes 4 m2</t>
  </si>
  <si>
    <t>-1281117999</t>
  </si>
  <si>
    <t>Bourání mazanin betonových nebo z litého asfaltu tl. přes 100 mm, plochy přes 4 m2</t>
  </si>
  <si>
    <t>vybourání podkladního betonu plocha cad * předpokládáná tl. 200 mm</t>
  </si>
  <si>
    <t>23</t>
  </si>
  <si>
    <t>965049112</t>
  </si>
  <si>
    <t>Příplatek k bourání betonových mazanin za bourání mazanin se svařovanou sítí tl přes 100 mm</t>
  </si>
  <si>
    <t>-135106718</t>
  </si>
  <si>
    <t>Bourání mazanin Příplatek k cenám za bourání mazanin betonových se svařovanou sítí, tl. přes 100 mm</t>
  </si>
  <si>
    <t>24</t>
  </si>
  <si>
    <t>968072455</t>
  </si>
  <si>
    <t>Vybourání kovových dveřních zárubní pl do 2 m2</t>
  </si>
  <si>
    <t>-339876963</t>
  </si>
  <si>
    <t xml:space="preserve">Vybourání kovových rámů oken s křídly, dveřních zárubní, vrat, stěn, ostění nebo obkladů  dveřních zárubní, plochy do 2 m2</t>
  </si>
  <si>
    <t>0,8*2,02*8+0,9*2,02*42+0,7*2,02*4</t>
  </si>
  <si>
    <t>25</t>
  </si>
  <si>
    <t>968082015</t>
  </si>
  <si>
    <t>Vybourání plastových rámů oken včetně křídel plochy do 1 m2</t>
  </si>
  <si>
    <t>649699198</t>
  </si>
  <si>
    <t xml:space="preserve">Vybourání plastových rámů oken s křídly, dveřních zárubní, vrat  rámu oken s křídly, plochy do 1 m2</t>
  </si>
  <si>
    <t>12*(0,8*0,875)</t>
  </si>
  <si>
    <t>26</t>
  </si>
  <si>
    <t>968082017</t>
  </si>
  <si>
    <t>Vybourání plastových rámů oken včetně křídel plochy přes 2 do 4 m2</t>
  </si>
  <si>
    <t>-43576177</t>
  </si>
  <si>
    <t xml:space="preserve">Vybourání plastových rámů oken s křídly, dveřních zárubní, vrat  rámu oken s křídly, plochy přes 2 do 4 m2</t>
  </si>
  <si>
    <t>20*(1,2*2,0)</t>
  </si>
  <si>
    <t>4*(1,6*2,1)</t>
  </si>
  <si>
    <t>27</t>
  </si>
  <si>
    <t>968082022</t>
  </si>
  <si>
    <t>Vybourání plastových zárubní dveří plochy do 4 m2</t>
  </si>
  <si>
    <t>512995587</t>
  </si>
  <si>
    <t xml:space="preserve">Vybourání plastových rámů oken s křídly, dveřních zárubní, vrat  dveřních zárubní, plochy přes 2 do 4 m2</t>
  </si>
  <si>
    <t>4*(1,6*2,2)</t>
  </si>
  <si>
    <t>28</t>
  </si>
  <si>
    <t>977211111</t>
  </si>
  <si>
    <t>Řezání stěnovou pilou betonových nebo ŽB kcí s výztuží průměru do 16 mm hl do 200 mm</t>
  </si>
  <si>
    <t>m</t>
  </si>
  <si>
    <t>1303578682</t>
  </si>
  <si>
    <t>Řezání konstrukcí stěnovou pilou betonových nebo železobetonových průměru řezané výztuže do 16 mm hloubka řezu do 200 mm</t>
  </si>
  <si>
    <t>Poznámka k položce:_x000d_
pro nové prostupy VZT</t>
  </si>
  <si>
    <t>stropní konstrukce</t>
  </si>
  <si>
    <t>(0,4+6,0)*2*2</t>
  </si>
  <si>
    <t>(0,4+6,0)*2*4</t>
  </si>
  <si>
    <t>29</t>
  </si>
  <si>
    <t>963012520</t>
  </si>
  <si>
    <t>Bourání stropů z ŽB desek š přes 300 mm tl přes 140 mm</t>
  </si>
  <si>
    <t>-146098218</t>
  </si>
  <si>
    <t xml:space="preserve">Bourání stropů z desek nebo panelů železobetonových prefabrikovaných s dutinami  z panelů, š. přes 300 mm tl. přes 140 mm</t>
  </si>
  <si>
    <t>30</t>
  </si>
  <si>
    <t>978011191</t>
  </si>
  <si>
    <t>Otlučení (osekání) vnitřní vápenné nebo vápenocementové omítky stropů v rozsahu do 100 %</t>
  </si>
  <si>
    <t>1851259492</t>
  </si>
  <si>
    <t>Otlučení vápenných nebo vápenocementových omítek vnitřních ploch stropů, v rozsahu přes 50 do 100 %</t>
  </si>
  <si>
    <t>112m</t>
  </si>
  <si>
    <t>0,63</t>
  </si>
  <si>
    <t>114m</t>
  </si>
  <si>
    <t>6,86</t>
  </si>
  <si>
    <t>117m</t>
  </si>
  <si>
    <t>2,54</t>
  </si>
  <si>
    <t>118m</t>
  </si>
  <si>
    <t>121m</t>
  </si>
  <si>
    <t>123m</t>
  </si>
  <si>
    <t>212m</t>
  </si>
  <si>
    <t>214m</t>
  </si>
  <si>
    <t>216m</t>
  </si>
  <si>
    <t>217m</t>
  </si>
  <si>
    <t>220m</t>
  </si>
  <si>
    <t>222m</t>
  </si>
  <si>
    <t>31</t>
  </si>
  <si>
    <t>978013191</t>
  </si>
  <si>
    <t>Otlučení (osekání) vnitřní vápenné nebo vápenocementové omítky stěn v rozsahu do 100 %</t>
  </si>
  <si>
    <t>919345858</t>
  </si>
  <si>
    <t>Otlučení vápenných nebo vápenocementových omítek vnitřních ploch stěn s vyškrabáním spar, s očištěním zdiva, v rozsahu přes 50 do 100 %</t>
  </si>
  <si>
    <t>8,26*3-1,6*2,1-0,8*2,02-0,8*2,02-0,9*2,02</t>
  </si>
  <si>
    <t>1,65*3-0,8*0,875</t>
  </si>
  <si>
    <t>1,52*3</t>
  </si>
  <si>
    <t>9,34*3-0,9*2,02-0,8*0,875-2,98*3</t>
  </si>
  <si>
    <t>106m</t>
  </si>
  <si>
    <t>15,82*3-0,9*2,02-0,9*2,02-0,9*2,02-2*(1,2*1,95)+2*(0,2*1,95+0,2*1,95)</t>
  </si>
  <si>
    <t>107m</t>
  </si>
  <si>
    <t>13,26*3-1,2*1,95-0,9*2,02-0,9*2,02+0,2*1,95+0,2*1,95</t>
  </si>
  <si>
    <t>108m</t>
  </si>
  <si>
    <t>17,1*3-1,2*1,95-0,8*2-0,8*2+0,2*1,95+0,2*1,95</t>
  </si>
  <si>
    <t>109m</t>
  </si>
  <si>
    <t>12,8*3-12,0*1,95-2*(0,9*2,02)+0,2*1,95+0,2*1,95</t>
  </si>
  <si>
    <t>110m</t>
  </si>
  <si>
    <t>7,7*3-0,9*2,02-0,9*2,02-0,7*2,02</t>
  </si>
  <si>
    <t>3,2*3-0,7*2,02</t>
  </si>
  <si>
    <t>113m</t>
  </si>
  <si>
    <t>6,86*3-0,8*2,0-0,9*2,02</t>
  </si>
  <si>
    <t>12,36*3-0,87*0,85-0,8*2,0-0,9*2,02</t>
  </si>
  <si>
    <t>115m</t>
  </si>
  <si>
    <t>6,1*2,5-0,7*2,02</t>
  </si>
  <si>
    <t>116m</t>
  </si>
  <si>
    <t>48,9*3-0,87*0,85-0,9*2,02-0,9*2,02-0,9*2,02-0,87*0,85-0,9*2,02-1,2*2-1,2*2-1,2*2-1,2*2-1,2*2-1,2*2-1,2*2-1,2*2-1,2*2,0-0,9*2,8-1,2*2,0-4,17*2</t>
  </si>
  <si>
    <t>6,44*3-0,9*2,02</t>
  </si>
  <si>
    <t>119m</t>
  </si>
  <si>
    <t>120m</t>
  </si>
  <si>
    <t>122m</t>
  </si>
  <si>
    <t>125m</t>
  </si>
  <si>
    <t>126m</t>
  </si>
  <si>
    <t>127m</t>
  </si>
  <si>
    <t>128m</t>
  </si>
  <si>
    <t>129m</t>
  </si>
  <si>
    <t>134m</t>
  </si>
  <si>
    <t>8,26*3-1,6*2,1-0,8*2,02-0,8*2,02-0,9*2,02-0,72*3,0-0,6*3,0</t>
  </si>
  <si>
    <t>7,4*3-2,3*3-0,7*2,02-1,12*3</t>
  </si>
  <si>
    <t>4,92*3-0,7*2,02-0,8*2,02</t>
  </si>
  <si>
    <t>9,34*3-0,9*2,02-0,8*0,875-0,7*2,02-1,12*3-0,7*2,02</t>
  </si>
  <si>
    <t>206m</t>
  </si>
  <si>
    <t>207m</t>
  </si>
  <si>
    <t>208m</t>
  </si>
  <si>
    <t>209m</t>
  </si>
  <si>
    <t>210m</t>
  </si>
  <si>
    <t>213m</t>
  </si>
  <si>
    <t>215m</t>
  </si>
  <si>
    <t>218m</t>
  </si>
  <si>
    <t>219m</t>
  </si>
  <si>
    <t>221m</t>
  </si>
  <si>
    <t>224m</t>
  </si>
  <si>
    <t>225m</t>
  </si>
  <si>
    <t>226m</t>
  </si>
  <si>
    <t>227m</t>
  </si>
  <si>
    <t>228m</t>
  </si>
  <si>
    <t>233m</t>
  </si>
  <si>
    <t>32</t>
  </si>
  <si>
    <t>949101111</t>
  </si>
  <si>
    <t>Lešení pomocné pro objekty pozemních staveb s lešeňovou podlahou v do 1,9 m zatížení do 150 kg/m2</t>
  </si>
  <si>
    <t>1225867772</t>
  </si>
  <si>
    <t xml:space="preserve">Lešení pomocné pracovní pro objekty pozemních staveb  pro zatížení do 150 kg/m2, o výšce lešeňové podlahy do 1,9 m</t>
  </si>
  <si>
    <t>348,74+346,92</t>
  </si>
  <si>
    <t>33</t>
  </si>
  <si>
    <t>952901111</t>
  </si>
  <si>
    <t>Vyčištění budov bytové a občanské výstavby při výšce podlaží do 4 m</t>
  </si>
  <si>
    <t>-1803987066</t>
  </si>
  <si>
    <t xml:space="preserve">Vyčištění budov nebo objektů před předáním do užívání  budov bytové nebo občanské výstavby, světlé výšky podlaží do 4 m</t>
  </si>
  <si>
    <t>34</t>
  </si>
  <si>
    <t>619991.R</t>
  </si>
  <si>
    <t>Zakrytí podlah a výplní otvorů před znečištěním fólií přilepenou lepící páskou</t>
  </si>
  <si>
    <t>kpl.</t>
  </si>
  <si>
    <t>1463130938</t>
  </si>
  <si>
    <t>997</t>
  </si>
  <si>
    <t>Přesun sutě</t>
  </si>
  <si>
    <t>35</t>
  </si>
  <si>
    <t>997013112</t>
  </si>
  <si>
    <t>Vnitrostaveništní doprava suti a vybouraných hmot pro budovy v do 9 m s použitím mechanizace</t>
  </si>
  <si>
    <t>-518484291</t>
  </si>
  <si>
    <t xml:space="preserve">Vnitrostaveništní doprava suti a vybouraných hmot  vodorovně do 50 m svisle s použitím mechanizace pro budovy a haly výšky přes 6 do 9 m</t>
  </si>
  <si>
    <t>36</t>
  </si>
  <si>
    <t>997013501</t>
  </si>
  <si>
    <t>Odvoz suti a vybouraných hmot na skládku nebo meziskládku do 1 km se složením</t>
  </si>
  <si>
    <t>-1261434925</t>
  </si>
  <si>
    <t xml:space="preserve">Odvoz suti a vybouraných hmot na skládku nebo meziskládku  se složením, na vzdálenost do 1 km</t>
  </si>
  <si>
    <t>37</t>
  </si>
  <si>
    <t>997013509</t>
  </si>
  <si>
    <t>Příplatek k odvozu suti a vybouraných hmot na skládku ZKD 1 km přes 1 km</t>
  </si>
  <si>
    <t>-1719623581</t>
  </si>
  <si>
    <t xml:space="preserve">Odvoz suti a vybouraných hmot na skládku nebo meziskládku  se složením, na vzdálenost Příplatek k ceně za každý další i započatý 1 km přes 1 km</t>
  </si>
  <si>
    <t>skládka 6 km</t>
  </si>
  <si>
    <t>310,099*5</t>
  </si>
  <si>
    <t>127</t>
  </si>
  <si>
    <t>997013804</t>
  </si>
  <si>
    <t>Poplatek za uložení na skládce (skládkovné) stavebního odpadu ze skla kód odpadu 17 02 02</t>
  </si>
  <si>
    <t>1200794119</t>
  </si>
  <si>
    <t>Poplatek za uložení stavebního odpadu na skládce (skládkovné) ze skla zatříděného do Katalogu odpadů pod kódem 17 02 02</t>
  </si>
  <si>
    <t>125</t>
  </si>
  <si>
    <t>997013811</t>
  </si>
  <si>
    <t>Poplatek za uložení na skládce (skládkovné) stavebního odpadu dřevěného kód odpadu 17 02 01</t>
  </si>
  <si>
    <t>1539692316</t>
  </si>
  <si>
    <t>Poplatek za uložení stavebního odpadu na skládce (skládkovné) dřevěného zatříděného do Katalogu odpadů pod kódem 17 02 01</t>
  </si>
  <si>
    <t>129</t>
  </si>
  <si>
    <t>997013812</t>
  </si>
  <si>
    <t>Poplatek za uložení na skládce (skládkovné) stavebního odpadu na bázi sádry kód odpadu 17 08 02</t>
  </si>
  <si>
    <t>1369624274</t>
  </si>
  <si>
    <t>Poplatek za uložení stavebního odpadu na skládce (skládkovné) z materiálů na bázi sádry zatříděného do Katalogu odpadů pod kódem 17 08 02</t>
  </si>
  <si>
    <t>126</t>
  </si>
  <si>
    <t>997013813</t>
  </si>
  <si>
    <t>Poplatek za uložení na skládce (skládkovné) stavebního odpadu z plastických hmot kód odpadu 17 02 03</t>
  </si>
  <si>
    <t>-130087070</t>
  </si>
  <si>
    <t>Poplatek za uložení stavebního odpadu na skládce (skládkovné) z plastických hmot zatříděného do Katalogu odpadů pod kódem 17 02 03</t>
  </si>
  <si>
    <t>123</t>
  </si>
  <si>
    <t>997013862</t>
  </si>
  <si>
    <t xml:space="preserve">Poplatek za uložení stavebního odpadu na recyklační skládce (skládkovné) z armovaného betonu kód odpadu  17 01 01</t>
  </si>
  <si>
    <t>-1129969647</t>
  </si>
  <si>
    <t>Poplatek za uložení stavebního odpadu na recyklační skládce (skládkovné) z armovaného betonu zatříděného do Katalogu odpadů pod kódem 17 01 01</t>
  </si>
  <si>
    <t>124</t>
  </si>
  <si>
    <t>997013863</t>
  </si>
  <si>
    <t xml:space="preserve">Poplatek za uložení stavebního odpadu na recyklační skládce (skládkovné) cihelného kód odpadu  17 01 02</t>
  </si>
  <si>
    <t>-770952488</t>
  </si>
  <si>
    <t>Poplatek za uložení stavebního odpadu na recyklační skládce (skládkovné) cihelného zatříděného do Katalogu odpadů pod kódem 17 01 02</t>
  </si>
  <si>
    <t>128</t>
  </si>
  <si>
    <t>997013867</t>
  </si>
  <si>
    <t xml:space="preserve">Poplatek za uložení stavebního odpadu na recyklační skládce (skládkovné) z tašek a keramických výrobků kód odpadu  17 01 03</t>
  </si>
  <si>
    <t>-1866607089</t>
  </si>
  <si>
    <t>Poplatek za uložení stavebního odpadu na recyklační skládce (skládkovné) z tašek a keramických výrobků zatříděného do Katalogu odpadů pod kódem 17 01 03</t>
  </si>
  <si>
    <t>130</t>
  </si>
  <si>
    <t>997013871</t>
  </si>
  <si>
    <t xml:space="preserve">Poplatek za uložení stavebního odpadu na recyklační skládce (skládkovné) směsného stavebního a demoličního kód odpadu  17 09 04</t>
  </si>
  <si>
    <t>-321952459</t>
  </si>
  <si>
    <t>Poplatek za uložení stavebního odpadu na recyklační skládce (skládkovné) směsného stavebního a demoličního zatříděného do Katalogu odpadů pod kódem 17 09 04</t>
  </si>
  <si>
    <t>122</t>
  </si>
  <si>
    <t>9970138.R.kov</t>
  </si>
  <si>
    <t>Kovový odpad - likvidace dohodou mezi investorem a dodavatelem</t>
  </si>
  <si>
    <t>153866019</t>
  </si>
  <si>
    <t>998</t>
  </si>
  <si>
    <t>Přesun hmot</t>
  </si>
  <si>
    <t>46</t>
  </si>
  <si>
    <t>998011002</t>
  </si>
  <si>
    <t>Přesun hmot pro budovy zděné v do 12 m</t>
  </si>
  <si>
    <t>903743531</t>
  </si>
  <si>
    <t xml:space="preserve">Přesun hmot pro budovy občanské výstavby, bydlení, výrobu a služby  s nosnou svislou konstrukcí zděnou z cihel, tvárnic nebo kamene vodorovná dopravní vzdálenost do 100 m pro budovy výšky přes 6 do 12 m</t>
  </si>
  <si>
    <t>PSV</t>
  </si>
  <si>
    <t>Práce a dodávky PSV</t>
  </si>
  <si>
    <t>711</t>
  </si>
  <si>
    <t>Izolace proti vodě, vlhkosti a plynům</t>
  </si>
  <si>
    <t>47</t>
  </si>
  <si>
    <t>711111001</t>
  </si>
  <si>
    <t>Provedení izolace proti zemní vlhkosti vodorovné za studena nátěrem penetračním</t>
  </si>
  <si>
    <t>-142501324</t>
  </si>
  <si>
    <t xml:space="preserve">Provedení izolace proti zemní vlhkosti natěradly a tmely za studena  na ploše vodorovné V nátěrem penetračním</t>
  </si>
  <si>
    <t xml:space="preserve">obnova podkladního betonu po vybourání plocha cad </t>
  </si>
  <si>
    <t>(19,884+19,884)*"15% na napojení"1,15</t>
  </si>
  <si>
    <t>48</t>
  </si>
  <si>
    <t>11163153</t>
  </si>
  <si>
    <t>emulze asfaltová penetrační</t>
  </si>
  <si>
    <t>litr</t>
  </si>
  <si>
    <t>-1032061887</t>
  </si>
  <si>
    <t>45,733*0,3 'Přepočtené koeficientem množství</t>
  </si>
  <si>
    <t>49</t>
  </si>
  <si>
    <t>711141559</t>
  </si>
  <si>
    <t>Provedení izolace proti zemní vlhkosti pásy přitavením vodorovné NAIP</t>
  </si>
  <si>
    <t>-880510789</t>
  </si>
  <si>
    <t xml:space="preserve">Provedení izolace proti zemní vlhkosti pásy přitavením  NAIP na ploše vodorovné V</t>
  </si>
  <si>
    <t xml:space="preserve">obnova podkladního betonu po vybourání plocha cad  - dvě vrstvy</t>
  </si>
  <si>
    <t>(19,884+19,884)*"15% na napojení"1,15*2</t>
  </si>
  <si>
    <t>50</t>
  </si>
  <si>
    <t>62853004</t>
  </si>
  <si>
    <t>pás asfaltový natavitelný modifikovaný SBS tl 4,0mm s vložkou ze skleněné tkaniny a spalitelnou PE fólií nebo jemnozrnný minerálním posypem na horním povrchu</t>
  </si>
  <si>
    <t>-36559816</t>
  </si>
  <si>
    <t>45,733</t>
  </si>
  <si>
    <t>51</t>
  </si>
  <si>
    <t>62855001</t>
  </si>
  <si>
    <t>pás asfaltový natavitelný modifikovaný SBS tl 4,0mm s vložkou z polyesterové rohože a spalitelnou PE fólií nebo jemnozrnný minerálním posypem na horním povrchu</t>
  </si>
  <si>
    <t>1483268632</t>
  </si>
  <si>
    <t>52</t>
  </si>
  <si>
    <t>998711102</t>
  </si>
  <si>
    <t>Přesun hmot tonážní pro izolace proti vodě, vlhkosti a plynům v objektech výšky do 12 m</t>
  </si>
  <si>
    <t>-2068629188</t>
  </si>
  <si>
    <t xml:space="preserve">Přesun hmot pro izolace proti vodě, vlhkosti a plynům  stanovený z hmotnosti přesunovaného materiálu vodorovná dopravní vzdálenost do 50 m v objektech výšky přes 6 do 12 m</t>
  </si>
  <si>
    <t>712</t>
  </si>
  <si>
    <t>Povlakové krytiny</t>
  </si>
  <si>
    <t>53</t>
  </si>
  <si>
    <t>712.R.1</t>
  </si>
  <si>
    <t xml:space="preserve">Prostup VZT potrubí stávající krytinou  - demontáž a následné zapravení</t>
  </si>
  <si>
    <t>-950302050</t>
  </si>
  <si>
    <t>Demontáž části skladby střechy pro odstarnění střešních panelů a následné zapravení do stávajícího stavu včetně napojení hydroizolace a krytiny na nové prostupy VZT.
Včetně doplnění původní skladby střechy - tepelná izolace, hydroizolace, atd.</t>
  </si>
  <si>
    <t>0,4*6,0*4</t>
  </si>
  <si>
    <t>54</t>
  </si>
  <si>
    <t>712.R.2</t>
  </si>
  <si>
    <t>Betonová dlaždice 500 x 500 mm v osách sloupů VZT zařízení</t>
  </si>
  <si>
    <t>ks</t>
  </si>
  <si>
    <t>-1912611663</t>
  </si>
  <si>
    <t xml:space="preserve">Prostup VZT potrubí stávající krytinou  - demontáž a následné zapravení v místě prostupů</t>
  </si>
  <si>
    <t>55</t>
  </si>
  <si>
    <t>998712102</t>
  </si>
  <si>
    <t>Přesun hmot tonážní tonážní pro krytiny povlakové v objektech v do 12 m</t>
  </si>
  <si>
    <t>1607827600</t>
  </si>
  <si>
    <t>Přesun hmot pro povlakové krytiny stanovený z hmotnosti přesunovaného materiálu vodorovná dopravní vzdálenost do 50 m v objektech výšky přes 6 do 12 m</t>
  </si>
  <si>
    <t>713</t>
  </si>
  <si>
    <t>Izolace tepelné</t>
  </si>
  <si>
    <t>56</t>
  </si>
  <si>
    <t>713121111</t>
  </si>
  <si>
    <t>Montáž izolace tepelné podlah volně kladenými rohožemi, pásy, dílci, deskami 1 vrstva</t>
  </si>
  <si>
    <t>532172234</t>
  </si>
  <si>
    <t>Montáž tepelné izolace podlah rohožemi, pásy, deskami, dílci, bloky (izolační materiál ve specifikaci) kladenými volně jednovrstvá</t>
  </si>
  <si>
    <t>3,43</t>
  </si>
  <si>
    <t>3,38</t>
  </si>
  <si>
    <t>1,34</t>
  </si>
  <si>
    <t>4,97</t>
  </si>
  <si>
    <t>15,00</t>
  </si>
  <si>
    <t>8,36</t>
  </si>
  <si>
    <t>8,90</t>
  </si>
  <si>
    <t>7,90</t>
  </si>
  <si>
    <t>3,55</t>
  </si>
  <si>
    <t>2,88</t>
  </si>
  <si>
    <t>1,82</t>
  </si>
  <si>
    <t>103,72</t>
  </si>
  <si>
    <t>57</t>
  </si>
  <si>
    <t>28376524</t>
  </si>
  <si>
    <t>deska izolační PIR s oboustranným textilním rounem 1200x600x40mm</t>
  </si>
  <si>
    <t>2133025031</t>
  </si>
  <si>
    <t>685,5*1,02 'Přepočtené koeficientem množství</t>
  </si>
  <si>
    <t>58</t>
  </si>
  <si>
    <t>713191132</t>
  </si>
  <si>
    <t>Montáž izolace tepelné podlah, stropů vrchem nebo střech překrytí separační fólií z PE</t>
  </si>
  <si>
    <t>113517647</t>
  </si>
  <si>
    <t>Montáž tepelné izolace stavebních konstrukcí - doplňky a konstrukční součásti podlah, stropů vrchem nebo střech překrytím fólií separační z PE</t>
  </si>
  <si>
    <t>součet nových podlah 1. a 2.NP</t>
  </si>
  <si>
    <t>685,5</t>
  </si>
  <si>
    <t>59</t>
  </si>
  <si>
    <t>28323055</t>
  </si>
  <si>
    <t>fólie PE (500 kg/m3) separační podlahová oddělující tepelnou izolaci tl 0,8mm</t>
  </si>
  <si>
    <t>990376287</t>
  </si>
  <si>
    <t>685,5*1,1 'Přepočtené koeficientem množství</t>
  </si>
  <si>
    <t>60</t>
  </si>
  <si>
    <t>713121211</t>
  </si>
  <si>
    <t>Montáž izolace tepelné podlah volně kladenými okrajovými pásky</t>
  </si>
  <si>
    <t>-1113458906</t>
  </si>
  <si>
    <t>Montáž tepelné izolace podlah okrajovými pásky kladenými volně</t>
  </si>
  <si>
    <t>8,26-1,6-0,9-0,8-0,8</t>
  </si>
  <si>
    <t>7,4-0,8</t>
  </si>
  <si>
    <t>4,92-0,8</t>
  </si>
  <si>
    <t>9,34-0,9</t>
  </si>
  <si>
    <t>15,82-0,9-0,9-0,9</t>
  </si>
  <si>
    <t>13,26-0,9-0,9-0,8</t>
  </si>
  <si>
    <t>17,1-0,8-0,8</t>
  </si>
  <si>
    <t>12,8-0,9-0,9</t>
  </si>
  <si>
    <t>7,7-0,9-0,9-0,7</t>
  </si>
  <si>
    <t>3,2-0,7</t>
  </si>
  <si>
    <t>6,86-0,9-0,8</t>
  </si>
  <si>
    <t>12,36-0,9-0,8</t>
  </si>
  <si>
    <t>6,1-0,7</t>
  </si>
  <si>
    <t>48,9-0,9-0,9-0,9-0,9</t>
  </si>
  <si>
    <t>61</t>
  </si>
  <si>
    <t>63140274</t>
  </si>
  <si>
    <t>pásek okrajový izolační minerální plovoucích podlah š 120mm tl 12mm</t>
  </si>
  <si>
    <t>1621172527</t>
  </si>
  <si>
    <t>62</t>
  </si>
  <si>
    <t>998713102</t>
  </si>
  <si>
    <t>Přesun hmot tonážní pro izolace tepelné v objektech v do 12 m</t>
  </si>
  <si>
    <t>2097710626</t>
  </si>
  <si>
    <t>Přesun hmot pro izolace tepelné stanovený z hmotnosti přesunovaného materiálu vodorovná dopravní vzdálenost do 50 m v objektech výšky přes 6 m do 12 m</t>
  </si>
  <si>
    <t>725</t>
  </si>
  <si>
    <t>Zdravotechnika - zařizovací předměty</t>
  </si>
  <si>
    <t>63</t>
  </si>
  <si>
    <t>725110811</t>
  </si>
  <si>
    <t>Demontáž klozetů splachovací s nádrží</t>
  </si>
  <si>
    <t>soubor</t>
  </si>
  <si>
    <t>1779327024</t>
  </si>
  <si>
    <t xml:space="preserve">Demontáž klozetů  splachovacích s nádrží nebo tlakovým splachovačem</t>
  </si>
  <si>
    <t>16+4</t>
  </si>
  <si>
    <t>64</t>
  </si>
  <si>
    <t>725122816</t>
  </si>
  <si>
    <t>Demontáž pisoárových stání s nádrží a čtyřmi záchodky</t>
  </si>
  <si>
    <t>328422121</t>
  </si>
  <si>
    <t xml:space="preserve">Demontáž pisoárů  s nádrží a 4 záchodky</t>
  </si>
  <si>
    <t>65</t>
  </si>
  <si>
    <t>725210821</t>
  </si>
  <si>
    <t>Demontáž umyvadel bez výtokových armatur</t>
  </si>
  <si>
    <t>-1475570365</t>
  </si>
  <si>
    <t xml:space="preserve">Demontáž umyvadel  bez výtokových armatur umyvadel</t>
  </si>
  <si>
    <t>8+4</t>
  </si>
  <si>
    <t>66</t>
  </si>
  <si>
    <t>725210826</t>
  </si>
  <si>
    <t>Demontáž umývátek bez výtokových armatur</t>
  </si>
  <si>
    <t>-630919104</t>
  </si>
  <si>
    <t xml:space="preserve">Demontáž umyvadel  bez výtokových armatur umývátek</t>
  </si>
  <si>
    <t>67</t>
  </si>
  <si>
    <t>725240812</t>
  </si>
  <si>
    <t>Demontáž vaniček sprchových bez výtokových armatur</t>
  </si>
  <si>
    <t>843271640</t>
  </si>
  <si>
    <t xml:space="preserve">Demontáž sprchových kabin a vaniček  bez výtokových armatur vaniček</t>
  </si>
  <si>
    <t>68</t>
  </si>
  <si>
    <t>725330840</t>
  </si>
  <si>
    <t>Demontáž výlevka litinová nebo ocelová</t>
  </si>
  <si>
    <t>-529048985</t>
  </si>
  <si>
    <t xml:space="preserve">Demontáž výlevek  bez výtokových armatur a bez nádrže a splachovacího potrubí ocelových nebo litinových</t>
  </si>
  <si>
    <t>763</t>
  </si>
  <si>
    <t>Konstrukce suché výstavby</t>
  </si>
  <si>
    <t>69</t>
  </si>
  <si>
    <t>763121411</t>
  </si>
  <si>
    <t>SDK stěna předsazená tl 62,5 mm profil CW+UW 50 deska 1xA 12,5 bez izolace EI 15</t>
  </si>
  <si>
    <t>1815642555</t>
  </si>
  <si>
    <t>Stěna předsazená ze sádrokartonových desek s nosnou konstrukcí z ocelových profilů CW, UW jednoduše opláštěná deskou standardní A tl. 12,5 mm bez izolace, EI 15, stěna tl. 62,5 mm, profil 50</t>
  </si>
  <si>
    <t>1,170*3,1*2</t>
  </si>
  <si>
    <t>0,8*3,1*2</t>
  </si>
  <si>
    <t>(0,25+0,25)*3,1*2</t>
  </si>
  <si>
    <t>121</t>
  </si>
  <si>
    <t>763121422</t>
  </si>
  <si>
    <t>SDK stěna předsazená tl 62,5 mm profil CW+UW 50 deska 1xH2 12,5 bez izolace EI 15</t>
  </si>
  <si>
    <t>-1310248492</t>
  </si>
  <si>
    <t>Stěna předsazená ze sádrokartonových desek s nosnou konstrukcí z ocelových profilů CW, UW jednoduše opláštěná deskou impregnovanou H2 tl. 12,5 mm bez izolace, EI 15, stěna tl. 62,5 mm, profil 50</t>
  </si>
  <si>
    <t>1,2*1,2+1,2*0,15+1,2*0,15</t>
  </si>
  <si>
    <t>0,81*1,2+0,81*0,15</t>
  </si>
  <si>
    <t>70</t>
  </si>
  <si>
    <t>763131411</t>
  </si>
  <si>
    <t>SDK podhled desky 1xA 12,5 bez izolace dvouvrstvá spodní kce profil CD+UD</t>
  </si>
  <si>
    <t>-1901133866</t>
  </si>
  <si>
    <t xml:space="preserve">Podhled ze sádrokartonových desek  dvouvrstvá zavěšená spodní konstrukce z ocelových profilů CD, UD jednoduše opláštěná deskou standardní A, tl. 12,5 mm, bez izolace</t>
  </si>
  <si>
    <t>2,83</t>
  </si>
  <si>
    <t>71</t>
  </si>
  <si>
    <t>763131451</t>
  </si>
  <si>
    <t>SDK podhled deska 1xH2 12,5 bez izolace dvouvrstvá spodní kce profil CD+UD</t>
  </si>
  <si>
    <t>48277356</t>
  </si>
  <si>
    <t xml:space="preserve">Podhled ze sádrokartonových desek  dvouvrstvá zavěšená spodní konstrukce z ocelových profilů CD, UD jednoduše opláštěná deskou impregnovanou H2, tl. 12,5 mm, bez izolace</t>
  </si>
  <si>
    <t>1,215</t>
  </si>
  <si>
    <t>72</t>
  </si>
  <si>
    <t>76343106.R</t>
  </si>
  <si>
    <t>Montáž minerálního akustického podhledu připevněného na stropní konstrukci přímá fixace lepidlem s celkovou tloušťkou instalace 43 mm z panelů do 0,36 m2</t>
  </si>
  <si>
    <t>-1688031112</t>
  </si>
  <si>
    <t>73</t>
  </si>
  <si>
    <t>59036370</t>
  </si>
  <si>
    <t>panel akustický bez roštu zkosené hrany nedemontovatelné, barvená hrana, tl 40mm</t>
  </si>
  <si>
    <t>1331797979</t>
  </si>
  <si>
    <t>414,88*1,05 'Přepočtené koeficientem množství</t>
  </si>
  <si>
    <t>74</t>
  </si>
  <si>
    <t>784121001</t>
  </si>
  <si>
    <t>Oškrabání malby v mísnostech výšky do 3,80 m</t>
  </si>
  <si>
    <t>-734945620</t>
  </si>
  <si>
    <t>Oškrabání malby v místnostech výšky do 3,80 m</t>
  </si>
  <si>
    <t>příprava podkladu pro lepení akustických podhledů</t>
  </si>
  <si>
    <t>75</t>
  </si>
  <si>
    <t>784111011</t>
  </si>
  <si>
    <t>Obroušení podkladu omítnutého v místnostech výšky do 3,80 m</t>
  </si>
  <si>
    <t>-1546229366</t>
  </si>
  <si>
    <t>Obroušení podkladu omítky v místnostech výšky do 3,80 m</t>
  </si>
  <si>
    <t>414,880</t>
  </si>
  <si>
    <t>76</t>
  </si>
  <si>
    <t>-1522791591</t>
  </si>
  <si>
    <t>77</t>
  </si>
  <si>
    <t>998763302</t>
  </si>
  <si>
    <t>Přesun hmot tonážní pro sádrokartonové konstrukce v objektech v do 12 m</t>
  </si>
  <si>
    <t>792456069</t>
  </si>
  <si>
    <t xml:space="preserve">Přesun hmot pro konstrukce montované z desek  sádrokartonových, sádrovláknitých, cementovláknitých nebo cementových stanovený z hmotnosti přesunovaného materiálu vodorovná dopravní vzdálenost do 50 m v objektech výšky přes 6 do 12 m</t>
  </si>
  <si>
    <t>764</t>
  </si>
  <si>
    <t>Konstrukce klempířské</t>
  </si>
  <si>
    <t>78</t>
  </si>
  <si>
    <t>764002851</t>
  </si>
  <si>
    <t>Demontáž oplechování parapetů do suti</t>
  </si>
  <si>
    <t>888912636</t>
  </si>
  <si>
    <t>Demontáž klempířských konstrukcí oplechování parapetů do suti</t>
  </si>
  <si>
    <t>1,2*20+0,8*8</t>
  </si>
  <si>
    <t>119</t>
  </si>
  <si>
    <t>764216602</t>
  </si>
  <si>
    <t>Oplechování rovných parapetů mechanicky kotvené z Pz s povrchovou úpravou rš 200 mm</t>
  </si>
  <si>
    <t>-1895530514</t>
  </si>
  <si>
    <t>Oplechování parapetů z pozinkovaného plechu s povrchovou úpravou rovných mechanicky kotvené, bez rohů rš 200 mm</t>
  </si>
  <si>
    <t>1,2*20+1,6*4+0,8*8</t>
  </si>
  <si>
    <t>766</t>
  </si>
  <si>
    <t>Konstrukce truhlářské</t>
  </si>
  <si>
    <t>118</t>
  </si>
  <si>
    <t>766691811</t>
  </si>
  <si>
    <t>Demontáž parapetních desek dřevěných nebo plastových šířky do 300 mm</t>
  </si>
  <si>
    <t>302668927</t>
  </si>
  <si>
    <t>Demontáž parapetních desek šířky do 300 mm</t>
  </si>
  <si>
    <t>1,2*20+0,8*8+1,6*4</t>
  </si>
  <si>
    <t>82</t>
  </si>
  <si>
    <t>766.R.O1</t>
  </si>
  <si>
    <t xml:space="preserve">Okno plastové otevíravé s ventilací  1200 x 2000 mm  dodávka + montáž vč. parapetů</t>
  </si>
  <si>
    <t>1622912142</t>
  </si>
  <si>
    <t>Okno plastové otevíravé s ventilací, jednokřídlé, celoprosklené pro stavební otvor 1200 x 2000 mm. Uwmax = 1,2 W/m2K. Barva dle investora, sklo čiré.
Plastový proužek cca 50 mm v horní části okna pro snížení výšky okna, kvůli sníženému podhledu a možnosti otevření okna.
Pojistka kliky proti otevžení.
Montáž na ocelové dilatační pásky.
Montážní spára opatřena parotěsnou páskou v interiéru a paropropustnou v exteriéru.
Včetně dodávky a montáže vnitřních parapetů</t>
  </si>
  <si>
    <t>83</t>
  </si>
  <si>
    <t>766.R.O2</t>
  </si>
  <si>
    <t xml:space="preserve">Vchodové dveře plastové, otevíravé, částečně prosklené  1600 x 2100 mm  dodávka + montáž</t>
  </si>
  <si>
    <t>1183033770</t>
  </si>
  <si>
    <t xml:space="preserve">Vchodové dveře plastové, otevíravé, částečně prosklené pro stavební otvor 1600 x 2100  mm. Uwmax = 1,2 W/m2K. 
Bezpečnostní kování dle výběru investora, zámek typu FAB. Barva bílá v exteriéru, sklo čiré.
Montáž na ocelové dilatační pásky.
Montážní spára opatřena parotěsnou páskou v interiéru a paropropustnou v exteriéru.
Včetně dodávky a montáže vnitřních parapetů</t>
  </si>
  <si>
    <t>84</t>
  </si>
  <si>
    <t>766.R.O3</t>
  </si>
  <si>
    <t xml:space="preserve">Okno plastové otevíravé s ventilací  800 x 875 mm  dodávka + montáž</t>
  </si>
  <si>
    <t>1245818974</t>
  </si>
  <si>
    <t xml:space="preserve">Okno plastové otevíravé s ventilací, jednokřídlé, celoprosklené pro stavební otvor 800 x 875  mm. Uwmax = 0,9 W/m2K. Barva dle investora, sklo čiré.
Plastový proužek cca 50 mm v horní části okna pro snížení výšky okna, kvůli sníženému podhledu a možnosti otevření okna.
Pojistka kliky proti otevžení.
Montáž na ocelové dilatační pásky.
Montážní spára opatřena parotěsnou páskou v interiéru a paropropustnou v exteriéru.
Včetně dodávky a montáže vnitřních parapetů</t>
  </si>
  <si>
    <t>85</t>
  </si>
  <si>
    <t>766.R.D1</t>
  </si>
  <si>
    <t xml:space="preserve">Vnitřní dveře do ocelové zárubně  700 x 1970 mm - dodávka + montáž</t>
  </si>
  <si>
    <t>1686309576</t>
  </si>
  <si>
    <t xml:space="preserve">Ocelová zárubeň, bezprahové, RAL dveří/zárubně dle výběru investora. 
Materiál MDF  s výplní odlehčenou DTD, povrch laminát 0,8 mm. 
Kování, zámek dle výběru investora.
Levé/pravé dle výkresu.</t>
  </si>
  <si>
    <t>86</t>
  </si>
  <si>
    <t>766.R.D2</t>
  </si>
  <si>
    <t xml:space="preserve">Vnitřní dveře do ocelové zárubně  800 x 1970 mm - dodávka + montáž</t>
  </si>
  <si>
    <t>-82949838</t>
  </si>
  <si>
    <t>87</t>
  </si>
  <si>
    <t>766.R.D3</t>
  </si>
  <si>
    <t xml:space="preserve">Vnitřní dveře do ocelové zárubně  600 x 1970 mm - dodávka + montáž</t>
  </si>
  <si>
    <t>1660511327</t>
  </si>
  <si>
    <t>88</t>
  </si>
  <si>
    <t>998766102</t>
  </si>
  <si>
    <t>Přesun hmot tonážní pro kce truhlářské v objektech v přes 6 do 12 m</t>
  </si>
  <si>
    <t>1911238987</t>
  </si>
  <si>
    <t>Přesun hmot pro konstrukce truhlářské stanovený z hmotnosti přesunovaného materiálu vodorovná dopravní vzdálenost do 50 m základní v objektech výšky přes 6 do 12 m</t>
  </si>
  <si>
    <t>771</t>
  </si>
  <si>
    <t>Podlahy z dlaždic</t>
  </si>
  <si>
    <t>89</t>
  </si>
  <si>
    <t>771573810</t>
  </si>
  <si>
    <t>Demontáž podlah z dlaždic keramických lepených</t>
  </si>
  <si>
    <t>-697041535</t>
  </si>
  <si>
    <t>1,14</t>
  </si>
  <si>
    <t>1,01</t>
  </si>
  <si>
    <t>1,13</t>
  </si>
  <si>
    <t>5,52</t>
  </si>
  <si>
    <t>12,00</t>
  </si>
  <si>
    <t>5,23</t>
  </si>
  <si>
    <t>4,17</t>
  </si>
  <si>
    <t>135m</t>
  </si>
  <si>
    <t>234m</t>
  </si>
  <si>
    <t>235m</t>
  </si>
  <si>
    <t>90</t>
  </si>
  <si>
    <t>771151011</t>
  </si>
  <si>
    <t>Samonivelační stěrka podlah pevnosti 20 MPa tl 3 mm</t>
  </si>
  <si>
    <t>831464677</t>
  </si>
  <si>
    <t>Příprava podkladu před provedením dlažby samonivelační stěrka min.pevnosti 20 MPa, tloušťky do 3 mm</t>
  </si>
  <si>
    <t>73,72</t>
  </si>
  <si>
    <t>93</t>
  </si>
  <si>
    <t>776111112</t>
  </si>
  <si>
    <t>Broušení betonového podkladu povlakových podlah</t>
  </si>
  <si>
    <t>-527804430</t>
  </si>
  <si>
    <t>Příprava podkladu broušení podlah nového podkladu betonového</t>
  </si>
  <si>
    <t>91</t>
  </si>
  <si>
    <t>771591112</t>
  </si>
  <si>
    <t>Izolace pod dlažbu nátěrem nebo stěrkou ve dvou vrstvách</t>
  </si>
  <si>
    <t>1906571427</t>
  </si>
  <si>
    <t>Izolace podlahy pod dlažbu nátěrem nebo stěrkou ve dvou vrstvách</t>
  </si>
  <si>
    <t>120</t>
  </si>
  <si>
    <t>77159124.R.1</t>
  </si>
  <si>
    <t>Izolace těsnícími pásy kout/roh</t>
  </si>
  <si>
    <t>-588944774</t>
  </si>
  <si>
    <t>92</t>
  </si>
  <si>
    <t>771591264</t>
  </si>
  <si>
    <t>Izolace těsnícími pásy mezi podlahou a stěnou</t>
  </si>
  <si>
    <t>747585304</t>
  </si>
  <si>
    <t>Izolace podlahy pod dlažbu těsnícími izolačními pásy mezi podlahou a stěnu</t>
  </si>
  <si>
    <t>7,4-0,8+2,0</t>
  </si>
  <si>
    <t>94</t>
  </si>
  <si>
    <t>771121011</t>
  </si>
  <si>
    <t>Nátěr penetrační na podlahu</t>
  </si>
  <si>
    <t>1876530242</t>
  </si>
  <si>
    <t>Příprava podkladu před provedením dlažby nátěr penetrační na podlahu</t>
  </si>
  <si>
    <t>2. vrstva</t>
  </si>
  <si>
    <t>147,440</t>
  </si>
  <si>
    <t>95</t>
  </si>
  <si>
    <t>771574416</t>
  </si>
  <si>
    <t>Montáž podlah keramických hladkých lepených cementovým flexibilním lepidlem přes 9 do 12 ks/m2</t>
  </si>
  <si>
    <t>834469404</t>
  </si>
  <si>
    <t>Montáž podlah z dlaždic keramických lepených cementovým flexibilním lepidlem hladkých, tloušťky do 10 mm přes 9 do 12 ks/m2</t>
  </si>
  <si>
    <t>96</t>
  </si>
  <si>
    <t>59761790</t>
  </si>
  <si>
    <t>obklad keramický nemrazuvzdorný povrch hladký/lesklý tl do 10mm přes 9 do 12ks/m2</t>
  </si>
  <si>
    <t>-1076746</t>
  </si>
  <si>
    <t>147,44*1,1 'Přepočtené koeficientem množství</t>
  </si>
  <si>
    <t>97</t>
  </si>
  <si>
    <t>998771102</t>
  </si>
  <si>
    <t>Přesun hmot tonážní pro podlahy z dlaždic v objektech v do 12 m</t>
  </si>
  <si>
    <t>-1277367605</t>
  </si>
  <si>
    <t>Přesun hmot pro podlahy z dlaždic stanovený z hmotnosti přesunovaného materiálu vodorovná dopravní vzdálenost do 50 m v objektech výšky přes 6 do 12 m</t>
  </si>
  <si>
    <t>776</t>
  </si>
  <si>
    <t>Podlahy povlakové</t>
  </si>
  <si>
    <t>98</t>
  </si>
  <si>
    <t>776201811</t>
  </si>
  <si>
    <t>Demontáž lepených povlakových podlah bez podložky ručně</t>
  </si>
  <si>
    <t>845778882</t>
  </si>
  <si>
    <t>Demontáž povlakových podlahovin lepených ručně bez podložky</t>
  </si>
  <si>
    <t>101m</t>
  </si>
  <si>
    <t>14,99</t>
  </si>
  <si>
    <t>111m</t>
  </si>
  <si>
    <t>124m</t>
  </si>
  <si>
    <t>136m</t>
  </si>
  <si>
    <t>201m</t>
  </si>
  <si>
    <t>223m</t>
  </si>
  <si>
    <t>236m</t>
  </si>
  <si>
    <t>99</t>
  </si>
  <si>
    <t>776141112</t>
  </si>
  <si>
    <t>Vyrovnání podkladu povlakových podlah stěrkou pevnosti 20 MPa tl 5 mm</t>
  </si>
  <si>
    <t>248749358</t>
  </si>
  <si>
    <t>Příprava podkladu vyrovnání samonivelační stěrkou podlah min.pevnosti 20 MPa, tloušťky přes 3 do 5 mm</t>
  </si>
  <si>
    <t>koberec</t>
  </si>
  <si>
    <t>207,44</t>
  </si>
  <si>
    <t>PVC</t>
  </si>
  <si>
    <t>67,58</t>
  </si>
  <si>
    <t>65,76</t>
  </si>
  <si>
    <t>100</t>
  </si>
  <si>
    <t>1540227812</t>
  </si>
  <si>
    <t>101</t>
  </si>
  <si>
    <t>776121112</t>
  </si>
  <si>
    <t>Vodou ředitelná penetrace savého podkladu povlakových podlah</t>
  </si>
  <si>
    <t>-1644454057</t>
  </si>
  <si>
    <t>Příprava podkladu povlakových podlah a stěn penetrace vodou ředitelná podlah</t>
  </si>
  <si>
    <t>součet PVC a koberec * 2 vrstvy</t>
  </si>
  <si>
    <t>548,220*2</t>
  </si>
  <si>
    <t>102</t>
  </si>
  <si>
    <t>776211111</t>
  </si>
  <si>
    <t>Lepení textilních pásů</t>
  </si>
  <si>
    <t>1795490302</t>
  </si>
  <si>
    <t>Montáž textilních podlahovin lepením pásů standardních</t>
  </si>
  <si>
    <t>103</t>
  </si>
  <si>
    <t>69751012</t>
  </si>
  <si>
    <t>koberec zátěžový vysoká zátěž hm 1500g/m2 š 4m</t>
  </si>
  <si>
    <t>1394022764</t>
  </si>
  <si>
    <t>414,88*1,1 'Přepočtené koeficientem množství</t>
  </si>
  <si>
    <t>104</t>
  </si>
  <si>
    <t>776411111</t>
  </si>
  <si>
    <t>Montáž obvodových soklíků výšky do 80 mm</t>
  </si>
  <si>
    <t>-1731713614</t>
  </si>
  <si>
    <t>Montáž soklíků lepením obvodových, výšky do 80 mm</t>
  </si>
  <si>
    <t>105</t>
  </si>
  <si>
    <t>28411008</t>
  </si>
  <si>
    <t>lišta soklová PVC 16x60mm</t>
  </si>
  <si>
    <t>-1653931760</t>
  </si>
  <si>
    <t>181,2*1,02 'Přepočtené koeficientem množství</t>
  </si>
  <si>
    <t>106</t>
  </si>
  <si>
    <t>776221111</t>
  </si>
  <si>
    <t>Lepení pásů z PVC standardním lepidlem</t>
  </si>
  <si>
    <t>915335054</t>
  </si>
  <si>
    <t>Montáž podlahovin z PVC lepením standardním lepidlem z pásů</t>
  </si>
  <si>
    <t>107</t>
  </si>
  <si>
    <t>2841228.R.2</t>
  </si>
  <si>
    <t>PVC krytina podlahová protiskluzová</t>
  </si>
  <si>
    <t>-906382896</t>
  </si>
  <si>
    <t>108</t>
  </si>
  <si>
    <t>776.R.sokl.1</t>
  </si>
  <si>
    <t>Sokl z PVC krytiny podlahové protiskluzové na zeď</t>
  </si>
  <si>
    <t>-1103539814</t>
  </si>
  <si>
    <t>Sokl z PVC krytiny podlahové protiskluzové na zeď
Obvodové fabion, obvodové zakončovací profily, pásky z podlahoviny</t>
  </si>
  <si>
    <t>Poznámka k položce:_x000d_
d+m</t>
  </si>
  <si>
    <t>6,44-0,9</t>
  </si>
  <si>
    <t>90,840</t>
  </si>
  <si>
    <t>109</t>
  </si>
  <si>
    <t>998776102</t>
  </si>
  <si>
    <t>Přesun hmot tonážní pro podlahy povlakové v objektech v do 12 m</t>
  </si>
  <si>
    <t>730140327</t>
  </si>
  <si>
    <t xml:space="preserve">Přesun hmot pro podlahy povlakové  stanovený z hmotnosti přesunovaného materiálu vodorovná dopravní vzdálenost do 50 m v objektech výšky přes 6 do 12 m</t>
  </si>
  <si>
    <t>781</t>
  </si>
  <si>
    <t>Dokončovací práce - obklady</t>
  </si>
  <si>
    <t>110</t>
  </si>
  <si>
    <t>781471810</t>
  </si>
  <si>
    <t>Demontáž obkladů z obkladaček keramických kladených do malty</t>
  </si>
  <si>
    <t>279018319</t>
  </si>
  <si>
    <t>Demontáž obkladů z dlaždic keramických kladených do malty</t>
  </si>
  <si>
    <t>7,4*2-0,8*2,02-0,8*0,025</t>
  </si>
  <si>
    <t>4,92*2-0,8*2,02</t>
  </si>
  <si>
    <t>13,26*2,0-0,9*2,02-0,9*2,02-1,2*1,2</t>
  </si>
  <si>
    <t>17,1*2-1,2*1,2-0,8*2-0,8*2</t>
  </si>
  <si>
    <t>2*2,0</t>
  </si>
  <si>
    <t>1,4*2+0,23*2+1,65*2-0,8*0,075</t>
  </si>
  <si>
    <t>4,92*2-0,8*2,02-0,38*3</t>
  </si>
  <si>
    <t>111</t>
  </si>
  <si>
    <t>781131112</t>
  </si>
  <si>
    <t>Izolace pod obklad nátěrem nebo stěrkou ve dvou vrstvách</t>
  </si>
  <si>
    <t>-2096482498</t>
  </si>
  <si>
    <t>Izolace stěny pod obklad izolace nátěrem nebo stěrkou ve dvou vrstvách</t>
  </si>
  <si>
    <t>2*1,1*2+(4,92-0,8)*0,3</t>
  </si>
  <si>
    <t>(4,92-0,8)*0,3</t>
  </si>
  <si>
    <t>(13,26-0,9-0,9-0,8)*0,3</t>
  </si>
  <si>
    <t>(1,1*2)*2+(17,1-0,8-0,8)*0,3</t>
  </si>
  <si>
    <t>112</t>
  </si>
  <si>
    <t>781121011</t>
  </si>
  <si>
    <t>Nátěr penetrační na stěnu</t>
  </si>
  <si>
    <t>-1820087202</t>
  </si>
  <si>
    <t>Příprava podkladu před provedením obkladu nátěr penetrační na stěnu</t>
  </si>
  <si>
    <t>plocha obkladu stěn obou podlaží</t>
  </si>
  <si>
    <t>310,528</t>
  </si>
  <si>
    <t>113</t>
  </si>
  <si>
    <t>781474112</t>
  </si>
  <si>
    <t>Montáž obkladů vnitřních keramických hladkých do 12 ks/m2 lepených flexibilním lepidlem</t>
  </si>
  <si>
    <t>29511835</t>
  </si>
  <si>
    <t>Montáž obkladů vnitřních stěn z dlaždic keramických lepených flexibilním lepidlem maloformátových hladkých přes 9 do 12 ks/m2</t>
  </si>
  <si>
    <t>7,4*2,1-0,7*2,02-0,8*0,125</t>
  </si>
  <si>
    <t>4,62*2,1-0,8*2,02</t>
  </si>
  <si>
    <t>13,26*2,1-0,9*2,02-0,9*2,02-0,9*2,0-1,2*1,2</t>
  </si>
  <si>
    <t>17,1*2,1-1,2*1,3-0,8*2,0-0,8*2,0-0,4*2</t>
  </si>
  <si>
    <t>2*2,1</t>
  </si>
  <si>
    <t>114</t>
  </si>
  <si>
    <t>688853327</t>
  </si>
  <si>
    <t>310,528*1,1 'Přepočtené koeficientem množství</t>
  </si>
  <si>
    <t>115</t>
  </si>
  <si>
    <t>998781102</t>
  </si>
  <si>
    <t>Přesun hmot tonážní pro obklady keramické v objektech v do 12 m</t>
  </si>
  <si>
    <t>-1073038544</t>
  </si>
  <si>
    <t xml:space="preserve">Přesun hmot pro obklady keramické  stanovený z hmotnosti přesunovaného materiálu vodorovná dopravní vzdálenost do 50 m v objektech výšky přes 6 do 12 m</t>
  </si>
  <si>
    <t>784</t>
  </si>
  <si>
    <t>Dokončovací práce - malby a tapety</t>
  </si>
  <si>
    <t>116</t>
  </si>
  <si>
    <t>784181111</t>
  </si>
  <si>
    <t>Základní silikátová jednonásobná penetrace podkladu v místnostech výšky do 3,80m</t>
  </si>
  <si>
    <t>265733819</t>
  </si>
  <si>
    <t>Penetrace podkladu jednonásobná základní silikátová v místnostech výšky do 3,80 m</t>
  </si>
  <si>
    <t>117</t>
  </si>
  <si>
    <t>784221101</t>
  </si>
  <si>
    <t>Dvojnásobné bílé malby ze směsí za sucha dobře otěruvzdorných v místnostech do 3,80 m</t>
  </si>
  <si>
    <t>375029092</t>
  </si>
  <si>
    <t>Malby z malířských směsí otěruvzdorných za sucha dvojnásobné, bílé za sucha otěruvzdorné dobře v místnostech výšky do 3,80 m</t>
  </si>
  <si>
    <t>stěny omítané</t>
  </si>
  <si>
    <t>1621,554</t>
  </si>
  <si>
    <t>stěny SDK</t>
  </si>
  <si>
    <t>1,15*3,0</t>
  </si>
  <si>
    <t>1,125*3</t>
  </si>
  <si>
    <t>0,81*3</t>
  </si>
  <si>
    <t>0,4*3</t>
  </si>
  <si>
    <t>stropy omítané</t>
  </si>
  <si>
    <t>stropy SDK</t>
  </si>
  <si>
    <t>87,42+148,52</t>
  </si>
  <si>
    <t>odečet ker. obkladů</t>
  </si>
  <si>
    <t>-310,528</t>
  </si>
  <si>
    <t>D.1.4.C - Vzduchotechnika</t>
  </si>
  <si>
    <t>728 - Vzduchotechnika</t>
  </si>
  <si>
    <t xml:space="preserve">    1 - zařízení č. 1 Větrání </t>
  </si>
  <si>
    <t xml:space="preserve">    2 - zařízení č. 2 Chlazení VZT</t>
  </si>
  <si>
    <t xml:space="preserve">    ON - Ostatní náklady</t>
  </si>
  <si>
    <t>728</t>
  </si>
  <si>
    <t xml:space="preserve">zařízení č. 1 Větrání </t>
  </si>
  <si>
    <t>429 D03 010T1</t>
  </si>
  <si>
    <t>1.1a VZT jednotka 865 m3/h vč. montáže a přísl.</t>
  </si>
  <si>
    <t>-2024907348</t>
  </si>
  <si>
    <t>429 D03 010T2</t>
  </si>
  <si>
    <t>1.1b VZT jednotka 865 m3/h vč. montáže a přísl.</t>
  </si>
  <si>
    <t>2023704916</t>
  </si>
  <si>
    <t>429 D01 002</t>
  </si>
  <si>
    <t xml:space="preserve">Talířový ventil odvodní  pr. 100 mm</t>
  </si>
  <si>
    <t>-1220279043</t>
  </si>
  <si>
    <t>429 D01 003</t>
  </si>
  <si>
    <t xml:space="preserve">Talířový ventil odvodní  pr. 125 mm</t>
  </si>
  <si>
    <t>12453984</t>
  </si>
  <si>
    <t>429 D01 004</t>
  </si>
  <si>
    <t xml:space="preserve">Talířový ventil odvodní  pr. 160 mm</t>
  </si>
  <si>
    <t>1308872920</t>
  </si>
  <si>
    <t>429 D01 007</t>
  </si>
  <si>
    <t xml:space="preserve">Talířový ventil přívodní  pr. 100 mm</t>
  </si>
  <si>
    <t>-1801102995</t>
  </si>
  <si>
    <t>429 D01 008</t>
  </si>
  <si>
    <t xml:space="preserve">Talířový ventil přívodní  pr. 125 mm</t>
  </si>
  <si>
    <t>-1382504044</t>
  </si>
  <si>
    <t>429 D01 009</t>
  </si>
  <si>
    <t xml:space="preserve">Talířový ventil přívodní  pr. 160 mm</t>
  </si>
  <si>
    <t>1495177670</t>
  </si>
  <si>
    <t>728413522</t>
  </si>
  <si>
    <t>Montáž talířového ventilu kruhového do d 200 mm</t>
  </si>
  <si>
    <t>716905866</t>
  </si>
  <si>
    <t>42971500R11</t>
  </si>
  <si>
    <t>Šikmá výfukový kus 450x200 s ochrannou mřížkou vč. montáže</t>
  </si>
  <si>
    <t>-1922000385</t>
  </si>
  <si>
    <t>429762D0002T1</t>
  </si>
  <si>
    <t>Tlumič hluku kulisový 400x160 L=1000 mm</t>
  </si>
  <si>
    <t>1213484378</t>
  </si>
  <si>
    <t>429762D0002T2</t>
  </si>
  <si>
    <t>Tlumič hluku kulisový 400x250 L=1000 mm</t>
  </si>
  <si>
    <t>1164397170</t>
  </si>
  <si>
    <t>429762D0002T3</t>
  </si>
  <si>
    <t>Tlumič hluku kulisový 450x200 L=1000 mm</t>
  </si>
  <si>
    <t>1423251700</t>
  </si>
  <si>
    <t>728312111</t>
  </si>
  <si>
    <t>Montáž tlumiče hluku čtyřhranného do 0,15 m2</t>
  </si>
  <si>
    <t>-1595870508</t>
  </si>
  <si>
    <t>dg506</t>
  </si>
  <si>
    <t>Protidešťová žaluzie 800x875</t>
  </si>
  <si>
    <t>-28340004</t>
  </si>
  <si>
    <t>728314115</t>
  </si>
  <si>
    <t>Montáž protidešť. žaluzie čtyřhranné do 0,75 m2</t>
  </si>
  <si>
    <t>-1706197916</t>
  </si>
  <si>
    <t>72811D008</t>
  </si>
  <si>
    <t>čtyřhranné potrubí vč. tvarovek (100%) a kotvení</t>
  </si>
  <si>
    <t>-1943068755</t>
  </si>
  <si>
    <t>72811D016</t>
  </si>
  <si>
    <t xml:space="preserve">kruhové potrubí spiro 100 vč. tvarovek (30%)  a kotvení</t>
  </si>
  <si>
    <t>-898031275</t>
  </si>
  <si>
    <t>72811D017</t>
  </si>
  <si>
    <t xml:space="preserve">kruhové potrubí spiro 125 vč. tvarovek (30%)  a kotvení</t>
  </si>
  <si>
    <t>1294976607</t>
  </si>
  <si>
    <t>72811D018</t>
  </si>
  <si>
    <t xml:space="preserve">kruhové potrubí spiro 140 vč. tvarovek (30%)  a kotvení</t>
  </si>
  <si>
    <t>-392422649</t>
  </si>
  <si>
    <t>72811D020</t>
  </si>
  <si>
    <t xml:space="preserve">kruhové potrubí spiro 160 vč. tvarovek (30%)  a kotvení</t>
  </si>
  <si>
    <t>469122567</t>
  </si>
  <si>
    <t>72811D024</t>
  </si>
  <si>
    <t xml:space="preserve">kruhové potrubí spiro 250 vč. tvarovek (30%)  a kotvení</t>
  </si>
  <si>
    <t>-163722487</t>
  </si>
  <si>
    <t>Pol40.1</t>
  </si>
  <si>
    <t>Tepelná izolace s Al. polepem tl. 30mm, vč. montáže</t>
  </si>
  <si>
    <t>685317131</t>
  </si>
  <si>
    <t>tepelná izolace s Al. polepem tl. 30 mm, vč. montáže</t>
  </si>
  <si>
    <t>Pol40.2</t>
  </si>
  <si>
    <t>Tepelná izolace s Al. polepem tl. 60mm, vč. montáže</t>
  </si>
  <si>
    <t>-874640347</t>
  </si>
  <si>
    <t>zařízení č. 2 Chlazení VZT</t>
  </si>
  <si>
    <t>dg 201</t>
  </si>
  <si>
    <t>Venkovní kondenzační jednotka výkon CHL/TOP 5,0/5,8 kW</t>
  </si>
  <si>
    <t>1145902622</t>
  </si>
  <si>
    <t>UDUTCHL14</t>
  </si>
  <si>
    <t>Montáž měděného potrubí</t>
  </si>
  <si>
    <t>-546479555</t>
  </si>
  <si>
    <t>UDUTCHL17</t>
  </si>
  <si>
    <t>Montáž venkovní jednotky chlazení VZT</t>
  </si>
  <si>
    <t>20841052</t>
  </si>
  <si>
    <t>UDUTCHL7</t>
  </si>
  <si>
    <t>Trubka měděná Cu izolovaná dual 1/2'' (12,7 x 0,8 mm) + 1/4'' (6,35 x 0,8 mm)</t>
  </si>
  <si>
    <t>-112058535</t>
  </si>
  <si>
    <t>ON</t>
  </si>
  <si>
    <t>Ostatní náklady</t>
  </si>
  <si>
    <t>0052dg001T</t>
  </si>
  <si>
    <t>Uvedení do chodu a zaregulování</t>
  </si>
  <si>
    <t>Soubor</t>
  </si>
  <si>
    <t>320128512</t>
  </si>
  <si>
    <t>ON1</t>
  </si>
  <si>
    <t>Spojovací materiál</t>
  </si>
  <si>
    <t>-1956207330</t>
  </si>
  <si>
    <t>ON1.1</t>
  </si>
  <si>
    <t>Kotevní materiál</t>
  </si>
  <si>
    <t>-965107177</t>
  </si>
  <si>
    <t>ON1.2</t>
  </si>
  <si>
    <t>Pomocné konstrukce - výrobní dokumentace, materiál, dodávka, montáž vč. povrchové úpravy</t>
  </si>
  <si>
    <t>kg</t>
  </si>
  <si>
    <t>-1501933573</t>
  </si>
  <si>
    <t>ON2</t>
  </si>
  <si>
    <t>Doprava</t>
  </si>
  <si>
    <t>941561319</t>
  </si>
  <si>
    <t>ON2.1</t>
  </si>
  <si>
    <t>Režie</t>
  </si>
  <si>
    <t>17267331</t>
  </si>
  <si>
    <t>ON3</t>
  </si>
  <si>
    <t>Stavební přípomoce</t>
  </si>
  <si>
    <t>hod</t>
  </si>
  <si>
    <t>95396158</t>
  </si>
  <si>
    <t>OST.6</t>
  </si>
  <si>
    <t>Měření hluku vč. protokolu</t>
  </si>
  <si>
    <t>512</t>
  </si>
  <si>
    <t>366512124</t>
  </si>
  <si>
    <t>D.1.4.E - Zdravotně technické instalace</t>
  </si>
  <si>
    <t xml:space="preserve">    721 - Zdravotechnika - vnitřní kanalizace</t>
  </si>
  <si>
    <t xml:space="preserve">      721.1 - Potrubí HT (PP) a KG (PVC) vč. tvarovek a montáže</t>
  </si>
  <si>
    <t xml:space="preserve">      721.2 - Zařizovací předměty vč. příslušenství a montáže</t>
  </si>
  <si>
    <t xml:space="preserve">      721.3 - Odpadní soupravy a zápachové uzávěrky vč. příslušenství a montáže</t>
  </si>
  <si>
    <t xml:space="preserve">      721.4 - Ostatní náklady - Kanalizace</t>
  </si>
  <si>
    <t xml:space="preserve">    722 - Zdravotechnika - vnitřní vodovod</t>
  </si>
  <si>
    <t xml:space="preserve">      722.1 - Potrubí PPR a potrubí ocelové vč. montáže a tvarovek</t>
  </si>
  <si>
    <t xml:space="preserve">        722.1.1 - Izolace potrubí vč. dodávky, montáže a příslušenství</t>
  </si>
  <si>
    <t xml:space="preserve">      722.2 - Baterie vč. montáže a příslušenství</t>
  </si>
  <si>
    <t xml:space="preserve">      722.3 - Armatury vč. montáže a příslušenství</t>
  </si>
  <si>
    <t xml:space="preserve">      722.4 - Ostatní náklady - vodovod</t>
  </si>
  <si>
    <t>721</t>
  </si>
  <si>
    <t>Zdravotechnika - vnitřní kanalizace</t>
  </si>
  <si>
    <t>721.1</t>
  </si>
  <si>
    <t>Potrubí HT (PP) a KG (PVC) vč. tvarovek a montáže</t>
  </si>
  <si>
    <t>721173401</t>
  </si>
  <si>
    <t>Potrubí kanalizační z PVC SN 4 svodné DN 110</t>
  </si>
  <si>
    <t>-484044404</t>
  </si>
  <si>
    <t>Potrubí z trub PVC SN4 svodné (ležaté) DN 110</t>
  </si>
  <si>
    <t>5*1,1 'Přepočtené koeficientem množství</t>
  </si>
  <si>
    <t>721173402</t>
  </si>
  <si>
    <t>Potrubí kanalizační z PVC SN 4 svodné DN 125</t>
  </si>
  <si>
    <t>-449288940</t>
  </si>
  <si>
    <t>Potrubí z trub PVC SN4 svodné (ležaté) DN 125</t>
  </si>
  <si>
    <t>35*1,1 'Přepočtené koeficientem množství</t>
  </si>
  <si>
    <t>721173403</t>
  </si>
  <si>
    <t>Potrubí kanalizační z PVC SN 4 svodné DN 160</t>
  </si>
  <si>
    <t>-1134623289</t>
  </si>
  <si>
    <t>Potrubí z trub PVC SN4 svodné (ležaté) DN 160</t>
  </si>
  <si>
    <t>30*1,1 'Přepočtené koeficientem množství</t>
  </si>
  <si>
    <t>721174024</t>
  </si>
  <si>
    <t>Potrubí kanalizační z PP odpadní DN 75</t>
  </si>
  <si>
    <t>1988575265</t>
  </si>
  <si>
    <t>Potrubí z trub polypropylenových odpadní (svislé) DN 75</t>
  </si>
  <si>
    <t>15*1,1 'Přepočtené koeficientem množství</t>
  </si>
  <si>
    <t>721174025</t>
  </si>
  <si>
    <t>Potrubí kanalizační z PP odpadní DN 110</t>
  </si>
  <si>
    <t>194459907</t>
  </si>
  <si>
    <t>Potrubí z trub polypropylenových odpadní (svislé) DN 110</t>
  </si>
  <si>
    <t>721174026</t>
  </si>
  <si>
    <t>Potrubí kanalizační z PP odpadní DN 125</t>
  </si>
  <si>
    <t>517645617</t>
  </si>
  <si>
    <t>Potrubí z trub polypropylenových odpadní (svislé) DN 125</t>
  </si>
  <si>
    <t>8*1,1 'Přepočtené koeficientem množství</t>
  </si>
  <si>
    <t>721174042</t>
  </si>
  <si>
    <t>Potrubí kanalizační z PP připojovací DN 40</t>
  </si>
  <si>
    <t>728032298</t>
  </si>
  <si>
    <t>Potrubí z trub polypropylenových připojovací DN 40</t>
  </si>
  <si>
    <t>50*1,1 'Přepočtené koeficientem množství</t>
  </si>
  <si>
    <t>721174043</t>
  </si>
  <si>
    <t>Potrubí kanalizační z PP připojovací DN 50</t>
  </si>
  <si>
    <t>-1472941723</t>
  </si>
  <si>
    <t>Potrubí z trub polypropylenových připojovací DN 50</t>
  </si>
  <si>
    <t>721174045</t>
  </si>
  <si>
    <t>Potrubí kanalizační z PP připojovací DN 110</t>
  </si>
  <si>
    <t>-737052427</t>
  </si>
  <si>
    <t>Potrubí z trub polypropylenových připojovací DN 110</t>
  </si>
  <si>
    <t>12*1,1 'Přepočtené koeficientem množství</t>
  </si>
  <si>
    <t>721194105</t>
  </si>
  <si>
    <t>Vyvedení a upevnění odpadních výpustek DN 50</t>
  </si>
  <si>
    <t>572434349</t>
  </si>
  <si>
    <t>Vyměření přípojek na potrubí vyvedení a upevnění odpadních výpustek DN 50</t>
  </si>
  <si>
    <t>721194109</t>
  </si>
  <si>
    <t>Vyvedení a upevnění odpadních výpustek DN 100</t>
  </si>
  <si>
    <t>1263192865</t>
  </si>
  <si>
    <t>Vyměření přípojek na potrubí vyvedení a upevnění odpadních výpustek DN 100</t>
  </si>
  <si>
    <t>721.2</t>
  </si>
  <si>
    <t>Zařizovací předměty vč. příslušenství a montáže</t>
  </si>
  <si>
    <t>725112015</t>
  </si>
  <si>
    <t>Klozet keramický dětský standardní samostatně stojící s hlubokým splachováním odpad svislý</t>
  </si>
  <si>
    <t>-358534371</t>
  </si>
  <si>
    <t>WCd - Zařízení záchodů klozety keramické standardní samostatně stojící dětské s hlubokým splachováním odpad svislý</t>
  </si>
  <si>
    <t>725112022</t>
  </si>
  <si>
    <t>Klozet keramický závěsný na nosné stěny s hlubokým splachováním odpad vodorovný</t>
  </si>
  <si>
    <t>-1962602469</t>
  </si>
  <si>
    <t>WC - Zařízení záchodů klozety keramické závěsné na nosné stěny s hlubokým splachováním odpad vodorovný</t>
  </si>
  <si>
    <t>725121525</t>
  </si>
  <si>
    <t>Pisoárový záchodek automatický s radarovým senzorem</t>
  </si>
  <si>
    <t>-1968754511</t>
  </si>
  <si>
    <t>P - Pisoárové záchodky keramické automatické s radarovým senzorem</t>
  </si>
  <si>
    <t>725211601</t>
  </si>
  <si>
    <t>Umyvadlo keramické bílé šířky 500 mm bez krytu na sifon připevněné na stěnu šrouby</t>
  </si>
  <si>
    <t>753290417</t>
  </si>
  <si>
    <t>U - Umyvadla keramická bílá bez výtokových armatur připevněná na stěnu šrouby bez sloupu nebo krytu na sifon s přepadem 500x400 mm</t>
  </si>
  <si>
    <t>72521D001</t>
  </si>
  <si>
    <t>U1 - Umyvadla keramická bílá bez výtokových armatur připevněná na stěnu šrouby bez sloupu nebo krytu na sifon bez přepadu 800x450 mm</t>
  </si>
  <si>
    <t>-86923821</t>
  </si>
  <si>
    <t>72521D002</t>
  </si>
  <si>
    <t>U2 - Umyvadla rohová keramická bílá bez výtokových armatur připevněná na stěnu šrouby bez sloupu nebo krytu na sifon s přepadem 450 x 460 mm</t>
  </si>
  <si>
    <t>129129505</t>
  </si>
  <si>
    <t>72521D003</t>
  </si>
  <si>
    <t xml:space="preserve">Ud - Umyvadla keramická bílá bez výtokových armatur připevněná na stěnu šrouby bez sloupu nebo krytu na sifon s přepadem 360 x 280 mm </t>
  </si>
  <si>
    <t>-1300286271</t>
  </si>
  <si>
    <t>725241111</t>
  </si>
  <si>
    <t>Vanička sprchová akrylátová čtvercová 800x800 mm</t>
  </si>
  <si>
    <t>189990120</t>
  </si>
  <si>
    <t>Sv1 - Sprchové vaničky čtvercové 800x800 mm</t>
  </si>
  <si>
    <t>725241D01</t>
  </si>
  <si>
    <t>Sprchové vaničky čtvercové 650x650 mm</t>
  </si>
  <si>
    <t>-870045562</t>
  </si>
  <si>
    <t>Sv2 - Sprchové vaničky čtvercové 650x650 mm</t>
  </si>
  <si>
    <t>725244652</t>
  </si>
  <si>
    <t>Zástěna sprchová rohová polorámová skleněná tl. 6 mm dveře otvíravé dvoukřídlové vstup z rohu na vaničku 800x800 mm</t>
  </si>
  <si>
    <t>169929245</t>
  </si>
  <si>
    <t>Sv1 - Sprchové dveře a zástěny zástěny sprchové rohové čtvercové/obdélníkové polorámové skleněné tl. 6 mm dveře otvíravé dvoukřídlové, vstup z rohu, na vaničku 800x800 mm</t>
  </si>
  <si>
    <t>725244D001</t>
  </si>
  <si>
    <t>Sv2 - Sprchové dveře do niky šířky 650 mm výšky 1950 mm s ALU rámem s tvrzeným bezpečnostním sklem</t>
  </si>
  <si>
    <t>-350063822</t>
  </si>
  <si>
    <t>725331111</t>
  </si>
  <si>
    <t>Výlevka bez výtokových armatur keramická se sklopnou plastovou mřížkou 500 mm</t>
  </si>
  <si>
    <t>1835553895</t>
  </si>
  <si>
    <t>Vy - Výlevky bez výtokových armatur a splachovací nádrže keramické se sklopnou plastovou mřížkou 425 mm</t>
  </si>
  <si>
    <t>726131041</t>
  </si>
  <si>
    <t>Instalační předstěna - klozet závěsný v 1120 mm s ovládáním zepředu do lehkých stěn s kovovou kcí</t>
  </si>
  <si>
    <t>-1941597308</t>
  </si>
  <si>
    <t>Předstěnové instalační systémy do lehkých stěn s kovovou konstrukcí pro závěsné klozety ovládání zepředu, stavební výšky 1120 mm</t>
  </si>
  <si>
    <t>721.3</t>
  </si>
  <si>
    <t>Odpadní soupravy a zápachové uzávěrky vč. příslušenství a montáže</t>
  </si>
  <si>
    <t>7212265D01</t>
  </si>
  <si>
    <t>U - Zápachová uzávěrka DN40x5/4" pro umyvadla se zpětným uzávěrem,s krycí růžicí odtoku</t>
  </si>
  <si>
    <t>1938893729</t>
  </si>
  <si>
    <t>7212265D02</t>
  </si>
  <si>
    <t>Sv - Zápachová uzávěrka DN40/5O s vodorovným odtokem, pro vany sprchových koutů s odpadním ventilem 6/4” a zátkou, s kulovým kloubem na odtoku (otáčivý 280°, 10° sklopný), sítko na nečistoty</t>
  </si>
  <si>
    <t>-2060870903</t>
  </si>
  <si>
    <t>7212265D03</t>
  </si>
  <si>
    <t>Vtok DN32 (nálevka) se zápachovou uzávěrkou a s přídavným uzávěrem proti zápachu pro suchý stav (kulička)</t>
  </si>
  <si>
    <t>-1111601146</t>
  </si>
  <si>
    <t>7212265D04</t>
  </si>
  <si>
    <t>Kanalizační přivzdušňovací ventil DN40 s adaptérem DN32/50</t>
  </si>
  <si>
    <t>738569716</t>
  </si>
  <si>
    <t>7212265D05</t>
  </si>
  <si>
    <t>Kanalizační přivzdušňovací ventil DN50/75/110 s dvojitou izolační stěnou</t>
  </si>
  <si>
    <t>2062764924</t>
  </si>
  <si>
    <t>7212265D06</t>
  </si>
  <si>
    <t>Kanalizační přivzdušňovací ventil DN110 s dvojitou izolační stěnou</t>
  </si>
  <si>
    <t>-557181308</t>
  </si>
  <si>
    <t>7212265D07</t>
  </si>
  <si>
    <t>U - Umyvadlový CLICK/CLACK 5/4" uzávěr celokovový s přepadem a velkou bílou zátkou</t>
  </si>
  <si>
    <t>-87519559</t>
  </si>
  <si>
    <t>721.4</t>
  </si>
  <si>
    <t>Ostatní náklady - Kanalizace</t>
  </si>
  <si>
    <t>ONK1</t>
  </si>
  <si>
    <t>%</t>
  </si>
  <si>
    <t>-408109264</t>
  </si>
  <si>
    <t>ONK2</t>
  </si>
  <si>
    <t>Spojovací a kotevní materiál</t>
  </si>
  <si>
    <t>106041823</t>
  </si>
  <si>
    <t>ONK3</t>
  </si>
  <si>
    <t>-2027419356</t>
  </si>
  <si>
    <t>ONK4</t>
  </si>
  <si>
    <t>Tlaková zkouška kanalizace</t>
  </si>
  <si>
    <t>669288159</t>
  </si>
  <si>
    <t>ONK5</t>
  </si>
  <si>
    <t>Zemní práce pro uložení potrubí vč. opravy podlahy (šířka rýhy 800 mm hl. 1,5 -2,5 m)</t>
  </si>
  <si>
    <t>1383024707</t>
  </si>
  <si>
    <t>ONK6</t>
  </si>
  <si>
    <t>Napojení na stávající revizní šachtu</t>
  </si>
  <si>
    <t>1559927773</t>
  </si>
  <si>
    <t>38</t>
  </si>
  <si>
    <t>ONK7</t>
  </si>
  <si>
    <t>Dokumentace skutečného provedení stavby</t>
  </si>
  <si>
    <t>-681183342</t>
  </si>
  <si>
    <t>39</t>
  </si>
  <si>
    <t>ONK8</t>
  </si>
  <si>
    <t>Písek pro obsyp a podsyp potrubí v zemi</t>
  </si>
  <si>
    <t>109584394</t>
  </si>
  <si>
    <t>722</t>
  </si>
  <si>
    <t>Zdravotechnika - vnitřní vodovod</t>
  </si>
  <si>
    <t>722.1</t>
  </si>
  <si>
    <t>Potrubí PPR a potrubí ocelové vč. montáže a tvarovek</t>
  </si>
  <si>
    <t>40</t>
  </si>
  <si>
    <t>722174002</t>
  </si>
  <si>
    <t>Potrubí vodovodní plastové PPR svar polyfuze PN 16 D 20 x 2,8 mm</t>
  </si>
  <si>
    <t>871014319</t>
  </si>
  <si>
    <t>Potrubí z plastových trubek z polypropylenu (PPR) svařovaných polyfuzně PN 16 (SDR 7,4) D 20 x 2,8</t>
  </si>
  <si>
    <t>45*1,1 'Přepočtené koeficientem množství</t>
  </si>
  <si>
    <t>41</t>
  </si>
  <si>
    <t>722174003</t>
  </si>
  <si>
    <t>Potrubí vodovodní plastové PPR svar polyfuze PN 16 D 25 x 3,5 mm</t>
  </si>
  <si>
    <t>2131153563</t>
  </si>
  <si>
    <t>Potrubí z plastových trubek z polypropylenu (PPR) svařovaných polyfuzně PN 16 (SDR 7,4) D 25 x 3,5</t>
  </si>
  <si>
    <t>42</t>
  </si>
  <si>
    <t>722174004</t>
  </si>
  <si>
    <t>Potrubí vodovodní plastové PPR svar polyfuze PN 16 D 32 x 4,4 mm</t>
  </si>
  <si>
    <t>1518898170</t>
  </si>
  <si>
    <t>Potrubí z plastových trubek z polypropylenu (PPR) svařovaných polyfuzně PN 16 (SDR 7,4) D 32 x 4,4</t>
  </si>
  <si>
    <t>25*1,1 'Přepočtené koeficientem množství</t>
  </si>
  <si>
    <t>43</t>
  </si>
  <si>
    <t>722174006</t>
  </si>
  <si>
    <t>Potrubí vodovodní plastové PPR svar polyfuze PN 16 D 50 x 6,9 mm</t>
  </si>
  <si>
    <t>1374826375</t>
  </si>
  <si>
    <t>Potrubí z plastových trubek z polypropylenu (PPR) svařovaných polyfuzně PN 16 (SDR 7,4) D 50 x 6,9</t>
  </si>
  <si>
    <t>10*1,1 'Přepočtené koeficientem množství</t>
  </si>
  <si>
    <t>44</t>
  </si>
  <si>
    <t>722174022</t>
  </si>
  <si>
    <t>Potrubí vodovodní plastové PPR svar polyfuze PN 20 D 20 x 3,4 mm</t>
  </si>
  <si>
    <t>-1272555990</t>
  </si>
  <si>
    <t>Potrubí z plastových trubek z polypropylenu (PPR) svařovaných polyfuzně PN 20 (SDR 6) D 20 x 3,4</t>
  </si>
  <si>
    <t>90*1,1 'Přepočtené koeficientem množství</t>
  </si>
  <si>
    <t>45</t>
  </si>
  <si>
    <t>722174023</t>
  </si>
  <si>
    <t>Potrubí vodovodní plastové PPR svar polyfuze PN 20 D 25 x 4,2 mm</t>
  </si>
  <si>
    <t>-1486837209</t>
  </si>
  <si>
    <t>Potrubí z plastových trubek z polypropylenu (PPR) svařovaných polyfuzně PN 20 (SDR 6) D 25 x 4,2</t>
  </si>
  <si>
    <t>40*1,1 'Přepočtené koeficientem množství</t>
  </si>
  <si>
    <t>722174024</t>
  </si>
  <si>
    <t>Potrubí vodovodní plastové PPR svar polyfuze PN 20 D 32 x5,4 mm</t>
  </si>
  <si>
    <t>750881669</t>
  </si>
  <si>
    <t>Potrubí z plastových trubek z polypropylenu (PPR) svařovaných polyfuzně PN 20 (SDR 6) D 32 x 5,4</t>
  </si>
  <si>
    <t>72217402.R.6</t>
  </si>
  <si>
    <t>Potrubí vodovodní plastové PPR svar polyfuze PN 20 D 50 x 8,4 mm</t>
  </si>
  <si>
    <t>-1927768065</t>
  </si>
  <si>
    <t>Potrubí z plastových trubek z polypropylenu (PPR) svařovaných polyfuzně PN 20 (SDR 6) D 50 x 8,3</t>
  </si>
  <si>
    <t>72229003D</t>
  </si>
  <si>
    <t>Vyvedení vodovodních výpustek</t>
  </si>
  <si>
    <t>249953002</t>
  </si>
  <si>
    <t>73311110.R.1</t>
  </si>
  <si>
    <t>Potrubí ocelové pozinkované závitové bezešvé běžné nízkotlaké DN 25</t>
  </si>
  <si>
    <t>-797401736</t>
  </si>
  <si>
    <t>73311110.R.2</t>
  </si>
  <si>
    <t>Potrubí ocelové pozinkované závitové bezešvé běžné nízkotlaké DN 32</t>
  </si>
  <si>
    <t>1026627200</t>
  </si>
  <si>
    <t>722.1.1</t>
  </si>
  <si>
    <t>Izolace potrubí vč. dodávky, montáže a příslušenství</t>
  </si>
  <si>
    <t>722181231</t>
  </si>
  <si>
    <t>Ochrana vodovodního potrubí přilepenými termoizolačními trubicemi z PE tl do 13 mm DN do 22 mm</t>
  </si>
  <si>
    <t>-449116</t>
  </si>
  <si>
    <t xml:space="preserve">Ochrana potrubí  termoizolačními trubicemi z pěnového polyetylenu PE přilepenými v příčných a podélných spojích, tloušťky izolace přes 9 do 13 mm, vnitřního průměru izolace DN do 22 mm</t>
  </si>
  <si>
    <t>722181232</t>
  </si>
  <si>
    <t>Ochrana vodovodního potrubí přilepenými termoizolačními trubicemi z PE tl do 13 mm DN do 45 mm</t>
  </si>
  <si>
    <t>-1215240387</t>
  </si>
  <si>
    <t xml:space="preserve">Ochrana potrubí  termoizolačními trubicemi z pěnového polyetylenu PE přilepenými v příčných a podélných spojích, tloušťky izolace přes 9 do 13 mm, vnitřního průměru izolace DN přes 22 do 45 mm</t>
  </si>
  <si>
    <t>722181233</t>
  </si>
  <si>
    <t>Ochrana vodovodního potrubí přilepenými termoizolačními trubicemi z PE tl do 13 mm DN do 63 mm</t>
  </si>
  <si>
    <t>-760325863</t>
  </si>
  <si>
    <t xml:space="preserve">Ochrana potrubí  termoizolačními trubicemi z pěnového polyetylenu PE přilepenými v příčných a podélných spojích, tloušťky izolace přes 9 do 13 mm, vnitřního průměru izolace DN přes 45 do 63 mm</t>
  </si>
  <si>
    <t>722.2</t>
  </si>
  <si>
    <t>Baterie vč. montáže a příslušenství</t>
  </si>
  <si>
    <t>725821331</t>
  </si>
  <si>
    <t>Baterie dřezová stojánková klasická s otáčivým kulatým ústím a délkou ramínka 200 mm</t>
  </si>
  <si>
    <t>-150656481</t>
  </si>
  <si>
    <t>Baterie výlevkové stojánkové klasické s otáčivým ústím a délkou ramínka 200 mm</t>
  </si>
  <si>
    <t>725822611</t>
  </si>
  <si>
    <t>Baterie umyvadlová stojánková páková bez výpusti</t>
  </si>
  <si>
    <t>1156204735</t>
  </si>
  <si>
    <t>Baterie umyvadlové stojánkové pákové bez výpusti</t>
  </si>
  <si>
    <t>725841312</t>
  </si>
  <si>
    <t>Baterie sprchová nástěnná páková</t>
  </si>
  <si>
    <t>422794440</t>
  </si>
  <si>
    <t>Baterie sprchové nástěnné pákové</t>
  </si>
  <si>
    <t>722.3</t>
  </si>
  <si>
    <t>Armatury vč. montáže a příslušenství</t>
  </si>
  <si>
    <t>722224115</t>
  </si>
  <si>
    <t>Kohout plnicí nebo vypouštěcí G 1/2 PN 10 s jedním závitem</t>
  </si>
  <si>
    <t>1294892750</t>
  </si>
  <si>
    <t>Armatury s jedním závitem kohouty plnicí a vypouštěcí PN 10 G 1/2</t>
  </si>
  <si>
    <t>722231076</t>
  </si>
  <si>
    <t>Ventil zpětný mosazný G 6/4 PN 10 do 110°C se dvěma závity</t>
  </si>
  <si>
    <t>-1932005026</t>
  </si>
  <si>
    <t>Armatury se dvěma závity ventily zpětné mosazné PN 10 do 110°C G 6/4</t>
  </si>
  <si>
    <t>722232044</t>
  </si>
  <si>
    <t>Kohout kulový přímý G 3/4 PN 42 do 185°C vnitřní závit</t>
  </si>
  <si>
    <t>-638369511</t>
  </si>
  <si>
    <t>Armatury se dvěma závity kulové kohouty PN 42 do 185 °C přímé vnitřní závit G 3/4</t>
  </si>
  <si>
    <t>722232047</t>
  </si>
  <si>
    <t>Kohout kulový přímý G 6/4 PN 42 do 185°C vnitřní závit</t>
  </si>
  <si>
    <t>-50063424</t>
  </si>
  <si>
    <t>Armatury se dvěma závity kulové kohouty PN 42 do 185 °C přímé vnitřní závit G 6/4</t>
  </si>
  <si>
    <t>72223D001</t>
  </si>
  <si>
    <t>Armatury se dvěma závity kulové kohouty s filtrem PN 16 do 100°C přímé vnitřní závit G 3/4</t>
  </si>
  <si>
    <t>154878568</t>
  </si>
  <si>
    <t>72223D002</t>
  </si>
  <si>
    <t>Ventil skupinový termoskopický pro směšování vody v systému TUV DN20</t>
  </si>
  <si>
    <t>-315804471</t>
  </si>
  <si>
    <t>72223D003</t>
  </si>
  <si>
    <t>Ventil nezámrzný DN15 (1/2'') délka 150-450 mm</t>
  </si>
  <si>
    <t>-539653254</t>
  </si>
  <si>
    <t>72223D004</t>
  </si>
  <si>
    <t>Potrubní oddělovač DN32</t>
  </si>
  <si>
    <t>-1942451610</t>
  </si>
  <si>
    <t>722254115</t>
  </si>
  <si>
    <t>Hydrantová skříň vnitřní s výzbrojí D 25 polyesterová hadice</t>
  </si>
  <si>
    <t>1955156071</t>
  </si>
  <si>
    <t xml:space="preserve">Požární příslušenství a armatury  hydrantové skříně vnitřní s výzbrojí D 25 (polyesterová hadice)</t>
  </si>
  <si>
    <t>722262303</t>
  </si>
  <si>
    <t>Vodoměr závitový vícevtokový mokroběžný do 40°C G 2 x 200 mm Qn 10 m3/h vertikální</t>
  </si>
  <si>
    <t>-2099136400</t>
  </si>
  <si>
    <t>Vodoměry pro vodu do 40°C závitové vertikální vícevtokové mokroběžné G 2 x 200 mm Qn 10</t>
  </si>
  <si>
    <t>725813111</t>
  </si>
  <si>
    <t>Ventil rohový bez připojovací trubičky nebo flexi hadičky G 1/2</t>
  </si>
  <si>
    <t>1244172562</t>
  </si>
  <si>
    <t>Ventily rohové bez připojovací trubičky nebo flexi hadičky G 1/2</t>
  </si>
  <si>
    <t>722.4</t>
  </si>
  <si>
    <t>Ostatní náklady - vodovod</t>
  </si>
  <si>
    <t>ONV1</t>
  </si>
  <si>
    <t>Tlaková zkouška a dezinfekce potrubí</t>
  </si>
  <si>
    <t>-2056113926</t>
  </si>
  <si>
    <t>ONV2</t>
  </si>
  <si>
    <t>-885158825</t>
  </si>
  <si>
    <t>ONV3</t>
  </si>
  <si>
    <t>1953181889</t>
  </si>
  <si>
    <t>ONV4</t>
  </si>
  <si>
    <t>-1098207050</t>
  </si>
  <si>
    <t>ONV6</t>
  </si>
  <si>
    <t>Napojení na stávající potrubí vodovodu</t>
  </si>
  <si>
    <t>-1830146840</t>
  </si>
  <si>
    <t>ONV7</t>
  </si>
  <si>
    <t>revize hydrant</t>
  </si>
  <si>
    <t>1112850609</t>
  </si>
  <si>
    <t>ONV8</t>
  </si>
  <si>
    <t>rozbor vody</t>
  </si>
  <si>
    <t>-244519197</t>
  </si>
  <si>
    <t>D.1.4.G - Elektroinstalace</t>
  </si>
  <si>
    <t>07 - Vedlejší náklady</t>
  </si>
  <si>
    <t>HSV - HSV</t>
  </si>
  <si>
    <t xml:space="preserve">    01 - Svítidla vč. zdrojů, poplatků a příslušenství</t>
  </si>
  <si>
    <t xml:space="preserve">    02 - Ovládání osvětlení</t>
  </si>
  <si>
    <t xml:space="preserve">    03 - Zásuvky</t>
  </si>
  <si>
    <t xml:space="preserve">    04 - Ostatní</t>
  </si>
  <si>
    <t xml:space="preserve">    05 - Kabely</t>
  </si>
  <si>
    <t xml:space="preserve">    06 - Rozvaděče</t>
  </si>
  <si>
    <t xml:space="preserve">      R1 - Rozvaděč RH1</t>
  </si>
  <si>
    <t xml:space="preserve">      R2,3,4 - Rozvaděč R2,3,4</t>
  </si>
  <si>
    <t xml:space="preserve">      RB - Rozvaděč R1</t>
  </si>
  <si>
    <t xml:space="preserve">      Rvzt - Rozvaděč Rvzt</t>
  </si>
  <si>
    <t xml:space="preserve">    08 - Hromosvody a zemniče</t>
  </si>
  <si>
    <t>07</t>
  </si>
  <si>
    <t>Vedlejší náklady</t>
  </si>
  <si>
    <t>071</t>
  </si>
  <si>
    <t>Stavební přípomoci, drážkování, začištění</t>
  </si>
  <si>
    <t>1519589577</t>
  </si>
  <si>
    <t>072</t>
  </si>
  <si>
    <t>Nosný materiál</t>
  </si>
  <si>
    <t>421778759</t>
  </si>
  <si>
    <t>005231010R</t>
  </si>
  <si>
    <t>Revize elektroinstalace</t>
  </si>
  <si>
    <t>-471991417</t>
  </si>
  <si>
    <t>741810001</t>
  </si>
  <si>
    <t>Celková prohlídka elektrického rozvodu a zařízení do 100 000,- Kč</t>
  </si>
  <si>
    <t>1824687671</t>
  </si>
  <si>
    <t>Zkoušky a prohlídky elektrických rozvodů a zařízení celková prohlídka a vyhotovení revizní zprávy pro objem montážních prací do 100 tis. Kč</t>
  </si>
  <si>
    <t>141</t>
  </si>
  <si>
    <t xml:space="preserve">Přirážka za podružný materiál  M 21, M 22</t>
  </si>
  <si>
    <t>741784865</t>
  </si>
  <si>
    <t>142</t>
  </si>
  <si>
    <t>Přirážka za prořez kabelů</t>
  </si>
  <si>
    <t>-951426687</t>
  </si>
  <si>
    <t>900</t>
  </si>
  <si>
    <t xml:space="preserve">HZS  - revize hromosvodu</t>
  </si>
  <si>
    <t>h</t>
  </si>
  <si>
    <t>-1376683283</t>
  </si>
  <si>
    <t>900.1</t>
  </si>
  <si>
    <t>HZS Práce v tarifní třídě 5 (např. tesař)</t>
  </si>
  <si>
    <t>-230650391</t>
  </si>
  <si>
    <t>998741102</t>
  </si>
  <si>
    <t>Přesun hmot tonážní pro silnoproud v objektech v do 12 m</t>
  </si>
  <si>
    <t>107946221</t>
  </si>
  <si>
    <t>Přesun hmot pro silnoproud stanovený z hmotnosti přesunovaného materiálu vodorovná dopravní vzdálenost do 50 m v objektech výšky přes 6 do 12 m</t>
  </si>
  <si>
    <t>01</t>
  </si>
  <si>
    <t>Svítidla vč. zdrojů, poplatků a příslušenství</t>
  </si>
  <si>
    <t>741130001</t>
  </si>
  <si>
    <t>Ukončení vodič izolovaný do 2,5mm2 v rozváděči nebo na přístroji</t>
  </si>
  <si>
    <t>-466570987</t>
  </si>
  <si>
    <t>Ukončení vodičů izolovaných s označením a zapojením v rozváděči nebo na přístroji, průřezu žíly do 2,5 mm2</t>
  </si>
  <si>
    <t>011</t>
  </si>
  <si>
    <t>Vývod pro nástěnné svítidlo</t>
  </si>
  <si>
    <t>677594431</t>
  </si>
  <si>
    <t>012</t>
  </si>
  <si>
    <t>Vývod pro stropní svítidlo</t>
  </si>
  <si>
    <t>1948783561</t>
  </si>
  <si>
    <t>013</t>
  </si>
  <si>
    <t>Vývod pro svítidlo do koupelny</t>
  </si>
  <si>
    <t>-1590214606</t>
  </si>
  <si>
    <t>t1</t>
  </si>
  <si>
    <t>Zákonný recyklační poplatek - svítidla</t>
  </si>
  <si>
    <t>-2075769114</t>
  </si>
  <si>
    <t>741372012</t>
  </si>
  <si>
    <t>Montáž svítidlo LED bytové přisazené nástěnné reflektorové bez čidla</t>
  </si>
  <si>
    <t>-1265830035</t>
  </si>
  <si>
    <t>Montáž svítidel LED se zapojením vodičů bytových nebo společenských místností přisazených nástěnných reflektorových bez pohybového čidla</t>
  </si>
  <si>
    <t>LED svítidlo přisazené 4898 lm, 36W, IP66, 4000K</t>
  </si>
  <si>
    <t>-33423393</t>
  </si>
  <si>
    <t>LED svítidlo přisazené 4555 lm, 42W, IP40, 4000K</t>
  </si>
  <si>
    <t>LED svítidlo přisazené 3920 lm, 29W, IP66, 4000K</t>
  </si>
  <si>
    <t>-2064632791</t>
  </si>
  <si>
    <t>LED svítidlo přisazené 2275lm, 21W, IP40, 4000K</t>
  </si>
  <si>
    <t>-545196798</t>
  </si>
  <si>
    <t>LED svítidlo přisazené 1965 lm, 17W, IP40, 4000K</t>
  </si>
  <si>
    <t>-1372555345</t>
  </si>
  <si>
    <t>LED svítidlo přisazené 1507 lm, 16,7W, IP44, 4000K</t>
  </si>
  <si>
    <t>-1948241535</t>
  </si>
  <si>
    <t>LED svítidlo přisazené 2956 lm, 31,9W, IP44, 4000K</t>
  </si>
  <si>
    <t>-43116768</t>
  </si>
  <si>
    <t>LED svítidlo přisazené 880 lm, 12W, IP44, 4000K</t>
  </si>
  <si>
    <t>629168812</t>
  </si>
  <si>
    <t>LED svítidlo přisazené 3400 lm, 30 W, IP66, 4000K</t>
  </si>
  <si>
    <t>2009014990</t>
  </si>
  <si>
    <t>NO</t>
  </si>
  <si>
    <t>NOUZOVÉ SVÍTIDLO LED PŘISAZENÉ napr.BASET-I-SAN-109-1h, netrvalé, 9W/2G7, 78 lm, IP66</t>
  </si>
  <si>
    <t>146372583</t>
  </si>
  <si>
    <t>741820102</t>
  </si>
  <si>
    <t>Měření intenzity osvětlení</t>
  </si>
  <si>
    <t>415080374</t>
  </si>
  <si>
    <t>Měření osvětlovacího zařízení intenzity osvětlení na pracovišti do 50 svítidel</t>
  </si>
  <si>
    <t>02</t>
  </si>
  <si>
    <t>Ovládání osvětlení</t>
  </si>
  <si>
    <t>741310031</t>
  </si>
  <si>
    <t>Montáž vypínač nástěnný 1-jednopólový prostředí venkovní/mokré</t>
  </si>
  <si>
    <t>440167359</t>
  </si>
  <si>
    <t>Montáž spínačů jedno nebo dvoupólových nástěnných se zapojením vodičů, pro prostředí venkovní nebo mokré vypínačů, řazení 1-jednopólových</t>
  </si>
  <si>
    <t>023</t>
  </si>
  <si>
    <t>Čidlo pohybu stropní</t>
  </si>
  <si>
    <t>-1419935638</t>
  </si>
  <si>
    <t>021</t>
  </si>
  <si>
    <t>Čidlo pohybu na stěnu</t>
  </si>
  <si>
    <t>1919009889</t>
  </si>
  <si>
    <t>34535512</t>
  </si>
  <si>
    <t>spínač jednopólový 10A bílý</t>
  </si>
  <si>
    <t>CS ÚRS 2020 01</t>
  </si>
  <si>
    <t>-1417802132</t>
  </si>
  <si>
    <t>3453551254</t>
  </si>
  <si>
    <t>-1613901100</t>
  </si>
  <si>
    <t>spínač jednopólový 10A bílý IP54</t>
  </si>
  <si>
    <t>022</t>
  </si>
  <si>
    <t>Soumrakový spínač na DIN a fotosenzor</t>
  </si>
  <si>
    <t>1883247432</t>
  </si>
  <si>
    <t>741310032</t>
  </si>
  <si>
    <t>Montáž vypínač nástěnný 2-dvoupólový prostředí venkovní/mokré</t>
  </si>
  <si>
    <t>1035793326</t>
  </si>
  <si>
    <t>Montáž spínačů jedno nebo dvoupólových nástěnných se zapojením vodičů, pro prostředí venkovní nebo mokré vypínačů, řazení 2-dvoupólových</t>
  </si>
  <si>
    <t>34535573</t>
  </si>
  <si>
    <t>spínač řazení 5 10A bílý</t>
  </si>
  <si>
    <t>896774297</t>
  </si>
  <si>
    <t>03</t>
  </si>
  <si>
    <t>Zásuvky</t>
  </si>
  <si>
    <t>741313001</t>
  </si>
  <si>
    <t>Montáž zásuvka (polo)zapuštěná bezšroubové připojení 2P+PE se zapojením vodičů</t>
  </si>
  <si>
    <t>-296507749</t>
  </si>
  <si>
    <t>Montáž zásuvek domovních se zapojením vodičů bezšroubové připojení polozapuštěných nebo zapuštěných 10/16 A, provedení 2P + PE</t>
  </si>
  <si>
    <t>ABB.0002472.URS</t>
  </si>
  <si>
    <t>zásuvka 1násobná 16A Swing bílý</t>
  </si>
  <si>
    <t>-130484932</t>
  </si>
  <si>
    <t>34551485</t>
  </si>
  <si>
    <t>zásuvka krytá pro vlhké prostředí 5518-3929 S šedá 1x DIN.IP44</t>
  </si>
  <si>
    <t>131538587</t>
  </si>
  <si>
    <t>741313052</t>
  </si>
  <si>
    <t>Montáž zásuvka nástěnná šroubové připojení 3P+N+PE se zapojením vodičů</t>
  </si>
  <si>
    <t>-1530619368</t>
  </si>
  <si>
    <t>Montáž zásuvek domovních se zapojením vodičů šroubové připojení nástěnných do 25 A, provedení 3P + N + PE</t>
  </si>
  <si>
    <t>35811253</t>
  </si>
  <si>
    <t>zásuvka nástěnná 32A 400V 4pólová</t>
  </si>
  <si>
    <t>1235875180</t>
  </si>
  <si>
    <t>04</t>
  </si>
  <si>
    <t>Ostatní</t>
  </si>
  <si>
    <t>21219D001</t>
  </si>
  <si>
    <t>Ukončení vývodu 230V</t>
  </si>
  <si>
    <t>1778855507</t>
  </si>
  <si>
    <t>041</t>
  </si>
  <si>
    <t>Ukončení vývodu 400V</t>
  </si>
  <si>
    <t>KS</t>
  </si>
  <si>
    <t>-535510560</t>
  </si>
  <si>
    <t>210 D 004T001</t>
  </si>
  <si>
    <t>Tlačítko STOP</t>
  </si>
  <si>
    <t>-646869611</t>
  </si>
  <si>
    <t>741130115</t>
  </si>
  <si>
    <t>Ukončení šňůra 3x0,35 až 4 mm2 se zapojením</t>
  </si>
  <si>
    <t>-1094457899</t>
  </si>
  <si>
    <t>Ukončení šnůř se zapojením počtu a průřezu žil 3x0,35 až 4 mm2</t>
  </si>
  <si>
    <t>05</t>
  </si>
  <si>
    <t>Kabely</t>
  </si>
  <si>
    <t>460150063</t>
  </si>
  <si>
    <t>Hloubení kabelových zapažených i nezapažených rýh ručně š 40 cm, hl 80 cm, v hornině tř 3</t>
  </si>
  <si>
    <t>-1351262441</t>
  </si>
  <si>
    <t>Hloubení zapažených i nezapažených kabelových rýh ručně včetně urovnání dna s přemístěním výkopku do vzdálenosti 3 m od okraje jámy nebo naložením na dopravní prostředek šířky 40 cm, hloubky 80 cm, v hornině třídy 3</t>
  </si>
  <si>
    <t>741120401</t>
  </si>
  <si>
    <t>Montáž vodič Cu izolovaný drátovací plný žíla 0,35-6 mm2 v rozváděči (CY)</t>
  </si>
  <si>
    <t>-1122595473</t>
  </si>
  <si>
    <t>Montáž vodičů izolovaných měděných drátovacích bez ukončení v rozváděčích plných (CY), průřezu žily 0,35 až 6 mm2</t>
  </si>
  <si>
    <t>34140844</t>
  </si>
  <si>
    <t>vodič izolovaný s Cu jádrem 6mm2</t>
  </si>
  <si>
    <t>-2005368413</t>
  </si>
  <si>
    <t>741120405</t>
  </si>
  <si>
    <t>Montáž vodič Cu izolovaný drátovací plný žíla 25-35 mm2 v rozváděči (CY)</t>
  </si>
  <si>
    <t>-1108946792</t>
  </si>
  <si>
    <t>Montáž vodičů izolovaných měděných drátovacích bez ukončení v rozváděčích plných (CY), průřezu žily 25 až 35 mm2</t>
  </si>
  <si>
    <t>34140851</t>
  </si>
  <si>
    <t>vodič izolovaný s Cu jádrem 35mm2</t>
  </si>
  <si>
    <t>385495090</t>
  </si>
  <si>
    <t>741122015</t>
  </si>
  <si>
    <t>Montáž kabel Cu bez ukončení uložený pod omítku plný kulatý 3x1,5 mm2 (CYKY)</t>
  </si>
  <si>
    <t>-1478592365</t>
  </si>
  <si>
    <t>Montáž kabelů měděných bez ukončení uložených pod omítku plných kulatých (CYKY), počtu a průřezu žil 3x1,5 mm2</t>
  </si>
  <si>
    <t>34111030</t>
  </si>
  <si>
    <t>kabel silový s Cu jádrem 1kV 3x1,5mm2</t>
  </si>
  <si>
    <t>-162668268</t>
  </si>
  <si>
    <t>341110051</t>
  </si>
  <si>
    <t>kabel silový s Cu jádrem 1kV 2x1,5mm2</t>
  </si>
  <si>
    <t>-554988198</t>
  </si>
  <si>
    <t>kabel silový s Cu jádrem 1kV 2x1,5mm2 P30</t>
  </si>
  <si>
    <t>341110301</t>
  </si>
  <si>
    <t>-1249365091</t>
  </si>
  <si>
    <t>kabel silový s Cu jádrem 1kV 3x1,5mm2 P30</t>
  </si>
  <si>
    <t>741122016</t>
  </si>
  <si>
    <t>Montáž kabel Cu bez ukončení uložený pod omítku plný kulatý 3x2,5 až 6 mm2 (CYKY)</t>
  </si>
  <si>
    <t>-359603568</t>
  </si>
  <si>
    <t>Montáž kabelů měděných bez ukončení uložených pod omítku plných kulatých (CYKY), počtu a průřezu žil 3x2,5 až 6 mm2</t>
  </si>
  <si>
    <t>34111036</t>
  </si>
  <si>
    <t>kabel silový s Cu jádrem 1kV 3x2,5mm2</t>
  </si>
  <si>
    <t>-681765407</t>
  </si>
  <si>
    <t>741122032</t>
  </si>
  <si>
    <t>Montáž kabel Cu bez ukončení uložený pod omítku plný kulatý 5x4 až 6 mm2 (CYKY)</t>
  </si>
  <si>
    <t>925857591</t>
  </si>
  <si>
    <t>Montáž kabelů měděných bez ukončení uložených pod omítku plných kulatých (CYKY), počtu a průřezu žil 5x4 až 6 mm2</t>
  </si>
  <si>
    <t>34111100</t>
  </si>
  <si>
    <t>kabel silový s Cu jádrem 1kV 5x6mm2</t>
  </si>
  <si>
    <t>-629664714</t>
  </si>
  <si>
    <t>34111098</t>
  </si>
  <si>
    <t>kabel silový s Cu jádrem 1kV 5x4mm2</t>
  </si>
  <si>
    <t>1605957394</t>
  </si>
  <si>
    <t>741122623</t>
  </si>
  <si>
    <t>Montáž kabel Cu plný kulatý žíla 4x10 mm2 uložený pevně (CYKY)</t>
  </si>
  <si>
    <t>1962375918</t>
  </si>
  <si>
    <t>Montáž kabelů měděných bez ukončení uložených pevně plných kulatých nebo bezhalogenových (CYKY) počtu a průřezu žil 4x10 mm2</t>
  </si>
  <si>
    <t>34111076</t>
  </si>
  <si>
    <t>kabel silový s Cu jádrem 1kV 4x10mm2</t>
  </si>
  <si>
    <t>399818370</t>
  </si>
  <si>
    <t>06</t>
  </si>
  <si>
    <t>Rozvaděče</t>
  </si>
  <si>
    <t>R1</t>
  </si>
  <si>
    <t>Rozvaděč RH1</t>
  </si>
  <si>
    <t>741210001</t>
  </si>
  <si>
    <t>Montáž rozvodnice oceloplechová nebo plastová běžná do 20 kg</t>
  </si>
  <si>
    <t>-37015933</t>
  </si>
  <si>
    <t>Montáž rozvodnic oceloplechových nebo plastových bez zapojení vodičů běžných, hmotnosti do 20 kg</t>
  </si>
  <si>
    <t>35713104</t>
  </si>
  <si>
    <t>rozvodnice nástěnná, neprůhledné dveře, 3 řady, šířka 14 modulárních jednotek</t>
  </si>
  <si>
    <t>-935942420</t>
  </si>
  <si>
    <t>741320105</t>
  </si>
  <si>
    <t>Montáž jistič jednopólový nn do 25 A ve skříni</t>
  </si>
  <si>
    <t>1386075667</t>
  </si>
  <si>
    <t>Montáž jističů se zapojením vodičů jednopólových nn do 25 A ve skříni</t>
  </si>
  <si>
    <t>35822109</t>
  </si>
  <si>
    <t>jistič 1pólový-charakteristika B 10A</t>
  </si>
  <si>
    <t>13176906</t>
  </si>
  <si>
    <t>r12</t>
  </si>
  <si>
    <t>Napěťová spoušť SV-LT-400V</t>
  </si>
  <si>
    <t>2001378982</t>
  </si>
  <si>
    <t>741320115</t>
  </si>
  <si>
    <t>Montáž jistič jednopólový nn do 63 A ve skříni</t>
  </si>
  <si>
    <t>-1055398447</t>
  </si>
  <si>
    <t>Montáž jističů se zapojením vodičů jednopólových nn do 63 A ve skříni</t>
  </si>
  <si>
    <t>35822403</t>
  </si>
  <si>
    <t>jistič 3pólový-charakteristika B 25A</t>
  </si>
  <si>
    <t>235384005</t>
  </si>
  <si>
    <t>35822404</t>
  </si>
  <si>
    <t>jistič 3pólový-charakteristika B 32A</t>
  </si>
  <si>
    <t>-995571057</t>
  </si>
  <si>
    <t>35822404c50</t>
  </si>
  <si>
    <t>-1613150687</t>
  </si>
  <si>
    <t>jistič 3pólový-charakteristika B 50A</t>
  </si>
  <si>
    <t>r1</t>
  </si>
  <si>
    <t>Ostatní materiál, spojovací materiál, propojovací kabely</t>
  </si>
  <si>
    <t>-1483671575</t>
  </si>
  <si>
    <t>r2</t>
  </si>
  <si>
    <t>-470407826</t>
  </si>
  <si>
    <t>r3</t>
  </si>
  <si>
    <t>Propojovací kabely</t>
  </si>
  <si>
    <t>-1623065735</t>
  </si>
  <si>
    <t>R2,3,4</t>
  </si>
  <si>
    <t>Rozvaděč R2,3,4</t>
  </si>
  <si>
    <t>rk3,41</t>
  </si>
  <si>
    <t>Rozvaděč stejný jako R1</t>
  </si>
  <si>
    <t>-1653560148</t>
  </si>
  <si>
    <t>RB</t>
  </si>
  <si>
    <t>Rozvaděč R1</t>
  </si>
  <si>
    <t>-2002274069</t>
  </si>
  <si>
    <t>35713112</t>
  </si>
  <si>
    <t>rozvodnice nástěnná, průhledné dveře, 4 řady, šířka 14 modulárních jednotek</t>
  </si>
  <si>
    <t>-825084437</t>
  </si>
  <si>
    <t>-1373760955</t>
  </si>
  <si>
    <t>205162335</t>
  </si>
  <si>
    <t>35822111</t>
  </si>
  <si>
    <t>jistič 1pólový-charakteristika B 16A</t>
  </si>
  <si>
    <t>-1436027133</t>
  </si>
  <si>
    <t>35822107</t>
  </si>
  <si>
    <t>jistič 1pólový-charakteristika B 6A</t>
  </si>
  <si>
    <t>2070141284</t>
  </si>
  <si>
    <t>v25/3</t>
  </si>
  <si>
    <t>Vypínač 3pólový 25A</t>
  </si>
  <si>
    <t>-924264826</t>
  </si>
  <si>
    <t>vypínač 3pólový 25A</t>
  </si>
  <si>
    <t>35822401</t>
  </si>
  <si>
    <t>jistič 3pólový-charakteristika B 16A</t>
  </si>
  <si>
    <t>624790125</t>
  </si>
  <si>
    <t>79</t>
  </si>
  <si>
    <t>35822402</t>
  </si>
  <si>
    <t>jistič 3pólový-charakteristika B 20A</t>
  </si>
  <si>
    <t>1292819878</t>
  </si>
  <si>
    <t>80</t>
  </si>
  <si>
    <t>741321003</t>
  </si>
  <si>
    <t>Montáž proudových chráničů dvoupólových nn do 25 A ve skříni</t>
  </si>
  <si>
    <t>-1305546535</t>
  </si>
  <si>
    <t>Montáž proudových chráničů se zapojením vodičů dvoupólových nn do 25 A ve skříni</t>
  </si>
  <si>
    <t>81</t>
  </si>
  <si>
    <t>c20/0,03/2</t>
  </si>
  <si>
    <t>chránič proudový 2pólový 20A pracovního proudu 0,03A</t>
  </si>
  <si>
    <t>-1269102469</t>
  </si>
  <si>
    <t>chránič proudový 2pólový 16A pracovního proudu 0,03A</t>
  </si>
  <si>
    <t>741321043</t>
  </si>
  <si>
    <t>Montáž proudových chráničů čtyřpólových nn do 63 A ve skříni</t>
  </si>
  <si>
    <t>-1857675426</t>
  </si>
  <si>
    <t>Montáž proudových chráničů se zapojením vodičů čtyřpólových nn do 63 A ve skříni</t>
  </si>
  <si>
    <t>c20/0,03/4</t>
  </si>
  <si>
    <t>chránič proudový 4pólový 20A pracovního proudu 0,03A</t>
  </si>
  <si>
    <t>1273635747</t>
  </si>
  <si>
    <t>741322142</t>
  </si>
  <si>
    <t>Montáž svodiče přepětí nn typ 3 třípólových na DIN lištu</t>
  </si>
  <si>
    <t>-1657100813</t>
  </si>
  <si>
    <t>Montáž přepěťových ochran nn se zapojením vodičů svodiče přepětí – typ 3 na DIN lištu třípólových</t>
  </si>
  <si>
    <t>8595090550921</t>
  </si>
  <si>
    <t>Svodič přepětí 4xC (T2)</t>
  </si>
  <si>
    <t>-847341939</t>
  </si>
  <si>
    <t>1747347326</t>
  </si>
  <si>
    <t>Rvzt</t>
  </si>
  <si>
    <t>Rozvaděč Rvzt</t>
  </si>
  <si>
    <t>-1425137405</t>
  </si>
  <si>
    <t>35713133</t>
  </si>
  <si>
    <t>rozvodnice zapuštěná, neprůhledné dveře, 2 řady, šířka 14 modulárních jednotek</t>
  </si>
  <si>
    <t>2033289852</t>
  </si>
  <si>
    <t>-546854869</t>
  </si>
  <si>
    <t>35822111c</t>
  </si>
  <si>
    <t>1132701636</t>
  </si>
  <si>
    <t>jistič 1pólový-charakteristika C 16A</t>
  </si>
  <si>
    <t>35822109с</t>
  </si>
  <si>
    <t>jistič 1pólový-charakteristika С 10A</t>
  </si>
  <si>
    <t>-413969443</t>
  </si>
  <si>
    <t>741320165</t>
  </si>
  <si>
    <t>Montáž jistič třípólový nn do 25 A ve skříni</t>
  </si>
  <si>
    <t>791121920</t>
  </si>
  <si>
    <t>Montáž jističů se zapojením vodičů třípólových nn do 25 A ve skříni</t>
  </si>
  <si>
    <t>358v25/3</t>
  </si>
  <si>
    <t>-1934070443</t>
  </si>
  <si>
    <t>344159186</t>
  </si>
  <si>
    <t>-61184638</t>
  </si>
  <si>
    <t>-615872195</t>
  </si>
  <si>
    <t>08</t>
  </si>
  <si>
    <t>Hromosvody a zemniče</t>
  </si>
  <si>
    <t>741410041</t>
  </si>
  <si>
    <t>Montáž vodič uzemňovací drát nebo lano D do 10 mm v městské zástavbě</t>
  </si>
  <si>
    <t>84367792</t>
  </si>
  <si>
    <t>Montáž uzemňovacího vedení s upevněním, propojením a připojením pomocí svorek v zemi s izolací spojů drátu nebo lana Ø do 10 mm v městské zástavbě</t>
  </si>
  <si>
    <t>35441073</t>
  </si>
  <si>
    <t>drát D 10mm FeZn</t>
  </si>
  <si>
    <t>1711173495</t>
  </si>
  <si>
    <t>741410062</t>
  </si>
  <si>
    <t>Montáž pospojování ochranné trubka s pláštěm vodiče oboustranně</t>
  </si>
  <si>
    <t>-1427204988</t>
  </si>
  <si>
    <t>Montáž uzemňovacího vedení s upevněním, propojením a připojením pomocí svorek doplňků ochranného pospojování ochranné trubky s pláštěm vodiče oboustranně</t>
  </si>
  <si>
    <t>741420001</t>
  </si>
  <si>
    <t>Montáž drát nebo lano hromosvodné svodové D do 10 mm s podpěrou</t>
  </si>
  <si>
    <t>-441439422</t>
  </si>
  <si>
    <t>Montáž hromosvodného vedení svodových drátů nebo lan s podpěrami, Ø do 10 mm</t>
  </si>
  <si>
    <t>35441072</t>
  </si>
  <si>
    <t>drát D 8mm FeZn pro hromosvod</t>
  </si>
  <si>
    <t>-1528388531</t>
  </si>
  <si>
    <t>741420021</t>
  </si>
  <si>
    <t>Montáž svorka hromosvodná se 2 šrouby</t>
  </si>
  <si>
    <t>293212156</t>
  </si>
  <si>
    <t>Montáž hromosvodného vedení svorek se 2 šrouby</t>
  </si>
  <si>
    <t>35431162</t>
  </si>
  <si>
    <t>svorka univerzální pro lano 6-50mm2</t>
  </si>
  <si>
    <t>1193671150</t>
  </si>
  <si>
    <t>35441860</t>
  </si>
  <si>
    <t>svorka FeZn k jímací tyči - 4 šrouby</t>
  </si>
  <si>
    <t>-2068118735</t>
  </si>
  <si>
    <t>741430005</t>
  </si>
  <si>
    <t>Montáž tyč jímací délky do 3 m na stojan</t>
  </si>
  <si>
    <t>-842285110</t>
  </si>
  <si>
    <t>Montáž jímacích tyčí délky do 3 m, na stojan</t>
  </si>
  <si>
    <t>35441070</t>
  </si>
  <si>
    <t>tyč jímací s rovným koncem 2000mm FeZn</t>
  </si>
  <si>
    <t>1351240045</t>
  </si>
  <si>
    <t>D.1.4.H - Slaboproud</t>
  </si>
  <si>
    <t>SB.1.1.DT - Sítě DT - Zařízení</t>
  </si>
  <si>
    <t>SB.1.2.DT - Sítě DT - Kabeláž</t>
  </si>
  <si>
    <t>SB.1.1.EZS - Sítě EZS - Kabeláž</t>
  </si>
  <si>
    <t>SB.1.2.EZS - Sítě EZS - Zařízení</t>
  </si>
  <si>
    <t>SB.1.1.LAN - Sítě LAN - Zařízení SK</t>
  </si>
  <si>
    <t>SB.1.1.CAM - Kamerový systém - Zařízení</t>
  </si>
  <si>
    <t>SB.1.2.CAM - Kamerový systém - Kabeláž</t>
  </si>
  <si>
    <t>SB.1.1.MAR - MaR - Zařízení</t>
  </si>
  <si>
    <t>SB.1.1.VN - Vedlejší náklady</t>
  </si>
  <si>
    <t>SB.1.1.DT</t>
  </si>
  <si>
    <t>Sítě DT - Zařízení</t>
  </si>
  <si>
    <t>770000001</t>
  </si>
  <si>
    <t>Montáž napájecího modulu</t>
  </si>
  <si>
    <t>kpl</t>
  </si>
  <si>
    <t>Montáž napájecího modulu k domácímu telefonu na DIN lištu</t>
  </si>
  <si>
    <t>770000002</t>
  </si>
  <si>
    <t>Napájecí zdroj na DIN lištu</t>
  </si>
  <si>
    <t>Napájecí zdroj na DIN lištu 230/12-2, 2 A, 12 V/DC</t>
  </si>
  <si>
    <t>770000003</t>
  </si>
  <si>
    <t>Modul displeje</t>
  </si>
  <si>
    <t>Modul displeje se snímačem ID karet montáž</t>
  </si>
  <si>
    <t>770000004</t>
  </si>
  <si>
    <t>Montáž elektroinstalační krabice pod tablo</t>
  </si>
  <si>
    <t>Montáž domovního telefonu a elektroinstalační krabice pod tablo</t>
  </si>
  <si>
    <t>770000005</t>
  </si>
  <si>
    <t>Elektroinstalační krabice</t>
  </si>
  <si>
    <t>Elektroinstalační krabice pod tablo domácího telefonu</t>
  </si>
  <si>
    <t>770000006</t>
  </si>
  <si>
    <t>Montáž distributoru signálu</t>
  </si>
  <si>
    <t>Montáž domovního telefonu distributoru signálu</t>
  </si>
  <si>
    <t>770000007</t>
  </si>
  <si>
    <t>Řídící jednotka DT</t>
  </si>
  <si>
    <t>770000008</t>
  </si>
  <si>
    <t>Montáž domácího nástěnného audio/video telefonu</t>
  </si>
  <si>
    <t>Montáž domovního telefonu nástěnného audio/video telefonu</t>
  </si>
  <si>
    <t>770000009</t>
  </si>
  <si>
    <t>Vstupní audio/video panel systému domovního telefonu ABB WELCOM</t>
  </si>
  <si>
    <t>770000010</t>
  </si>
  <si>
    <t>Montáž elektrického zámku s mechanickým přepínačem otevřeno/zavřeno</t>
  </si>
  <si>
    <t>Montáž elektricky ovládaných zámků s mechanickým přepínačem otevřeno/zavřeno do zárubně</t>
  </si>
  <si>
    <t>770000011</t>
  </si>
  <si>
    <t>Elektrický zámek, otvírač dveří 12V s mechanickým přepínačem</t>
  </si>
  <si>
    <t>770000012</t>
  </si>
  <si>
    <t>Hydraulický zavírač dveří</t>
  </si>
  <si>
    <t>SB.1.2.DT</t>
  </si>
  <si>
    <t>Sítě DT - Kabeláž</t>
  </si>
  <si>
    <t>770000013</t>
  </si>
  <si>
    <t>Montáž kabel Cu plný kulatý žíla 2x1,5 až 6 mm2 zatažený v trubkách (CYKY)</t>
  </si>
  <si>
    <t>Montáž kabelů měděných bez ukončení uložených v trubkách zatažených plných kulatých nebo bezhalogenových (CYKY) počtu a průřezu žil 2x1,5 až 6 mm2</t>
  </si>
  <si>
    <t>770000014</t>
  </si>
  <si>
    <t>770000015</t>
  </si>
  <si>
    <t>Montáž trubek pro slaboproud plastových ohebných uložených pod omítku se zasekáním</t>
  </si>
  <si>
    <t>770000016</t>
  </si>
  <si>
    <t>trubka elektroinstalační ohebná kovová D 13,5/18,9mm</t>
  </si>
  <si>
    <t>770000017</t>
  </si>
  <si>
    <t>Montáž kabelů sdělovacích pro vnitřní rozvody do 15 žil</t>
  </si>
  <si>
    <t>770000018</t>
  </si>
  <si>
    <t>kabel sdělovací s Cu jádrem 2x2x0,5mm</t>
  </si>
  <si>
    <t>SB.1.1.EZS</t>
  </si>
  <si>
    <t>Sítě EZS - Kabeláž</t>
  </si>
  <si>
    <t>770000019</t>
  </si>
  <si>
    <t>SB.1.2.EZS</t>
  </si>
  <si>
    <t>Sítě EZS - Zařízení</t>
  </si>
  <si>
    <t>770000017.1</t>
  </si>
  <si>
    <t>770000023</t>
  </si>
  <si>
    <t>Integrační modul TCP/IP rozhranní UDS1100 integ. do SBI</t>
  </si>
  <si>
    <t>770000024</t>
  </si>
  <si>
    <t>Čtečka bezdotykových karet</t>
  </si>
  <si>
    <t>770000025</t>
  </si>
  <si>
    <t>Montáž ústředny PZTS do 16 ti zón a 4 podsystémů s komunikátorem na PCO a zdrojem</t>
  </si>
  <si>
    <t>Montáž ústředny PZTS s komunikátorem na PCO a zdrojem do 16 ti zón a 4 podsystémů</t>
  </si>
  <si>
    <t>770000026</t>
  </si>
  <si>
    <t>Ústředna</t>
  </si>
  <si>
    <t>Zabezpečovací ústředna EZS</t>
  </si>
  <si>
    <t>770000027</t>
  </si>
  <si>
    <t>Montáž docházkového terminálu s LCD displejem</t>
  </si>
  <si>
    <t>770000028</t>
  </si>
  <si>
    <t>Sběrnicová klávesnice</t>
  </si>
  <si>
    <t>Sběrnicová klávesnice LCD, EZS</t>
  </si>
  <si>
    <t>770000029</t>
  </si>
  <si>
    <t>Montáž detektoru na stěnu nebo na strop</t>
  </si>
  <si>
    <t>770000030</t>
  </si>
  <si>
    <t>Pohybové čidlo</t>
  </si>
  <si>
    <t>Pohybové PIR čidlo</t>
  </si>
  <si>
    <t>770000031</t>
  </si>
  <si>
    <t>Montáž magnetického kontaktu povrchového</t>
  </si>
  <si>
    <t>Montáž příslušenství pro PZTS magnetický kontakt povrchový</t>
  </si>
  <si>
    <t>770000032</t>
  </si>
  <si>
    <t>Magnetický detektor</t>
  </si>
  <si>
    <t>Magnetický drátový detektor dveře/okna</t>
  </si>
  <si>
    <t>770000033</t>
  </si>
  <si>
    <t>Programování základních parametrů ústředny PZTS</t>
  </si>
  <si>
    <t>Nastavení a oživení PZTS programování základních parametrů ústředny</t>
  </si>
  <si>
    <t>770000034</t>
  </si>
  <si>
    <t>Programování systému na jeden detektor PZTS</t>
  </si>
  <si>
    <t>Nastavení a oživení PZTS programování systému na jeden detektor</t>
  </si>
  <si>
    <t>770000035</t>
  </si>
  <si>
    <t>Instalace přístupového SW PZTS</t>
  </si>
  <si>
    <t>Nastavení a oživení PZTS instalace přístupového SW</t>
  </si>
  <si>
    <t>770000036</t>
  </si>
  <si>
    <t>Výchozí revize systému PZTS</t>
  </si>
  <si>
    <t>Zkoušky a revize PZTS revize výchozí systému PZTS</t>
  </si>
  <si>
    <t>SB.1.1.LAN</t>
  </si>
  <si>
    <t>Sítě LAN - Zařízení SK</t>
  </si>
  <si>
    <t>770000037</t>
  </si>
  <si>
    <t>Montáž kabelové spojky nebo svorkovnice pro slaboproud do 15 žil</t>
  </si>
  <si>
    <t>Montáž kabelové spojky nebo svorkovnice do 15 žil</t>
  </si>
  <si>
    <t>770000038</t>
  </si>
  <si>
    <t>Krimpovací konektor RJ45, Cat6, UTP</t>
  </si>
  <si>
    <t>Konektor RJ45 na kabel UTP</t>
  </si>
  <si>
    <t>770000039</t>
  </si>
  <si>
    <t>Montáž nástěnného rozvaděče</t>
  </si>
  <si>
    <t>Montáž strukturované kabeláže rozvaděče nástěnného</t>
  </si>
  <si>
    <t>770000040</t>
  </si>
  <si>
    <t>Rozvaděč nástěnný 19",výška 12U jednodílný, hloubka 395 mm</t>
  </si>
  <si>
    <t>750000041</t>
  </si>
  <si>
    <t>Chlazení</t>
  </si>
  <si>
    <t>Ventilační panel 1U s aktivním chlazením (4 ventilátory)</t>
  </si>
  <si>
    <t>750000042</t>
  </si>
  <si>
    <t>Switch PoE</t>
  </si>
  <si>
    <t>Switch firemní - do racku, smart, 24× RJ-45, 4× SFP+, IGMP, PoE a zrcadlení portů, VLAN, IPv6 ready, podporuje 802,3af (PoE) a 802,3at (PoE+), 24 PoE vstupů (PoE budget 494 W), přepínací kapacita 128 Gb/s, 4 porty s rychlostí 10 Gbit, 24 portů s rychlostí 1 Gbit, provozní teplota od -20 do 60 °C, rozměry 440 × 443 × 305 mm (V×Š×H)</t>
  </si>
  <si>
    <t>750000043</t>
  </si>
  <si>
    <t>Router</t>
  </si>
  <si>
    <t>Router - rack, 4jádrový procesor s frekvencí 1700 MHz, podporuje protokoly IPv6, zabezpečení firewall, porty 1× RJ-45, 2× SFP+ 16× Dual Personality, 1× USB 3.2 Gen 1 (USB 3.0), 19× LAN (fixní), LAN porty s rychlostí 2× 10Gbit LAN, 16× 1Gbit LAN, napájení ze sítě, operační paměť 4000 MB, flash 128 MB
Montáž strukturované kabeláže zařízení do rozvaděče switche, UPS, NVR, server bez nastavení</t>
  </si>
  <si>
    <t>770000045</t>
  </si>
  <si>
    <t>Rozvodný panel</t>
  </si>
  <si>
    <t>Panel rozvodný ACAR 19" 5x230V, 1,5U CZ 3m</t>
  </si>
  <si>
    <t>770000046</t>
  </si>
  <si>
    <t>Montáž patch panelu 24 portů UTP/FTP</t>
  </si>
  <si>
    <t>Montáž strukturované kabeláže příslušenství a ostatní práce k rozvaděčům patch panelu 24 portů UTP/FTP</t>
  </si>
  <si>
    <t>770000047</t>
  </si>
  <si>
    <t>Patch panel</t>
  </si>
  <si>
    <t>24x RJ45, přímý, CAT6, UTP, černý, 1U, svorkovnice typu LSA/Krone, pro 19" datové rozvaděče</t>
  </si>
  <si>
    <t>750000048</t>
  </si>
  <si>
    <t>Patch kabel Cat6a 1/2m</t>
  </si>
  <si>
    <t>Síťový kabel propojovací, male konektory RJ45 na RJ45, oboustranná koncovka, stíněný, rychlost až 10 Gbit/s</t>
  </si>
  <si>
    <t>750000049</t>
  </si>
  <si>
    <t>UPS</t>
  </si>
  <si>
    <t>Záložní zdroj - Rack UPS, záložní doba při 100% zátěži 6,5 min, záložní doba při 50% zátěži 23,1 min, skutečný a zdánlivý výkon 1000 W / 1500 VA, maximální výstupní napětí 230 V, line interactive, 2×IEC Jumpers, 8×IEC 320 C13, ochrana síťového kabelu</t>
  </si>
  <si>
    <t>770000050</t>
  </si>
  <si>
    <t>Montáž datové jednozásuvky</t>
  </si>
  <si>
    <t>Montáž strukturované kabeláže zásuvek datových pod omítku, do nábytku, do parapetního žlabu nebo podlahové krabice jednozásuvky</t>
  </si>
  <si>
    <t>770000051</t>
  </si>
  <si>
    <t>Datový zásuvka 1xRJ45 bílá</t>
  </si>
  <si>
    <t>Zásuvka 1xRJ45, zářezové pole LSA, CAT 6a, bílá</t>
  </si>
  <si>
    <t>770000052</t>
  </si>
  <si>
    <t>Strukturovaná kabeláž</t>
  </si>
  <si>
    <t>Kabel Cat6, STP, U/FTP, LSZH plášť, drátové jádro</t>
  </si>
  <si>
    <t>750000053</t>
  </si>
  <si>
    <t>Příslušenství pro montáž strukturované kabeláže</t>
  </si>
  <si>
    <t>Kabelový žlab, lišty, pásky, chráničky apd.</t>
  </si>
  <si>
    <t>750000054</t>
  </si>
  <si>
    <t>Příslušenství do racku</t>
  </si>
  <si>
    <t>Montážní šrouby, podložky, matice, kabelové organizéry, police, LED osvětlení, zaslepovací panely, kolečka…</t>
  </si>
  <si>
    <t>SB.1.1.CAM</t>
  </si>
  <si>
    <t>Kamerový systém - Zařízení</t>
  </si>
  <si>
    <t>770000055</t>
  </si>
  <si>
    <t>Rekordér</t>
  </si>
  <si>
    <t>Technologie: NVR (IP Kamery), IP Kanály 16x, počet HDD 2x, s PoE, počet vstupů PoE 16x, Komprese záznamu MPEG-4</t>
  </si>
  <si>
    <t>770000056</t>
  </si>
  <si>
    <t>Držák na kameru</t>
  </si>
  <si>
    <t>Venkovní držák na úchytné body</t>
  </si>
  <si>
    <t>770000057</t>
  </si>
  <si>
    <t>IP Kamera</t>
  </si>
  <si>
    <t>IP bullet kamera, 6MP, MZVF, 2.8-12mm, WDR 120dB, IR , H.265(+), VA, IP67</t>
  </si>
  <si>
    <t>770000058</t>
  </si>
  <si>
    <t>Počítač</t>
  </si>
  <si>
    <t>Minimální požadavky: Intel Core i5 (13. gen), RAM 16 GB DDR5, SSD NVMe 512GB, externí grafika je volitelná</t>
  </si>
  <si>
    <t>770000059</t>
  </si>
  <si>
    <t>HDD rekordér</t>
  </si>
  <si>
    <t>Pevný disk 3.5", SATA III, maximální rychlost přenosu 245 MB/s, cache 256 MB, kapacita 8TB, označení BLUE/PURPLE pro NVR</t>
  </si>
  <si>
    <t>770000060</t>
  </si>
  <si>
    <t>Monitor pro kamerový systém 27''</t>
  </si>
  <si>
    <t>Full HD rozlišení, velikost min. 27 palců, výstupy pro HDMI a VGA, ergonomický stojan pro nastavení úhlu, integrované reproduktory</t>
  </si>
  <si>
    <t>770000061</t>
  </si>
  <si>
    <t>Monitor LCD 15"</t>
  </si>
  <si>
    <t>monitor LCD 15" (servisní monitor v racku BD/FD v serverovně )</t>
  </si>
  <si>
    <t>770000062</t>
  </si>
  <si>
    <t>Příslušenství</t>
  </si>
  <si>
    <t>Spojovací svorky, stahovací pásky, lišty, krabičky, konektory atd...</t>
  </si>
  <si>
    <t>770000063</t>
  </si>
  <si>
    <t>Set klávesnice a myš</t>
  </si>
  <si>
    <t>Set klávesnice a myši - bezdrátový, česká a slovenská kancelářská klávesnice, nízkoprofilové klávesy + optická myš, 3 tlačítka</t>
  </si>
  <si>
    <t>770000064</t>
  </si>
  <si>
    <t>Montáž a nastavení systému</t>
  </si>
  <si>
    <t>Montáž a nastavení kamerového systému</t>
  </si>
  <si>
    <t>SB.1.2.CAM</t>
  </si>
  <si>
    <t>Kamerový systém - Kabeláž</t>
  </si>
  <si>
    <t>770000065</t>
  </si>
  <si>
    <t>Montáž lišta a kanálek protahovací šířky do 60 mm</t>
  </si>
  <si>
    <t>Montáž lišt a kanálků elektroinstalačních se spojkami, ohyby a rohy a s nasunutím do krabic protahovacích, šířky do 60 mm</t>
  </si>
  <si>
    <t>770000066</t>
  </si>
  <si>
    <t>lišta elektroinstalační hranatá bílá 25x20</t>
  </si>
  <si>
    <t>770000015.1</t>
  </si>
  <si>
    <t>132</t>
  </si>
  <si>
    <t>Montáž trubek elektroinstalačních plastových ohebných uložených pod omítku včetně zasekání</t>
  </si>
  <si>
    <t>770000068</t>
  </si>
  <si>
    <t>trubka elektroinstalační ohebná kovová D 36/43mm</t>
  </si>
  <si>
    <t>134</t>
  </si>
  <si>
    <t>770000069</t>
  </si>
  <si>
    <t>trubka elektroinstalační ohebná kovová D 16/21,4mm</t>
  </si>
  <si>
    <t>136</t>
  </si>
  <si>
    <t>770000017.2</t>
  </si>
  <si>
    <t>138</t>
  </si>
  <si>
    <t>Montáž kabelů sdělovacích pro vnitřní rozvody počtu žil do 15</t>
  </si>
  <si>
    <t>140</t>
  </si>
  <si>
    <t>770000072</t>
  </si>
  <si>
    <t>SB.1.1.MAR</t>
  </si>
  <si>
    <t>MaR - Zařízení</t>
  </si>
  <si>
    <t>770000073</t>
  </si>
  <si>
    <t>Kompaktní řídicí systém s rozhraním Ethernet,M-BUS, RS232,RS485</t>
  </si>
  <si>
    <t>144</t>
  </si>
  <si>
    <t>770000074</t>
  </si>
  <si>
    <t>SW nastavení převodníku</t>
  </si>
  <si>
    <t>146</t>
  </si>
  <si>
    <t>770000075</t>
  </si>
  <si>
    <t>Regulační SW</t>
  </si>
  <si>
    <t>148</t>
  </si>
  <si>
    <t>770000076</t>
  </si>
  <si>
    <t>Prostorové čidlo kvality vzduchu CO2, výstupní signál 0 až 10V DC</t>
  </si>
  <si>
    <t>150</t>
  </si>
  <si>
    <t>152</t>
  </si>
  <si>
    <t>770000078</t>
  </si>
  <si>
    <t>Trubka elektroinstalační ohebná kovová D 16/21, 4mm</t>
  </si>
  <si>
    <t>154</t>
  </si>
  <si>
    <t>156</t>
  </si>
  <si>
    <t>770000080</t>
  </si>
  <si>
    <t>kabel sdělovací s Cu jádrem 4x2x0,5mm</t>
  </si>
  <si>
    <t>158</t>
  </si>
  <si>
    <t>770000081</t>
  </si>
  <si>
    <t>SYKFY 2x2x0,5 con</t>
  </si>
  <si>
    <t>km</t>
  </si>
  <si>
    <t>160</t>
  </si>
  <si>
    <t>770000037.1</t>
  </si>
  <si>
    <t>162</t>
  </si>
  <si>
    <t>164</t>
  </si>
  <si>
    <t>770000084</t>
  </si>
  <si>
    <t>Těsnění prostupů kabelů</t>
  </si>
  <si>
    <t>166</t>
  </si>
  <si>
    <t>Tesnění prostupů kabelů</t>
  </si>
  <si>
    <t>770000085</t>
  </si>
  <si>
    <t>Prostupové pažnice pro kabel</t>
  </si>
  <si>
    <t>168</t>
  </si>
  <si>
    <t>SB.1.1.VN</t>
  </si>
  <si>
    <t>770000086</t>
  </si>
  <si>
    <t>soub</t>
  </si>
  <si>
    <t>170</t>
  </si>
  <si>
    <t>Dokumentaci skutečného provedení stavby</t>
  </si>
  <si>
    <t>770000087</t>
  </si>
  <si>
    <t>172</t>
  </si>
  <si>
    <t>770000088</t>
  </si>
  <si>
    <t>Stavební přípomoci</t>
  </si>
  <si>
    <t>174</t>
  </si>
  <si>
    <t>770000089</t>
  </si>
  <si>
    <t>176</t>
  </si>
  <si>
    <t>770000090</t>
  </si>
  <si>
    <t>178</t>
  </si>
  <si>
    <t>770000091</t>
  </si>
  <si>
    <t>180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</si>
  <si>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</si>
  <si>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</si>
  <si>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</si>
  <si>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</si>
  <si>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</si>
  <si>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</si>
  <si>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</si>
  <si>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01325400.R.008</t>
  </si>
  <si>
    <t>Dokumentace skutečného provedení stavby v tištěné a el. verzi</t>
  </si>
  <si>
    <t>soub.</t>
  </si>
  <si>
    <t>1024</t>
  </si>
  <si>
    <t>1822106526</t>
  </si>
  <si>
    <t xml:space="preserve">Dokumentace skutečného provedení stavby v rozsahu dokumentace pro provedení stavby aktualizované na skutečně provedený stav. 
Odevzdána bude ve třech tištěných vyhotovenách a v elektronické verzi ve formátu PDF a formátech editovatelných (dwg, doc, xls)
</t>
  </si>
  <si>
    <t>Poznámka k položce:_x000d_
platí pro všechny profese, pokud jinde neuvedeno</t>
  </si>
  <si>
    <t>013254008</t>
  </si>
  <si>
    <t>Vytyčení stávajících inženýrských sítí</t>
  </si>
  <si>
    <t>-774402003</t>
  </si>
  <si>
    <t>VRN3</t>
  </si>
  <si>
    <t>Zařízení staveniště</t>
  </si>
  <si>
    <t>03210.R.2</t>
  </si>
  <si>
    <t xml:space="preserve">Oplocení staveniště </t>
  </si>
  <si>
    <t>-599808910</t>
  </si>
  <si>
    <t xml:space="preserve">Oplocení staveniště dle harmonogramu - montáž, nájem, demontáž
</t>
  </si>
  <si>
    <t>032103000</t>
  </si>
  <si>
    <t>Náklady na stavební buňky (administrativa, šatna, wc)</t>
  </si>
  <si>
    <t>620724891</t>
  </si>
  <si>
    <t>Náklady na stavební buňky (administrativa, šatna, wc)
Doprava, montáž, demontáž</t>
  </si>
  <si>
    <t>032503000</t>
  </si>
  <si>
    <t>Skládky na staveništi</t>
  </si>
  <si>
    <t>1022848998</t>
  </si>
  <si>
    <t>032803000</t>
  </si>
  <si>
    <t>Ostatní vybavení staveniště</t>
  </si>
  <si>
    <t>1876098951</t>
  </si>
  <si>
    <t>033103000</t>
  </si>
  <si>
    <t>Připojení energií</t>
  </si>
  <si>
    <t>-1610569979</t>
  </si>
  <si>
    <t>033203000</t>
  </si>
  <si>
    <t>Energie pro zařízení staveniště</t>
  </si>
  <si>
    <t>91966457</t>
  </si>
  <si>
    <t>034403000</t>
  </si>
  <si>
    <t>Osvětlení staveniště</t>
  </si>
  <si>
    <t>2050814784</t>
  </si>
  <si>
    <t>034503000</t>
  </si>
  <si>
    <t>Informační tabule na staveništi</t>
  </si>
  <si>
    <t>15809364</t>
  </si>
  <si>
    <t>039103000</t>
  </si>
  <si>
    <t>Rozebrání, bourání a odvoz zařízení staveniště</t>
  </si>
  <si>
    <t>-931229481</t>
  </si>
  <si>
    <t>VRN4</t>
  </si>
  <si>
    <t>Inženýrská činnost</t>
  </si>
  <si>
    <t>042503000</t>
  </si>
  <si>
    <t>Plán BOZP na staveništi</t>
  </si>
  <si>
    <t>264966823</t>
  </si>
  <si>
    <t>042503001</t>
  </si>
  <si>
    <t>10642385</t>
  </si>
  <si>
    <t>koordinace prací, vytváření harmonogramů, předávání a přebírání staveniště, získávání potřebných vyjádření dotčených orgánů dle dokladové části</t>
  </si>
  <si>
    <t>VRN7</t>
  </si>
  <si>
    <t>Provozní vlivy</t>
  </si>
  <si>
    <t>071103000</t>
  </si>
  <si>
    <t>Provoz investora</t>
  </si>
  <si>
    <t>-823476297</t>
  </si>
  <si>
    <t>Provoz investora
Výstavba v uzavřeném areálu</t>
  </si>
  <si>
    <t>SEZNAM FIGUR</t>
  </si>
  <si>
    <t>Výměra</t>
  </si>
  <si>
    <t>SO-01/ D.1.1</t>
  </si>
  <si>
    <t>0,4*6,0*2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</si>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</sst>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3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6" fillId="0" borderId="12" xfId="0" applyNumberFormat="1" applyFont="1" applyBorder="1" applyAlignment="1" applyProtection="1"/>
    <xf numFmtId="166" fontId="36" fillId="0" borderId="13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13" fillId="0" borderId="3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3" xfId="0" applyFont="1" applyBorder="1" applyAlignment="1"/>
    <xf numFmtId="0" fontId="13" fillId="0" borderId="14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5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124</xdr:row>
      <xdr:rowOff>0</xdr:rowOff>
    </xdr:from>
    <xdr:to>
      <xdr:col>9</xdr:col>
      <xdr:colOff>1215390</xdr:colOff>
      <xdr:row>128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117</xdr:row>
      <xdr:rowOff>0</xdr:rowOff>
    </xdr:from>
    <xdr:to>
      <xdr:col>9</xdr:col>
      <xdr:colOff>1215390</xdr:colOff>
      <xdr:row>121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19</v>
      </c>
      <c r="AL7" s="24"/>
      <c r="AM7" s="24"/>
      <c r="AN7" s="29" t="s">
        <v>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22</v>
      </c>
      <c r="AL8" s="24"/>
      <c r="AM8" s="24"/>
      <c r="AN8" s="35" t="s">
        <v>23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25</v>
      </c>
      <c r="AL10" s="24"/>
      <c r="AM10" s="24"/>
      <c r="AN10" s="29" t="s">
        <v>1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25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25</v>
      </c>
      <c r="AL16" s="24"/>
      <c r="AM16" s="24"/>
      <c r="AN16" s="29" t="s">
        <v>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25</v>
      </c>
      <c r="AL19" s="24"/>
      <c r="AM19" s="24"/>
      <c r="AN19" s="29" t="s">
        <v>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</v>
      </c>
      <c r="AO20" s="24"/>
      <c r="AP20" s="24"/>
      <c r="AQ20" s="24"/>
      <c r="AR20" s="22"/>
      <c r="BE20" s="33"/>
      <c r="BS20" s="19" t="s">
        <v>32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ROUND(AG94,2)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ROUND(AZ94,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ROUND(AV94,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ROUND(BA94,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ROUND(AW94,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ROUND(BB94,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ROUND(BC94,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ROUND(BD94,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5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33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14.4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  <c r="BE37" s="40"/>
    </row>
    <row r="38" s="1" customFormat="1" ht="14.4" customHeight="1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2"/>
    </row>
    <row r="39" s="1" customFormat="1" ht="14.4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2"/>
    </row>
    <row r="40" s="1" customFormat="1" ht="14.4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2"/>
    </row>
    <row r="41" s="1" customFormat="1" ht="14.4" customHeight="1"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2"/>
    </row>
    <row r="42" s="1" customFormat="1" ht="14.4" customHeight="1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2"/>
    </row>
    <row r="43" s="1" customFormat="1" ht="14.4" customHeight="1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2"/>
    </row>
    <row r="44" s="1" customFormat="1" ht="14.4" customHeight="1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2"/>
    </row>
    <row r="45" s="1" customFormat="1" ht="14.4" customHeight="1"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2"/>
    </row>
    <row r="46" s="1" customFormat="1" ht="14.4" customHeight="1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2"/>
    </row>
    <row r="47" s="1" customFormat="1" ht="14.4" customHeight="1"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2"/>
    </row>
    <row r="48" s="1" customFormat="1" ht="14.4" customHeight="1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2"/>
    </row>
    <row r="49" s="2" customFormat="1" ht="14.4" customHeight="1">
      <c r="B49" s="61"/>
      <c r="C49" s="62"/>
      <c r="D49" s="63" t="s">
        <v>50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51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2"/>
    </row>
    <row r="51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2"/>
    </row>
    <row r="52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2"/>
    </row>
    <row r="53"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2"/>
    </row>
    <row r="54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2"/>
    </row>
    <row r="55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2"/>
    </row>
    <row r="56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2"/>
    </row>
    <row r="57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2"/>
    </row>
    <row r="58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2"/>
    </row>
    <row r="59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2"/>
    </row>
    <row r="60" s="2" customFormat="1">
      <c r="A60" s="40"/>
      <c r="B60" s="41"/>
      <c r="C60" s="42"/>
      <c r="D60" s="66" t="s">
        <v>52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6" t="s">
        <v>53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66" t="s">
        <v>52</v>
      </c>
      <c r="AI60" s="44"/>
      <c r="AJ60" s="44"/>
      <c r="AK60" s="44"/>
      <c r="AL60" s="44"/>
      <c r="AM60" s="66" t="s">
        <v>53</v>
      </c>
      <c r="AN60" s="44"/>
      <c r="AO60" s="44"/>
      <c r="AP60" s="42"/>
      <c r="AQ60" s="42"/>
      <c r="AR60" s="46"/>
      <c r="BE60" s="40"/>
    </row>
    <row r="61"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2"/>
    </row>
    <row r="62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2"/>
    </row>
    <row r="63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2"/>
    </row>
    <row r="64" s="2" customFormat="1">
      <c r="A64" s="40"/>
      <c r="B64" s="41"/>
      <c r="C64" s="42"/>
      <c r="D64" s="63" t="s">
        <v>54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55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6"/>
      <c r="BE64" s="40"/>
    </row>
    <row r="65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2"/>
    </row>
    <row r="66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2"/>
    </row>
    <row r="67"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2"/>
    </row>
    <row r="68"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2"/>
    </row>
    <row r="69"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2"/>
    </row>
    <row r="70"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2"/>
    </row>
    <row r="71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2"/>
    </row>
    <row r="72"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2"/>
    </row>
    <row r="73"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2"/>
    </row>
    <row r="74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2"/>
    </row>
    <row r="75" s="2" customFormat="1">
      <c r="A75" s="40"/>
      <c r="B75" s="41"/>
      <c r="C75" s="42"/>
      <c r="D75" s="66" t="s">
        <v>52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66" t="s">
        <v>53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66" t="s">
        <v>52</v>
      </c>
      <c r="AI75" s="44"/>
      <c r="AJ75" s="44"/>
      <c r="AK75" s="44"/>
      <c r="AL75" s="44"/>
      <c r="AM75" s="66" t="s">
        <v>53</v>
      </c>
      <c r="AN75" s="44"/>
      <c r="AO75" s="44"/>
      <c r="AP75" s="42"/>
      <c r="AQ75" s="42"/>
      <c r="AR75" s="46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6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6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6"/>
      <c r="BE81" s="40"/>
    </row>
    <row r="82" s="2" customFormat="1" ht="24.96" customHeight="1">
      <c r="A82" s="40"/>
      <c r="B82" s="41"/>
      <c r="C82" s="25" t="s">
        <v>56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6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6"/>
      <c r="BE83" s="40"/>
    </row>
    <row r="84" s="4" customFormat="1" ht="12" customHeight="1">
      <c r="A84" s="4"/>
      <c r="B84" s="72"/>
      <c r="C84" s="34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3161b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Modernizace MŠ Stromovka v Liberci_2025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6"/>
      <c r="BE86" s="40"/>
    </row>
    <row r="87" s="2" customFormat="1" ht="12" customHeight="1">
      <c r="A87" s="40"/>
      <c r="B87" s="41"/>
      <c r="C87" s="34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>Stromovka 285/1, Liberec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4" t="s">
        <v>22</v>
      </c>
      <c r="AJ87" s="42"/>
      <c r="AK87" s="42"/>
      <c r="AL87" s="42"/>
      <c r="AM87" s="81" t="str">
        <f>IF(AN8= "","",AN8)</f>
        <v>18. 11. 2025</v>
      </c>
      <c r="AN87" s="81"/>
      <c r="AO87" s="42"/>
      <c r="AP87" s="42"/>
      <c r="AQ87" s="42"/>
      <c r="AR87" s="46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6"/>
      <c r="BE88" s="40"/>
    </row>
    <row r="89" s="2" customFormat="1" ht="15.15" customHeight="1">
      <c r="A89" s="40"/>
      <c r="B89" s="41"/>
      <c r="C89" s="34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>Statutární město Liberec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4" t="s">
        <v>30</v>
      </c>
      <c r="AJ89" s="42"/>
      <c r="AK89" s="42"/>
      <c r="AL89" s="42"/>
      <c r="AM89" s="82" t="str">
        <f>IF(E17="","",E17)</f>
        <v>DIGITRONIC CZ s. r. o.</v>
      </c>
      <c r="AN89" s="73"/>
      <c r="AO89" s="73"/>
      <c r="AP89" s="73"/>
      <c r="AQ89" s="42"/>
      <c r="AR89" s="46"/>
      <c r="AS89" s="83" t="s">
        <v>57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4" t="s">
        <v>28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4" t="s">
        <v>33</v>
      </c>
      <c r="AJ90" s="42"/>
      <c r="AK90" s="42"/>
      <c r="AL90" s="42"/>
      <c r="AM90" s="82" t="str">
        <f>IF(E20="","",E20)</f>
        <v xml:space="preserve"> </v>
      </c>
      <c r="AN90" s="73"/>
      <c r="AO90" s="73"/>
      <c r="AP90" s="73"/>
      <c r="AQ90" s="42"/>
      <c r="AR90" s="46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6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58</v>
      </c>
      <c r="D92" s="96"/>
      <c r="E92" s="96"/>
      <c r="F92" s="96"/>
      <c r="G92" s="96"/>
      <c r="H92" s="97"/>
      <c r="I92" s="98" t="s">
        <v>59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60</v>
      </c>
      <c r="AH92" s="96"/>
      <c r="AI92" s="96"/>
      <c r="AJ92" s="96"/>
      <c r="AK92" s="96"/>
      <c r="AL92" s="96"/>
      <c r="AM92" s="96"/>
      <c r="AN92" s="98" t="s">
        <v>61</v>
      </c>
      <c r="AO92" s="96"/>
      <c r="AP92" s="100"/>
      <c r="AQ92" s="101" t="s">
        <v>62</v>
      </c>
      <c r="AR92" s="46"/>
      <c r="AS92" s="102" t="s">
        <v>63</v>
      </c>
      <c r="AT92" s="103" t="s">
        <v>64</v>
      </c>
      <c r="AU92" s="103" t="s">
        <v>65</v>
      </c>
      <c r="AV92" s="103" t="s">
        <v>66</v>
      </c>
      <c r="AW92" s="103" t="s">
        <v>67</v>
      </c>
      <c r="AX92" s="103" t="s">
        <v>68</v>
      </c>
      <c r="AY92" s="103" t="s">
        <v>69</v>
      </c>
      <c r="AZ92" s="103" t="s">
        <v>70</v>
      </c>
      <c r="BA92" s="103" t="s">
        <v>71</v>
      </c>
      <c r="BB92" s="103" t="s">
        <v>72</v>
      </c>
      <c r="BC92" s="103" t="s">
        <v>73</v>
      </c>
      <c r="BD92" s="104" t="s">
        <v>74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6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75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ROUND(AG95,2)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ROUND(AS95,2)</f>
        <v>0</v>
      </c>
      <c r="AT94" s="116">
        <f>ROUND(SUM(AV94:AW94),2)</f>
        <v>0</v>
      </c>
      <c r="AU94" s="117">
        <f>ROUND(AU95,5)</f>
        <v>0</v>
      </c>
      <c r="AV94" s="116">
        <f>ROUND(AZ94*L29,2)</f>
        <v>0</v>
      </c>
      <c r="AW94" s="116">
        <f>ROUND(BA94*L30,2)</f>
        <v>0</v>
      </c>
      <c r="AX94" s="116">
        <f>ROUND(BB94*L29,2)</f>
        <v>0</v>
      </c>
      <c r="AY94" s="116">
        <f>ROUND(BC94*L30,2)</f>
        <v>0</v>
      </c>
      <c r="AZ94" s="116">
        <f>ROUND(AZ95,2)</f>
        <v>0</v>
      </c>
      <c r="BA94" s="116">
        <f>ROUND(BA95,2)</f>
        <v>0</v>
      </c>
      <c r="BB94" s="116">
        <f>ROUND(BB95,2)</f>
        <v>0</v>
      </c>
      <c r="BC94" s="116">
        <f>ROUND(BC95,2)</f>
        <v>0</v>
      </c>
      <c r="BD94" s="118">
        <f>ROUND(BD95,2)</f>
        <v>0</v>
      </c>
      <c r="BE94" s="6"/>
      <c r="BS94" s="119" t="s">
        <v>76</v>
      </c>
      <c r="BT94" s="119" t="s">
        <v>77</v>
      </c>
      <c r="BU94" s="120" t="s">
        <v>78</v>
      </c>
      <c r="BV94" s="119" t="s">
        <v>79</v>
      </c>
      <c r="BW94" s="119" t="s">
        <v>5</v>
      </c>
      <c r="BX94" s="119" t="s">
        <v>80</v>
      </c>
      <c r="CL94" s="119" t="s">
        <v>1</v>
      </c>
    </row>
    <row r="95" s="7" customFormat="1" ht="24.75" customHeight="1">
      <c r="A95" s="7"/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ROUND(SUM(AG96:AG101),2)</f>
        <v>0</v>
      </c>
      <c r="AH95" s="124"/>
      <c r="AI95" s="124"/>
      <c r="AJ95" s="124"/>
      <c r="AK95" s="124"/>
      <c r="AL95" s="124"/>
      <c r="AM95" s="124"/>
      <c r="AN95" s="126">
        <f>SUM(AG95,AT95)</f>
        <v>0</v>
      </c>
      <c r="AO95" s="124"/>
      <c r="AP95" s="124"/>
      <c r="AQ95" s="127" t="s">
        <v>83</v>
      </c>
      <c r="AR95" s="128"/>
      <c r="AS95" s="129">
        <f>ROUND(SUM(AS96:AS101),2)</f>
        <v>0</v>
      </c>
      <c r="AT95" s="130">
        <f>ROUND(SUM(AV95:AW95),2)</f>
        <v>0</v>
      </c>
      <c r="AU95" s="131">
        <f>ROUND(SUM(AU96:AU101),5)</f>
        <v>0</v>
      </c>
      <c r="AV95" s="130">
        <f>ROUND(AZ95*L29,2)</f>
        <v>0</v>
      </c>
      <c r="AW95" s="130">
        <f>ROUND(BA95*L30,2)</f>
        <v>0</v>
      </c>
      <c r="AX95" s="130">
        <f>ROUND(BB95*L29,2)</f>
        <v>0</v>
      </c>
      <c r="AY95" s="130">
        <f>ROUND(BC95*L30,2)</f>
        <v>0</v>
      </c>
      <c r="AZ95" s="130">
        <f>ROUND(SUM(AZ96:AZ101),2)</f>
        <v>0</v>
      </c>
      <c r="BA95" s="130">
        <f>ROUND(SUM(BA96:BA101),2)</f>
        <v>0</v>
      </c>
      <c r="BB95" s="130">
        <f>ROUND(SUM(BB96:BB101),2)</f>
        <v>0</v>
      </c>
      <c r="BC95" s="130">
        <f>ROUND(SUM(BC96:BC101),2)</f>
        <v>0</v>
      </c>
      <c r="BD95" s="132">
        <f>ROUND(SUM(BD96:BD101),2)</f>
        <v>0</v>
      </c>
      <c r="BE95" s="7"/>
      <c r="BS95" s="133" t="s">
        <v>76</v>
      </c>
      <c r="BT95" s="133" t="s">
        <v>84</v>
      </c>
      <c r="BU95" s="133" t="s">
        <v>78</v>
      </c>
      <c r="BV95" s="133" t="s">
        <v>79</v>
      </c>
      <c r="BW95" s="133" t="s">
        <v>85</v>
      </c>
      <c r="BX95" s="133" t="s">
        <v>5</v>
      </c>
      <c r="CL95" s="133" t="s">
        <v>1</v>
      </c>
      <c r="CM95" s="133" t="s">
        <v>86</v>
      </c>
    </row>
    <row r="96" s="4" customFormat="1" ht="16.5" customHeight="1">
      <c r="A96" s="134" t="s">
        <v>87</v>
      </c>
      <c r="B96" s="72"/>
      <c r="C96" s="135"/>
      <c r="D96" s="135"/>
      <c r="E96" s="136" t="s">
        <v>88</v>
      </c>
      <c r="F96" s="136"/>
      <c r="G96" s="136"/>
      <c r="H96" s="136"/>
      <c r="I96" s="136"/>
      <c r="J96" s="135"/>
      <c r="K96" s="136" t="s">
        <v>89</v>
      </c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7">
        <f>'D.1.1 - Stavební část'!J32</f>
        <v>0</v>
      </c>
      <c r="AH96" s="135"/>
      <c r="AI96" s="135"/>
      <c r="AJ96" s="135"/>
      <c r="AK96" s="135"/>
      <c r="AL96" s="135"/>
      <c r="AM96" s="135"/>
      <c r="AN96" s="137">
        <f>SUM(AG96,AT96)</f>
        <v>0</v>
      </c>
      <c r="AO96" s="135"/>
      <c r="AP96" s="135"/>
      <c r="AQ96" s="138" t="s">
        <v>90</v>
      </c>
      <c r="AR96" s="74"/>
      <c r="AS96" s="139">
        <v>0</v>
      </c>
      <c r="AT96" s="140">
        <f>ROUND(SUM(AV96:AW96),2)</f>
        <v>0</v>
      </c>
      <c r="AU96" s="141">
        <f>'D.1.1 - Stavební část'!P140</f>
        <v>0</v>
      </c>
      <c r="AV96" s="140">
        <f>'D.1.1 - Stavební část'!J35</f>
        <v>0</v>
      </c>
      <c r="AW96" s="140">
        <f>'D.1.1 - Stavební část'!J36</f>
        <v>0</v>
      </c>
      <c r="AX96" s="140">
        <f>'D.1.1 - Stavební část'!J37</f>
        <v>0</v>
      </c>
      <c r="AY96" s="140">
        <f>'D.1.1 - Stavební část'!J38</f>
        <v>0</v>
      </c>
      <c r="AZ96" s="140">
        <f>'D.1.1 - Stavební část'!F35</f>
        <v>0</v>
      </c>
      <c r="BA96" s="140">
        <f>'D.1.1 - Stavební část'!F36</f>
        <v>0</v>
      </c>
      <c r="BB96" s="140">
        <f>'D.1.1 - Stavební část'!F37</f>
        <v>0</v>
      </c>
      <c r="BC96" s="140">
        <f>'D.1.1 - Stavební část'!F38</f>
        <v>0</v>
      </c>
      <c r="BD96" s="142">
        <f>'D.1.1 - Stavební část'!F39</f>
        <v>0</v>
      </c>
      <c r="BE96" s="4"/>
      <c r="BT96" s="143" t="s">
        <v>86</v>
      </c>
      <c r="BV96" s="143" t="s">
        <v>79</v>
      </c>
      <c r="BW96" s="143" t="s">
        <v>91</v>
      </c>
      <c r="BX96" s="143" t="s">
        <v>85</v>
      </c>
      <c r="CL96" s="143" t="s">
        <v>1</v>
      </c>
    </row>
    <row r="97" s="4" customFormat="1" ht="16.5" customHeight="1">
      <c r="A97" s="134" t="s">
        <v>87</v>
      </c>
      <c r="B97" s="72"/>
      <c r="C97" s="135"/>
      <c r="D97" s="135"/>
      <c r="E97" s="136" t="s">
        <v>92</v>
      </c>
      <c r="F97" s="136"/>
      <c r="G97" s="136"/>
      <c r="H97" s="136"/>
      <c r="I97" s="136"/>
      <c r="J97" s="135"/>
      <c r="K97" s="136" t="s">
        <v>93</v>
      </c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7">
        <f>'D.1.4.C - Vzduchotechnika'!J32</f>
        <v>0</v>
      </c>
      <c r="AH97" s="135"/>
      <c r="AI97" s="135"/>
      <c r="AJ97" s="135"/>
      <c r="AK97" s="135"/>
      <c r="AL97" s="135"/>
      <c r="AM97" s="135"/>
      <c r="AN97" s="137">
        <f>SUM(AG97,AT97)</f>
        <v>0</v>
      </c>
      <c r="AO97" s="135"/>
      <c r="AP97" s="135"/>
      <c r="AQ97" s="138" t="s">
        <v>90</v>
      </c>
      <c r="AR97" s="74"/>
      <c r="AS97" s="139">
        <v>0</v>
      </c>
      <c r="AT97" s="140">
        <f>ROUND(SUM(AV97:AW97),2)</f>
        <v>0</v>
      </c>
      <c r="AU97" s="141">
        <f>'D.1.4.C - Vzduchotechnika'!P124</f>
        <v>0</v>
      </c>
      <c r="AV97" s="140">
        <f>'D.1.4.C - Vzduchotechnika'!J35</f>
        <v>0</v>
      </c>
      <c r="AW97" s="140">
        <f>'D.1.4.C - Vzduchotechnika'!J36</f>
        <v>0</v>
      </c>
      <c r="AX97" s="140">
        <f>'D.1.4.C - Vzduchotechnika'!J37</f>
        <v>0</v>
      </c>
      <c r="AY97" s="140">
        <f>'D.1.4.C - Vzduchotechnika'!J38</f>
        <v>0</v>
      </c>
      <c r="AZ97" s="140">
        <f>'D.1.4.C - Vzduchotechnika'!F35</f>
        <v>0</v>
      </c>
      <c r="BA97" s="140">
        <f>'D.1.4.C - Vzduchotechnika'!F36</f>
        <v>0</v>
      </c>
      <c r="BB97" s="140">
        <f>'D.1.4.C - Vzduchotechnika'!F37</f>
        <v>0</v>
      </c>
      <c r="BC97" s="140">
        <f>'D.1.4.C - Vzduchotechnika'!F38</f>
        <v>0</v>
      </c>
      <c r="BD97" s="142">
        <f>'D.1.4.C - Vzduchotechnika'!F39</f>
        <v>0</v>
      </c>
      <c r="BE97" s="4"/>
      <c r="BT97" s="143" t="s">
        <v>86</v>
      </c>
      <c r="BV97" s="143" t="s">
        <v>79</v>
      </c>
      <c r="BW97" s="143" t="s">
        <v>94</v>
      </c>
      <c r="BX97" s="143" t="s">
        <v>85</v>
      </c>
      <c r="CL97" s="143" t="s">
        <v>1</v>
      </c>
    </row>
    <row r="98" s="4" customFormat="1" ht="16.5" customHeight="1">
      <c r="A98" s="134" t="s">
        <v>87</v>
      </c>
      <c r="B98" s="72"/>
      <c r="C98" s="135"/>
      <c r="D98" s="135"/>
      <c r="E98" s="136" t="s">
        <v>95</v>
      </c>
      <c r="F98" s="136"/>
      <c r="G98" s="136"/>
      <c r="H98" s="136"/>
      <c r="I98" s="136"/>
      <c r="J98" s="135"/>
      <c r="K98" s="136" t="s">
        <v>96</v>
      </c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7">
        <f>'D.1.4.E - Zdravotně techn...'!J32</f>
        <v>0</v>
      </c>
      <c r="AH98" s="135"/>
      <c r="AI98" s="135"/>
      <c r="AJ98" s="135"/>
      <c r="AK98" s="135"/>
      <c r="AL98" s="135"/>
      <c r="AM98" s="135"/>
      <c r="AN98" s="137">
        <f>SUM(AG98,AT98)</f>
        <v>0</v>
      </c>
      <c r="AO98" s="135"/>
      <c r="AP98" s="135"/>
      <c r="AQ98" s="138" t="s">
        <v>90</v>
      </c>
      <c r="AR98" s="74"/>
      <c r="AS98" s="139">
        <v>0</v>
      </c>
      <c r="AT98" s="140">
        <f>ROUND(SUM(AV98:AW98),2)</f>
        <v>0</v>
      </c>
      <c r="AU98" s="141">
        <f>'D.1.4.E - Zdravotně techn...'!P132</f>
        <v>0</v>
      </c>
      <c r="AV98" s="140">
        <f>'D.1.4.E - Zdravotně techn...'!J35</f>
        <v>0</v>
      </c>
      <c r="AW98" s="140">
        <f>'D.1.4.E - Zdravotně techn...'!J36</f>
        <v>0</v>
      </c>
      <c r="AX98" s="140">
        <f>'D.1.4.E - Zdravotně techn...'!J37</f>
        <v>0</v>
      </c>
      <c r="AY98" s="140">
        <f>'D.1.4.E - Zdravotně techn...'!J38</f>
        <v>0</v>
      </c>
      <c r="AZ98" s="140">
        <f>'D.1.4.E - Zdravotně techn...'!F35</f>
        <v>0</v>
      </c>
      <c r="BA98" s="140">
        <f>'D.1.4.E - Zdravotně techn...'!F36</f>
        <v>0</v>
      </c>
      <c r="BB98" s="140">
        <f>'D.1.4.E - Zdravotně techn...'!F37</f>
        <v>0</v>
      </c>
      <c r="BC98" s="140">
        <f>'D.1.4.E - Zdravotně techn...'!F38</f>
        <v>0</v>
      </c>
      <c r="BD98" s="142">
        <f>'D.1.4.E - Zdravotně techn...'!F39</f>
        <v>0</v>
      </c>
      <c r="BE98" s="4"/>
      <c r="BT98" s="143" t="s">
        <v>86</v>
      </c>
      <c r="BV98" s="143" t="s">
        <v>79</v>
      </c>
      <c r="BW98" s="143" t="s">
        <v>97</v>
      </c>
      <c r="BX98" s="143" t="s">
        <v>85</v>
      </c>
      <c r="CL98" s="143" t="s">
        <v>1</v>
      </c>
    </row>
    <row r="99" s="4" customFormat="1" ht="16.5" customHeight="1">
      <c r="A99" s="134" t="s">
        <v>87</v>
      </c>
      <c r="B99" s="72"/>
      <c r="C99" s="135"/>
      <c r="D99" s="135"/>
      <c r="E99" s="136" t="s">
        <v>98</v>
      </c>
      <c r="F99" s="136"/>
      <c r="G99" s="136"/>
      <c r="H99" s="136"/>
      <c r="I99" s="136"/>
      <c r="J99" s="135"/>
      <c r="K99" s="136" t="s">
        <v>99</v>
      </c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7">
        <f>'D.1.4.G - Elektroinstalace'!J32</f>
        <v>0</v>
      </c>
      <c r="AH99" s="135"/>
      <c r="AI99" s="135"/>
      <c r="AJ99" s="135"/>
      <c r="AK99" s="135"/>
      <c r="AL99" s="135"/>
      <c r="AM99" s="135"/>
      <c r="AN99" s="137">
        <f>SUM(AG99,AT99)</f>
        <v>0</v>
      </c>
      <c r="AO99" s="135"/>
      <c r="AP99" s="135"/>
      <c r="AQ99" s="138" t="s">
        <v>90</v>
      </c>
      <c r="AR99" s="74"/>
      <c r="AS99" s="139">
        <v>0</v>
      </c>
      <c r="AT99" s="140">
        <f>ROUND(SUM(AV99:AW99),2)</f>
        <v>0</v>
      </c>
      <c r="AU99" s="141">
        <f>'D.1.4.G - Elektroinstalace'!P133</f>
        <v>0</v>
      </c>
      <c r="AV99" s="140">
        <f>'D.1.4.G - Elektroinstalace'!J35</f>
        <v>0</v>
      </c>
      <c r="AW99" s="140">
        <f>'D.1.4.G - Elektroinstalace'!J36</f>
        <v>0</v>
      </c>
      <c r="AX99" s="140">
        <f>'D.1.4.G - Elektroinstalace'!J37</f>
        <v>0</v>
      </c>
      <c r="AY99" s="140">
        <f>'D.1.4.G - Elektroinstalace'!J38</f>
        <v>0</v>
      </c>
      <c r="AZ99" s="140">
        <f>'D.1.4.G - Elektroinstalace'!F35</f>
        <v>0</v>
      </c>
      <c r="BA99" s="140">
        <f>'D.1.4.G - Elektroinstalace'!F36</f>
        <v>0</v>
      </c>
      <c r="BB99" s="140">
        <f>'D.1.4.G - Elektroinstalace'!F37</f>
        <v>0</v>
      </c>
      <c r="BC99" s="140">
        <f>'D.1.4.G - Elektroinstalace'!F38</f>
        <v>0</v>
      </c>
      <c r="BD99" s="142">
        <f>'D.1.4.G - Elektroinstalace'!F39</f>
        <v>0</v>
      </c>
      <c r="BE99" s="4"/>
      <c r="BT99" s="143" t="s">
        <v>86</v>
      </c>
      <c r="BV99" s="143" t="s">
        <v>79</v>
      </c>
      <c r="BW99" s="143" t="s">
        <v>100</v>
      </c>
      <c r="BX99" s="143" t="s">
        <v>85</v>
      </c>
      <c r="CL99" s="143" t="s">
        <v>1</v>
      </c>
    </row>
    <row r="100" s="4" customFormat="1" ht="16.5" customHeight="1">
      <c r="A100" s="134" t="s">
        <v>87</v>
      </c>
      <c r="B100" s="72"/>
      <c r="C100" s="135"/>
      <c r="D100" s="135"/>
      <c r="E100" s="136" t="s">
        <v>101</v>
      </c>
      <c r="F100" s="136"/>
      <c r="G100" s="136"/>
      <c r="H100" s="136"/>
      <c r="I100" s="136"/>
      <c r="J100" s="135"/>
      <c r="K100" s="136" t="s">
        <v>102</v>
      </c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7">
        <f>'D.1.4.H - Slaboproud'!J32</f>
        <v>0</v>
      </c>
      <c r="AH100" s="135"/>
      <c r="AI100" s="135"/>
      <c r="AJ100" s="135"/>
      <c r="AK100" s="135"/>
      <c r="AL100" s="135"/>
      <c r="AM100" s="135"/>
      <c r="AN100" s="137">
        <f>SUM(AG100,AT100)</f>
        <v>0</v>
      </c>
      <c r="AO100" s="135"/>
      <c r="AP100" s="135"/>
      <c r="AQ100" s="138" t="s">
        <v>90</v>
      </c>
      <c r="AR100" s="74"/>
      <c r="AS100" s="139">
        <v>0</v>
      </c>
      <c r="AT100" s="140">
        <f>ROUND(SUM(AV100:AW100),2)</f>
        <v>0</v>
      </c>
      <c r="AU100" s="141">
        <f>'D.1.4.H - Slaboproud'!P129</f>
        <v>0</v>
      </c>
      <c r="AV100" s="140">
        <f>'D.1.4.H - Slaboproud'!J35</f>
        <v>0</v>
      </c>
      <c r="AW100" s="140">
        <f>'D.1.4.H - Slaboproud'!J36</f>
        <v>0</v>
      </c>
      <c r="AX100" s="140">
        <f>'D.1.4.H - Slaboproud'!J37</f>
        <v>0</v>
      </c>
      <c r="AY100" s="140">
        <f>'D.1.4.H - Slaboproud'!J38</f>
        <v>0</v>
      </c>
      <c r="AZ100" s="140">
        <f>'D.1.4.H - Slaboproud'!F35</f>
        <v>0</v>
      </c>
      <c r="BA100" s="140">
        <f>'D.1.4.H - Slaboproud'!F36</f>
        <v>0</v>
      </c>
      <c r="BB100" s="140">
        <f>'D.1.4.H - Slaboproud'!F37</f>
        <v>0</v>
      </c>
      <c r="BC100" s="140">
        <f>'D.1.4.H - Slaboproud'!F38</f>
        <v>0</v>
      </c>
      <c r="BD100" s="142">
        <f>'D.1.4.H - Slaboproud'!F39</f>
        <v>0</v>
      </c>
      <c r="BE100" s="4"/>
      <c r="BT100" s="143" t="s">
        <v>86</v>
      </c>
      <c r="BV100" s="143" t="s">
        <v>79</v>
      </c>
      <c r="BW100" s="143" t="s">
        <v>103</v>
      </c>
      <c r="BX100" s="143" t="s">
        <v>85</v>
      </c>
      <c r="CL100" s="143" t="s">
        <v>1</v>
      </c>
    </row>
    <row r="101" s="4" customFormat="1" ht="16.5" customHeight="1">
      <c r="A101" s="134" t="s">
        <v>87</v>
      </c>
      <c r="B101" s="72"/>
      <c r="C101" s="135"/>
      <c r="D101" s="135"/>
      <c r="E101" s="136" t="s">
        <v>104</v>
      </c>
      <c r="F101" s="136"/>
      <c r="G101" s="136"/>
      <c r="H101" s="136"/>
      <c r="I101" s="136"/>
      <c r="J101" s="135"/>
      <c r="K101" s="136" t="s">
        <v>105</v>
      </c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7">
        <f>'VRN - Vedlejší rozpočtové...'!J32</f>
        <v>0</v>
      </c>
      <c r="AH101" s="135"/>
      <c r="AI101" s="135"/>
      <c r="AJ101" s="135"/>
      <c r="AK101" s="135"/>
      <c r="AL101" s="135"/>
      <c r="AM101" s="135"/>
      <c r="AN101" s="137">
        <f>SUM(AG101,AT101)</f>
        <v>0</v>
      </c>
      <c r="AO101" s="135"/>
      <c r="AP101" s="135"/>
      <c r="AQ101" s="138" t="s">
        <v>90</v>
      </c>
      <c r="AR101" s="74"/>
      <c r="AS101" s="144">
        <v>0</v>
      </c>
      <c r="AT101" s="145">
        <f>ROUND(SUM(AV101:AW101),2)</f>
        <v>0</v>
      </c>
      <c r="AU101" s="146">
        <f>'VRN - Vedlejší rozpočtové...'!P125</f>
        <v>0</v>
      </c>
      <c r="AV101" s="145">
        <f>'VRN - Vedlejší rozpočtové...'!J35</f>
        <v>0</v>
      </c>
      <c r="AW101" s="145">
        <f>'VRN - Vedlejší rozpočtové...'!J36</f>
        <v>0</v>
      </c>
      <c r="AX101" s="145">
        <f>'VRN - Vedlejší rozpočtové...'!J37</f>
        <v>0</v>
      </c>
      <c r="AY101" s="145">
        <f>'VRN - Vedlejší rozpočtové...'!J38</f>
        <v>0</v>
      </c>
      <c r="AZ101" s="145">
        <f>'VRN - Vedlejší rozpočtové...'!F35</f>
        <v>0</v>
      </c>
      <c r="BA101" s="145">
        <f>'VRN - Vedlejší rozpočtové...'!F36</f>
        <v>0</v>
      </c>
      <c r="BB101" s="145">
        <f>'VRN - Vedlejší rozpočtové...'!F37</f>
        <v>0</v>
      </c>
      <c r="BC101" s="145">
        <f>'VRN - Vedlejší rozpočtové...'!F38</f>
        <v>0</v>
      </c>
      <c r="BD101" s="147">
        <f>'VRN - Vedlejší rozpočtové...'!F39</f>
        <v>0</v>
      </c>
      <c r="BE101" s="4"/>
      <c r="BT101" s="143" t="s">
        <v>86</v>
      </c>
      <c r="BV101" s="143" t="s">
        <v>79</v>
      </c>
      <c r="BW101" s="143" t="s">
        <v>106</v>
      </c>
      <c r="BX101" s="143" t="s">
        <v>85</v>
      </c>
      <c r="CL101" s="143" t="s">
        <v>1</v>
      </c>
    </row>
    <row r="102" s="2" customFormat="1" ht="30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6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="2" customFormat="1" ht="6.96" customHeight="1">
      <c r="A103" s="40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46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</sheetData>
  <sheetProtection sheet="1" formatColumns="0" formatRows="0" objects="1" scenarios="1" spinCount="100000" saltValue="2QpBooixmVVDfoihScgj6xzTxCTHs7yCoUvzTG2/f2Ruo8S/v6HPQ6KHe3rLpJ8EuAm4teYT50w43GCKjy1DXQ==" hashValue="dG+sZ1NtD/s+AS/SlWXc8EFviDVQQYMfgF4QdLRvw7f3/9uvdBYZd8lDrUzg/KBbYvwormdgLT5bLFWDBumbOQ==" algorithmName="SHA-512" password="CC35"/>
  <mergeCells count="66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D.1.1 - Stavební část'!C2" display="/"/>
    <hyperlink ref="A97" location="'D.1.4.C - Vzduchotechnika'!C2" display="/"/>
    <hyperlink ref="A98" location="'D.1.4.E - Zdravotně techn...'!C2" display="/"/>
    <hyperlink ref="A99" location="'D.1.4.G - Elektroinstalace'!C2" display="/"/>
    <hyperlink ref="A100" location="'D.1.4.H - Slaboproud'!C2" display="/"/>
    <hyperlink ref="A101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  <c r="AZ2" s="148" t="s">
        <v>107</v>
      </c>
      <c r="BA2" s="148" t="s">
        <v>1</v>
      </c>
      <c r="BB2" s="148" t="s">
        <v>1</v>
      </c>
      <c r="BC2" s="148" t="s">
        <v>108</v>
      </c>
      <c r="BD2" s="148" t="s">
        <v>109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2"/>
      <c r="AT3" s="19" t="s">
        <v>86</v>
      </c>
      <c r="AZ3" s="148" t="s">
        <v>110</v>
      </c>
      <c r="BA3" s="148" t="s">
        <v>1</v>
      </c>
      <c r="BB3" s="148" t="s">
        <v>1</v>
      </c>
      <c r="BC3" s="148" t="s">
        <v>111</v>
      </c>
      <c r="BD3" s="148" t="s">
        <v>86</v>
      </c>
    </row>
    <row r="4" s="1" customFormat="1" ht="24.96" customHeight="1">
      <c r="B4" s="22"/>
      <c r="D4" s="151" t="s">
        <v>112</v>
      </c>
      <c r="L4" s="22"/>
      <c r="M4" s="15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53" t="s">
        <v>16</v>
      </c>
      <c r="L6" s="22"/>
    </row>
    <row r="7" s="1" customFormat="1" ht="16.5" customHeight="1">
      <c r="B7" s="22"/>
      <c r="E7" s="154" t="str">
        <f>'Rekapitulace stavby'!K6</f>
        <v>Modernizace MŠ Stromovka v Liberci_2025</v>
      </c>
      <c r="F7" s="153"/>
      <c r="G7" s="153"/>
      <c r="H7" s="153"/>
      <c r="L7" s="22"/>
    </row>
    <row r="8" s="1" customFormat="1" ht="12" customHeight="1">
      <c r="B8" s="22"/>
      <c r="D8" s="153" t="s">
        <v>113</v>
      </c>
      <c r="L8" s="22"/>
    </row>
    <row r="9" s="2" customFormat="1" ht="16.5" customHeight="1">
      <c r="A9" s="40"/>
      <c r="B9" s="46"/>
      <c r="C9" s="40"/>
      <c r="D9" s="40"/>
      <c r="E9" s="154" t="s">
        <v>114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115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116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</v>
      </c>
      <c r="G13" s="40"/>
      <c r="H13" s="40"/>
      <c r="I13" s="153" t="s">
        <v>19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20</v>
      </c>
      <c r="E14" s="40"/>
      <c r="F14" s="143" t="s">
        <v>21</v>
      </c>
      <c r="G14" s="40"/>
      <c r="H14" s="40"/>
      <c r="I14" s="153" t="s">
        <v>22</v>
      </c>
      <c r="J14" s="156" t="str">
        <f>'Rekapitulace stavby'!AN8</f>
        <v>18. 11. 2025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24</v>
      </c>
      <c r="E16" s="40"/>
      <c r="F16" s="40"/>
      <c r="G16" s="40"/>
      <c r="H16" s="40"/>
      <c r="I16" s="153" t="s">
        <v>25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26</v>
      </c>
      <c r="F17" s="40"/>
      <c r="G17" s="40"/>
      <c r="H17" s="40"/>
      <c r="I17" s="153" t="s">
        <v>27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28</v>
      </c>
      <c r="E19" s="40"/>
      <c r="F19" s="40"/>
      <c r="G19" s="40"/>
      <c r="H19" s="40"/>
      <c r="I19" s="153" t="s">
        <v>25</v>
      </c>
      <c r="J19" s="35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43"/>
      <c r="G20" s="143"/>
      <c r="H20" s="143"/>
      <c r="I20" s="153" t="s">
        <v>27</v>
      </c>
      <c r="J20" s="35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30</v>
      </c>
      <c r="E22" s="40"/>
      <c r="F22" s="40"/>
      <c r="G22" s="40"/>
      <c r="H22" s="40"/>
      <c r="I22" s="153" t="s">
        <v>25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31</v>
      </c>
      <c r="F23" s="40"/>
      <c r="G23" s="40"/>
      <c r="H23" s="40"/>
      <c r="I23" s="153" t="s">
        <v>27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33</v>
      </c>
      <c r="E25" s="40"/>
      <c r="F25" s="40"/>
      <c r="G25" s="40"/>
      <c r="H25" s="40"/>
      <c r="I25" s="153" t="s">
        <v>25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27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35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36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37</v>
      </c>
      <c r="E32" s="40"/>
      <c r="F32" s="40"/>
      <c r="G32" s="40"/>
      <c r="H32" s="40"/>
      <c r="I32" s="40"/>
      <c r="J32" s="163">
        <f>ROUND(J140,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39</v>
      </c>
      <c r="G34" s="40"/>
      <c r="H34" s="40"/>
      <c r="I34" s="164" t="s">
        <v>38</v>
      </c>
      <c r="J34" s="164" t="s">
        <v>40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41</v>
      </c>
      <c r="E35" s="153" t="s">
        <v>42</v>
      </c>
      <c r="F35" s="166">
        <f>ROUND((SUM(BE140:BE1540)),  2)</f>
        <v>0</v>
      </c>
      <c r="G35" s="40"/>
      <c r="H35" s="40"/>
      <c r="I35" s="167">
        <v>0.20999999999999999</v>
      </c>
      <c r="J35" s="166">
        <f>ROUND(((SUM(BE140:BE1540))*I35),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43</v>
      </c>
      <c r="F36" s="166">
        <f>ROUND((SUM(BF140:BF1540)),  2)</f>
        <v>0</v>
      </c>
      <c r="G36" s="40"/>
      <c r="H36" s="40"/>
      <c r="I36" s="167">
        <v>0.12</v>
      </c>
      <c r="J36" s="166">
        <f>ROUND(((SUM(BF140:BF1540))*I36),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44</v>
      </c>
      <c r="F37" s="166">
        <f>ROUND((SUM(BG140:BG1540)),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45</v>
      </c>
      <c r="F38" s="166">
        <f>ROUND((SUM(BH140:BH1540)),  2)</f>
        <v>0</v>
      </c>
      <c r="G38" s="40"/>
      <c r="H38" s="40"/>
      <c r="I38" s="167">
        <v>0.12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46</v>
      </c>
      <c r="F39" s="166">
        <f>ROUND((SUM(BI140:BI1540)),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47</v>
      </c>
      <c r="E41" s="170"/>
      <c r="F41" s="170"/>
      <c r="G41" s="171" t="s">
        <v>48</v>
      </c>
      <c r="H41" s="172" t="s">
        <v>49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75" t="s">
        <v>50</v>
      </c>
      <c r="E50" s="176"/>
      <c r="F50" s="176"/>
      <c r="G50" s="175" t="s">
        <v>51</v>
      </c>
      <c r="H50" s="176"/>
      <c r="I50" s="176"/>
      <c r="J50" s="176"/>
      <c r="K50" s="17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77" t="s">
        <v>52</v>
      </c>
      <c r="E61" s="178"/>
      <c r="F61" s="179" t="s">
        <v>53</v>
      </c>
      <c r="G61" s="177" t="s">
        <v>52</v>
      </c>
      <c r="H61" s="178"/>
      <c r="I61" s="178"/>
      <c r="J61" s="180" t="s">
        <v>53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75" t="s">
        <v>54</v>
      </c>
      <c r="E65" s="181"/>
      <c r="F65" s="181"/>
      <c r="G65" s="175" t="s">
        <v>55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77" t="s">
        <v>52</v>
      </c>
      <c r="E76" s="178"/>
      <c r="F76" s="179" t="s">
        <v>53</v>
      </c>
      <c r="G76" s="177" t="s">
        <v>52</v>
      </c>
      <c r="H76" s="178"/>
      <c r="I76" s="178"/>
      <c r="J76" s="180" t="s">
        <v>53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Modernizace MŠ Stromovka v Liberci_2025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113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86" t="s">
        <v>114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115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D.1.1 - Stavební část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20</v>
      </c>
      <c r="D91" s="42"/>
      <c r="E91" s="42"/>
      <c r="F91" s="29" t="str">
        <f>F14</f>
        <v>Stromovka 285/1, Liberec</v>
      </c>
      <c r="G91" s="42"/>
      <c r="H91" s="42"/>
      <c r="I91" s="34" t="s">
        <v>22</v>
      </c>
      <c r="J91" s="81" t="str">
        <f>IF(J14="","",J14)</f>
        <v>18. 11. 2025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24</v>
      </c>
      <c r="D93" s="42"/>
      <c r="E93" s="42"/>
      <c r="F93" s="29" t="str">
        <f>E17</f>
        <v>Statutární město Liberec</v>
      </c>
      <c r="G93" s="42"/>
      <c r="H93" s="42"/>
      <c r="I93" s="34" t="s">
        <v>30</v>
      </c>
      <c r="J93" s="38" t="str">
        <f>E23</f>
        <v>DIGITRONIC CZ s. r. o.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28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118</v>
      </c>
      <c r="D96" s="188"/>
      <c r="E96" s="188"/>
      <c r="F96" s="188"/>
      <c r="G96" s="188"/>
      <c r="H96" s="188"/>
      <c r="I96" s="188"/>
      <c r="J96" s="189" t="s">
        <v>119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120</v>
      </c>
      <c r="D98" s="42"/>
      <c r="E98" s="42"/>
      <c r="F98" s="42"/>
      <c r="G98" s="42"/>
      <c r="H98" s="42"/>
      <c r="I98" s="42"/>
      <c r="J98" s="112">
        <f>J140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9" t="s">
        <v>121</v>
      </c>
    </row>
    <row r="99" s="9" customFormat="1" ht="24.96" customHeight="1">
      <c r="A99" s="9"/>
      <c r="B99" s="191"/>
      <c r="C99" s="192"/>
      <c r="D99" s="193" t="s">
        <v>122</v>
      </c>
      <c r="E99" s="194"/>
      <c r="F99" s="194"/>
      <c r="G99" s="194"/>
      <c r="H99" s="194"/>
      <c r="I99" s="194"/>
      <c r="J99" s="195">
        <f>J141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5"/>
      <c r="D100" s="198" t="s">
        <v>123</v>
      </c>
      <c r="E100" s="199"/>
      <c r="F100" s="199"/>
      <c r="G100" s="199"/>
      <c r="H100" s="199"/>
      <c r="I100" s="199"/>
      <c r="J100" s="200">
        <f>J142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5"/>
      <c r="D101" s="198" t="s">
        <v>124</v>
      </c>
      <c r="E101" s="199"/>
      <c r="F101" s="199"/>
      <c r="G101" s="199"/>
      <c r="H101" s="199"/>
      <c r="I101" s="199"/>
      <c r="J101" s="200">
        <f>J152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5"/>
      <c r="D102" s="198" t="s">
        <v>125</v>
      </c>
      <c r="E102" s="199"/>
      <c r="F102" s="199"/>
      <c r="G102" s="199"/>
      <c r="H102" s="199"/>
      <c r="I102" s="199"/>
      <c r="J102" s="200">
        <f>J207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5"/>
      <c r="D103" s="198" t="s">
        <v>126</v>
      </c>
      <c r="E103" s="199"/>
      <c r="F103" s="199"/>
      <c r="G103" s="199"/>
      <c r="H103" s="199"/>
      <c r="I103" s="199"/>
      <c r="J103" s="200">
        <f>J234</f>
        <v>0</v>
      </c>
      <c r="K103" s="135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5"/>
      <c r="D104" s="198" t="s">
        <v>127</v>
      </c>
      <c r="E104" s="199"/>
      <c r="F104" s="199"/>
      <c r="G104" s="199"/>
      <c r="H104" s="199"/>
      <c r="I104" s="199"/>
      <c r="J104" s="200">
        <f>J307</f>
        <v>0</v>
      </c>
      <c r="K104" s="135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5"/>
      <c r="D105" s="198" t="s">
        <v>128</v>
      </c>
      <c r="E105" s="199"/>
      <c r="F105" s="199"/>
      <c r="G105" s="199"/>
      <c r="H105" s="199"/>
      <c r="I105" s="199"/>
      <c r="J105" s="200">
        <f>J524</f>
        <v>0</v>
      </c>
      <c r="K105" s="135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5"/>
      <c r="D106" s="198" t="s">
        <v>129</v>
      </c>
      <c r="E106" s="199"/>
      <c r="F106" s="199"/>
      <c r="G106" s="199"/>
      <c r="H106" s="199"/>
      <c r="I106" s="199"/>
      <c r="J106" s="200">
        <f>J551</f>
        <v>0</v>
      </c>
      <c r="K106" s="135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1"/>
      <c r="C107" s="192"/>
      <c r="D107" s="193" t="s">
        <v>130</v>
      </c>
      <c r="E107" s="194"/>
      <c r="F107" s="194"/>
      <c r="G107" s="194"/>
      <c r="H107" s="194"/>
      <c r="I107" s="194"/>
      <c r="J107" s="195">
        <f>J554</f>
        <v>0</v>
      </c>
      <c r="K107" s="192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7"/>
      <c r="C108" s="135"/>
      <c r="D108" s="198" t="s">
        <v>131</v>
      </c>
      <c r="E108" s="199"/>
      <c r="F108" s="199"/>
      <c r="G108" s="199"/>
      <c r="H108" s="199"/>
      <c r="I108" s="199"/>
      <c r="J108" s="200">
        <f>J555</f>
        <v>0</v>
      </c>
      <c r="K108" s="135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5"/>
      <c r="D109" s="198" t="s">
        <v>132</v>
      </c>
      <c r="E109" s="199"/>
      <c r="F109" s="199"/>
      <c r="G109" s="199"/>
      <c r="H109" s="199"/>
      <c r="I109" s="199"/>
      <c r="J109" s="200">
        <f>J574</f>
        <v>0</v>
      </c>
      <c r="K109" s="135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5"/>
      <c r="D110" s="198" t="s">
        <v>133</v>
      </c>
      <c r="E110" s="199"/>
      <c r="F110" s="199"/>
      <c r="G110" s="199"/>
      <c r="H110" s="199"/>
      <c r="I110" s="199"/>
      <c r="J110" s="200">
        <f>J582</f>
        <v>0</v>
      </c>
      <c r="K110" s="135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7"/>
      <c r="C111" s="135"/>
      <c r="D111" s="198" t="s">
        <v>134</v>
      </c>
      <c r="E111" s="199"/>
      <c r="F111" s="199"/>
      <c r="G111" s="199"/>
      <c r="H111" s="199"/>
      <c r="I111" s="199"/>
      <c r="J111" s="200">
        <f>J815</f>
        <v>0</v>
      </c>
      <c r="K111" s="135"/>
      <c r="L111" s="20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7"/>
      <c r="C112" s="135"/>
      <c r="D112" s="198" t="s">
        <v>135</v>
      </c>
      <c r="E112" s="199"/>
      <c r="F112" s="199"/>
      <c r="G112" s="199"/>
      <c r="H112" s="199"/>
      <c r="I112" s="199"/>
      <c r="J112" s="200">
        <f>J830</f>
        <v>0</v>
      </c>
      <c r="K112" s="135"/>
      <c r="L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7"/>
      <c r="C113" s="135"/>
      <c r="D113" s="198" t="s">
        <v>136</v>
      </c>
      <c r="E113" s="199"/>
      <c r="F113" s="199"/>
      <c r="G113" s="199"/>
      <c r="H113" s="199"/>
      <c r="I113" s="199"/>
      <c r="J113" s="200">
        <f>J976</f>
        <v>0</v>
      </c>
      <c r="K113" s="135"/>
      <c r="L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7"/>
      <c r="C114" s="135"/>
      <c r="D114" s="198" t="s">
        <v>137</v>
      </c>
      <c r="E114" s="199"/>
      <c r="F114" s="199"/>
      <c r="G114" s="199"/>
      <c r="H114" s="199"/>
      <c r="I114" s="199"/>
      <c r="J114" s="200">
        <f>J983</f>
        <v>0</v>
      </c>
      <c r="K114" s="135"/>
      <c r="L114" s="20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7"/>
      <c r="C115" s="135"/>
      <c r="D115" s="198" t="s">
        <v>138</v>
      </c>
      <c r="E115" s="199"/>
      <c r="F115" s="199"/>
      <c r="G115" s="199"/>
      <c r="H115" s="199"/>
      <c r="I115" s="199"/>
      <c r="J115" s="200">
        <f>J1001</f>
        <v>0</v>
      </c>
      <c r="K115" s="135"/>
      <c r="L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7"/>
      <c r="C116" s="135"/>
      <c r="D116" s="198" t="s">
        <v>139</v>
      </c>
      <c r="E116" s="199"/>
      <c r="F116" s="199"/>
      <c r="G116" s="199"/>
      <c r="H116" s="199"/>
      <c r="I116" s="199"/>
      <c r="J116" s="200">
        <f>J1202</f>
        <v>0</v>
      </c>
      <c r="K116" s="135"/>
      <c r="L116" s="20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7"/>
      <c r="C117" s="135"/>
      <c r="D117" s="198" t="s">
        <v>140</v>
      </c>
      <c r="E117" s="199"/>
      <c r="F117" s="199"/>
      <c r="G117" s="199"/>
      <c r="H117" s="199"/>
      <c r="I117" s="199"/>
      <c r="J117" s="200">
        <f>J1376</f>
        <v>0</v>
      </c>
      <c r="K117" s="135"/>
      <c r="L117" s="20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7"/>
      <c r="C118" s="135"/>
      <c r="D118" s="198" t="s">
        <v>141</v>
      </c>
      <c r="E118" s="199"/>
      <c r="F118" s="199"/>
      <c r="G118" s="199"/>
      <c r="H118" s="199"/>
      <c r="I118" s="199"/>
      <c r="J118" s="200">
        <f>J1493</f>
        <v>0</v>
      </c>
      <c r="K118" s="135"/>
      <c r="L118" s="20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4" s="2" customFormat="1" ht="6.96" customHeight="1">
      <c r="A124" s="40"/>
      <c r="B124" s="70"/>
      <c r="C124" s="71"/>
      <c r="D124" s="71"/>
      <c r="E124" s="71"/>
      <c r="F124" s="71"/>
      <c r="G124" s="71"/>
      <c r="H124" s="71"/>
      <c r="I124" s="71"/>
      <c r="J124" s="71"/>
      <c r="K124" s="71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24.96" customHeight="1">
      <c r="A125" s="40"/>
      <c r="B125" s="41"/>
      <c r="C125" s="25" t="s">
        <v>142</v>
      </c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6.96" customHeight="1">
      <c r="A126" s="40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2" customHeight="1">
      <c r="A127" s="40"/>
      <c r="B127" s="41"/>
      <c r="C127" s="34" t="s">
        <v>16</v>
      </c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6.5" customHeight="1">
      <c r="A128" s="40"/>
      <c r="B128" s="41"/>
      <c r="C128" s="42"/>
      <c r="D128" s="42"/>
      <c r="E128" s="186" t="str">
        <f>E7</f>
        <v>Modernizace MŠ Stromovka v Liberci_2025</v>
      </c>
      <c r="F128" s="34"/>
      <c r="G128" s="34"/>
      <c r="H128" s="34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1" customFormat="1" ht="12" customHeight="1">
      <c r="B129" s="23"/>
      <c r="C129" s="34" t="s">
        <v>113</v>
      </c>
      <c r="D129" s="24"/>
      <c r="E129" s="24"/>
      <c r="F129" s="24"/>
      <c r="G129" s="24"/>
      <c r="H129" s="24"/>
      <c r="I129" s="24"/>
      <c r="J129" s="24"/>
      <c r="K129" s="24"/>
      <c r="L129" s="22"/>
    </row>
    <row r="130" s="2" customFormat="1" ht="16.5" customHeight="1">
      <c r="A130" s="40"/>
      <c r="B130" s="41"/>
      <c r="C130" s="42"/>
      <c r="D130" s="42"/>
      <c r="E130" s="186" t="s">
        <v>114</v>
      </c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2" customHeight="1">
      <c r="A131" s="40"/>
      <c r="B131" s="41"/>
      <c r="C131" s="34" t="s">
        <v>115</v>
      </c>
      <c r="D131" s="42"/>
      <c r="E131" s="42"/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6.5" customHeight="1">
      <c r="A132" s="40"/>
      <c r="B132" s="41"/>
      <c r="C132" s="42"/>
      <c r="D132" s="42"/>
      <c r="E132" s="78" t="str">
        <f>E11</f>
        <v>D.1.1 - Stavební část</v>
      </c>
      <c r="F132" s="42"/>
      <c r="G132" s="42"/>
      <c r="H132" s="42"/>
      <c r="I132" s="42"/>
      <c r="J132" s="42"/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6.96" customHeight="1">
      <c r="A133" s="40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12" customHeight="1">
      <c r="A134" s="40"/>
      <c r="B134" s="41"/>
      <c r="C134" s="34" t="s">
        <v>20</v>
      </c>
      <c r="D134" s="42"/>
      <c r="E134" s="42"/>
      <c r="F134" s="29" t="str">
        <f>F14</f>
        <v>Stromovka 285/1, Liberec</v>
      </c>
      <c r="G134" s="42"/>
      <c r="H134" s="42"/>
      <c r="I134" s="34" t="s">
        <v>22</v>
      </c>
      <c r="J134" s="81" t="str">
        <f>IF(J14="","",J14)</f>
        <v>18. 11. 2025</v>
      </c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6.96" customHeight="1">
      <c r="A135" s="40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25.65" customHeight="1">
      <c r="A136" s="40"/>
      <c r="B136" s="41"/>
      <c r="C136" s="34" t="s">
        <v>24</v>
      </c>
      <c r="D136" s="42"/>
      <c r="E136" s="42"/>
      <c r="F136" s="29" t="str">
        <f>E17</f>
        <v>Statutární město Liberec</v>
      </c>
      <c r="G136" s="42"/>
      <c r="H136" s="42"/>
      <c r="I136" s="34" t="s">
        <v>30</v>
      </c>
      <c r="J136" s="38" t="str">
        <f>E23</f>
        <v>DIGITRONIC CZ s. r. o.</v>
      </c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15.15" customHeight="1">
      <c r="A137" s="40"/>
      <c r="B137" s="41"/>
      <c r="C137" s="34" t="s">
        <v>28</v>
      </c>
      <c r="D137" s="42"/>
      <c r="E137" s="42"/>
      <c r="F137" s="29" t="str">
        <f>IF(E20="","",E20)</f>
        <v>Vyplň údaj</v>
      </c>
      <c r="G137" s="42"/>
      <c r="H137" s="42"/>
      <c r="I137" s="34" t="s">
        <v>33</v>
      </c>
      <c r="J137" s="38" t="str">
        <f>E26</f>
        <v xml:space="preserve"> </v>
      </c>
      <c r="K137" s="42"/>
      <c r="L137" s="65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2" customFormat="1" ht="10.32" customHeight="1">
      <c r="A138" s="40"/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65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  <row r="139" s="11" customFormat="1" ht="29.28" customHeight="1">
      <c r="A139" s="202"/>
      <c r="B139" s="203"/>
      <c r="C139" s="204" t="s">
        <v>143</v>
      </c>
      <c r="D139" s="205" t="s">
        <v>62</v>
      </c>
      <c r="E139" s="205" t="s">
        <v>58</v>
      </c>
      <c r="F139" s="205" t="s">
        <v>59</v>
      </c>
      <c r="G139" s="205" t="s">
        <v>144</v>
      </c>
      <c r="H139" s="205" t="s">
        <v>145</v>
      </c>
      <c r="I139" s="205" t="s">
        <v>146</v>
      </c>
      <c r="J139" s="205" t="s">
        <v>119</v>
      </c>
      <c r="K139" s="206" t="s">
        <v>147</v>
      </c>
      <c r="L139" s="207"/>
      <c r="M139" s="102" t="s">
        <v>1</v>
      </c>
      <c r="N139" s="103" t="s">
        <v>41</v>
      </c>
      <c r="O139" s="103" t="s">
        <v>148</v>
      </c>
      <c r="P139" s="103" t="s">
        <v>149</v>
      </c>
      <c r="Q139" s="103" t="s">
        <v>150</v>
      </c>
      <c r="R139" s="103" t="s">
        <v>151</v>
      </c>
      <c r="S139" s="103" t="s">
        <v>152</v>
      </c>
      <c r="T139" s="104" t="s">
        <v>153</v>
      </c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</row>
    <row r="140" s="2" customFormat="1" ht="22.8" customHeight="1">
      <c r="A140" s="40"/>
      <c r="B140" s="41"/>
      <c r="C140" s="109" t="s">
        <v>154</v>
      </c>
      <c r="D140" s="42"/>
      <c r="E140" s="42"/>
      <c r="F140" s="42"/>
      <c r="G140" s="42"/>
      <c r="H140" s="42"/>
      <c r="I140" s="42"/>
      <c r="J140" s="208">
        <f>BK140</f>
        <v>0</v>
      </c>
      <c r="K140" s="42"/>
      <c r="L140" s="46"/>
      <c r="M140" s="105"/>
      <c r="N140" s="209"/>
      <c r="O140" s="106"/>
      <c r="P140" s="210">
        <f>P141+P554</f>
        <v>0</v>
      </c>
      <c r="Q140" s="106"/>
      <c r="R140" s="210">
        <f>R141+R554</f>
        <v>184.676108816544</v>
      </c>
      <c r="S140" s="106"/>
      <c r="T140" s="211">
        <f>T141+T554</f>
        <v>313.95762680000001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76</v>
      </c>
      <c r="AU140" s="19" t="s">
        <v>121</v>
      </c>
      <c r="BK140" s="212">
        <f>BK141+BK554</f>
        <v>0</v>
      </c>
    </row>
    <row r="141" s="12" customFormat="1" ht="25.92" customHeight="1">
      <c r="A141" s="12"/>
      <c r="B141" s="213"/>
      <c r="C141" s="214"/>
      <c r="D141" s="215" t="s">
        <v>76</v>
      </c>
      <c r="E141" s="216" t="s">
        <v>155</v>
      </c>
      <c r="F141" s="216" t="s">
        <v>156</v>
      </c>
      <c r="G141" s="214"/>
      <c r="H141" s="214"/>
      <c r="I141" s="217"/>
      <c r="J141" s="218">
        <f>BK141</f>
        <v>0</v>
      </c>
      <c r="K141" s="214"/>
      <c r="L141" s="219"/>
      <c r="M141" s="220"/>
      <c r="N141" s="221"/>
      <c r="O141" s="221"/>
      <c r="P141" s="222">
        <f>P142+P152+P207+P234+P307+P524+P551</f>
        <v>0</v>
      </c>
      <c r="Q141" s="221"/>
      <c r="R141" s="222">
        <f>R142+R152+R207+R234+R307+R524+R551</f>
        <v>151.58509129021599</v>
      </c>
      <c r="S141" s="221"/>
      <c r="T141" s="223">
        <f>T142+T152+T207+T234+T307+T524+T551</f>
        <v>282.61736200000001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4" t="s">
        <v>84</v>
      </c>
      <c r="AT141" s="225" t="s">
        <v>76</v>
      </c>
      <c r="AU141" s="225" t="s">
        <v>77</v>
      </c>
      <c r="AY141" s="224" t="s">
        <v>157</v>
      </c>
      <c r="BK141" s="226">
        <f>BK142+BK152+BK207+BK234+BK307+BK524+BK551</f>
        <v>0</v>
      </c>
    </row>
    <row r="142" s="12" customFormat="1" ht="22.8" customHeight="1">
      <c r="A142" s="12"/>
      <c r="B142" s="213"/>
      <c r="C142" s="214"/>
      <c r="D142" s="215" t="s">
        <v>76</v>
      </c>
      <c r="E142" s="227" t="s">
        <v>86</v>
      </c>
      <c r="F142" s="227" t="s">
        <v>158</v>
      </c>
      <c r="G142" s="214"/>
      <c r="H142" s="214"/>
      <c r="I142" s="217"/>
      <c r="J142" s="228">
        <f>BK142</f>
        <v>0</v>
      </c>
      <c r="K142" s="214"/>
      <c r="L142" s="219"/>
      <c r="M142" s="220"/>
      <c r="N142" s="221"/>
      <c r="O142" s="221"/>
      <c r="P142" s="222">
        <f>SUM(P143:P151)</f>
        <v>0</v>
      </c>
      <c r="Q142" s="221"/>
      <c r="R142" s="222">
        <f>SUM(R143:R151)</f>
        <v>20.027166006616</v>
      </c>
      <c r="S142" s="221"/>
      <c r="T142" s="223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84</v>
      </c>
      <c r="AT142" s="225" t="s">
        <v>76</v>
      </c>
      <c r="AU142" s="225" t="s">
        <v>84</v>
      </c>
      <c r="AY142" s="224" t="s">
        <v>157</v>
      </c>
      <c r="BK142" s="226">
        <f>SUM(BK143:BK151)</f>
        <v>0</v>
      </c>
    </row>
    <row r="143" s="2" customFormat="1" ht="24.15" customHeight="1">
      <c r="A143" s="40"/>
      <c r="B143" s="41"/>
      <c r="C143" s="229" t="s">
        <v>84</v>
      </c>
      <c r="D143" s="229" t="s">
        <v>159</v>
      </c>
      <c r="E143" s="230" t="s">
        <v>160</v>
      </c>
      <c r="F143" s="231" t="s">
        <v>161</v>
      </c>
      <c r="G143" s="232" t="s">
        <v>162</v>
      </c>
      <c r="H143" s="233">
        <v>7.9539999999999997</v>
      </c>
      <c r="I143" s="234"/>
      <c r="J143" s="235">
        <f>ROUND(I143*H143,2)</f>
        <v>0</v>
      </c>
      <c r="K143" s="231" t="s">
        <v>163</v>
      </c>
      <c r="L143" s="46"/>
      <c r="M143" s="236" t="s">
        <v>1</v>
      </c>
      <c r="N143" s="237" t="s">
        <v>42</v>
      </c>
      <c r="O143" s="93"/>
      <c r="P143" s="238">
        <f>O143*H143</f>
        <v>0</v>
      </c>
      <c r="Q143" s="238">
        <v>2.5018722040000001</v>
      </c>
      <c r="R143" s="238">
        <f>Q143*H143</f>
        <v>19.899891510616001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164</v>
      </c>
      <c r="AT143" s="240" t="s">
        <v>159</v>
      </c>
      <c r="AU143" s="240" t="s">
        <v>86</v>
      </c>
      <c r="AY143" s="19" t="s">
        <v>157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9" t="s">
        <v>84</v>
      </c>
      <c r="BK143" s="241">
        <f>ROUND(I143*H143,2)</f>
        <v>0</v>
      </c>
      <c r="BL143" s="19" t="s">
        <v>164</v>
      </c>
      <c r="BM143" s="240" t="s">
        <v>165</v>
      </c>
    </row>
    <row r="144" s="2" customFormat="1">
      <c r="A144" s="40"/>
      <c r="B144" s="41"/>
      <c r="C144" s="42"/>
      <c r="D144" s="242" t="s">
        <v>166</v>
      </c>
      <c r="E144" s="42"/>
      <c r="F144" s="243" t="s">
        <v>167</v>
      </c>
      <c r="G144" s="42"/>
      <c r="H144" s="42"/>
      <c r="I144" s="244"/>
      <c r="J144" s="42"/>
      <c r="K144" s="42"/>
      <c r="L144" s="46"/>
      <c r="M144" s="245"/>
      <c r="N144" s="246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166</v>
      </c>
      <c r="AU144" s="19" t="s">
        <v>86</v>
      </c>
    </row>
    <row r="145" s="13" customFormat="1">
      <c r="A145" s="13"/>
      <c r="B145" s="247"/>
      <c r="C145" s="248"/>
      <c r="D145" s="242" t="s">
        <v>168</v>
      </c>
      <c r="E145" s="249" t="s">
        <v>1</v>
      </c>
      <c r="F145" s="250" t="s">
        <v>169</v>
      </c>
      <c r="G145" s="248"/>
      <c r="H145" s="249" t="s">
        <v>1</v>
      </c>
      <c r="I145" s="251"/>
      <c r="J145" s="248"/>
      <c r="K145" s="248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168</v>
      </c>
      <c r="AU145" s="256" t="s">
        <v>86</v>
      </c>
      <c r="AV145" s="13" t="s">
        <v>84</v>
      </c>
      <c r="AW145" s="13" t="s">
        <v>32</v>
      </c>
      <c r="AX145" s="13" t="s">
        <v>77</v>
      </c>
      <c r="AY145" s="256" t="s">
        <v>157</v>
      </c>
    </row>
    <row r="146" s="14" customFormat="1">
      <c r="A146" s="14"/>
      <c r="B146" s="257"/>
      <c r="C146" s="258"/>
      <c r="D146" s="242" t="s">
        <v>168</v>
      </c>
      <c r="E146" s="259" t="s">
        <v>1</v>
      </c>
      <c r="F146" s="260" t="s">
        <v>170</v>
      </c>
      <c r="G146" s="258"/>
      <c r="H146" s="261">
        <v>7.9539999999999997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7" t="s">
        <v>168</v>
      </c>
      <c r="AU146" s="267" t="s">
        <v>86</v>
      </c>
      <c r="AV146" s="14" t="s">
        <v>86</v>
      </c>
      <c r="AW146" s="14" t="s">
        <v>32</v>
      </c>
      <c r="AX146" s="14" t="s">
        <v>84</v>
      </c>
      <c r="AY146" s="267" t="s">
        <v>157</v>
      </c>
    </row>
    <row r="147" s="2" customFormat="1" ht="21.75" customHeight="1">
      <c r="A147" s="40"/>
      <c r="B147" s="41"/>
      <c r="C147" s="229" t="s">
        <v>86</v>
      </c>
      <c r="D147" s="229" t="s">
        <v>159</v>
      </c>
      <c r="E147" s="230" t="s">
        <v>171</v>
      </c>
      <c r="F147" s="231" t="s">
        <v>172</v>
      </c>
      <c r="G147" s="232" t="s">
        <v>173</v>
      </c>
      <c r="H147" s="233">
        <v>0.12</v>
      </c>
      <c r="I147" s="234"/>
      <c r="J147" s="235">
        <f>ROUND(I147*H147,2)</f>
        <v>0</v>
      </c>
      <c r="K147" s="231" t="s">
        <v>163</v>
      </c>
      <c r="L147" s="46"/>
      <c r="M147" s="236" t="s">
        <v>1</v>
      </c>
      <c r="N147" s="237" t="s">
        <v>42</v>
      </c>
      <c r="O147" s="93"/>
      <c r="P147" s="238">
        <f>O147*H147</f>
        <v>0</v>
      </c>
      <c r="Q147" s="238">
        <v>1.0606207999999999</v>
      </c>
      <c r="R147" s="238">
        <f>Q147*H147</f>
        <v>0.12727449599999999</v>
      </c>
      <c r="S147" s="238">
        <v>0</v>
      </c>
      <c r="T147" s="23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40" t="s">
        <v>164</v>
      </c>
      <c r="AT147" s="240" t="s">
        <v>159</v>
      </c>
      <c r="AU147" s="240" t="s">
        <v>86</v>
      </c>
      <c r="AY147" s="19" t="s">
        <v>157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9" t="s">
        <v>84</v>
      </c>
      <c r="BK147" s="241">
        <f>ROUND(I147*H147,2)</f>
        <v>0</v>
      </c>
      <c r="BL147" s="19" t="s">
        <v>164</v>
      </c>
      <c r="BM147" s="240" t="s">
        <v>174</v>
      </c>
    </row>
    <row r="148" s="2" customFormat="1">
      <c r="A148" s="40"/>
      <c r="B148" s="41"/>
      <c r="C148" s="42"/>
      <c r="D148" s="242" t="s">
        <v>166</v>
      </c>
      <c r="E148" s="42"/>
      <c r="F148" s="243" t="s">
        <v>175</v>
      </c>
      <c r="G148" s="42"/>
      <c r="H148" s="42"/>
      <c r="I148" s="244"/>
      <c r="J148" s="42"/>
      <c r="K148" s="42"/>
      <c r="L148" s="46"/>
      <c r="M148" s="245"/>
      <c r="N148" s="246"/>
      <c r="O148" s="93"/>
      <c r="P148" s="93"/>
      <c r="Q148" s="93"/>
      <c r="R148" s="93"/>
      <c r="S148" s="93"/>
      <c r="T148" s="94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166</v>
      </c>
      <c r="AU148" s="19" t="s">
        <v>86</v>
      </c>
    </row>
    <row r="149" s="13" customFormat="1">
      <c r="A149" s="13"/>
      <c r="B149" s="247"/>
      <c r="C149" s="248"/>
      <c r="D149" s="242" t="s">
        <v>168</v>
      </c>
      <c r="E149" s="249" t="s">
        <v>1</v>
      </c>
      <c r="F149" s="250" t="s">
        <v>176</v>
      </c>
      <c r="G149" s="248"/>
      <c r="H149" s="249" t="s">
        <v>1</v>
      </c>
      <c r="I149" s="251"/>
      <c r="J149" s="248"/>
      <c r="K149" s="248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168</v>
      </c>
      <c r="AU149" s="256" t="s">
        <v>86</v>
      </c>
      <c r="AV149" s="13" t="s">
        <v>84</v>
      </c>
      <c r="AW149" s="13" t="s">
        <v>32</v>
      </c>
      <c r="AX149" s="13" t="s">
        <v>77</v>
      </c>
      <c r="AY149" s="256" t="s">
        <v>157</v>
      </c>
    </row>
    <row r="150" s="13" customFormat="1">
      <c r="A150" s="13"/>
      <c r="B150" s="247"/>
      <c r="C150" s="248"/>
      <c r="D150" s="242" t="s">
        <v>168</v>
      </c>
      <c r="E150" s="249" t="s">
        <v>1</v>
      </c>
      <c r="F150" s="250" t="s">
        <v>169</v>
      </c>
      <c r="G150" s="248"/>
      <c r="H150" s="249" t="s">
        <v>1</v>
      </c>
      <c r="I150" s="251"/>
      <c r="J150" s="248"/>
      <c r="K150" s="248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168</v>
      </c>
      <c r="AU150" s="256" t="s">
        <v>86</v>
      </c>
      <c r="AV150" s="13" t="s">
        <v>84</v>
      </c>
      <c r="AW150" s="13" t="s">
        <v>32</v>
      </c>
      <c r="AX150" s="13" t="s">
        <v>77</v>
      </c>
      <c r="AY150" s="256" t="s">
        <v>157</v>
      </c>
    </row>
    <row r="151" s="14" customFormat="1">
      <c r="A151" s="14"/>
      <c r="B151" s="257"/>
      <c r="C151" s="258"/>
      <c r="D151" s="242" t="s">
        <v>168</v>
      </c>
      <c r="E151" s="259" t="s">
        <v>1</v>
      </c>
      <c r="F151" s="260" t="s">
        <v>177</v>
      </c>
      <c r="G151" s="258"/>
      <c r="H151" s="261">
        <v>0.12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7" t="s">
        <v>168</v>
      </c>
      <c r="AU151" s="267" t="s">
        <v>86</v>
      </c>
      <c r="AV151" s="14" t="s">
        <v>86</v>
      </c>
      <c r="AW151" s="14" t="s">
        <v>32</v>
      </c>
      <c r="AX151" s="14" t="s">
        <v>84</v>
      </c>
      <c r="AY151" s="267" t="s">
        <v>157</v>
      </c>
    </row>
    <row r="152" s="12" customFormat="1" ht="22.8" customHeight="1">
      <c r="A152" s="12"/>
      <c r="B152" s="213"/>
      <c r="C152" s="214"/>
      <c r="D152" s="215" t="s">
        <v>76</v>
      </c>
      <c r="E152" s="227" t="s">
        <v>109</v>
      </c>
      <c r="F152" s="227" t="s">
        <v>178</v>
      </c>
      <c r="G152" s="214"/>
      <c r="H152" s="214"/>
      <c r="I152" s="217"/>
      <c r="J152" s="228">
        <f>BK152</f>
        <v>0</v>
      </c>
      <c r="K152" s="214"/>
      <c r="L152" s="219"/>
      <c r="M152" s="220"/>
      <c r="N152" s="221"/>
      <c r="O152" s="221"/>
      <c r="P152" s="222">
        <f>SUM(P153:P206)</f>
        <v>0</v>
      </c>
      <c r="Q152" s="221"/>
      <c r="R152" s="222">
        <f>SUM(R153:R206)</f>
        <v>9.1190042259999995</v>
      </c>
      <c r="S152" s="221"/>
      <c r="T152" s="223">
        <f>SUM(T153:T206)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4" t="s">
        <v>84</v>
      </c>
      <c r="AT152" s="225" t="s">
        <v>76</v>
      </c>
      <c r="AU152" s="225" t="s">
        <v>84</v>
      </c>
      <c r="AY152" s="224" t="s">
        <v>157</v>
      </c>
      <c r="BK152" s="226">
        <f>SUM(BK153:BK206)</f>
        <v>0</v>
      </c>
    </row>
    <row r="153" s="2" customFormat="1" ht="24.15" customHeight="1">
      <c r="A153" s="40"/>
      <c r="B153" s="41"/>
      <c r="C153" s="229" t="s">
        <v>109</v>
      </c>
      <c r="D153" s="229" t="s">
        <v>159</v>
      </c>
      <c r="E153" s="230" t="s">
        <v>179</v>
      </c>
      <c r="F153" s="231" t="s">
        <v>180</v>
      </c>
      <c r="G153" s="232" t="s">
        <v>181</v>
      </c>
      <c r="H153" s="233">
        <v>2.7999999999999998</v>
      </c>
      <c r="I153" s="234"/>
      <c r="J153" s="235">
        <f>ROUND(I153*H153,2)</f>
        <v>0</v>
      </c>
      <c r="K153" s="231" t="s">
        <v>163</v>
      </c>
      <c r="L153" s="46"/>
      <c r="M153" s="236" t="s">
        <v>1</v>
      </c>
      <c r="N153" s="237" t="s">
        <v>42</v>
      </c>
      <c r="O153" s="93"/>
      <c r="P153" s="238">
        <f>O153*H153</f>
        <v>0</v>
      </c>
      <c r="Q153" s="238">
        <v>0.23625599999999999</v>
      </c>
      <c r="R153" s="238">
        <f>Q153*H153</f>
        <v>0.6615167999999999</v>
      </c>
      <c r="S153" s="238">
        <v>0</v>
      </c>
      <c r="T153" s="23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40" t="s">
        <v>164</v>
      </c>
      <c r="AT153" s="240" t="s">
        <v>159</v>
      </c>
      <c r="AU153" s="240" t="s">
        <v>86</v>
      </c>
      <c r="AY153" s="19" t="s">
        <v>157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9" t="s">
        <v>84</v>
      </c>
      <c r="BK153" s="241">
        <f>ROUND(I153*H153,2)</f>
        <v>0</v>
      </c>
      <c r="BL153" s="19" t="s">
        <v>164</v>
      </c>
      <c r="BM153" s="240" t="s">
        <v>182</v>
      </c>
    </row>
    <row r="154" s="2" customFormat="1">
      <c r="A154" s="40"/>
      <c r="B154" s="41"/>
      <c r="C154" s="42"/>
      <c r="D154" s="242" t="s">
        <v>166</v>
      </c>
      <c r="E154" s="42"/>
      <c r="F154" s="243" t="s">
        <v>183</v>
      </c>
      <c r="G154" s="42"/>
      <c r="H154" s="42"/>
      <c r="I154" s="244"/>
      <c r="J154" s="42"/>
      <c r="K154" s="42"/>
      <c r="L154" s="46"/>
      <c r="M154" s="245"/>
      <c r="N154" s="246"/>
      <c r="O154" s="93"/>
      <c r="P154" s="93"/>
      <c r="Q154" s="93"/>
      <c r="R154" s="93"/>
      <c r="S154" s="93"/>
      <c r="T154" s="94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166</v>
      </c>
      <c r="AU154" s="19" t="s">
        <v>86</v>
      </c>
    </row>
    <row r="155" s="13" customFormat="1">
      <c r="A155" s="13"/>
      <c r="B155" s="247"/>
      <c r="C155" s="248"/>
      <c r="D155" s="242" t="s">
        <v>168</v>
      </c>
      <c r="E155" s="249" t="s">
        <v>1</v>
      </c>
      <c r="F155" s="250" t="s">
        <v>184</v>
      </c>
      <c r="G155" s="248"/>
      <c r="H155" s="249" t="s">
        <v>1</v>
      </c>
      <c r="I155" s="251"/>
      <c r="J155" s="248"/>
      <c r="K155" s="248"/>
      <c r="L155" s="252"/>
      <c r="M155" s="253"/>
      <c r="N155" s="254"/>
      <c r="O155" s="254"/>
      <c r="P155" s="254"/>
      <c r="Q155" s="254"/>
      <c r="R155" s="254"/>
      <c r="S155" s="254"/>
      <c r="T155" s="25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6" t="s">
        <v>168</v>
      </c>
      <c r="AU155" s="256" t="s">
        <v>86</v>
      </c>
      <c r="AV155" s="13" t="s">
        <v>84</v>
      </c>
      <c r="AW155" s="13" t="s">
        <v>32</v>
      </c>
      <c r="AX155" s="13" t="s">
        <v>77</v>
      </c>
      <c r="AY155" s="256" t="s">
        <v>157</v>
      </c>
    </row>
    <row r="156" s="13" customFormat="1">
      <c r="A156" s="13"/>
      <c r="B156" s="247"/>
      <c r="C156" s="248"/>
      <c r="D156" s="242" t="s">
        <v>168</v>
      </c>
      <c r="E156" s="249" t="s">
        <v>1</v>
      </c>
      <c r="F156" s="250" t="s">
        <v>185</v>
      </c>
      <c r="G156" s="248"/>
      <c r="H156" s="249" t="s">
        <v>1</v>
      </c>
      <c r="I156" s="251"/>
      <c r="J156" s="248"/>
      <c r="K156" s="248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168</v>
      </c>
      <c r="AU156" s="256" t="s">
        <v>86</v>
      </c>
      <c r="AV156" s="13" t="s">
        <v>84</v>
      </c>
      <c r="AW156" s="13" t="s">
        <v>32</v>
      </c>
      <c r="AX156" s="13" t="s">
        <v>77</v>
      </c>
      <c r="AY156" s="256" t="s">
        <v>157</v>
      </c>
    </row>
    <row r="157" s="14" customFormat="1">
      <c r="A157" s="14"/>
      <c r="B157" s="257"/>
      <c r="C157" s="258"/>
      <c r="D157" s="242" t="s">
        <v>168</v>
      </c>
      <c r="E157" s="259" t="s">
        <v>1</v>
      </c>
      <c r="F157" s="260" t="s">
        <v>186</v>
      </c>
      <c r="G157" s="258"/>
      <c r="H157" s="261">
        <v>0.69999999999999996</v>
      </c>
      <c r="I157" s="262"/>
      <c r="J157" s="258"/>
      <c r="K157" s="258"/>
      <c r="L157" s="263"/>
      <c r="M157" s="264"/>
      <c r="N157" s="265"/>
      <c r="O157" s="265"/>
      <c r="P157" s="265"/>
      <c r="Q157" s="265"/>
      <c r="R157" s="265"/>
      <c r="S157" s="265"/>
      <c r="T157" s="26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7" t="s">
        <v>168</v>
      </c>
      <c r="AU157" s="267" t="s">
        <v>86</v>
      </c>
      <c r="AV157" s="14" t="s">
        <v>86</v>
      </c>
      <c r="AW157" s="14" t="s">
        <v>32</v>
      </c>
      <c r="AX157" s="14" t="s">
        <v>77</v>
      </c>
      <c r="AY157" s="267" t="s">
        <v>157</v>
      </c>
    </row>
    <row r="158" s="13" customFormat="1">
      <c r="A158" s="13"/>
      <c r="B158" s="247"/>
      <c r="C158" s="248"/>
      <c r="D158" s="242" t="s">
        <v>168</v>
      </c>
      <c r="E158" s="249" t="s">
        <v>1</v>
      </c>
      <c r="F158" s="250" t="s">
        <v>187</v>
      </c>
      <c r="G158" s="248"/>
      <c r="H158" s="249" t="s">
        <v>1</v>
      </c>
      <c r="I158" s="251"/>
      <c r="J158" s="248"/>
      <c r="K158" s="248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168</v>
      </c>
      <c r="AU158" s="256" t="s">
        <v>86</v>
      </c>
      <c r="AV158" s="13" t="s">
        <v>84</v>
      </c>
      <c r="AW158" s="13" t="s">
        <v>32</v>
      </c>
      <c r="AX158" s="13" t="s">
        <v>77</v>
      </c>
      <c r="AY158" s="256" t="s">
        <v>157</v>
      </c>
    </row>
    <row r="159" s="14" customFormat="1">
      <c r="A159" s="14"/>
      <c r="B159" s="257"/>
      <c r="C159" s="258"/>
      <c r="D159" s="242" t="s">
        <v>168</v>
      </c>
      <c r="E159" s="259" t="s">
        <v>1</v>
      </c>
      <c r="F159" s="260" t="s">
        <v>186</v>
      </c>
      <c r="G159" s="258"/>
      <c r="H159" s="261">
        <v>0.69999999999999996</v>
      </c>
      <c r="I159" s="262"/>
      <c r="J159" s="258"/>
      <c r="K159" s="258"/>
      <c r="L159" s="263"/>
      <c r="M159" s="264"/>
      <c r="N159" s="265"/>
      <c r="O159" s="265"/>
      <c r="P159" s="265"/>
      <c r="Q159" s="265"/>
      <c r="R159" s="265"/>
      <c r="S159" s="265"/>
      <c r="T159" s="26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7" t="s">
        <v>168</v>
      </c>
      <c r="AU159" s="267" t="s">
        <v>86</v>
      </c>
      <c r="AV159" s="14" t="s">
        <v>86</v>
      </c>
      <c r="AW159" s="14" t="s">
        <v>32</v>
      </c>
      <c r="AX159" s="14" t="s">
        <v>77</v>
      </c>
      <c r="AY159" s="267" t="s">
        <v>157</v>
      </c>
    </row>
    <row r="160" s="13" customFormat="1">
      <c r="A160" s="13"/>
      <c r="B160" s="247"/>
      <c r="C160" s="248"/>
      <c r="D160" s="242" t="s">
        <v>168</v>
      </c>
      <c r="E160" s="249" t="s">
        <v>1</v>
      </c>
      <c r="F160" s="250" t="s">
        <v>188</v>
      </c>
      <c r="G160" s="248"/>
      <c r="H160" s="249" t="s">
        <v>1</v>
      </c>
      <c r="I160" s="251"/>
      <c r="J160" s="248"/>
      <c r="K160" s="248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168</v>
      </c>
      <c r="AU160" s="256" t="s">
        <v>86</v>
      </c>
      <c r="AV160" s="13" t="s">
        <v>84</v>
      </c>
      <c r="AW160" s="13" t="s">
        <v>32</v>
      </c>
      <c r="AX160" s="13" t="s">
        <v>77</v>
      </c>
      <c r="AY160" s="256" t="s">
        <v>157</v>
      </c>
    </row>
    <row r="161" s="14" customFormat="1">
      <c r="A161" s="14"/>
      <c r="B161" s="257"/>
      <c r="C161" s="258"/>
      <c r="D161" s="242" t="s">
        <v>168</v>
      </c>
      <c r="E161" s="259" t="s">
        <v>1</v>
      </c>
      <c r="F161" s="260" t="s">
        <v>186</v>
      </c>
      <c r="G161" s="258"/>
      <c r="H161" s="261">
        <v>0.69999999999999996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7" t="s">
        <v>168</v>
      </c>
      <c r="AU161" s="267" t="s">
        <v>86</v>
      </c>
      <c r="AV161" s="14" t="s">
        <v>86</v>
      </c>
      <c r="AW161" s="14" t="s">
        <v>32</v>
      </c>
      <c r="AX161" s="14" t="s">
        <v>77</v>
      </c>
      <c r="AY161" s="267" t="s">
        <v>157</v>
      </c>
    </row>
    <row r="162" s="13" customFormat="1">
      <c r="A162" s="13"/>
      <c r="B162" s="247"/>
      <c r="C162" s="248"/>
      <c r="D162" s="242" t="s">
        <v>168</v>
      </c>
      <c r="E162" s="249" t="s">
        <v>1</v>
      </c>
      <c r="F162" s="250" t="s">
        <v>189</v>
      </c>
      <c r="G162" s="248"/>
      <c r="H162" s="249" t="s">
        <v>1</v>
      </c>
      <c r="I162" s="251"/>
      <c r="J162" s="248"/>
      <c r="K162" s="248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168</v>
      </c>
      <c r="AU162" s="256" t="s">
        <v>86</v>
      </c>
      <c r="AV162" s="13" t="s">
        <v>84</v>
      </c>
      <c r="AW162" s="13" t="s">
        <v>32</v>
      </c>
      <c r="AX162" s="13" t="s">
        <v>77</v>
      </c>
      <c r="AY162" s="256" t="s">
        <v>157</v>
      </c>
    </row>
    <row r="163" s="14" customFormat="1">
      <c r="A163" s="14"/>
      <c r="B163" s="257"/>
      <c r="C163" s="258"/>
      <c r="D163" s="242" t="s">
        <v>168</v>
      </c>
      <c r="E163" s="259" t="s">
        <v>1</v>
      </c>
      <c r="F163" s="260" t="s">
        <v>186</v>
      </c>
      <c r="G163" s="258"/>
      <c r="H163" s="261">
        <v>0.69999999999999996</v>
      </c>
      <c r="I163" s="262"/>
      <c r="J163" s="258"/>
      <c r="K163" s="258"/>
      <c r="L163" s="263"/>
      <c r="M163" s="264"/>
      <c r="N163" s="265"/>
      <c r="O163" s="265"/>
      <c r="P163" s="265"/>
      <c r="Q163" s="265"/>
      <c r="R163" s="265"/>
      <c r="S163" s="265"/>
      <c r="T163" s="26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7" t="s">
        <v>168</v>
      </c>
      <c r="AU163" s="267" t="s">
        <v>86</v>
      </c>
      <c r="AV163" s="14" t="s">
        <v>86</v>
      </c>
      <c r="AW163" s="14" t="s">
        <v>32</v>
      </c>
      <c r="AX163" s="14" t="s">
        <v>77</v>
      </c>
      <c r="AY163" s="267" t="s">
        <v>157</v>
      </c>
    </row>
    <row r="164" s="15" customFormat="1">
      <c r="A164" s="15"/>
      <c r="B164" s="268"/>
      <c r="C164" s="269"/>
      <c r="D164" s="242" t="s">
        <v>168</v>
      </c>
      <c r="E164" s="270" t="s">
        <v>1</v>
      </c>
      <c r="F164" s="271" t="s">
        <v>190</v>
      </c>
      <c r="G164" s="269"/>
      <c r="H164" s="272">
        <v>2.7999999999999998</v>
      </c>
      <c r="I164" s="273"/>
      <c r="J164" s="269"/>
      <c r="K164" s="269"/>
      <c r="L164" s="274"/>
      <c r="M164" s="275"/>
      <c r="N164" s="276"/>
      <c r="O164" s="276"/>
      <c r="P164" s="276"/>
      <c r="Q164" s="276"/>
      <c r="R164" s="276"/>
      <c r="S164" s="276"/>
      <c r="T164" s="27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8" t="s">
        <v>168</v>
      </c>
      <c r="AU164" s="278" t="s">
        <v>86</v>
      </c>
      <c r="AV164" s="15" t="s">
        <v>164</v>
      </c>
      <c r="AW164" s="15" t="s">
        <v>32</v>
      </c>
      <c r="AX164" s="15" t="s">
        <v>84</v>
      </c>
      <c r="AY164" s="278" t="s">
        <v>157</v>
      </c>
    </row>
    <row r="165" s="2" customFormat="1" ht="24.15" customHeight="1">
      <c r="A165" s="40"/>
      <c r="B165" s="41"/>
      <c r="C165" s="229" t="s">
        <v>164</v>
      </c>
      <c r="D165" s="229" t="s">
        <v>159</v>
      </c>
      <c r="E165" s="230" t="s">
        <v>191</v>
      </c>
      <c r="F165" s="231" t="s">
        <v>192</v>
      </c>
      <c r="G165" s="232" t="s">
        <v>173</v>
      </c>
      <c r="H165" s="233">
        <v>1.821</v>
      </c>
      <c r="I165" s="234"/>
      <c r="J165" s="235">
        <f>ROUND(I165*H165,2)</f>
        <v>0</v>
      </c>
      <c r="K165" s="231" t="s">
        <v>163</v>
      </c>
      <c r="L165" s="46"/>
      <c r="M165" s="236" t="s">
        <v>1</v>
      </c>
      <c r="N165" s="237" t="s">
        <v>42</v>
      </c>
      <c r="O165" s="93"/>
      <c r="P165" s="238">
        <f>O165*H165</f>
        <v>0</v>
      </c>
      <c r="Q165" s="238">
        <v>0.017094000000000002</v>
      </c>
      <c r="R165" s="238">
        <f>Q165*H165</f>
        <v>0.031128174000000002</v>
      </c>
      <c r="S165" s="238">
        <v>0</v>
      </c>
      <c r="T165" s="23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40" t="s">
        <v>164</v>
      </c>
      <c r="AT165" s="240" t="s">
        <v>159</v>
      </c>
      <c r="AU165" s="240" t="s">
        <v>86</v>
      </c>
      <c r="AY165" s="19" t="s">
        <v>157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9" t="s">
        <v>84</v>
      </c>
      <c r="BK165" s="241">
        <f>ROUND(I165*H165,2)</f>
        <v>0</v>
      </c>
      <c r="BL165" s="19" t="s">
        <v>164</v>
      </c>
      <c r="BM165" s="240" t="s">
        <v>193</v>
      </c>
    </row>
    <row r="166" s="2" customFormat="1">
      <c r="A166" s="40"/>
      <c r="B166" s="41"/>
      <c r="C166" s="42"/>
      <c r="D166" s="242" t="s">
        <v>166</v>
      </c>
      <c r="E166" s="42"/>
      <c r="F166" s="243" t="s">
        <v>194</v>
      </c>
      <c r="G166" s="42"/>
      <c r="H166" s="42"/>
      <c r="I166" s="244"/>
      <c r="J166" s="42"/>
      <c r="K166" s="42"/>
      <c r="L166" s="46"/>
      <c r="M166" s="245"/>
      <c r="N166" s="246"/>
      <c r="O166" s="93"/>
      <c r="P166" s="93"/>
      <c r="Q166" s="93"/>
      <c r="R166" s="93"/>
      <c r="S166" s="93"/>
      <c r="T166" s="94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166</v>
      </c>
      <c r="AU166" s="19" t="s">
        <v>86</v>
      </c>
    </row>
    <row r="167" s="13" customFormat="1">
      <c r="A167" s="13"/>
      <c r="B167" s="247"/>
      <c r="C167" s="248"/>
      <c r="D167" s="242" t="s">
        <v>168</v>
      </c>
      <c r="E167" s="249" t="s">
        <v>1</v>
      </c>
      <c r="F167" s="250" t="s">
        <v>195</v>
      </c>
      <c r="G167" s="248"/>
      <c r="H167" s="249" t="s">
        <v>1</v>
      </c>
      <c r="I167" s="251"/>
      <c r="J167" s="248"/>
      <c r="K167" s="248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168</v>
      </c>
      <c r="AU167" s="256" t="s">
        <v>86</v>
      </c>
      <c r="AV167" s="13" t="s">
        <v>84</v>
      </c>
      <c r="AW167" s="13" t="s">
        <v>32</v>
      </c>
      <c r="AX167" s="13" t="s">
        <v>77</v>
      </c>
      <c r="AY167" s="256" t="s">
        <v>157</v>
      </c>
    </row>
    <row r="168" s="13" customFormat="1">
      <c r="A168" s="13"/>
      <c r="B168" s="247"/>
      <c r="C168" s="248"/>
      <c r="D168" s="242" t="s">
        <v>168</v>
      </c>
      <c r="E168" s="249" t="s">
        <v>1</v>
      </c>
      <c r="F168" s="250" t="s">
        <v>196</v>
      </c>
      <c r="G168" s="248"/>
      <c r="H168" s="249" t="s">
        <v>1</v>
      </c>
      <c r="I168" s="251"/>
      <c r="J168" s="248"/>
      <c r="K168" s="248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168</v>
      </c>
      <c r="AU168" s="256" t="s">
        <v>86</v>
      </c>
      <c r="AV168" s="13" t="s">
        <v>84</v>
      </c>
      <c r="AW168" s="13" t="s">
        <v>32</v>
      </c>
      <c r="AX168" s="13" t="s">
        <v>77</v>
      </c>
      <c r="AY168" s="256" t="s">
        <v>157</v>
      </c>
    </row>
    <row r="169" s="14" customFormat="1">
      <c r="A169" s="14"/>
      <c r="B169" s="257"/>
      <c r="C169" s="258"/>
      <c r="D169" s="242" t="s">
        <v>168</v>
      </c>
      <c r="E169" s="259" t="s">
        <v>1</v>
      </c>
      <c r="F169" s="260" t="s">
        <v>197</v>
      </c>
      <c r="G169" s="258"/>
      <c r="H169" s="261">
        <v>0.60699999999999998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7" t="s">
        <v>168</v>
      </c>
      <c r="AU169" s="267" t="s">
        <v>86</v>
      </c>
      <c r="AV169" s="14" t="s">
        <v>86</v>
      </c>
      <c r="AW169" s="14" t="s">
        <v>32</v>
      </c>
      <c r="AX169" s="14" t="s">
        <v>77</v>
      </c>
      <c r="AY169" s="267" t="s">
        <v>157</v>
      </c>
    </row>
    <row r="170" s="13" customFormat="1">
      <c r="A170" s="13"/>
      <c r="B170" s="247"/>
      <c r="C170" s="248"/>
      <c r="D170" s="242" t="s">
        <v>168</v>
      </c>
      <c r="E170" s="249" t="s">
        <v>1</v>
      </c>
      <c r="F170" s="250" t="s">
        <v>198</v>
      </c>
      <c r="G170" s="248"/>
      <c r="H170" s="249" t="s">
        <v>1</v>
      </c>
      <c r="I170" s="251"/>
      <c r="J170" s="248"/>
      <c r="K170" s="248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168</v>
      </c>
      <c r="AU170" s="256" t="s">
        <v>86</v>
      </c>
      <c r="AV170" s="13" t="s">
        <v>84</v>
      </c>
      <c r="AW170" s="13" t="s">
        <v>32</v>
      </c>
      <c r="AX170" s="13" t="s">
        <v>77</v>
      </c>
      <c r="AY170" s="256" t="s">
        <v>157</v>
      </c>
    </row>
    <row r="171" s="14" customFormat="1">
      <c r="A171" s="14"/>
      <c r="B171" s="257"/>
      <c r="C171" s="258"/>
      <c r="D171" s="242" t="s">
        <v>168</v>
      </c>
      <c r="E171" s="259" t="s">
        <v>1</v>
      </c>
      <c r="F171" s="260" t="s">
        <v>199</v>
      </c>
      <c r="G171" s="258"/>
      <c r="H171" s="261">
        <v>1.214</v>
      </c>
      <c r="I171" s="262"/>
      <c r="J171" s="258"/>
      <c r="K171" s="258"/>
      <c r="L171" s="263"/>
      <c r="M171" s="264"/>
      <c r="N171" s="265"/>
      <c r="O171" s="265"/>
      <c r="P171" s="265"/>
      <c r="Q171" s="265"/>
      <c r="R171" s="265"/>
      <c r="S171" s="265"/>
      <c r="T171" s="26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7" t="s">
        <v>168</v>
      </c>
      <c r="AU171" s="267" t="s">
        <v>86</v>
      </c>
      <c r="AV171" s="14" t="s">
        <v>86</v>
      </c>
      <c r="AW171" s="14" t="s">
        <v>32</v>
      </c>
      <c r="AX171" s="14" t="s">
        <v>77</v>
      </c>
      <c r="AY171" s="267" t="s">
        <v>157</v>
      </c>
    </row>
    <row r="172" s="15" customFormat="1">
      <c r="A172" s="15"/>
      <c r="B172" s="268"/>
      <c r="C172" s="269"/>
      <c r="D172" s="242" t="s">
        <v>168</v>
      </c>
      <c r="E172" s="270" t="s">
        <v>1</v>
      </c>
      <c r="F172" s="271" t="s">
        <v>190</v>
      </c>
      <c r="G172" s="269"/>
      <c r="H172" s="272">
        <v>1.821</v>
      </c>
      <c r="I172" s="273"/>
      <c r="J172" s="269"/>
      <c r="K172" s="269"/>
      <c r="L172" s="274"/>
      <c r="M172" s="275"/>
      <c r="N172" s="276"/>
      <c r="O172" s="276"/>
      <c r="P172" s="276"/>
      <c r="Q172" s="276"/>
      <c r="R172" s="276"/>
      <c r="S172" s="276"/>
      <c r="T172" s="27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8" t="s">
        <v>168</v>
      </c>
      <c r="AU172" s="278" t="s">
        <v>86</v>
      </c>
      <c r="AV172" s="15" t="s">
        <v>164</v>
      </c>
      <c r="AW172" s="15" t="s">
        <v>32</v>
      </c>
      <c r="AX172" s="15" t="s">
        <v>84</v>
      </c>
      <c r="AY172" s="278" t="s">
        <v>157</v>
      </c>
    </row>
    <row r="173" s="2" customFormat="1" ht="21.75" customHeight="1">
      <c r="A173" s="40"/>
      <c r="B173" s="41"/>
      <c r="C173" s="279" t="s">
        <v>200</v>
      </c>
      <c r="D173" s="279" t="s">
        <v>201</v>
      </c>
      <c r="E173" s="280" t="s">
        <v>202</v>
      </c>
      <c r="F173" s="281" t="s">
        <v>203</v>
      </c>
      <c r="G173" s="282" t="s">
        <v>173</v>
      </c>
      <c r="H173" s="283">
        <v>2.0030000000000001</v>
      </c>
      <c r="I173" s="284"/>
      <c r="J173" s="285">
        <f>ROUND(I173*H173,2)</f>
        <v>0</v>
      </c>
      <c r="K173" s="281" t="s">
        <v>1</v>
      </c>
      <c r="L173" s="286"/>
      <c r="M173" s="287" t="s">
        <v>1</v>
      </c>
      <c r="N173" s="288" t="s">
        <v>42</v>
      </c>
      <c r="O173" s="93"/>
      <c r="P173" s="238">
        <f>O173*H173</f>
        <v>0</v>
      </c>
      <c r="Q173" s="238">
        <v>1</v>
      </c>
      <c r="R173" s="238">
        <f>Q173*H173</f>
        <v>2.0030000000000001</v>
      </c>
      <c r="S173" s="238">
        <v>0</v>
      </c>
      <c r="T173" s="23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40" t="s">
        <v>204</v>
      </c>
      <c r="AT173" s="240" t="s">
        <v>201</v>
      </c>
      <c r="AU173" s="240" t="s">
        <v>86</v>
      </c>
      <c r="AY173" s="19" t="s">
        <v>157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9" t="s">
        <v>84</v>
      </c>
      <c r="BK173" s="241">
        <f>ROUND(I173*H173,2)</f>
        <v>0</v>
      </c>
      <c r="BL173" s="19" t="s">
        <v>164</v>
      </c>
      <c r="BM173" s="240" t="s">
        <v>205</v>
      </c>
    </row>
    <row r="174" s="2" customFormat="1">
      <c r="A174" s="40"/>
      <c r="B174" s="41"/>
      <c r="C174" s="42"/>
      <c r="D174" s="242" t="s">
        <v>166</v>
      </c>
      <c r="E174" s="42"/>
      <c r="F174" s="243" t="s">
        <v>206</v>
      </c>
      <c r="G174" s="42"/>
      <c r="H174" s="42"/>
      <c r="I174" s="244"/>
      <c r="J174" s="42"/>
      <c r="K174" s="42"/>
      <c r="L174" s="46"/>
      <c r="M174" s="245"/>
      <c r="N174" s="246"/>
      <c r="O174" s="93"/>
      <c r="P174" s="93"/>
      <c r="Q174" s="93"/>
      <c r="R174" s="93"/>
      <c r="S174" s="93"/>
      <c r="T174" s="94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166</v>
      </c>
      <c r="AU174" s="19" t="s">
        <v>86</v>
      </c>
    </row>
    <row r="175" s="2" customFormat="1">
      <c r="A175" s="40"/>
      <c r="B175" s="41"/>
      <c r="C175" s="42"/>
      <c r="D175" s="242" t="s">
        <v>207</v>
      </c>
      <c r="E175" s="42"/>
      <c r="F175" s="289" t="s">
        <v>208</v>
      </c>
      <c r="G175" s="42"/>
      <c r="H175" s="42"/>
      <c r="I175" s="244"/>
      <c r="J175" s="42"/>
      <c r="K175" s="42"/>
      <c r="L175" s="46"/>
      <c r="M175" s="245"/>
      <c r="N175" s="246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207</v>
      </c>
      <c r="AU175" s="19" t="s">
        <v>86</v>
      </c>
    </row>
    <row r="176" s="14" customFormat="1">
      <c r="A176" s="14"/>
      <c r="B176" s="257"/>
      <c r="C176" s="258"/>
      <c r="D176" s="242" t="s">
        <v>168</v>
      </c>
      <c r="E176" s="258"/>
      <c r="F176" s="260" t="s">
        <v>209</v>
      </c>
      <c r="G176" s="258"/>
      <c r="H176" s="261">
        <v>2.0030000000000001</v>
      </c>
      <c r="I176" s="262"/>
      <c r="J176" s="258"/>
      <c r="K176" s="258"/>
      <c r="L176" s="263"/>
      <c r="M176" s="264"/>
      <c r="N176" s="265"/>
      <c r="O176" s="265"/>
      <c r="P176" s="265"/>
      <c r="Q176" s="265"/>
      <c r="R176" s="265"/>
      <c r="S176" s="265"/>
      <c r="T176" s="26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7" t="s">
        <v>168</v>
      </c>
      <c r="AU176" s="267" t="s">
        <v>86</v>
      </c>
      <c r="AV176" s="14" t="s">
        <v>86</v>
      </c>
      <c r="AW176" s="14" t="s">
        <v>4</v>
      </c>
      <c r="AX176" s="14" t="s">
        <v>84</v>
      </c>
      <c r="AY176" s="267" t="s">
        <v>157</v>
      </c>
    </row>
    <row r="177" s="2" customFormat="1" ht="24.15" customHeight="1">
      <c r="A177" s="40"/>
      <c r="B177" s="41"/>
      <c r="C177" s="229" t="s">
        <v>210</v>
      </c>
      <c r="D177" s="229" t="s">
        <v>159</v>
      </c>
      <c r="E177" s="230" t="s">
        <v>211</v>
      </c>
      <c r="F177" s="231" t="s">
        <v>212</v>
      </c>
      <c r="G177" s="232" t="s">
        <v>181</v>
      </c>
      <c r="H177" s="233">
        <v>65.091999999999999</v>
      </c>
      <c r="I177" s="234"/>
      <c r="J177" s="235">
        <f>ROUND(I177*H177,2)</f>
        <v>0</v>
      </c>
      <c r="K177" s="231" t="s">
        <v>163</v>
      </c>
      <c r="L177" s="46"/>
      <c r="M177" s="236" t="s">
        <v>1</v>
      </c>
      <c r="N177" s="237" t="s">
        <v>42</v>
      </c>
      <c r="O177" s="93"/>
      <c r="P177" s="238">
        <f>O177*H177</f>
        <v>0</v>
      </c>
      <c r="Q177" s="238">
        <v>0.094480999999999996</v>
      </c>
      <c r="R177" s="238">
        <f>Q177*H177</f>
        <v>6.1499572519999992</v>
      </c>
      <c r="S177" s="238">
        <v>0</v>
      </c>
      <c r="T177" s="239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40" t="s">
        <v>164</v>
      </c>
      <c r="AT177" s="240" t="s">
        <v>159</v>
      </c>
      <c r="AU177" s="240" t="s">
        <v>86</v>
      </c>
      <c r="AY177" s="19" t="s">
        <v>157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9" t="s">
        <v>84</v>
      </c>
      <c r="BK177" s="241">
        <f>ROUND(I177*H177,2)</f>
        <v>0</v>
      </c>
      <c r="BL177" s="19" t="s">
        <v>164</v>
      </c>
      <c r="BM177" s="240" t="s">
        <v>213</v>
      </c>
    </row>
    <row r="178" s="2" customFormat="1">
      <c r="A178" s="40"/>
      <c r="B178" s="41"/>
      <c r="C178" s="42"/>
      <c r="D178" s="242" t="s">
        <v>166</v>
      </c>
      <c r="E178" s="42"/>
      <c r="F178" s="243" t="s">
        <v>214</v>
      </c>
      <c r="G178" s="42"/>
      <c r="H178" s="42"/>
      <c r="I178" s="244"/>
      <c r="J178" s="42"/>
      <c r="K178" s="42"/>
      <c r="L178" s="46"/>
      <c r="M178" s="245"/>
      <c r="N178" s="246"/>
      <c r="O178" s="93"/>
      <c r="P178" s="93"/>
      <c r="Q178" s="93"/>
      <c r="R178" s="93"/>
      <c r="S178" s="93"/>
      <c r="T178" s="94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166</v>
      </c>
      <c r="AU178" s="19" t="s">
        <v>86</v>
      </c>
    </row>
    <row r="179" s="13" customFormat="1">
      <c r="A179" s="13"/>
      <c r="B179" s="247"/>
      <c r="C179" s="248"/>
      <c r="D179" s="242" t="s">
        <v>168</v>
      </c>
      <c r="E179" s="249" t="s">
        <v>1</v>
      </c>
      <c r="F179" s="250" t="s">
        <v>215</v>
      </c>
      <c r="G179" s="248"/>
      <c r="H179" s="249" t="s">
        <v>1</v>
      </c>
      <c r="I179" s="251"/>
      <c r="J179" s="248"/>
      <c r="K179" s="248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168</v>
      </c>
      <c r="AU179" s="256" t="s">
        <v>86</v>
      </c>
      <c r="AV179" s="13" t="s">
        <v>84</v>
      </c>
      <c r="AW179" s="13" t="s">
        <v>32</v>
      </c>
      <c r="AX179" s="13" t="s">
        <v>77</v>
      </c>
      <c r="AY179" s="256" t="s">
        <v>157</v>
      </c>
    </row>
    <row r="180" s="14" customFormat="1">
      <c r="A180" s="14"/>
      <c r="B180" s="257"/>
      <c r="C180" s="258"/>
      <c r="D180" s="242" t="s">
        <v>168</v>
      </c>
      <c r="E180" s="259" t="s">
        <v>1</v>
      </c>
      <c r="F180" s="260" t="s">
        <v>216</v>
      </c>
      <c r="G180" s="258"/>
      <c r="H180" s="261">
        <v>5.8289999999999997</v>
      </c>
      <c r="I180" s="262"/>
      <c r="J180" s="258"/>
      <c r="K180" s="258"/>
      <c r="L180" s="263"/>
      <c r="M180" s="264"/>
      <c r="N180" s="265"/>
      <c r="O180" s="265"/>
      <c r="P180" s="265"/>
      <c r="Q180" s="265"/>
      <c r="R180" s="265"/>
      <c r="S180" s="265"/>
      <c r="T180" s="26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7" t="s">
        <v>168</v>
      </c>
      <c r="AU180" s="267" t="s">
        <v>86</v>
      </c>
      <c r="AV180" s="14" t="s">
        <v>86</v>
      </c>
      <c r="AW180" s="14" t="s">
        <v>32</v>
      </c>
      <c r="AX180" s="14" t="s">
        <v>77</v>
      </c>
      <c r="AY180" s="267" t="s">
        <v>157</v>
      </c>
    </row>
    <row r="181" s="14" customFormat="1">
      <c r="A181" s="14"/>
      <c r="B181" s="257"/>
      <c r="C181" s="258"/>
      <c r="D181" s="242" t="s">
        <v>168</v>
      </c>
      <c r="E181" s="259" t="s">
        <v>1</v>
      </c>
      <c r="F181" s="260" t="s">
        <v>217</v>
      </c>
      <c r="G181" s="258"/>
      <c r="H181" s="261">
        <v>0.505</v>
      </c>
      <c r="I181" s="262"/>
      <c r="J181" s="258"/>
      <c r="K181" s="258"/>
      <c r="L181" s="263"/>
      <c r="M181" s="264"/>
      <c r="N181" s="265"/>
      <c r="O181" s="265"/>
      <c r="P181" s="265"/>
      <c r="Q181" s="265"/>
      <c r="R181" s="265"/>
      <c r="S181" s="265"/>
      <c r="T181" s="26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7" t="s">
        <v>168</v>
      </c>
      <c r="AU181" s="267" t="s">
        <v>86</v>
      </c>
      <c r="AV181" s="14" t="s">
        <v>86</v>
      </c>
      <c r="AW181" s="14" t="s">
        <v>32</v>
      </c>
      <c r="AX181" s="14" t="s">
        <v>77</v>
      </c>
      <c r="AY181" s="267" t="s">
        <v>157</v>
      </c>
    </row>
    <row r="182" s="14" customFormat="1">
      <c r="A182" s="14"/>
      <c r="B182" s="257"/>
      <c r="C182" s="258"/>
      <c r="D182" s="242" t="s">
        <v>168</v>
      </c>
      <c r="E182" s="259" t="s">
        <v>1</v>
      </c>
      <c r="F182" s="260" t="s">
        <v>218</v>
      </c>
      <c r="G182" s="258"/>
      <c r="H182" s="261">
        <v>5.1150000000000002</v>
      </c>
      <c r="I182" s="262"/>
      <c r="J182" s="258"/>
      <c r="K182" s="258"/>
      <c r="L182" s="263"/>
      <c r="M182" s="264"/>
      <c r="N182" s="265"/>
      <c r="O182" s="265"/>
      <c r="P182" s="265"/>
      <c r="Q182" s="265"/>
      <c r="R182" s="265"/>
      <c r="S182" s="265"/>
      <c r="T182" s="26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7" t="s">
        <v>168</v>
      </c>
      <c r="AU182" s="267" t="s">
        <v>86</v>
      </c>
      <c r="AV182" s="14" t="s">
        <v>86</v>
      </c>
      <c r="AW182" s="14" t="s">
        <v>32</v>
      </c>
      <c r="AX182" s="14" t="s">
        <v>77</v>
      </c>
      <c r="AY182" s="267" t="s">
        <v>157</v>
      </c>
    </row>
    <row r="183" s="14" customFormat="1">
      <c r="A183" s="14"/>
      <c r="B183" s="257"/>
      <c r="C183" s="258"/>
      <c r="D183" s="242" t="s">
        <v>168</v>
      </c>
      <c r="E183" s="259" t="s">
        <v>1</v>
      </c>
      <c r="F183" s="260" t="s">
        <v>219</v>
      </c>
      <c r="G183" s="258"/>
      <c r="H183" s="261">
        <v>7.5330000000000004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7" t="s">
        <v>168</v>
      </c>
      <c r="AU183" s="267" t="s">
        <v>86</v>
      </c>
      <c r="AV183" s="14" t="s">
        <v>86</v>
      </c>
      <c r="AW183" s="14" t="s">
        <v>32</v>
      </c>
      <c r="AX183" s="14" t="s">
        <v>77</v>
      </c>
      <c r="AY183" s="267" t="s">
        <v>157</v>
      </c>
    </row>
    <row r="184" s="13" customFormat="1">
      <c r="A184" s="13"/>
      <c r="B184" s="247"/>
      <c r="C184" s="248"/>
      <c r="D184" s="242" t="s">
        <v>168</v>
      </c>
      <c r="E184" s="249" t="s">
        <v>1</v>
      </c>
      <c r="F184" s="250" t="s">
        <v>220</v>
      </c>
      <c r="G184" s="248"/>
      <c r="H184" s="249" t="s">
        <v>1</v>
      </c>
      <c r="I184" s="251"/>
      <c r="J184" s="248"/>
      <c r="K184" s="248"/>
      <c r="L184" s="252"/>
      <c r="M184" s="253"/>
      <c r="N184" s="254"/>
      <c r="O184" s="254"/>
      <c r="P184" s="254"/>
      <c r="Q184" s="254"/>
      <c r="R184" s="254"/>
      <c r="S184" s="254"/>
      <c r="T184" s="25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6" t="s">
        <v>168</v>
      </c>
      <c r="AU184" s="256" t="s">
        <v>86</v>
      </c>
      <c r="AV184" s="13" t="s">
        <v>84</v>
      </c>
      <c r="AW184" s="13" t="s">
        <v>32</v>
      </c>
      <c r="AX184" s="13" t="s">
        <v>77</v>
      </c>
      <c r="AY184" s="256" t="s">
        <v>157</v>
      </c>
    </row>
    <row r="185" s="14" customFormat="1">
      <c r="A185" s="14"/>
      <c r="B185" s="257"/>
      <c r="C185" s="258"/>
      <c r="D185" s="242" t="s">
        <v>168</v>
      </c>
      <c r="E185" s="259" t="s">
        <v>1</v>
      </c>
      <c r="F185" s="260" t="s">
        <v>216</v>
      </c>
      <c r="G185" s="258"/>
      <c r="H185" s="261">
        <v>5.8289999999999997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7" t="s">
        <v>168</v>
      </c>
      <c r="AU185" s="267" t="s">
        <v>86</v>
      </c>
      <c r="AV185" s="14" t="s">
        <v>86</v>
      </c>
      <c r="AW185" s="14" t="s">
        <v>32</v>
      </c>
      <c r="AX185" s="14" t="s">
        <v>77</v>
      </c>
      <c r="AY185" s="267" t="s">
        <v>157</v>
      </c>
    </row>
    <row r="186" s="14" customFormat="1">
      <c r="A186" s="14"/>
      <c r="B186" s="257"/>
      <c r="C186" s="258"/>
      <c r="D186" s="242" t="s">
        <v>168</v>
      </c>
      <c r="E186" s="259" t="s">
        <v>1</v>
      </c>
      <c r="F186" s="260" t="s">
        <v>217</v>
      </c>
      <c r="G186" s="258"/>
      <c r="H186" s="261">
        <v>0.505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7" t="s">
        <v>168</v>
      </c>
      <c r="AU186" s="267" t="s">
        <v>86</v>
      </c>
      <c r="AV186" s="14" t="s">
        <v>86</v>
      </c>
      <c r="AW186" s="14" t="s">
        <v>32</v>
      </c>
      <c r="AX186" s="14" t="s">
        <v>77</v>
      </c>
      <c r="AY186" s="267" t="s">
        <v>157</v>
      </c>
    </row>
    <row r="187" s="14" customFormat="1">
      <c r="A187" s="14"/>
      <c r="B187" s="257"/>
      <c r="C187" s="258"/>
      <c r="D187" s="242" t="s">
        <v>168</v>
      </c>
      <c r="E187" s="259" t="s">
        <v>1</v>
      </c>
      <c r="F187" s="260" t="s">
        <v>218</v>
      </c>
      <c r="G187" s="258"/>
      <c r="H187" s="261">
        <v>5.1150000000000002</v>
      </c>
      <c r="I187" s="262"/>
      <c r="J187" s="258"/>
      <c r="K187" s="258"/>
      <c r="L187" s="263"/>
      <c r="M187" s="264"/>
      <c r="N187" s="265"/>
      <c r="O187" s="265"/>
      <c r="P187" s="265"/>
      <c r="Q187" s="265"/>
      <c r="R187" s="265"/>
      <c r="S187" s="265"/>
      <c r="T187" s="26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7" t="s">
        <v>168</v>
      </c>
      <c r="AU187" s="267" t="s">
        <v>86</v>
      </c>
      <c r="AV187" s="14" t="s">
        <v>86</v>
      </c>
      <c r="AW187" s="14" t="s">
        <v>32</v>
      </c>
      <c r="AX187" s="14" t="s">
        <v>77</v>
      </c>
      <c r="AY187" s="267" t="s">
        <v>157</v>
      </c>
    </row>
    <row r="188" s="14" customFormat="1">
      <c r="A188" s="14"/>
      <c r="B188" s="257"/>
      <c r="C188" s="258"/>
      <c r="D188" s="242" t="s">
        <v>168</v>
      </c>
      <c r="E188" s="259" t="s">
        <v>1</v>
      </c>
      <c r="F188" s="260" t="s">
        <v>219</v>
      </c>
      <c r="G188" s="258"/>
      <c r="H188" s="261">
        <v>7.5330000000000004</v>
      </c>
      <c r="I188" s="262"/>
      <c r="J188" s="258"/>
      <c r="K188" s="258"/>
      <c r="L188" s="263"/>
      <c r="M188" s="264"/>
      <c r="N188" s="265"/>
      <c r="O188" s="265"/>
      <c r="P188" s="265"/>
      <c r="Q188" s="265"/>
      <c r="R188" s="265"/>
      <c r="S188" s="265"/>
      <c r="T188" s="26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7" t="s">
        <v>168</v>
      </c>
      <c r="AU188" s="267" t="s">
        <v>86</v>
      </c>
      <c r="AV188" s="14" t="s">
        <v>86</v>
      </c>
      <c r="AW188" s="14" t="s">
        <v>32</v>
      </c>
      <c r="AX188" s="14" t="s">
        <v>77</v>
      </c>
      <c r="AY188" s="267" t="s">
        <v>157</v>
      </c>
    </row>
    <row r="189" s="13" customFormat="1">
      <c r="A189" s="13"/>
      <c r="B189" s="247"/>
      <c r="C189" s="248"/>
      <c r="D189" s="242" t="s">
        <v>168</v>
      </c>
      <c r="E189" s="249" t="s">
        <v>1</v>
      </c>
      <c r="F189" s="250" t="s">
        <v>221</v>
      </c>
      <c r="G189" s="248"/>
      <c r="H189" s="249" t="s">
        <v>1</v>
      </c>
      <c r="I189" s="251"/>
      <c r="J189" s="248"/>
      <c r="K189" s="248"/>
      <c r="L189" s="252"/>
      <c r="M189" s="253"/>
      <c r="N189" s="254"/>
      <c r="O189" s="254"/>
      <c r="P189" s="254"/>
      <c r="Q189" s="254"/>
      <c r="R189" s="254"/>
      <c r="S189" s="254"/>
      <c r="T189" s="25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6" t="s">
        <v>168</v>
      </c>
      <c r="AU189" s="256" t="s">
        <v>86</v>
      </c>
      <c r="AV189" s="13" t="s">
        <v>84</v>
      </c>
      <c r="AW189" s="13" t="s">
        <v>32</v>
      </c>
      <c r="AX189" s="13" t="s">
        <v>77</v>
      </c>
      <c r="AY189" s="256" t="s">
        <v>157</v>
      </c>
    </row>
    <row r="190" s="14" customFormat="1">
      <c r="A190" s="14"/>
      <c r="B190" s="257"/>
      <c r="C190" s="258"/>
      <c r="D190" s="242" t="s">
        <v>168</v>
      </c>
      <c r="E190" s="259" t="s">
        <v>1</v>
      </c>
      <c r="F190" s="260" t="s">
        <v>216</v>
      </c>
      <c r="G190" s="258"/>
      <c r="H190" s="261">
        <v>5.8289999999999997</v>
      </c>
      <c r="I190" s="262"/>
      <c r="J190" s="258"/>
      <c r="K190" s="258"/>
      <c r="L190" s="263"/>
      <c r="M190" s="264"/>
      <c r="N190" s="265"/>
      <c r="O190" s="265"/>
      <c r="P190" s="265"/>
      <c r="Q190" s="265"/>
      <c r="R190" s="265"/>
      <c r="S190" s="265"/>
      <c r="T190" s="26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7" t="s">
        <v>168</v>
      </c>
      <c r="AU190" s="267" t="s">
        <v>86</v>
      </c>
      <c r="AV190" s="14" t="s">
        <v>86</v>
      </c>
      <c r="AW190" s="14" t="s">
        <v>32</v>
      </c>
      <c r="AX190" s="14" t="s">
        <v>77</v>
      </c>
      <c r="AY190" s="267" t="s">
        <v>157</v>
      </c>
    </row>
    <row r="191" s="14" customFormat="1">
      <c r="A191" s="14"/>
      <c r="B191" s="257"/>
      <c r="C191" s="258"/>
      <c r="D191" s="242" t="s">
        <v>168</v>
      </c>
      <c r="E191" s="259" t="s">
        <v>1</v>
      </c>
      <c r="F191" s="260" t="s">
        <v>217</v>
      </c>
      <c r="G191" s="258"/>
      <c r="H191" s="261">
        <v>0.505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7" t="s">
        <v>168</v>
      </c>
      <c r="AU191" s="267" t="s">
        <v>86</v>
      </c>
      <c r="AV191" s="14" t="s">
        <v>86</v>
      </c>
      <c r="AW191" s="14" t="s">
        <v>32</v>
      </c>
      <c r="AX191" s="14" t="s">
        <v>77</v>
      </c>
      <c r="AY191" s="267" t="s">
        <v>157</v>
      </c>
    </row>
    <row r="192" s="14" customFormat="1">
      <c r="A192" s="14"/>
      <c r="B192" s="257"/>
      <c r="C192" s="258"/>
      <c r="D192" s="242" t="s">
        <v>168</v>
      </c>
      <c r="E192" s="259" t="s">
        <v>1</v>
      </c>
      <c r="F192" s="260" t="s">
        <v>222</v>
      </c>
      <c r="G192" s="258"/>
      <c r="H192" s="261">
        <v>0.93000000000000005</v>
      </c>
      <c r="I192" s="262"/>
      <c r="J192" s="258"/>
      <c r="K192" s="258"/>
      <c r="L192" s="263"/>
      <c r="M192" s="264"/>
      <c r="N192" s="265"/>
      <c r="O192" s="265"/>
      <c r="P192" s="265"/>
      <c r="Q192" s="265"/>
      <c r="R192" s="265"/>
      <c r="S192" s="265"/>
      <c r="T192" s="26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7" t="s">
        <v>168</v>
      </c>
      <c r="AU192" s="267" t="s">
        <v>86</v>
      </c>
      <c r="AV192" s="14" t="s">
        <v>86</v>
      </c>
      <c r="AW192" s="14" t="s">
        <v>32</v>
      </c>
      <c r="AX192" s="14" t="s">
        <v>77</v>
      </c>
      <c r="AY192" s="267" t="s">
        <v>157</v>
      </c>
    </row>
    <row r="193" s="14" customFormat="1">
      <c r="A193" s="14"/>
      <c r="B193" s="257"/>
      <c r="C193" s="258"/>
      <c r="D193" s="242" t="s">
        <v>168</v>
      </c>
      <c r="E193" s="259" t="s">
        <v>1</v>
      </c>
      <c r="F193" s="260" t="s">
        <v>223</v>
      </c>
      <c r="G193" s="258"/>
      <c r="H193" s="261">
        <v>6.2999999999999998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7" t="s">
        <v>168</v>
      </c>
      <c r="AU193" s="267" t="s">
        <v>86</v>
      </c>
      <c r="AV193" s="14" t="s">
        <v>86</v>
      </c>
      <c r="AW193" s="14" t="s">
        <v>32</v>
      </c>
      <c r="AX193" s="14" t="s">
        <v>77</v>
      </c>
      <c r="AY193" s="267" t="s">
        <v>157</v>
      </c>
    </row>
    <row r="194" s="13" customFormat="1">
      <c r="A194" s="13"/>
      <c r="B194" s="247"/>
      <c r="C194" s="248"/>
      <c r="D194" s="242" t="s">
        <v>168</v>
      </c>
      <c r="E194" s="249" t="s">
        <v>1</v>
      </c>
      <c r="F194" s="250" t="s">
        <v>220</v>
      </c>
      <c r="G194" s="248"/>
      <c r="H194" s="249" t="s">
        <v>1</v>
      </c>
      <c r="I194" s="251"/>
      <c r="J194" s="248"/>
      <c r="K194" s="248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168</v>
      </c>
      <c r="AU194" s="256" t="s">
        <v>86</v>
      </c>
      <c r="AV194" s="13" t="s">
        <v>84</v>
      </c>
      <c r="AW194" s="13" t="s">
        <v>32</v>
      </c>
      <c r="AX194" s="13" t="s">
        <v>77</v>
      </c>
      <c r="AY194" s="256" t="s">
        <v>157</v>
      </c>
    </row>
    <row r="195" s="14" customFormat="1">
      <c r="A195" s="14"/>
      <c r="B195" s="257"/>
      <c r="C195" s="258"/>
      <c r="D195" s="242" t="s">
        <v>168</v>
      </c>
      <c r="E195" s="259" t="s">
        <v>1</v>
      </c>
      <c r="F195" s="260" t="s">
        <v>216</v>
      </c>
      <c r="G195" s="258"/>
      <c r="H195" s="261">
        <v>5.8289999999999997</v>
      </c>
      <c r="I195" s="262"/>
      <c r="J195" s="258"/>
      <c r="K195" s="258"/>
      <c r="L195" s="263"/>
      <c r="M195" s="264"/>
      <c r="N195" s="265"/>
      <c r="O195" s="265"/>
      <c r="P195" s="265"/>
      <c r="Q195" s="265"/>
      <c r="R195" s="265"/>
      <c r="S195" s="265"/>
      <c r="T195" s="26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7" t="s">
        <v>168</v>
      </c>
      <c r="AU195" s="267" t="s">
        <v>86</v>
      </c>
      <c r="AV195" s="14" t="s">
        <v>86</v>
      </c>
      <c r="AW195" s="14" t="s">
        <v>32</v>
      </c>
      <c r="AX195" s="14" t="s">
        <v>77</v>
      </c>
      <c r="AY195" s="267" t="s">
        <v>157</v>
      </c>
    </row>
    <row r="196" s="14" customFormat="1">
      <c r="A196" s="14"/>
      <c r="B196" s="257"/>
      <c r="C196" s="258"/>
      <c r="D196" s="242" t="s">
        <v>168</v>
      </c>
      <c r="E196" s="259" t="s">
        <v>1</v>
      </c>
      <c r="F196" s="260" t="s">
        <v>217</v>
      </c>
      <c r="G196" s="258"/>
      <c r="H196" s="261">
        <v>0.505</v>
      </c>
      <c r="I196" s="262"/>
      <c r="J196" s="258"/>
      <c r="K196" s="258"/>
      <c r="L196" s="263"/>
      <c r="M196" s="264"/>
      <c r="N196" s="265"/>
      <c r="O196" s="265"/>
      <c r="P196" s="265"/>
      <c r="Q196" s="265"/>
      <c r="R196" s="265"/>
      <c r="S196" s="265"/>
      <c r="T196" s="26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7" t="s">
        <v>168</v>
      </c>
      <c r="AU196" s="267" t="s">
        <v>86</v>
      </c>
      <c r="AV196" s="14" t="s">
        <v>86</v>
      </c>
      <c r="AW196" s="14" t="s">
        <v>32</v>
      </c>
      <c r="AX196" s="14" t="s">
        <v>77</v>
      </c>
      <c r="AY196" s="267" t="s">
        <v>157</v>
      </c>
    </row>
    <row r="197" s="14" customFormat="1">
      <c r="A197" s="14"/>
      <c r="B197" s="257"/>
      <c r="C197" s="258"/>
      <c r="D197" s="242" t="s">
        <v>168</v>
      </c>
      <c r="E197" s="259" t="s">
        <v>1</v>
      </c>
      <c r="F197" s="260" t="s">
        <v>222</v>
      </c>
      <c r="G197" s="258"/>
      <c r="H197" s="261">
        <v>0.93000000000000005</v>
      </c>
      <c r="I197" s="262"/>
      <c r="J197" s="258"/>
      <c r="K197" s="258"/>
      <c r="L197" s="263"/>
      <c r="M197" s="264"/>
      <c r="N197" s="265"/>
      <c r="O197" s="265"/>
      <c r="P197" s="265"/>
      <c r="Q197" s="265"/>
      <c r="R197" s="265"/>
      <c r="S197" s="265"/>
      <c r="T197" s="26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7" t="s">
        <v>168</v>
      </c>
      <c r="AU197" s="267" t="s">
        <v>86</v>
      </c>
      <c r="AV197" s="14" t="s">
        <v>86</v>
      </c>
      <c r="AW197" s="14" t="s">
        <v>32</v>
      </c>
      <c r="AX197" s="14" t="s">
        <v>77</v>
      </c>
      <c r="AY197" s="267" t="s">
        <v>157</v>
      </c>
    </row>
    <row r="198" s="14" customFormat="1">
      <c r="A198" s="14"/>
      <c r="B198" s="257"/>
      <c r="C198" s="258"/>
      <c r="D198" s="242" t="s">
        <v>168</v>
      </c>
      <c r="E198" s="259" t="s">
        <v>1</v>
      </c>
      <c r="F198" s="260" t="s">
        <v>223</v>
      </c>
      <c r="G198" s="258"/>
      <c r="H198" s="261">
        <v>6.2999999999999998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7" t="s">
        <v>168</v>
      </c>
      <c r="AU198" s="267" t="s">
        <v>86</v>
      </c>
      <c r="AV198" s="14" t="s">
        <v>86</v>
      </c>
      <c r="AW198" s="14" t="s">
        <v>32</v>
      </c>
      <c r="AX198" s="14" t="s">
        <v>77</v>
      </c>
      <c r="AY198" s="267" t="s">
        <v>157</v>
      </c>
    </row>
    <row r="199" s="15" customFormat="1">
      <c r="A199" s="15"/>
      <c r="B199" s="268"/>
      <c r="C199" s="269"/>
      <c r="D199" s="242" t="s">
        <v>168</v>
      </c>
      <c r="E199" s="270" t="s">
        <v>1</v>
      </c>
      <c r="F199" s="271" t="s">
        <v>190</v>
      </c>
      <c r="G199" s="269"/>
      <c r="H199" s="272">
        <v>65.091999999999999</v>
      </c>
      <c r="I199" s="273"/>
      <c r="J199" s="269"/>
      <c r="K199" s="269"/>
      <c r="L199" s="274"/>
      <c r="M199" s="275"/>
      <c r="N199" s="276"/>
      <c r="O199" s="276"/>
      <c r="P199" s="276"/>
      <c r="Q199" s="276"/>
      <c r="R199" s="276"/>
      <c r="S199" s="276"/>
      <c r="T199" s="27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8" t="s">
        <v>168</v>
      </c>
      <c r="AU199" s="278" t="s">
        <v>86</v>
      </c>
      <c r="AV199" s="15" t="s">
        <v>164</v>
      </c>
      <c r="AW199" s="15" t="s">
        <v>32</v>
      </c>
      <c r="AX199" s="15" t="s">
        <v>84</v>
      </c>
      <c r="AY199" s="278" t="s">
        <v>157</v>
      </c>
    </row>
    <row r="200" s="2" customFormat="1" ht="21.75" customHeight="1">
      <c r="A200" s="40"/>
      <c r="B200" s="41"/>
      <c r="C200" s="229" t="s">
        <v>224</v>
      </c>
      <c r="D200" s="229" t="s">
        <v>159</v>
      </c>
      <c r="E200" s="230" t="s">
        <v>225</v>
      </c>
      <c r="F200" s="231" t="s">
        <v>226</v>
      </c>
      <c r="G200" s="232" t="s">
        <v>227</v>
      </c>
      <c r="H200" s="233">
        <v>12</v>
      </c>
      <c r="I200" s="234"/>
      <c r="J200" s="235">
        <f>ROUND(I200*H200,2)</f>
        <v>0</v>
      </c>
      <c r="K200" s="231" t="s">
        <v>163</v>
      </c>
      <c r="L200" s="46"/>
      <c r="M200" s="236" t="s">
        <v>1</v>
      </c>
      <c r="N200" s="237" t="s">
        <v>42</v>
      </c>
      <c r="O200" s="93"/>
      <c r="P200" s="238">
        <f>O200*H200</f>
        <v>0</v>
      </c>
      <c r="Q200" s="238">
        <v>0.022783500000000002</v>
      </c>
      <c r="R200" s="238">
        <f>Q200*H200</f>
        <v>0.27340200000000003</v>
      </c>
      <c r="S200" s="238">
        <v>0</v>
      </c>
      <c r="T200" s="23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40" t="s">
        <v>164</v>
      </c>
      <c r="AT200" s="240" t="s">
        <v>159</v>
      </c>
      <c r="AU200" s="240" t="s">
        <v>86</v>
      </c>
      <c r="AY200" s="19" t="s">
        <v>157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9" t="s">
        <v>84</v>
      </c>
      <c r="BK200" s="241">
        <f>ROUND(I200*H200,2)</f>
        <v>0</v>
      </c>
      <c r="BL200" s="19" t="s">
        <v>164</v>
      </c>
      <c r="BM200" s="240" t="s">
        <v>228</v>
      </c>
    </row>
    <row r="201" s="2" customFormat="1">
      <c r="A201" s="40"/>
      <c r="B201" s="41"/>
      <c r="C201" s="42"/>
      <c r="D201" s="242" t="s">
        <v>166</v>
      </c>
      <c r="E201" s="42"/>
      <c r="F201" s="243" t="s">
        <v>229</v>
      </c>
      <c r="G201" s="42"/>
      <c r="H201" s="42"/>
      <c r="I201" s="244"/>
      <c r="J201" s="42"/>
      <c r="K201" s="42"/>
      <c r="L201" s="46"/>
      <c r="M201" s="245"/>
      <c r="N201" s="246"/>
      <c r="O201" s="93"/>
      <c r="P201" s="93"/>
      <c r="Q201" s="93"/>
      <c r="R201" s="93"/>
      <c r="S201" s="93"/>
      <c r="T201" s="94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166</v>
      </c>
      <c r="AU201" s="19" t="s">
        <v>86</v>
      </c>
    </row>
    <row r="202" s="13" customFormat="1">
      <c r="A202" s="13"/>
      <c r="B202" s="247"/>
      <c r="C202" s="248"/>
      <c r="D202" s="242" t="s">
        <v>168</v>
      </c>
      <c r="E202" s="249" t="s">
        <v>1</v>
      </c>
      <c r="F202" s="250" t="s">
        <v>230</v>
      </c>
      <c r="G202" s="248"/>
      <c r="H202" s="249" t="s">
        <v>1</v>
      </c>
      <c r="I202" s="251"/>
      <c r="J202" s="248"/>
      <c r="K202" s="248"/>
      <c r="L202" s="252"/>
      <c r="M202" s="253"/>
      <c r="N202" s="254"/>
      <c r="O202" s="254"/>
      <c r="P202" s="254"/>
      <c r="Q202" s="254"/>
      <c r="R202" s="254"/>
      <c r="S202" s="254"/>
      <c r="T202" s="25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6" t="s">
        <v>168</v>
      </c>
      <c r="AU202" s="256" t="s">
        <v>86</v>
      </c>
      <c r="AV202" s="13" t="s">
        <v>84</v>
      </c>
      <c r="AW202" s="13" t="s">
        <v>32</v>
      </c>
      <c r="AX202" s="13" t="s">
        <v>77</v>
      </c>
      <c r="AY202" s="256" t="s">
        <v>157</v>
      </c>
    </row>
    <row r="203" s="14" customFormat="1">
      <c r="A203" s="14"/>
      <c r="B203" s="257"/>
      <c r="C203" s="258"/>
      <c r="D203" s="242" t="s">
        <v>168</v>
      </c>
      <c r="E203" s="259" t="s">
        <v>1</v>
      </c>
      <c r="F203" s="260" t="s">
        <v>210</v>
      </c>
      <c r="G203" s="258"/>
      <c r="H203" s="261">
        <v>6</v>
      </c>
      <c r="I203" s="262"/>
      <c r="J203" s="258"/>
      <c r="K203" s="258"/>
      <c r="L203" s="263"/>
      <c r="M203" s="264"/>
      <c r="N203" s="265"/>
      <c r="O203" s="265"/>
      <c r="P203" s="265"/>
      <c r="Q203" s="265"/>
      <c r="R203" s="265"/>
      <c r="S203" s="265"/>
      <c r="T203" s="26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7" t="s">
        <v>168</v>
      </c>
      <c r="AU203" s="267" t="s">
        <v>86</v>
      </c>
      <c r="AV203" s="14" t="s">
        <v>86</v>
      </c>
      <c r="AW203" s="14" t="s">
        <v>32</v>
      </c>
      <c r="AX203" s="14" t="s">
        <v>77</v>
      </c>
      <c r="AY203" s="267" t="s">
        <v>157</v>
      </c>
    </row>
    <row r="204" s="13" customFormat="1">
      <c r="A204" s="13"/>
      <c r="B204" s="247"/>
      <c r="C204" s="248"/>
      <c r="D204" s="242" t="s">
        <v>168</v>
      </c>
      <c r="E204" s="249" t="s">
        <v>1</v>
      </c>
      <c r="F204" s="250" t="s">
        <v>231</v>
      </c>
      <c r="G204" s="248"/>
      <c r="H204" s="249" t="s">
        <v>1</v>
      </c>
      <c r="I204" s="251"/>
      <c r="J204" s="248"/>
      <c r="K204" s="248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168</v>
      </c>
      <c r="AU204" s="256" t="s">
        <v>86</v>
      </c>
      <c r="AV204" s="13" t="s">
        <v>84</v>
      </c>
      <c r="AW204" s="13" t="s">
        <v>32</v>
      </c>
      <c r="AX204" s="13" t="s">
        <v>77</v>
      </c>
      <c r="AY204" s="256" t="s">
        <v>157</v>
      </c>
    </row>
    <row r="205" s="14" customFormat="1">
      <c r="A205" s="14"/>
      <c r="B205" s="257"/>
      <c r="C205" s="258"/>
      <c r="D205" s="242" t="s">
        <v>168</v>
      </c>
      <c r="E205" s="259" t="s">
        <v>1</v>
      </c>
      <c r="F205" s="260" t="s">
        <v>210</v>
      </c>
      <c r="G205" s="258"/>
      <c r="H205" s="261">
        <v>6</v>
      </c>
      <c r="I205" s="262"/>
      <c r="J205" s="258"/>
      <c r="K205" s="258"/>
      <c r="L205" s="263"/>
      <c r="M205" s="264"/>
      <c r="N205" s="265"/>
      <c r="O205" s="265"/>
      <c r="P205" s="265"/>
      <c r="Q205" s="265"/>
      <c r="R205" s="265"/>
      <c r="S205" s="265"/>
      <c r="T205" s="26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7" t="s">
        <v>168</v>
      </c>
      <c r="AU205" s="267" t="s">
        <v>86</v>
      </c>
      <c r="AV205" s="14" t="s">
        <v>86</v>
      </c>
      <c r="AW205" s="14" t="s">
        <v>32</v>
      </c>
      <c r="AX205" s="14" t="s">
        <v>77</v>
      </c>
      <c r="AY205" s="267" t="s">
        <v>157</v>
      </c>
    </row>
    <row r="206" s="15" customFormat="1">
      <c r="A206" s="15"/>
      <c r="B206" s="268"/>
      <c r="C206" s="269"/>
      <c r="D206" s="242" t="s">
        <v>168</v>
      </c>
      <c r="E206" s="270" t="s">
        <v>1</v>
      </c>
      <c r="F206" s="271" t="s">
        <v>190</v>
      </c>
      <c r="G206" s="269"/>
      <c r="H206" s="272">
        <v>12</v>
      </c>
      <c r="I206" s="273"/>
      <c r="J206" s="269"/>
      <c r="K206" s="269"/>
      <c r="L206" s="274"/>
      <c r="M206" s="275"/>
      <c r="N206" s="276"/>
      <c r="O206" s="276"/>
      <c r="P206" s="276"/>
      <c r="Q206" s="276"/>
      <c r="R206" s="276"/>
      <c r="S206" s="276"/>
      <c r="T206" s="27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8" t="s">
        <v>168</v>
      </c>
      <c r="AU206" s="278" t="s">
        <v>86</v>
      </c>
      <c r="AV206" s="15" t="s">
        <v>164</v>
      </c>
      <c r="AW206" s="15" t="s">
        <v>32</v>
      </c>
      <c r="AX206" s="15" t="s">
        <v>84</v>
      </c>
      <c r="AY206" s="278" t="s">
        <v>157</v>
      </c>
    </row>
    <row r="207" s="12" customFormat="1" ht="22.8" customHeight="1">
      <c r="A207" s="12"/>
      <c r="B207" s="213"/>
      <c r="C207" s="214"/>
      <c r="D207" s="215" t="s">
        <v>76</v>
      </c>
      <c r="E207" s="227" t="s">
        <v>164</v>
      </c>
      <c r="F207" s="227" t="s">
        <v>232</v>
      </c>
      <c r="G207" s="214"/>
      <c r="H207" s="214"/>
      <c r="I207" s="217"/>
      <c r="J207" s="228">
        <f>BK207</f>
        <v>0</v>
      </c>
      <c r="K207" s="214"/>
      <c r="L207" s="219"/>
      <c r="M207" s="220"/>
      <c r="N207" s="221"/>
      <c r="O207" s="221"/>
      <c r="P207" s="222">
        <f>SUM(P208:P233)</f>
        <v>0</v>
      </c>
      <c r="Q207" s="221"/>
      <c r="R207" s="222">
        <f>SUM(R208:R233)</f>
        <v>7.4795927255999999</v>
      </c>
      <c r="S207" s="221"/>
      <c r="T207" s="223">
        <f>SUM(T208:T233)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4" t="s">
        <v>84</v>
      </c>
      <c r="AT207" s="225" t="s">
        <v>76</v>
      </c>
      <c r="AU207" s="225" t="s">
        <v>84</v>
      </c>
      <c r="AY207" s="224" t="s">
        <v>157</v>
      </c>
      <c r="BK207" s="226">
        <f>SUM(BK208:BK233)</f>
        <v>0</v>
      </c>
    </row>
    <row r="208" s="2" customFormat="1" ht="16.5" customHeight="1">
      <c r="A208" s="40"/>
      <c r="B208" s="41"/>
      <c r="C208" s="229" t="s">
        <v>204</v>
      </c>
      <c r="D208" s="229" t="s">
        <v>159</v>
      </c>
      <c r="E208" s="230" t="s">
        <v>233</v>
      </c>
      <c r="F208" s="231" t="s">
        <v>234</v>
      </c>
      <c r="G208" s="232" t="s">
        <v>162</v>
      </c>
      <c r="H208" s="233">
        <v>2.8799999999999999</v>
      </c>
      <c r="I208" s="234"/>
      <c r="J208" s="235">
        <f>ROUND(I208*H208,2)</f>
        <v>0</v>
      </c>
      <c r="K208" s="231" t="s">
        <v>163</v>
      </c>
      <c r="L208" s="46"/>
      <c r="M208" s="236" t="s">
        <v>1</v>
      </c>
      <c r="N208" s="237" t="s">
        <v>42</v>
      </c>
      <c r="O208" s="93"/>
      <c r="P208" s="238">
        <f>O208*H208</f>
        <v>0</v>
      </c>
      <c r="Q208" s="238">
        <v>2.5020099999999998</v>
      </c>
      <c r="R208" s="238">
        <f>Q208*H208</f>
        <v>7.2057887999999997</v>
      </c>
      <c r="S208" s="238">
        <v>0</v>
      </c>
      <c r="T208" s="239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40" t="s">
        <v>164</v>
      </c>
      <c r="AT208" s="240" t="s">
        <v>159</v>
      </c>
      <c r="AU208" s="240" t="s">
        <v>86</v>
      </c>
      <c r="AY208" s="19" t="s">
        <v>157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9" t="s">
        <v>84</v>
      </c>
      <c r="BK208" s="241">
        <f>ROUND(I208*H208,2)</f>
        <v>0</v>
      </c>
      <c r="BL208" s="19" t="s">
        <v>164</v>
      </c>
      <c r="BM208" s="240" t="s">
        <v>235</v>
      </c>
    </row>
    <row r="209" s="2" customFormat="1">
      <c r="A209" s="40"/>
      <c r="B209" s="41"/>
      <c r="C209" s="42"/>
      <c r="D209" s="242" t="s">
        <v>166</v>
      </c>
      <c r="E209" s="42"/>
      <c r="F209" s="243" t="s">
        <v>236</v>
      </c>
      <c r="G209" s="42"/>
      <c r="H209" s="42"/>
      <c r="I209" s="244"/>
      <c r="J209" s="42"/>
      <c r="K209" s="42"/>
      <c r="L209" s="46"/>
      <c r="M209" s="245"/>
      <c r="N209" s="246"/>
      <c r="O209" s="93"/>
      <c r="P209" s="93"/>
      <c r="Q209" s="93"/>
      <c r="R209" s="93"/>
      <c r="S209" s="93"/>
      <c r="T209" s="94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166</v>
      </c>
      <c r="AU209" s="19" t="s">
        <v>86</v>
      </c>
    </row>
    <row r="210" s="13" customFormat="1">
      <c r="A210" s="13"/>
      <c r="B210" s="247"/>
      <c r="C210" s="248"/>
      <c r="D210" s="242" t="s">
        <v>168</v>
      </c>
      <c r="E210" s="249" t="s">
        <v>1</v>
      </c>
      <c r="F210" s="250" t="s">
        <v>196</v>
      </c>
      <c r="G210" s="248"/>
      <c r="H210" s="249" t="s">
        <v>1</v>
      </c>
      <c r="I210" s="251"/>
      <c r="J210" s="248"/>
      <c r="K210" s="248"/>
      <c r="L210" s="252"/>
      <c r="M210" s="253"/>
      <c r="N210" s="254"/>
      <c r="O210" s="254"/>
      <c r="P210" s="254"/>
      <c r="Q210" s="254"/>
      <c r="R210" s="254"/>
      <c r="S210" s="254"/>
      <c r="T210" s="25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6" t="s">
        <v>168</v>
      </c>
      <c r="AU210" s="256" t="s">
        <v>86</v>
      </c>
      <c r="AV210" s="13" t="s">
        <v>84</v>
      </c>
      <c r="AW210" s="13" t="s">
        <v>32</v>
      </c>
      <c r="AX210" s="13" t="s">
        <v>77</v>
      </c>
      <c r="AY210" s="256" t="s">
        <v>157</v>
      </c>
    </row>
    <row r="211" s="14" customFormat="1">
      <c r="A211" s="14"/>
      <c r="B211" s="257"/>
      <c r="C211" s="258"/>
      <c r="D211" s="242" t="s">
        <v>168</v>
      </c>
      <c r="E211" s="259" t="s">
        <v>1</v>
      </c>
      <c r="F211" s="260" t="s">
        <v>237</v>
      </c>
      <c r="G211" s="258"/>
      <c r="H211" s="261">
        <v>0.95999999999999996</v>
      </c>
      <c r="I211" s="262"/>
      <c r="J211" s="258"/>
      <c r="K211" s="258"/>
      <c r="L211" s="263"/>
      <c r="M211" s="264"/>
      <c r="N211" s="265"/>
      <c r="O211" s="265"/>
      <c r="P211" s="265"/>
      <c r="Q211" s="265"/>
      <c r="R211" s="265"/>
      <c r="S211" s="265"/>
      <c r="T211" s="26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7" t="s">
        <v>168</v>
      </c>
      <c r="AU211" s="267" t="s">
        <v>86</v>
      </c>
      <c r="AV211" s="14" t="s">
        <v>86</v>
      </c>
      <c r="AW211" s="14" t="s">
        <v>32</v>
      </c>
      <c r="AX211" s="14" t="s">
        <v>77</v>
      </c>
      <c r="AY211" s="267" t="s">
        <v>157</v>
      </c>
    </row>
    <row r="212" s="13" customFormat="1">
      <c r="A212" s="13"/>
      <c r="B212" s="247"/>
      <c r="C212" s="248"/>
      <c r="D212" s="242" t="s">
        <v>168</v>
      </c>
      <c r="E212" s="249" t="s">
        <v>1</v>
      </c>
      <c r="F212" s="250" t="s">
        <v>198</v>
      </c>
      <c r="G212" s="248"/>
      <c r="H212" s="249" t="s">
        <v>1</v>
      </c>
      <c r="I212" s="251"/>
      <c r="J212" s="248"/>
      <c r="K212" s="248"/>
      <c r="L212" s="252"/>
      <c r="M212" s="253"/>
      <c r="N212" s="254"/>
      <c r="O212" s="254"/>
      <c r="P212" s="254"/>
      <c r="Q212" s="254"/>
      <c r="R212" s="254"/>
      <c r="S212" s="254"/>
      <c r="T212" s="25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6" t="s">
        <v>168</v>
      </c>
      <c r="AU212" s="256" t="s">
        <v>86</v>
      </c>
      <c r="AV212" s="13" t="s">
        <v>84</v>
      </c>
      <c r="AW212" s="13" t="s">
        <v>32</v>
      </c>
      <c r="AX212" s="13" t="s">
        <v>77</v>
      </c>
      <c r="AY212" s="256" t="s">
        <v>157</v>
      </c>
    </row>
    <row r="213" s="14" customFormat="1">
      <c r="A213" s="14"/>
      <c r="B213" s="257"/>
      <c r="C213" s="258"/>
      <c r="D213" s="242" t="s">
        <v>168</v>
      </c>
      <c r="E213" s="259" t="s">
        <v>1</v>
      </c>
      <c r="F213" s="260" t="s">
        <v>238</v>
      </c>
      <c r="G213" s="258"/>
      <c r="H213" s="261">
        <v>1.9199999999999999</v>
      </c>
      <c r="I213" s="262"/>
      <c r="J213" s="258"/>
      <c r="K213" s="258"/>
      <c r="L213" s="263"/>
      <c r="M213" s="264"/>
      <c r="N213" s="265"/>
      <c r="O213" s="265"/>
      <c r="P213" s="265"/>
      <c r="Q213" s="265"/>
      <c r="R213" s="265"/>
      <c r="S213" s="265"/>
      <c r="T213" s="26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7" t="s">
        <v>168</v>
      </c>
      <c r="AU213" s="267" t="s">
        <v>86</v>
      </c>
      <c r="AV213" s="14" t="s">
        <v>86</v>
      </c>
      <c r="AW213" s="14" t="s">
        <v>32</v>
      </c>
      <c r="AX213" s="14" t="s">
        <v>77</v>
      </c>
      <c r="AY213" s="267" t="s">
        <v>157</v>
      </c>
    </row>
    <row r="214" s="15" customFormat="1">
      <c r="A214" s="15"/>
      <c r="B214" s="268"/>
      <c r="C214" s="269"/>
      <c r="D214" s="242" t="s">
        <v>168</v>
      </c>
      <c r="E214" s="270" t="s">
        <v>1</v>
      </c>
      <c r="F214" s="271" t="s">
        <v>190</v>
      </c>
      <c r="G214" s="269"/>
      <c r="H214" s="272">
        <v>2.8799999999999999</v>
      </c>
      <c r="I214" s="273"/>
      <c r="J214" s="269"/>
      <c r="K214" s="269"/>
      <c r="L214" s="274"/>
      <c r="M214" s="275"/>
      <c r="N214" s="276"/>
      <c r="O214" s="276"/>
      <c r="P214" s="276"/>
      <c r="Q214" s="276"/>
      <c r="R214" s="276"/>
      <c r="S214" s="276"/>
      <c r="T214" s="27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8" t="s">
        <v>168</v>
      </c>
      <c r="AU214" s="278" t="s">
        <v>86</v>
      </c>
      <c r="AV214" s="15" t="s">
        <v>164</v>
      </c>
      <c r="AW214" s="15" t="s">
        <v>32</v>
      </c>
      <c r="AX214" s="15" t="s">
        <v>84</v>
      </c>
      <c r="AY214" s="278" t="s">
        <v>157</v>
      </c>
    </row>
    <row r="215" s="2" customFormat="1" ht="24.15" customHeight="1">
      <c r="A215" s="40"/>
      <c r="B215" s="41"/>
      <c r="C215" s="229" t="s">
        <v>239</v>
      </c>
      <c r="D215" s="229" t="s">
        <v>159</v>
      </c>
      <c r="E215" s="230" t="s">
        <v>240</v>
      </c>
      <c r="F215" s="231" t="s">
        <v>241</v>
      </c>
      <c r="G215" s="232" t="s">
        <v>181</v>
      </c>
      <c r="H215" s="233">
        <v>28.800000000000001</v>
      </c>
      <c r="I215" s="234"/>
      <c r="J215" s="235">
        <f>ROUND(I215*H215,2)</f>
        <v>0</v>
      </c>
      <c r="K215" s="231" t="s">
        <v>163</v>
      </c>
      <c r="L215" s="46"/>
      <c r="M215" s="236" t="s">
        <v>1</v>
      </c>
      <c r="N215" s="237" t="s">
        <v>42</v>
      </c>
      <c r="O215" s="93"/>
      <c r="P215" s="238">
        <f>O215*H215</f>
        <v>0</v>
      </c>
      <c r="Q215" s="238">
        <v>0.0053261999999999997</v>
      </c>
      <c r="R215" s="238">
        <f>Q215*H215</f>
        <v>0.15339455999999999</v>
      </c>
      <c r="S215" s="238">
        <v>0</v>
      </c>
      <c r="T215" s="23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40" t="s">
        <v>164</v>
      </c>
      <c r="AT215" s="240" t="s">
        <v>159</v>
      </c>
      <c r="AU215" s="240" t="s">
        <v>86</v>
      </c>
      <c r="AY215" s="19" t="s">
        <v>157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9" t="s">
        <v>84</v>
      </c>
      <c r="BK215" s="241">
        <f>ROUND(I215*H215,2)</f>
        <v>0</v>
      </c>
      <c r="BL215" s="19" t="s">
        <v>164</v>
      </c>
      <c r="BM215" s="240" t="s">
        <v>242</v>
      </c>
    </row>
    <row r="216" s="2" customFormat="1">
      <c r="A216" s="40"/>
      <c r="B216" s="41"/>
      <c r="C216" s="42"/>
      <c r="D216" s="242" t="s">
        <v>166</v>
      </c>
      <c r="E216" s="42"/>
      <c r="F216" s="243" t="s">
        <v>243</v>
      </c>
      <c r="G216" s="42"/>
      <c r="H216" s="42"/>
      <c r="I216" s="244"/>
      <c r="J216" s="42"/>
      <c r="K216" s="42"/>
      <c r="L216" s="46"/>
      <c r="M216" s="245"/>
      <c r="N216" s="246"/>
      <c r="O216" s="93"/>
      <c r="P216" s="93"/>
      <c r="Q216" s="93"/>
      <c r="R216" s="93"/>
      <c r="S216" s="93"/>
      <c r="T216" s="94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166</v>
      </c>
      <c r="AU216" s="19" t="s">
        <v>86</v>
      </c>
    </row>
    <row r="217" s="14" customFormat="1">
      <c r="A217" s="14"/>
      <c r="B217" s="257"/>
      <c r="C217" s="258"/>
      <c r="D217" s="242" t="s">
        <v>168</v>
      </c>
      <c r="E217" s="259" t="s">
        <v>1</v>
      </c>
      <c r="F217" s="260" t="s">
        <v>244</v>
      </c>
      <c r="G217" s="258"/>
      <c r="H217" s="261">
        <v>28.800000000000001</v>
      </c>
      <c r="I217" s="262"/>
      <c r="J217" s="258"/>
      <c r="K217" s="258"/>
      <c r="L217" s="263"/>
      <c r="M217" s="264"/>
      <c r="N217" s="265"/>
      <c r="O217" s="265"/>
      <c r="P217" s="265"/>
      <c r="Q217" s="265"/>
      <c r="R217" s="265"/>
      <c r="S217" s="265"/>
      <c r="T217" s="26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7" t="s">
        <v>168</v>
      </c>
      <c r="AU217" s="267" t="s">
        <v>86</v>
      </c>
      <c r="AV217" s="14" t="s">
        <v>86</v>
      </c>
      <c r="AW217" s="14" t="s">
        <v>32</v>
      </c>
      <c r="AX217" s="14" t="s">
        <v>84</v>
      </c>
      <c r="AY217" s="267" t="s">
        <v>157</v>
      </c>
    </row>
    <row r="218" s="2" customFormat="1" ht="24.15" customHeight="1">
      <c r="A218" s="40"/>
      <c r="B218" s="41"/>
      <c r="C218" s="229" t="s">
        <v>245</v>
      </c>
      <c r="D218" s="229" t="s">
        <v>159</v>
      </c>
      <c r="E218" s="230" t="s">
        <v>246</v>
      </c>
      <c r="F218" s="231" t="s">
        <v>247</v>
      </c>
      <c r="G218" s="232" t="s">
        <v>181</v>
      </c>
      <c r="H218" s="233">
        <v>28.800000000000001</v>
      </c>
      <c r="I218" s="234"/>
      <c r="J218" s="235">
        <f>ROUND(I218*H218,2)</f>
        <v>0</v>
      </c>
      <c r="K218" s="231" t="s">
        <v>163</v>
      </c>
      <c r="L218" s="46"/>
      <c r="M218" s="236" t="s">
        <v>1</v>
      </c>
      <c r="N218" s="237" t="s">
        <v>42</v>
      </c>
      <c r="O218" s="93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40" t="s">
        <v>164</v>
      </c>
      <c r="AT218" s="240" t="s">
        <v>159</v>
      </c>
      <c r="AU218" s="240" t="s">
        <v>86</v>
      </c>
      <c r="AY218" s="19" t="s">
        <v>157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9" t="s">
        <v>84</v>
      </c>
      <c r="BK218" s="241">
        <f>ROUND(I218*H218,2)</f>
        <v>0</v>
      </c>
      <c r="BL218" s="19" t="s">
        <v>164</v>
      </c>
      <c r="BM218" s="240" t="s">
        <v>248</v>
      </c>
    </row>
    <row r="219" s="2" customFormat="1">
      <c r="A219" s="40"/>
      <c r="B219" s="41"/>
      <c r="C219" s="42"/>
      <c r="D219" s="242" t="s">
        <v>166</v>
      </c>
      <c r="E219" s="42"/>
      <c r="F219" s="243" t="s">
        <v>249</v>
      </c>
      <c r="G219" s="42"/>
      <c r="H219" s="42"/>
      <c r="I219" s="244"/>
      <c r="J219" s="42"/>
      <c r="K219" s="42"/>
      <c r="L219" s="46"/>
      <c r="M219" s="245"/>
      <c r="N219" s="246"/>
      <c r="O219" s="93"/>
      <c r="P219" s="93"/>
      <c r="Q219" s="93"/>
      <c r="R219" s="93"/>
      <c r="S219" s="93"/>
      <c r="T219" s="9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166</v>
      </c>
      <c r="AU219" s="19" t="s">
        <v>86</v>
      </c>
    </row>
    <row r="220" s="14" customFormat="1">
      <c r="A220" s="14"/>
      <c r="B220" s="257"/>
      <c r="C220" s="258"/>
      <c r="D220" s="242" t="s">
        <v>168</v>
      </c>
      <c r="E220" s="259" t="s">
        <v>1</v>
      </c>
      <c r="F220" s="260" t="s">
        <v>244</v>
      </c>
      <c r="G220" s="258"/>
      <c r="H220" s="261">
        <v>28.800000000000001</v>
      </c>
      <c r="I220" s="262"/>
      <c r="J220" s="258"/>
      <c r="K220" s="258"/>
      <c r="L220" s="263"/>
      <c r="M220" s="264"/>
      <c r="N220" s="265"/>
      <c r="O220" s="265"/>
      <c r="P220" s="265"/>
      <c r="Q220" s="265"/>
      <c r="R220" s="265"/>
      <c r="S220" s="265"/>
      <c r="T220" s="26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7" t="s">
        <v>168</v>
      </c>
      <c r="AU220" s="267" t="s">
        <v>86</v>
      </c>
      <c r="AV220" s="14" t="s">
        <v>86</v>
      </c>
      <c r="AW220" s="14" t="s">
        <v>32</v>
      </c>
      <c r="AX220" s="14" t="s">
        <v>84</v>
      </c>
      <c r="AY220" s="267" t="s">
        <v>157</v>
      </c>
    </row>
    <row r="221" s="2" customFormat="1" ht="24.15" customHeight="1">
      <c r="A221" s="40"/>
      <c r="B221" s="41"/>
      <c r="C221" s="229" t="s">
        <v>250</v>
      </c>
      <c r="D221" s="229" t="s">
        <v>159</v>
      </c>
      <c r="E221" s="230" t="s">
        <v>251</v>
      </c>
      <c r="F221" s="231" t="s">
        <v>252</v>
      </c>
      <c r="G221" s="232" t="s">
        <v>181</v>
      </c>
      <c r="H221" s="233">
        <v>28.800000000000001</v>
      </c>
      <c r="I221" s="234"/>
      <c r="J221" s="235">
        <f>ROUND(I221*H221,2)</f>
        <v>0</v>
      </c>
      <c r="K221" s="231" t="s">
        <v>163</v>
      </c>
      <c r="L221" s="46"/>
      <c r="M221" s="236" t="s">
        <v>1</v>
      </c>
      <c r="N221" s="237" t="s">
        <v>42</v>
      </c>
      <c r="O221" s="93"/>
      <c r="P221" s="238">
        <f>O221*H221</f>
        <v>0</v>
      </c>
      <c r="Q221" s="238">
        <v>0.00088228000000000004</v>
      </c>
      <c r="R221" s="238">
        <f>Q221*H221</f>
        <v>0.025409664000000002</v>
      </c>
      <c r="S221" s="238">
        <v>0</v>
      </c>
      <c r="T221" s="239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40" t="s">
        <v>164</v>
      </c>
      <c r="AT221" s="240" t="s">
        <v>159</v>
      </c>
      <c r="AU221" s="240" t="s">
        <v>86</v>
      </c>
      <c r="AY221" s="19" t="s">
        <v>157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9" t="s">
        <v>84</v>
      </c>
      <c r="BK221" s="241">
        <f>ROUND(I221*H221,2)</f>
        <v>0</v>
      </c>
      <c r="BL221" s="19" t="s">
        <v>164</v>
      </c>
      <c r="BM221" s="240" t="s">
        <v>253</v>
      </c>
    </row>
    <row r="222" s="2" customFormat="1">
      <c r="A222" s="40"/>
      <c r="B222" s="41"/>
      <c r="C222" s="42"/>
      <c r="D222" s="242" t="s">
        <v>166</v>
      </c>
      <c r="E222" s="42"/>
      <c r="F222" s="243" t="s">
        <v>254</v>
      </c>
      <c r="G222" s="42"/>
      <c r="H222" s="42"/>
      <c r="I222" s="244"/>
      <c r="J222" s="42"/>
      <c r="K222" s="42"/>
      <c r="L222" s="46"/>
      <c r="M222" s="245"/>
      <c r="N222" s="246"/>
      <c r="O222" s="93"/>
      <c r="P222" s="93"/>
      <c r="Q222" s="93"/>
      <c r="R222" s="93"/>
      <c r="S222" s="93"/>
      <c r="T222" s="94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166</v>
      </c>
      <c r="AU222" s="19" t="s">
        <v>86</v>
      </c>
    </row>
    <row r="223" s="14" customFormat="1">
      <c r="A223" s="14"/>
      <c r="B223" s="257"/>
      <c r="C223" s="258"/>
      <c r="D223" s="242" t="s">
        <v>168</v>
      </c>
      <c r="E223" s="259" t="s">
        <v>1</v>
      </c>
      <c r="F223" s="260" t="s">
        <v>244</v>
      </c>
      <c r="G223" s="258"/>
      <c r="H223" s="261">
        <v>28.800000000000001</v>
      </c>
      <c r="I223" s="262"/>
      <c r="J223" s="258"/>
      <c r="K223" s="258"/>
      <c r="L223" s="263"/>
      <c r="M223" s="264"/>
      <c r="N223" s="265"/>
      <c r="O223" s="265"/>
      <c r="P223" s="265"/>
      <c r="Q223" s="265"/>
      <c r="R223" s="265"/>
      <c r="S223" s="265"/>
      <c r="T223" s="26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7" t="s">
        <v>168</v>
      </c>
      <c r="AU223" s="267" t="s">
        <v>86</v>
      </c>
      <c r="AV223" s="14" t="s">
        <v>86</v>
      </c>
      <c r="AW223" s="14" t="s">
        <v>32</v>
      </c>
      <c r="AX223" s="14" t="s">
        <v>84</v>
      </c>
      <c r="AY223" s="267" t="s">
        <v>157</v>
      </c>
    </row>
    <row r="224" s="2" customFormat="1" ht="24.15" customHeight="1">
      <c r="A224" s="40"/>
      <c r="B224" s="41"/>
      <c r="C224" s="229" t="s">
        <v>8</v>
      </c>
      <c r="D224" s="229" t="s">
        <v>159</v>
      </c>
      <c r="E224" s="230" t="s">
        <v>255</v>
      </c>
      <c r="F224" s="231" t="s">
        <v>256</v>
      </c>
      <c r="G224" s="232" t="s">
        <v>181</v>
      </c>
      <c r="H224" s="233">
        <v>28.800000000000001</v>
      </c>
      <c r="I224" s="234"/>
      <c r="J224" s="235">
        <f>ROUND(I224*H224,2)</f>
        <v>0</v>
      </c>
      <c r="K224" s="231" t="s">
        <v>163</v>
      </c>
      <c r="L224" s="46"/>
      <c r="M224" s="236" t="s">
        <v>1</v>
      </c>
      <c r="N224" s="237" t="s">
        <v>42</v>
      </c>
      <c r="O224" s="93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40" t="s">
        <v>164</v>
      </c>
      <c r="AT224" s="240" t="s">
        <v>159</v>
      </c>
      <c r="AU224" s="240" t="s">
        <v>86</v>
      </c>
      <c r="AY224" s="19" t="s">
        <v>157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9" t="s">
        <v>84</v>
      </c>
      <c r="BK224" s="241">
        <f>ROUND(I224*H224,2)</f>
        <v>0</v>
      </c>
      <c r="BL224" s="19" t="s">
        <v>164</v>
      </c>
      <c r="BM224" s="240" t="s">
        <v>257</v>
      </c>
    </row>
    <row r="225" s="2" customFormat="1">
      <c r="A225" s="40"/>
      <c r="B225" s="41"/>
      <c r="C225" s="42"/>
      <c r="D225" s="242" t="s">
        <v>166</v>
      </c>
      <c r="E225" s="42"/>
      <c r="F225" s="243" t="s">
        <v>258</v>
      </c>
      <c r="G225" s="42"/>
      <c r="H225" s="42"/>
      <c r="I225" s="244"/>
      <c r="J225" s="42"/>
      <c r="K225" s="42"/>
      <c r="L225" s="46"/>
      <c r="M225" s="245"/>
      <c r="N225" s="246"/>
      <c r="O225" s="93"/>
      <c r="P225" s="93"/>
      <c r="Q225" s="93"/>
      <c r="R225" s="93"/>
      <c r="S225" s="93"/>
      <c r="T225" s="94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166</v>
      </c>
      <c r="AU225" s="19" t="s">
        <v>86</v>
      </c>
    </row>
    <row r="226" s="14" customFormat="1">
      <c r="A226" s="14"/>
      <c r="B226" s="257"/>
      <c r="C226" s="258"/>
      <c r="D226" s="242" t="s">
        <v>168</v>
      </c>
      <c r="E226" s="259" t="s">
        <v>1</v>
      </c>
      <c r="F226" s="260" t="s">
        <v>244</v>
      </c>
      <c r="G226" s="258"/>
      <c r="H226" s="261">
        <v>28.800000000000001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7" t="s">
        <v>168</v>
      </c>
      <c r="AU226" s="267" t="s">
        <v>86</v>
      </c>
      <c r="AV226" s="14" t="s">
        <v>86</v>
      </c>
      <c r="AW226" s="14" t="s">
        <v>32</v>
      </c>
      <c r="AX226" s="14" t="s">
        <v>84</v>
      </c>
      <c r="AY226" s="267" t="s">
        <v>157</v>
      </c>
    </row>
    <row r="227" s="2" customFormat="1" ht="16.5" customHeight="1">
      <c r="A227" s="40"/>
      <c r="B227" s="41"/>
      <c r="C227" s="229" t="s">
        <v>259</v>
      </c>
      <c r="D227" s="229" t="s">
        <v>159</v>
      </c>
      <c r="E227" s="230" t="s">
        <v>260</v>
      </c>
      <c r="F227" s="231" t="s">
        <v>261</v>
      </c>
      <c r="G227" s="232" t="s">
        <v>173</v>
      </c>
      <c r="H227" s="233">
        <v>0.089999999999999997</v>
      </c>
      <c r="I227" s="234"/>
      <c r="J227" s="235">
        <f>ROUND(I227*H227,2)</f>
        <v>0</v>
      </c>
      <c r="K227" s="231" t="s">
        <v>163</v>
      </c>
      <c r="L227" s="46"/>
      <c r="M227" s="236" t="s">
        <v>1</v>
      </c>
      <c r="N227" s="237" t="s">
        <v>42</v>
      </c>
      <c r="O227" s="93"/>
      <c r="P227" s="238">
        <f>O227*H227</f>
        <v>0</v>
      </c>
      <c r="Q227" s="238">
        <v>1.0555522399999999</v>
      </c>
      <c r="R227" s="238">
        <f>Q227*H227</f>
        <v>0.094999701599999986</v>
      </c>
      <c r="S227" s="238">
        <v>0</v>
      </c>
      <c r="T227" s="239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40" t="s">
        <v>164</v>
      </c>
      <c r="AT227" s="240" t="s">
        <v>159</v>
      </c>
      <c r="AU227" s="240" t="s">
        <v>86</v>
      </c>
      <c r="AY227" s="19" t="s">
        <v>157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9" t="s">
        <v>84</v>
      </c>
      <c r="BK227" s="241">
        <f>ROUND(I227*H227,2)</f>
        <v>0</v>
      </c>
      <c r="BL227" s="19" t="s">
        <v>164</v>
      </c>
      <c r="BM227" s="240" t="s">
        <v>262</v>
      </c>
    </row>
    <row r="228" s="2" customFormat="1">
      <c r="A228" s="40"/>
      <c r="B228" s="41"/>
      <c r="C228" s="42"/>
      <c r="D228" s="242" t="s">
        <v>166</v>
      </c>
      <c r="E228" s="42"/>
      <c r="F228" s="243" t="s">
        <v>263</v>
      </c>
      <c r="G228" s="42"/>
      <c r="H228" s="42"/>
      <c r="I228" s="244"/>
      <c r="J228" s="42"/>
      <c r="K228" s="42"/>
      <c r="L228" s="46"/>
      <c r="M228" s="245"/>
      <c r="N228" s="246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166</v>
      </c>
      <c r="AU228" s="19" t="s">
        <v>86</v>
      </c>
    </row>
    <row r="229" s="13" customFormat="1">
      <c r="A229" s="13"/>
      <c r="B229" s="247"/>
      <c r="C229" s="248"/>
      <c r="D229" s="242" t="s">
        <v>168</v>
      </c>
      <c r="E229" s="249" t="s">
        <v>1</v>
      </c>
      <c r="F229" s="250" t="s">
        <v>196</v>
      </c>
      <c r="G229" s="248"/>
      <c r="H229" s="249" t="s">
        <v>1</v>
      </c>
      <c r="I229" s="251"/>
      <c r="J229" s="248"/>
      <c r="K229" s="248"/>
      <c r="L229" s="252"/>
      <c r="M229" s="253"/>
      <c r="N229" s="254"/>
      <c r="O229" s="254"/>
      <c r="P229" s="254"/>
      <c r="Q229" s="254"/>
      <c r="R229" s="254"/>
      <c r="S229" s="254"/>
      <c r="T229" s="25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6" t="s">
        <v>168</v>
      </c>
      <c r="AU229" s="256" t="s">
        <v>86</v>
      </c>
      <c r="AV229" s="13" t="s">
        <v>84</v>
      </c>
      <c r="AW229" s="13" t="s">
        <v>32</v>
      </c>
      <c r="AX229" s="13" t="s">
        <v>77</v>
      </c>
      <c r="AY229" s="256" t="s">
        <v>157</v>
      </c>
    </row>
    <row r="230" s="14" customFormat="1">
      <c r="A230" s="14"/>
      <c r="B230" s="257"/>
      <c r="C230" s="258"/>
      <c r="D230" s="242" t="s">
        <v>168</v>
      </c>
      <c r="E230" s="259" t="s">
        <v>1</v>
      </c>
      <c r="F230" s="260" t="s">
        <v>264</v>
      </c>
      <c r="G230" s="258"/>
      <c r="H230" s="261">
        <v>0.029999999999999999</v>
      </c>
      <c r="I230" s="262"/>
      <c r="J230" s="258"/>
      <c r="K230" s="258"/>
      <c r="L230" s="263"/>
      <c r="M230" s="264"/>
      <c r="N230" s="265"/>
      <c r="O230" s="265"/>
      <c r="P230" s="265"/>
      <c r="Q230" s="265"/>
      <c r="R230" s="265"/>
      <c r="S230" s="265"/>
      <c r="T230" s="26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7" t="s">
        <v>168</v>
      </c>
      <c r="AU230" s="267" t="s">
        <v>86</v>
      </c>
      <c r="AV230" s="14" t="s">
        <v>86</v>
      </c>
      <c r="AW230" s="14" t="s">
        <v>32</v>
      </c>
      <c r="AX230" s="14" t="s">
        <v>77</v>
      </c>
      <c r="AY230" s="267" t="s">
        <v>157</v>
      </c>
    </row>
    <row r="231" s="13" customFormat="1">
      <c r="A231" s="13"/>
      <c r="B231" s="247"/>
      <c r="C231" s="248"/>
      <c r="D231" s="242" t="s">
        <v>168</v>
      </c>
      <c r="E231" s="249" t="s">
        <v>1</v>
      </c>
      <c r="F231" s="250" t="s">
        <v>198</v>
      </c>
      <c r="G231" s="248"/>
      <c r="H231" s="249" t="s">
        <v>1</v>
      </c>
      <c r="I231" s="251"/>
      <c r="J231" s="248"/>
      <c r="K231" s="248"/>
      <c r="L231" s="252"/>
      <c r="M231" s="253"/>
      <c r="N231" s="254"/>
      <c r="O231" s="254"/>
      <c r="P231" s="254"/>
      <c r="Q231" s="254"/>
      <c r="R231" s="254"/>
      <c r="S231" s="254"/>
      <c r="T231" s="25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6" t="s">
        <v>168</v>
      </c>
      <c r="AU231" s="256" t="s">
        <v>86</v>
      </c>
      <c r="AV231" s="13" t="s">
        <v>84</v>
      </c>
      <c r="AW231" s="13" t="s">
        <v>32</v>
      </c>
      <c r="AX231" s="13" t="s">
        <v>77</v>
      </c>
      <c r="AY231" s="256" t="s">
        <v>157</v>
      </c>
    </row>
    <row r="232" s="14" customFormat="1">
      <c r="A232" s="14"/>
      <c r="B232" s="257"/>
      <c r="C232" s="258"/>
      <c r="D232" s="242" t="s">
        <v>168</v>
      </c>
      <c r="E232" s="259" t="s">
        <v>1</v>
      </c>
      <c r="F232" s="260" t="s">
        <v>265</v>
      </c>
      <c r="G232" s="258"/>
      <c r="H232" s="261">
        <v>0.059999999999999998</v>
      </c>
      <c r="I232" s="262"/>
      <c r="J232" s="258"/>
      <c r="K232" s="258"/>
      <c r="L232" s="263"/>
      <c r="M232" s="264"/>
      <c r="N232" s="265"/>
      <c r="O232" s="265"/>
      <c r="P232" s="265"/>
      <c r="Q232" s="265"/>
      <c r="R232" s="265"/>
      <c r="S232" s="265"/>
      <c r="T232" s="26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7" t="s">
        <v>168</v>
      </c>
      <c r="AU232" s="267" t="s">
        <v>86</v>
      </c>
      <c r="AV232" s="14" t="s">
        <v>86</v>
      </c>
      <c r="AW232" s="14" t="s">
        <v>32</v>
      </c>
      <c r="AX232" s="14" t="s">
        <v>77</v>
      </c>
      <c r="AY232" s="267" t="s">
        <v>157</v>
      </c>
    </row>
    <row r="233" s="15" customFormat="1">
      <c r="A233" s="15"/>
      <c r="B233" s="268"/>
      <c r="C233" s="269"/>
      <c r="D233" s="242" t="s">
        <v>168</v>
      </c>
      <c r="E233" s="270" t="s">
        <v>1</v>
      </c>
      <c r="F233" s="271" t="s">
        <v>190</v>
      </c>
      <c r="G233" s="269"/>
      <c r="H233" s="272">
        <v>0.089999999999999997</v>
      </c>
      <c r="I233" s="273"/>
      <c r="J233" s="269"/>
      <c r="K233" s="269"/>
      <c r="L233" s="274"/>
      <c r="M233" s="275"/>
      <c r="N233" s="276"/>
      <c r="O233" s="276"/>
      <c r="P233" s="276"/>
      <c r="Q233" s="276"/>
      <c r="R233" s="276"/>
      <c r="S233" s="276"/>
      <c r="T233" s="27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8" t="s">
        <v>168</v>
      </c>
      <c r="AU233" s="278" t="s">
        <v>86</v>
      </c>
      <c r="AV233" s="15" t="s">
        <v>164</v>
      </c>
      <c r="AW233" s="15" t="s">
        <v>32</v>
      </c>
      <c r="AX233" s="15" t="s">
        <v>84</v>
      </c>
      <c r="AY233" s="278" t="s">
        <v>157</v>
      </c>
    </row>
    <row r="234" s="12" customFormat="1" ht="22.8" customHeight="1">
      <c r="A234" s="12"/>
      <c r="B234" s="213"/>
      <c r="C234" s="214"/>
      <c r="D234" s="215" t="s">
        <v>76</v>
      </c>
      <c r="E234" s="227" t="s">
        <v>210</v>
      </c>
      <c r="F234" s="227" t="s">
        <v>266</v>
      </c>
      <c r="G234" s="214"/>
      <c r="H234" s="214"/>
      <c r="I234" s="217"/>
      <c r="J234" s="228">
        <f>BK234</f>
        <v>0</v>
      </c>
      <c r="K234" s="214"/>
      <c r="L234" s="219"/>
      <c r="M234" s="220"/>
      <c r="N234" s="221"/>
      <c r="O234" s="221"/>
      <c r="P234" s="222">
        <f>SUM(P235:P306)</f>
        <v>0</v>
      </c>
      <c r="Q234" s="221"/>
      <c r="R234" s="222">
        <f>SUM(R235:R306)</f>
        <v>114.928836232</v>
      </c>
      <c r="S234" s="221"/>
      <c r="T234" s="223">
        <f>SUM(T235:T306)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4" t="s">
        <v>84</v>
      </c>
      <c r="AT234" s="225" t="s">
        <v>76</v>
      </c>
      <c r="AU234" s="225" t="s">
        <v>84</v>
      </c>
      <c r="AY234" s="224" t="s">
        <v>157</v>
      </c>
      <c r="BK234" s="226">
        <f>SUM(BK235:BK306)</f>
        <v>0</v>
      </c>
    </row>
    <row r="235" s="2" customFormat="1" ht="24.15" customHeight="1">
      <c r="A235" s="40"/>
      <c r="B235" s="41"/>
      <c r="C235" s="229" t="s">
        <v>267</v>
      </c>
      <c r="D235" s="229" t="s">
        <v>159</v>
      </c>
      <c r="E235" s="230" t="s">
        <v>268</v>
      </c>
      <c r="F235" s="231" t="s">
        <v>269</v>
      </c>
      <c r="G235" s="232" t="s">
        <v>181</v>
      </c>
      <c r="H235" s="233">
        <v>40.119999999999997</v>
      </c>
      <c r="I235" s="234"/>
      <c r="J235" s="235">
        <f>ROUND(I235*H235,2)</f>
        <v>0</v>
      </c>
      <c r="K235" s="231" t="s">
        <v>163</v>
      </c>
      <c r="L235" s="46"/>
      <c r="M235" s="236" t="s">
        <v>1</v>
      </c>
      <c r="N235" s="237" t="s">
        <v>42</v>
      </c>
      <c r="O235" s="93"/>
      <c r="P235" s="238">
        <f>O235*H235</f>
        <v>0</v>
      </c>
      <c r="Q235" s="238">
        <v>0.000263</v>
      </c>
      <c r="R235" s="238">
        <f>Q235*H235</f>
        <v>0.01055156</v>
      </c>
      <c r="S235" s="238">
        <v>0</v>
      </c>
      <c r="T235" s="23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40" t="s">
        <v>164</v>
      </c>
      <c r="AT235" s="240" t="s">
        <v>159</v>
      </c>
      <c r="AU235" s="240" t="s">
        <v>86</v>
      </c>
      <c r="AY235" s="19" t="s">
        <v>157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9" t="s">
        <v>84</v>
      </c>
      <c r="BK235" s="241">
        <f>ROUND(I235*H235,2)</f>
        <v>0</v>
      </c>
      <c r="BL235" s="19" t="s">
        <v>164</v>
      </c>
      <c r="BM235" s="240" t="s">
        <v>270</v>
      </c>
    </row>
    <row r="236" s="2" customFormat="1">
      <c r="A236" s="40"/>
      <c r="B236" s="41"/>
      <c r="C236" s="42"/>
      <c r="D236" s="242" t="s">
        <v>166</v>
      </c>
      <c r="E236" s="42"/>
      <c r="F236" s="243" t="s">
        <v>271</v>
      </c>
      <c r="G236" s="42"/>
      <c r="H236" s="42"/>
      <c r="I236" s="244"/>
      <c r="J236" s="42"/>
      <c r="K236" s="42"/>
      <c r="L236" s="46"/>
      <c r="M236" s="245"/>
      <c r="N236" s="246"/>
      <c r="O236" s="93"/>
      <c r="P236" s="93"/>
      <c r="Q236" s="93"/>
      <c r="R236" s="93"/>
      <c r="S236" s="93"/>
      <c r="T236" s="94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166</v>
      </c>
      <c r="AU236" s="19" t="s">
        <v>86</v>
      </c>
    </row>
    <row r="237" s="2" customFormat="1" ht="24.15" customHeight="1">
      <c r="A237" s="40"/>
      <c r="B237" s="41"/>
      <c r="C237" s="229" t="s">
        <v>272</v>
      </c>
      <c r="D237" s="229" t="s">
        <v>159</v>
      </c>
      <c r="E237" s="230" t="s">
        <v>273</v>
      </c>
      <c r="F237" s="231" t="s">
        <v>274</v>
      </c>
      <c r="G237" s="232" t="s">
        <v>181</v>
      </c>
      <c r="H237" s="233">
        <v>40.119999999999997</v>
      </c>
      <c r="I237" s="234"/>
      <c r="J237" s="235">
        <f>ROUND(I237*H237,2)</f>
        <v>0</v>
      </c>
      <c r="K237" s="231" t="s">
        <v>163</v>
      </c>
      <c r="L237" s="46"/>
      <c r="M237" s="236" t="s">
        <v>1</v>
      </c>
      <c r="N237" s="237" t="s">
        <v>42</v>
      </c>
      <c r="O237" s="93"/>
      <c r="P237" s="238">
        <f>O237*H237</f>
        <v>0</v>
      </c>
      <c r="Q237" s="238">
        <v>0.018380000000000001</v>
      </c>
      <c r="R237" s="238">
        <f>Q237*H237</f>
        <v>0.73740559999999999</v>
      </c>
      <c r="S237" s="238">
        <v>0</v>
      </c>
      <c r="T237" s="23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40" t="s">
        <v>164</v>
      </c>
      <c r="AT237" s="240" t="s">
        <v>159</v>
      </c>
      <c r="AU237" s="240" t="s">
        <v>86</v>
      </c>
      <c r="AY237" s="19" t="s">
        <v>157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9" t="s">
        <v>84</v>
      </c>
      <c r="BK237" s="241">
        <f>ROUND(I237*H237,2)</f>
        <v>0</v>
      </c>
      <c r="BL237" s="19" t="s">
        <v>164</v>
      </c>
      <c r="BM237" s="240" t="s">
        <v>275</v>
      </c>
    </row>
    <row r="238" s="2" customFormat="1">
      <c r="A238" s="40"/>
      <c r="B238" s="41"/>
      <c r="C238" s="42"/>
      <c r="D238" s="242" t="s">
        <v>166</v>
      </c>
      <c r="E238" s="42"/>
      <c r="F238" s="243" t="s">
        <v>276</v>
      </c>
      <c r="G238" s="42"/>
      <c r="H238" s="42"/>
      <c r="I238" s="244"/>
      <c r="J238" s="42"/>
      <c r="K238" s="42"/>
      <c r="L238" s="46"/>
      <c r="M238" s="245"/>
      <c r="N238" s="246"/>
      <c r="O238" s="93"/>
      <c r="P238" s="93"/>
      <c r="Q238" s="93"/>
      <c r="R238" s="93"/>
      <c r="S238" s="93"/>
      <c r="T238" s="94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166</v>
      </c>
      <c r="AU238" s="19" t="s">
        <v>86</v>
      </c>
    </row>
    <row r="239" s="13" customFormat="1">
      <c r="A239" s="13"/>
      <c r="B239" s="247"/>
      <c r="C239" s="248"/>
      <c r="D239" s="242" t="s">
        <v>168</v>
      </c>
      <c r="E239" s="249" t="s">
        <v>1</v>
      </c>
      <c r="F239" s="250" t="s">
        <v>277</v>
      </c>
      <c r="G239" s="248"/>
      <c r="H239" s="249" t="s">
        <v>1</v>
      </c>
      <c r="I239" s="251"/>
      <c r="J239" s="248"/>
      <c r="K239" s="248"/>
      <c r="L239" s="252"/>
      <c r="M239" s="253"/>
      <c r="N239" s="254"/>
      <c r="O239" s="254"/>
      <c r="P239" s="254"/>
      <c r="Q239" s="254"/>
      <c r="R239" s="254"/>
      <c r="S239" s="254"/>
      <c r="T239" s="25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6" t="s">
        <v>168</v>
      </c>
      <c r="AU239" s="256" t="s">
        <v>86</v>
      </c>
      <c r="AV239" s="13" t="s">
        <v>84</v>
      </c>
      <c r="AW239" s="13" t="s">
        <v>32</v>
      </c>
      <c r="AX239" s="13" t="s">
        <v>77</v>
      </c>
      <c r="AY239" s="256" t="s">
        <v>157</v>
      </c>
    </row>
    <row r="240" s="14" customFormat="1">
      <c r="A240" s="14"/>
      <c r="B240" s="257"/>
      <c r="C240" s="258"/>
      <c r="D240" s="242" t="s">
        <v>168</v>
      </c>
      <c r="E240" s="259" t="s">
        <v>1</v>
      </c>
      <c r="F240" s="260" t="s">
        <v>278</v>
      </c>
      <c r="G240" s="258"/>
      <c r="H240" s="261">
        <v>40.119999999999997</v>
      </c>
      <c r="I240" s="262"/>
      <c r="J240" s="258"/>
      <c r="K240" s="258"/>
      <c r="L240" s="263"/>
      <c r="M240" s="264"/>
      <c r="N240" s="265"/>
      <c r="O240" s="265"/>
      <c r="P240" s="265"/>
      <c r="Q240" s="265"/>
      <c r="R240" s="265"/>
      <c r="S240" s="265"/>
      <c r="T240" s="26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7" t="s">
        <v>168</v>
      </c>
      <c r="AU240" s="267" t="s">
        <v>86</v>
      </c>
      <c r="AV240" s="14" t="s">
        <v>86</v>
      </c>
      <c r="AW240" s="14" t="s">
        <v>32</v>
      </c>
      <c r="AX240" s="14" t="s">
        <v>84</v>
      </c>
      <c r="AY240" s="267" t="s">
        <v>157</v>
      </c>
    </row>
    <row r="241" s="2" customFormat="1" ht="24.15" customHeight="1">
      <c r="A241" s="40"/>
      <c r="B241" s="41"/>
      <c r="C241" s="229" t="s">
        <v>279</v>
      </c>
      <c r="D241" s="229" t="s">
        <v>159</v>
      </c>
      <c r="E241" s="230" t="s">
        <v>280</v>
      </c>
      <c r="F241" s="231" t="s">
        <v>281</v>
      </c>
      <c r="G241" s="232" t="s">
        <v>181</v>
      </c>
      <c r="H241" s="233">
        <v>1621.5540000000001</v>
      </c>
      <c r="I241" s="234"/>
      <c r="J241" s="235">
        <f>ROUND(I241*H241,2)</f>
        <v>0</v>
      </c>
      <c r="K241" s="231" t="s">
        <v>163</v>
      </c>
      <c r="L241" s="46"/>
      <c r="M241" s="236" t="s">
        <v>1</v>
      </c>
      <c r="N241" s="237" t="s">
        <v>42</v>
      </c>
      <c r="O241" s="93"/>
      <c r="P241" s="238">
        <f>O241*H241</f>
        <v>0</v>
      </c>
      <c r="Q241" s="238">
        <v>0.000263</v>
      </c>
      <c r="R241" s="238">
        <f>Q241*H241</f>
        <v>0.42646870200000003</v>
      </c>
      <c r="S241" s="238">
        <v>0</v>
      </c>
      <c r="T241" s="239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40" t="s">
        <v>164</v>
      </c>
      <c r="AT241" s="240" t="s">
        <v>159</v>
      </c>
      <c r="AU241" s="240" t="s">
        <v>86</v>
      </c>
      <c r="AY241" s="19" t="s">
        <v>157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9" t="s">
        <v>84</v>
      </c>
      <c r="BK241" s="241">
        <f>ROUND(I241*H241,2)</f>
        <v>0</v>
      </c>
      <c r="BL241" s="19" t="s">
        <v>164</v>
      </c>
      <c r="BM241" s="240" t="s">
        <v>282</v>
      </c>
    </row>
    <row r="242" s="2" customFormat="1">
      <c r="A242" s="40"/>
      <c r="B242" s="41"/>
      <c r="C242" s="42"/>
      <c r="D242" s="242" t="s">
        <v>166</v>
      </c>
      <c r="E242" s="42"/>
      <c r="F242" s="243" t="s">
        <v>283</v>
      </c>
      <c r="G242" s="42"/>
      <c r="H242" s="42"/>
      <c r="I242" s="244"/>
      <c r="J242" s="42"/>
      <c r="K242" s="42"/>
      <c r="L242" s="46"/>
      <c r="M242" s="245"/>
      <c r="N242" s="246"/>
      <c r="O242" s="93"/>
      <c r="P242" s="93"/>
      <c r="Q242" s="93"/>
      <c r="R242" s="93"/>
      <c r="S242" s="93"/>
      <c r="T242" s="94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166</v>
      </c>
      <c r="AU242" s="19" t="s">
        <v>86</v>
      </c>
    </row>
    <row r="243" s="2" customFormat="1" ht="24.15" customHeight="1">
      <c r="A243" s="40"/>
      <c r="B243" s="41"/>
      <c r="C243" s="229" t="s">
        <v>284</v>
      </c>
      <c r="D243" s="229" t="s">
        <v>159</v>
      </c>
      <c r="E243" s="230" t="s">
        <v>285</v>
      </c>
      <c r="F243" s="231" t="s">
        <v>286</v>
      </c>
      <c r="G243" s="232" t="s">
        <v>181</v>
      </c>
      <c r="H243" s="233">
        <v>1621.5540000000001</v>
      </c>
      <c r="I243" s="234"/>
      <c r="J243" s="235">
        <f>ROUND(I243*H243,2)</f>
        <v>0</v>
      </c>
      <c r="K243" s="231" t="s">
        <v>163</v>
      </c>
      <c r="L243" s="46"/>
      <c r="M243" s="236" t="s">
        <v>1</v>
      </c>
      <c r="N243" s="237" t="s">
        <v>42</v>
      </c>
      <c r="O243" s="93"/>
      <c r="P243" s="238">
        <f>O243*H243</f>
        <v>0</v>
      </c>
      <c r="Q243" s="238">
        <v>0.018380000000000001</v>
      </c>
      <c r="R243" s="238">
        <f>Q243*H243</f>
        <v>29.804162520000002</v>
      </c>
      <c r="S243" s="238">
        <v>0</v>
      </c>
      <c r="T243" s="23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40" t="s">
        <v>164</v>
      </c>
      <c r="AT243" s="240" t="s">
        <v>159</v>
      </c>
      <c r="AU243" s="240" t="s">
        <v>86</v>
      </c>
      <c r="AY243" s="19" t="s">
        <v>157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9" t="s">
        <v>84</v>
      </c>
      <c r="BK243" s="241">
        <f>ROUND(I243*H243,2)</f>
        <v>0</v>
      </c>
      <c r="BL243" s="19" t="s">
        <v>164</v>
      </c>
      <c r="BM243" s="240" t="s">
        <v>287</v>
      </c>
    </row>
    <row r="244" s="2" customFormat="1">
      <c r="A244" s="40"/>
      <c r="B244" s="41"/>
      <c r="C244" s="42"/>
      <c r="D244" s="242" t="s">
        <v>166</v>
      </c>
      <c r="E244" s="42"/>
      <c r="F244" s="243" t="s">
        <v>288</v>
      </c>
      <c r="G244" s="42"/>
      <c r="H244" s="42"/>
      <c r="I244" s="244"/>
      <c r="J244" s="42"/>
      <c r="K244" s="42"/>
      <c r="L244" s="46"/>
      <c r="M244" s="245"/>
      <c r="N244" s="246"/>
      <c r="O244" s="93"/>
      <c r="P244" s="93"/>
      <c r="Q244" s="93"/>
      <c r="R244" s="93"/>
      <c r="S244" s="93"/>
      <c r="T244" s="94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166</v>
      </c>
      <c r="AU244" s="19" t="s">
        <v>86</v>
      </c>
    </row>
    <row r="245" s="13" customFormat="1">
      <c r="A245" s="13"/>
      <c r="B245" s="247"/>
      <c r="C245" s="248"/>
      <c r="D245" s="242" t="s">
        <v>168</v>
      </c>
      <c r="E245" s="249" t="s">
        <v>1</v>
      </c>
      <c r="F245" s="250" t="s">
        <v>289</v>
      </c>
      <c r="G245" s="248"/>
      <c r="H245" s="249" t="s">
        <v>1</v>
      </c>
      <c r="I245" s="251"/>
      <c r="J245" s="248"/>
      <c r="K245" s="248"/>
      <c r="L245" s="252"/>
      <c r="M245" s="253"/>
      <c r="N245" s="254"/>
      <c r="O245" s="254"/>
      <c r="P245" s="254"/>
      <c r="Q245" s="254"/>
      <c r="R245" s="254"/>
      <c r="S245" s="254"/>
      <c r="T245" s="25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6" t="s">
        <v>168</v>
      </c>
      <c r="AU245" s="256" t="s">
        <v>86</v>
      </c>
      <c r="AV245" s="13" t="s">
        <v>84</v>
      </c>
      <c r="AW245" s="13" t="s">
        <v>32</v>
      </c>
      <c r="AX245" s="13" t="s">
        <v>77</v>
      </c>
      <c r="AY245" s="256" t="s">
        <v>157</v>
      </c>
    </row>
    <row r="246" s="13" customFormat="1">
      <c r="A246" s="13"/>
      <c r="B246" s="247"/>
      <c r="C246" s="248"/>
      <c r="D246" s="242" t="s">
        <v>168</v>
      </c>
      <c r="E246" s="249" t="s">
        <v>1</v>
      </c>
      <c r="F246" s="250" t="s">
        <v>185</v>
      </c>
      <c r="G246" s="248"/>
      <c r="H246" s="249" t="s">
        <v>1</v>
      </c>
      <c r="I246" s="251"/>
      <c r="J246" s="248"/>
      <c r="K246" s="248"/>
      <c r="L246" s="252"/>
      <c r="M246" s="253"/>
      <c r="N246" s="254"/>
      <c r="O246" s="254"/>
      <c r="P246" s="254"/>
      <c r="Q246" s="254"/>
      <c r="R246" s="254"/>
      <c r="S246" s="254"/>
      <c r="T246" s="25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6" t="s">
        <v>168</v>
      </c>
      <c r="AU246" s="256" t="s">
        <v>86</v>
      </c>
      <c r="AV246" s="13" t="s">
        <v>84</v>
      </c>
      <c r="AW246" s="13" t="s">
        <v>32</v>
      </c>
      <c r="AX246" s="13" t="s">
        <v>77</v>
      </c>
      <c r="AY246" s="256" t="s">
        <v>157</v>
      </c>
    </row>
    <row r="247" s="14" customFormat="1">
      <c r="A247" s="14"/>
      <c r="B247" s="257"/>
      <c r="C247" s="258"/>
      <c r="D247" s="242" t="s">
        <v>168</v>
      </c>
      <c r="E247" s="259" t="s">
        <v>1</v>
      </c>
      <c r="F247" s="260" t="s">
        <v>290</v>
      </c>
      <c r="G247" s="258"/>
      <c r="H247" s="261">
        <v>4.1929999999999996</v>
      </c>
      <c r="I247" s="262"/>
      <c r="J247" s="258"/>
      <c r="K247" s="258"/>
      <c r="L247" s="263"/>
      <c r="M247" s="264"/>
      <c r="N247" s="265"/>
      <c r="O247" s="265"/>
      <c r="P247" s="265"/>
      <c r="Q247" s="265"/>
      <c r="R247" s="265"/>
      <c r="S247" s="265"/>
      <c r="T247" s="26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7" t="s">
        <v>168</v>
      </c>
      <c r="AU247" s="267" t="s">
        <v>86</v>
      </c>
      <c r="AV247" s="14" t="s">
        <v>86</v>
      </c>
      <c r="AW247" s="14" t="s">
        <v>32</v>
      </c>
      <c r="AX247" s="14" t="s">
        <v>77</v>
      </c>
      <c r="AY247" s="267" t="s">
        <v>157</v>
      </c>
    </row>
    <row r="248" s="13" customFormat="1">
      <c r="A248" s="13"/>
      <c r="B248" s="247"/>
      <c r="C248" s="248"/>
      <c r="D248" s="242" t="s">
        <v>168</v>
      </c>
      <c r="E248" s="249" t="s">
        <v>1</v>
      </c>
      <c r="F248" s="250" t="s">
        <v>291</v>
      </c>
      <c r="G248" s="248"/>
      <c r="H248" s="249" t="s">
        <v>1</v>
      </c>
      <c r="I248" s="251"/>
      <c r="J248" s="248"/>
      <c r="K248" s="248"/>
      <c r="L248" s="252"/>
      <c r="M248" s="253"/>
      <c r="N248" s="254"/>
      <c r="O248" s="254"/>
      <c r="P248" s="254"/>
      <c r="Q248" s="254"/>
      <c r="R248" s="254"/>
      <c r="S248" s="254"/>
      <c r="T248" s="25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6" t="s">
        <v>168</v>
      </c>
      <c r="AU248" s="256" t="s">
        <v>86</v>
      </c>
      <c r="AV248" s="13" t="s">
        <v>84</v>
      </c>
      <c r="AW248" s="13" t="s">
        <v>32</v>
      </c>
      <c r="AX248" s="13" t="s">
        <v>77</v>
      </c>
      <c r="AY248" s="256" t="s">
        <v>157</v>
      </c>
    </row>
    <row r="249" s="14" customFormat="1">
      <c r="A249" s="14"/>
      <c r="B249" s="257"/>
      <c r="C249" s="258"/>
      <c r="D249" s="242" t="s">
        <v>168</v>
      </c>
      <c r="E249" s="259" t="s">
        <v>1</v>
      </c>
      <c r="F249" s="260" t="s">
        <v>292</v>
      </c>
      <c r="G249" s="258"/>
      <c r="H249" s="261">
        <v>12.259</v>
      </c>
      <c r="I249" s="262"/>
      <c r="J249" s="258"/>
      <c r="K249" s="258"/>
      <c r="L249" s="263"/>
      <c r="M249" s="264"/>
      <c r="N249" s="265"/>
      <c r="O249" s="265"/>
      <c r="P249" s="265"/>
      <c r="Q249" s="265"/>
      <c r="R249" s="265"/>
      <c r="S249" s="265"/>
      <c r="T249" s="26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7" t="s">
        <v>168</v>
      </c>
      <c r="AU249" s="267" t="s">
        <v>86</v>
      </c>
      <c r="AV249" s="14" t="s">
        <v>86</v>
      </c>
      <c r="AW249" s="14" t="s">
        <v>32</v>
      </c>
      <c r="AX249" s="14" t="s">
        <v>77</v>
      </c>
      <c r="AY249" s="267" t="s">
        <v>157</v>
      </c>
    </row>
    <row r="250" s="13" customFormat="1">
      <c r="A250" s="13"/>
      <c r="B250" s="247"/>
      <c r="C250" s="248"/>
      <c r="D250" s="242" t="s">
        <v>168</v>
      </c>
      <c r="E250" s="249" t="s">
        <v>1</v>
      </c>
      <c r="F250" s="250" t="s">
        <v>293</v>
      </c>
      <c r="G250" s="248"/>
      <c r="H250" s="249" t="s">
        <v>1</v>
      </c>
      <c r="I250" s="251"/>
      <c r="J250" s="248"/>
      <c r="K250" s="248"/>
      <c r="L250" s="252"/>
      <c r="M250" s="253"/>
      <c r="N250" s="254"/>
      <c r="O250" s="254"/>
      <c r="P250" s="254"/>
      <c r="Q250" s="254"/>
      <c r="R250" s="254"/>
      <c r="S250" s="254"/>
      <c r="T250" s="25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6" t="s">
        <v>168</v>
      </c>
      <c r="AU250" s="256" t="s">
        <v>86</v>
      </c>
      <c r="AV250" s="13" t="s">
        <v>84</v>
      </c>
      <c r="AW250" s="13" t="s">
        <v>32</v>
      </c>
      <c r="AX250" s="13" t="s">
        <v>77</v>
      </c>
      <c r="AY250" s="256" t="s">
        <v>157</v>
      </c>
    </row>
    <row r="251" s="14" customFormat="1">
      <c r="A251" s="14"/>
      <c r="B251" s="257"/>
      <c r="C251" s="258"/>
      <c r="D251" s="242" t="s">
        <v>168</v>
      </c>
      <c r="E251" s="259" t="s">
        <v>1</v>
      </c>
      <c r="F251" s="260" t="s">
        <v>294</v>
      </c>
      <c r="G251" s="258"/>
      <c r="H251" s="261">
        <v>2.145</v>
      </c>
      <c r="I251" s="262"/>
      <c r="J251" s="258"/>
      <c r="K251" s="258"/>
      <c r="L251" s="263"/>
      <c r="M251" s="264"/>
      <c r="N251" s="265"/>
      <c r="O251" s="265"/>
      <c r="P251" s="265"/>
      <c r="Q251" s="265"/>
      <c r="R251" s="265"/>
      <c r="S251" s="265"/>
      <c r="T251" s="26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7" t="s">
        <v>168</v>
      </c>
      <c r="AU251" s="267" t="s">
        <v>86</v>
      </c>
      <c r="AV251" s="14" t="s">
        <v>86</v>
      </c>
      <c r="AW251" s="14" t="s">
        <v>32</v>
      </c>
      <c r="AX251" s="14" t="s">
        <v>77</v>
      </c>
      <c r="AY251" s="267" t="s">
        <v>157</v>
      </c>
    </row>
    <row r="252" s="13" customFormat="1">
      <c r="A252" s="13"/>
      <c r="B252" s="247"/>
      <c r="C252" s="248"/>
      <c r="D252" s="242" t="s">
        <v>168</v>
      </c>
      <c r="E252" s="249" t="s">
        <v>1</v>
      </c>
      <c r="F252" s="250" t="s">
        <v>295</v>
      </c>
      <c r="G252" s="248"/>
      <c r="H252" s="249" t="s">
        <v>1</v>
      </c>
      <c r="I252" s="251"/>
      <c r="J252" s="248"/>
      <c r="K252" s="248"/>
      <c r="L252" s="252"/>
      <c r="M252" s="253"/>
      <c r="N252" s="254"/>
      <c r="O252" s="254"/>
      <c r="P252" s="254"/>
      <c r="Q252" s="254"/>
      <c r="R252" s="254"/>
      <c r="S252" s="254"/>
      <c r="T252" s="25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6" t="s">
        <v>168</v>
      </c>
      <c r="AU252" s="256" t="s">
        <v>86</v>
      </c>
      <c r="AV252" s="13" t="s">
        <v>84</v>
      </c>
      <c r="AW252" s="13" t="s">
        <v>32</v>
      </c>
      <c r="AX252" s="13" t="s">
        <v>77</v>
      </c>
      <c r="AY252" s="256" t="s">
        <v>157</v>
      </c>
    </row>
    <row r="253" s="14" customFormat="1">
      <c r="A253" s="14"/>
      <c r="B253" s="257"/>
      <c r="C253" s="258"/>
      <c r="D253" s="242" t="s">
        <v>168</v>
      </c>
      <c r="E253" s="259" t="s">
        <v>1</v>
      </c>
      <c r="F253" s="260" t="s">
        <v>296</v>
      </c>
      <c r="G253" s="258"/>
      <c r="H253" s="261">
        <v>8.9399999999999995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7" t="s">
        <v>168</v>
      </c>
      <c r="AU253" s="267" t="s">
        <v>86</v>
      </c>
      <c r="AV253" s="14" t="s">
        <v>86</v>
      </c>
      <c r="AW253" s="14" t="s">
        <v>32</v>
      </c>
      <c r="AX253" s="14" t="s">
        <v>77</v>
      </c>
      <c r="AY253" s="267" t="s">
        <v>157</v>
      </c>
    </row>
    <row r="254" s="13" customFormat="1">
      <c r="A254" s="13"/>
      <c r="B254" s="247"/>
      <c r="C254" s="248"/>
      <c r="D254" s="242" t="s">
        <v>168</v>
      </c>
      <c r="E254" s="249" t="s">
        <v>1</v>
      </c>
      <c r="F254" s="250" t="s">
        <v>187</v>
      </c>
      <c r="G254" s="248"/>
      <c r="H254" s="249" t="s">
        <v>1</v>
      </c>
      <c r="I254" s="251"/>
      <c r="J254" s="248"/>
      <c r="K254" s="248"/>
      <c r="L254" s="252"/>
      <c r="M254" s="253"/>
      <c r="N254" s="254"/>
      <c r="O254" s="254"/>
      <c r="P254" s="254"/>
      <c r="Q254" s="254"/>
      <c r="R254" s="254"/>
      <c r="S254" s="254"/>
      <c r="T254" s="25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6" t="s">
        <v>168</v>
      </c>
      <c r="AU254" s="256" t="s">
        <v>86</v>
      </c>
      <c r="AV254" s="13" t="s">
        <v>84</v>
      </c>
      <c r="AW254" s="13" t="s">
        <v>32</v>
      </c>
      <c r="AX254" s="13" t="s">
        <v>77</v>
      </c>
      <c r="AY254" s="256" t="s">
        <v>157</v>
      </c>
    </row>
    <row r="255" s="14" customFormat="1">
      <c r="A255" s="14"/>
      <c r="B255" s="257"/>
      <c r="C255" s="258"/>
      <c r="D255" s="242" t="s">
        <v>168</v>
      </c>
      <c r="E255" s="259" t="s">
        <v>1</v>
      </c>
      <c r="F255" s="260" t="s">
        <v>290</v>
      </c>
      <c r="G255" s="258"/>
      <c r="H255" s="261">
        <v>4.1929999999999996</v>
      </c>
      <c r="I255" s="262"/>
      <c r="J255" s="258"/>
      <c r="K255" s="258"/>
      <c r="L255" s="263"/>
      <c r="M255" s="264"/>
      <c r="N255" s="265"/>
      <c r="O255" s="265"/>
      <c r="P255" s="265"/>
      <c r="Q255" s="265"/>
      <c r="R255" s="265"/>
      <c r="S255" s="265"/>
      <c r="T255" s="26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7" t="s">
        <v>168</v>
      </c>
      <c r="AU255" s="267" t="s">
        <v>86</v>
      </c>
      <c r="AV255" s="14" t="s">
        <v>86</v>
      </c>
      <c r="AW255" s="14" t="s">
        <v>32</v>
      </c>
      <c r="AX255" s="14" t="s">
        <v>77</v>
      </c>
      <c r="AY255" s="267" t="s">
        <v>157</v>
      </c>
    </row>
    <row r="256" s="13" customFormat="1">
      <c r="A256" s="13"/>
      <c r="B256" s="247"/>
      <c r="C256" s="248"/>
      <c r="D256" s="242" t="s">
        <v>168</v>
      </c>
      <c r="E256" s="249" t="s">
        <v>1</v>
      </c>
      <c r="F256" s="250" t="s">
        <v>297</v>
      </c>
      <c r="G256" s="248"/>
      <c r="H256" s="249" t="s">
        <v>1</v>
      </c>
      <c r="I256" s="251"/>
      <c r="J256" s="248"/>
      <c r="K256" s="248"/>
      <c r="L256" s="252"/>
      <c r="M256" s="253"/>
      <c r="N256" s="254"/>
      <c r="O256" s="254"/>
      <c r="P256" s="254"/>
      <c r="Q256" s="254"/>
      <c r="R256" s="254"/>
      <c r="S256" s="254"/>
      <c r="T256" s="25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6" t="s">
        <v>168</v>
      </c>
      <c r="AU256" s="256" t="s">
        <v>86</v>
      </c>
      <c r="AV256" s="13" t="s">
        <v>84</v>
      </c>
      <c r="AW256" s="13" t="s">
        <v>32</v>
      </c>
      <c r="AX256" s="13" t="s">
        <v>77</v>
      </c>
      <c r="AY256" s="256" t="s">
        <v>157</v>
      </c>
    </row>
    <row r="257" s="14" customFormat="1">
      <c r="A257" s="14"/>
      <c r="B257" s="257"/>
      <c r="C257" s="258"/>
      <c r="D257" s="242" t="s">
        <v>168</v>
      </c>
      <c r="E257" s="259" t="s">
        <v>1</v>
      </c>
      <c r="F257" s="260" t="s">
        <v>298</v>
      </c>
      <c r="G257" s="258"/>
      <c r="H257" s="261">
        <v>12.558999999999999</v>
      </c>
      <c r="I257" s="262"/>
      <c r="J257" s="258"/>
      <c r="K257" s="258"/>
      <c r="L257" s="263"/>
      <c r="M257" s="264"/>
      <c r="N257" s="265"/>
      <c r="O257" s="265"/>
      <c r="P257" s="265"/>
      <c r="Q257" s="265"/>
      <c r="R257" s="265"/>
      <c r="S257" s="265"/>
      <c r="T257" s="26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7" t="s">
        <v>168</v>
      </c>
      <c r="AU257" s="267" t="s">
        <v>86</v>
      </c>
      <c r="AV257" s="14" t="s">
        <v>86</v>
      </c>
      <c r="AW257" s="14" t="s">
        <v>32</v>
      </c>
      <c r="AX257" s="14" t="s">
        <v>77</v>
      </c>
      <c r="AY257" s="267" t="s">
        <v>157</v>
      </c>
    </row>
    <row r="258" s="13" customFormat="1">
      <c r="A258" s="13"/>
      <c r="B258" s="247"/>
      <c r="C258" s="248"/>
      <c r="D258" s="242" t="s">
        <v>168</v>
      </c>
      <c r="E258" s="249" t="s">
        <v>1</v>
      </c>
      <c r="F258" s="250" t="s">
        <v>299</v>
      </c>
      <c r="G258" s="248"/>
      <c r="H258" s="249" t="s">
        <v>1</v>
      </c>
      <c r="I258" s="251"/>
      <c r="J258" s="248"/>
      <c r="K258" s="248"/>
      <c r="L258" s="252"/>
      <c r="M258" s="253"/>
      <c r="N258" s="254"/>
      <c r="O258" s="254"/>
      <c r="P258" s="254"/>
      <c r="Q258" s="254"/>
      <c r="R258" s="254"/>
      <c r="S258" s="254"/>
      <c r="T258" s="25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6" t="s">
        <v>168</v>
      </c>
      <c r="AU258" s="256" t="s">
        <v>86</v>
      </c>
      <c r="AV258" s="13" t="s">
        <v>84</v>
      </c>
      <c r="AW258" s="13" t="s">
        <v>32</v>
      </c>
      <c r="AX258" s="13" t="s">
        <v>77</v>
      </c>
      <c r="AY258" s="256" t="s">
        <v>157</v>
      </c>
    </row>
    <row r="259" s="14" customFormat="1">
      <c r="A259" s="14"/>
      <c r="B259" s="257"/>
      <c r="C259" s="258"/>
      <c r="D259" s="242" t="s">
        <v>168</v>
      </c>
      <c r="E259" s="259" t="s">
        <v>1</v>
      </c>
      <c r="F259" s="260" t="s">
        <v>294</v>
      </c>
      <c r="G259" s="258"/>
      <c r="H259" s="261">
        <v>2.145</v>
      </c>
      <c r="I259" s="262"/>
      <c r="J259" s="258"/>
      <c r="K259" s="258"/>
      <c r="L259" s="263"/>
      <c r="M259" s="264"/>
      <c r="N259" s="265"/>
      <c r="O259" s="265"/>
      <c r="P259" s="265"/>
      <c r="Q259" s="265"/>
      <c r="R259" s="265"/>
      <c r="S259" s="265"/>
      <c r="T259" s="26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7" t="s">
        <v>168</v>
      </c>
      <c r="AU259" s="267" t="s">
        <v>86</v>
      </c>
      <c r="AV259" s="14" t="s">
        <v>86</v>
      </c>
      <c r="AW259" s="14" t="s">
        <v>32</v>
      </c>
      <c r="AX259" s="14" t="s">
        <v>77</v>
      </c>
      <c r="AY259" s="267" t="s">
        <v>157</v>
      </c>
    </row>
    <row r="260" s="13" customFormat="1">
      <c r="A260" s="13"/>
      <c r="B260" s="247"/>
      <c r="C260" s="248"/>
      <c r="D260" s="242" t="s">
        <v>168</v>
      </c>
      <c r="E260" s="249" t="s">
        <v>1</v>
      </c>
      <c r="F260" s="250" t="s">
        <v>300</v>
      </c>
      <c r="G260" s="248"/>
      <c r="H260" s="249" t="s">
        <v>1</v>
      </c>
      <c r="I260" s="251"/>
      <c r="J260" s="248"/>
      <c r="K260" s="248"/>
      <c r="L260" s="252"/>
      <c r="M260" s="253"/>
      <c r="N260" s="254"/>
      <c r="O260" s="254"/>
      <c r="P260" s="254"/>
      <c r="Q260" s="254"/>
      <c r="R260" s="254"/>
      <c r="S260" s="254"/>
      <c r="T260" s="25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6" t="s">
        <v>168</v>
      </c>
      <c r="AU260" s="256" t="s">
        <v>86</v>
      </c>
      <c r="AV260" s="13" t="s">
        <v>84</v>
      </c>
      <c r="AW260" s="13" t="s">
        <v>32</v>
      </c>
      <c r="AX260" s="13" t="s">
        <v>77</v>
      </c>
      <c r="AY260" s="256" t="s">
        <v>157</v>
      </c>
    </row>
    <row r="261" s="14" customFormat="1">
      <c r="A261" s="14"/>
      <c r="B261" s="257"/>
      <c r="C261" s="258"/>
      <c r="D261" s="242" t="s">
        <v>168</v>
      </c>
      <c r="E261" s="259" t="s">
        <v>1</v>
      </c>
      <c r="F261" s="260" t="s">
        <v>296</v>
      </c>
      <c r="G261" s="258"/>
      <c r="H261" s="261">
        <v>8.9399999999999995</v>
      </c>
      <c r="I261" s="262"/>
      <c r="J261" s="258"/>
      <c r="K261" s="258"/>
      <c r="L261" s="263"/>
      <c r="M261" s="264"/>
      <c r="N261" s="265"/>
      <c r="O261" s="265"/>
      <c r="P261" s="265"/>
      <c r="Q261" s="265"/>
      <c r="R261" s="265"/>
      <c r="S261" s="265"/>
      <c r="T261" s="26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7" t="s">
        <v>168</v>
      </c>
      <c r="AU261" s="267" t="s">
        <v>86</v>
      </c>
      <c r="AV261" s="14" t="s">
        <v>86</v>
      </c>
      <c r="AW261" s="14" t="s">
        <v>32</v>
      </c>
      <c r="AX261" s="14" t="s">
        <v>77</v>
      </c>
      <c r="AY261" s="267" t="s">
        <v>157</v>
      </c>
    </row>
    <row r="262" s="13" customFormat="1">
      <c r="A262" s="13"/>
      <c r="B262" s="247"/>
      <c r="C262" s="248"/>
      <c r="D262" s="242" t="s">
        <v>168</v>
      </c>
      <c r="E262" s="249" t="s">
        <v>1</v>
      </c>
      <c r="F262" s="250" t="s">
        <v>188</v>
      </c>
      <c r="G262" s="248"/>
      <c r="H262" s="249" t="s">
        <v>1</v>
      </c>
      <c r="I262" s="251"/>
      <c r="J262" s="248"/>
      <c r="K262" s="248"/>
      <c r="L262" s="252"/>
      <c r="M262" s="253"/>
      <c r="N262" s="254"/>
      <c r="O262" s="254"/>
      <c r="P262" s="254"/>
      <c r="Q262" s="254"/>
      <c r="R262" s="254"/>
      <c r="S262" s="254"/>
      <c r="T262" s="25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6" t="s">
        <v>168</v>
      </c>
      <c r="AU262" s="256" t="s">
        <v>86</v>
      </c>
      <c r="AV262" s="13" t="s">
        <v>84</v>
      </c>
      <c r="AW262" s="13" t="s">
        <v>32</v>
      </c>
      <c r="AX262" s="13" t="s">
        <v>77</v>
      </c>
      <c r="AY262" s="256" t="s">
        <v>157</v>
      </c>
    </row>
    <row r="263" s="14" customFormat="1">
      <c r="A263" s="14"/>
      <c r="B263" s="257"/>
      <c r="C263" s="258"/>
      <c r="D263" s="242" t="s">
        <v>168</v>
      </c>
      <c r="E263" s="259" t="s">
        <v>1</v>
      </c>
      <c r="F263" s="260" t="s">
        <v>301</v>
      </c>
      <c r="G263" s="258"/>
      <c r="H263" s="261">
        <v>4.1180000000000003</v>
      </c>
      <c r="I263" s="262"/>
      <c r="J263" s="258"/>
      <c r="K263" s="258"/>
      <c r="L263" s="263"/>
      <c r="M263" s="264"/>
      <c r="N263" s="265"/>
      <c r="O263" s="265"/>
      <c r="P263" s="265"/>
      <c r="Q263" s="265"/>
      <c r="R263" s="265"/>
      <c r="S263" s="265"/>
      <c r="T263" s="26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7" t="s">
        <v>168</v>
      </c>
      <c r="AU263" s="267" t="s">
        <v>86</v>
      </c>
      <c r="AV263" s="14" t="s">
        <v>86</v>
      </c>
      <c r="AW263" s="14" t="s">
        <v>32</v>
      </c>
      <c r="AX263" s="14" t="s">
        <v>77</v>
      </c>
      <c r="AY263" s="267" t="s">
        <v>157</v>
      </c>
    </row>
    <row r="264" s="13" customFormat="1">
      <c r="A264" s="13"/>
      <c r="B264" s="247"/>
      <c r="C264" s="248"/>
      <c r="D264" s="242" t="s">
        <v>168</v>
      </c>
      <c r="E264" s="249" t="s">
        <v>1</v>
      </c>
      <c r="F264" s="250" t="s">
        <v>302</v>
      </c>
      <c r="G264" s="248"/>
      <c r="H264" s="249" t="s">
        <v>1</v>
      </c>
      <c r="I264" s="251"/>
      <c r="J264" s="248"/>
      <c r="K264" s="248"/>
      <c r="L264" s="252"/>
      <c r="M264" s="253"/>
      <c r="N264" s="254"/>
      <c r="O264" s="254"/>
      <c r="P264" s="254"/>
      <c r="Q264" s="254"/>
      <c r="R264" s="254"/>
      <c r="S264" s="254"/>
      <c r="T264" s="25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6" t="s">
        <v>168</v>
      </c>
      <c r="AU264" s="256" t="s">
        <v>86</v>
      </c>
      <c r="AV264" s="13" t="s">
        <v>84</v>
      </c>
      <c r="AW264" s="13" t="s">
        <v>32</v>
      </c>
      <c r="AX264" s="13" t="s">
        <v>77</v>
      </c>
      <c r="AY264" s="256" t="s">
        <v>157</v>
      </c>
    </row>
    <row r="265" s="14" customFormat="1">
      <c r="A265" s="14"/>
      <c r="B265" s="257"/>
      <c r="C265" s="258"/>
      <c r="D265" s="242" t="s">
        <v>168</v>
      </c>
      <c r="E265" s="259" t="s">
        <v>1</v>
      </c>
      <c r="F265" s="260" t="s">
        <v>303</v>
      </c>
      <c r="G265" s="258"/>
      <c r="H265" s="261">
        <v>8.6440000000000001</v>
      </c>
      <c r="I265" s="262"/>
      <c r="J265" s="258"/>
      <c r="K265" s="258"/>
      <c r="L265" s="263"/>
      <c r="M265" s="264"/>
      <c r="N265" s="265"/>
      <c r="O265" s="265"/>
      <c r="P265" s="265"/>
      <c r="Q265" s="265"/>
      <c r="R265" s="265"/>
      <c r="S265" s="265"/>
      <c r="T265" s="26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7" t="s">
        <v>168</v>
      </c>
      <c r="AU265" s="267" t="s">
        <v>86</v>
      </c>
      <c r="AV265" s="14" t="s">
        <v>86</v>
      </c>
      <c r="AW265" s="14" t="s">
        <v>32</v>
      </c>
      <c r="AX265" s="14" t="s">
        <v>77</v>
      </c>
      <c r="AY265" s="267" t="s">
        <v>157</v>
      </c>
    </row>
    <row r="266" s="13" customFormat="1">
      <c r="A266" s="13"/>
      <c r="B266" s="247"/>
      <c r="C266" s="248"/>
      <c r="D266" s="242" t="s">
        <v>168</v>
      </c>
      <c r="E266" s="249" t="s">
        <v>1</v>
      </c>
      <c r="F266" s="250" t="s">
        <v>304</v>
      </c>
      <c r="G266" s="248"/>
      <c r="H266" s="249" t="s">
        <v>1</v>
      </c>
      <c r="I266" s="251"/>
      <c r="J266" s="248"/>
      <c r="K266" s="248"/>
      <c r="L266" s="252"/>
      <c r="M266" s="253"/>
      <c r="N266" s="254"/>
      <c r="O266" s="254"/>
      <c r="P266" s="254"/>
      <c r="Q266" s="254"/>
      <c r="R266" s="254"/>
      <c r="S266" s="254"/>
      <c r="T266" s="25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6" t="s">
        <v>168</v>
      </c>
      <c r="AU266" s="256" t="s">
        <v>86</v>
      </c>
      <c r="AV266" s="13" t="s">
        <v>84</v>
      </c>
      <c r="AW266" s="13" t="s">
        <v>32</v>
      </c>
      <c r="AX266" s="13" t="s">
        <v>77</v>
      </c>
      <c r="AY266" s="256" t="s">
        <v>157</v>
      </c>
    </row>
    <row r="267" s="14" customFormat="1">
      <c r="A267" s="14"/>
      <c r="B267" s="257"/>
      <c r="C267" s="258"/>
      <c r="D267" s="242" t="s">
        <v>168</v>
      </c>
      <c r="E267" s="259" t="s">
        <v>1</v>
      </c>
      <c r="F267" s="260" t="s">
        <v>305</v>
      </c>
      <c r="G267" s="258"/>
      <c r="H267" s="261">
        <v>3.3679999999999999</v>
      </c>
      <c r="I267" s="262"/>
      <c r="J267" s="258"/>
      <c r="K267" s="258"/>
      <c r="L267" s="263"/>
      <c r="M267" s="264"/>
      <c r="N267" s="265"/>
      <c r="O267" s="265"/>
      <c r="P267" s="265"/>
      <c r="Q267" s="265"/>
      <c r="R267" s="265"/>
      <c r="S267" s="265"/>
      <c r="T267" s="26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7" t="s">
        <v>168</v>
      </c>
      <c r="AU267" s="267" t="s">
        <v>86</v>
      </c>
      <c r="AV267" s="14" t="s">
        <v>86</v>
      </c>
      <c r="AW267" s="14" t="s">
        <v>32</v>
      </c>
      <c r="AX267" s="14" t="s">
        <v>77</v>
      </c>
      <c r="AY267" s="267" t="s">
        <v>157</v>
      </c>
    </row>
    <row r="268" s="13" customFormat="1">
      <c r="A268" s="13"/>
      <c r="B268" s="247"/>
      <c r="C268" s="248"/>
      <c r="D268" s="242" t="s">
        <v>168</v>
      </c>
      <c r="E268" s="249" t="s">
        <v>1</v>
      </c>
      <c r="F268" s="250" t="s">
        <v>306</v>
      </c>
      <c r="G268" s="248"/>
      <c r="H268" s="249" t="s">
        <v>1</v>
      </c>
      <c r="I268" s="251"/>
      <c r="J268" s="248"/>
      <c r="K268" s="248"/>
      <c r="L268" s="252"/>
      <c r="M268" s="253"/>
      <c r="N268" s="254"/>
      <c r="O268" s="254"/>
      <c r="P268" s="254"/>
      <c r="Q268" s="254"/>
      <c r="R268" s="254"/>
      <c r="S268" s="254"/>
      <c r="T268" s="25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6" t="s">
        <v>168</v>
      </c>
      <c r="AU268" s="256" t="s">
        <v>86</v>
      </c>
      <c r="AV268" s="13" t="s">
        <v>84</v>
      </c>
      <c r="AW268" s="13" t="s">
        <v>32</v>
      </c>
      <c r="AX268" s="13" t="s">
        <v>77</v>
      </c>
      <c r="AY268" s="256" t="s">
        <v>157</v>
      </c>
    </row>
    <row r="269" s="14" customFormat="1">
      <c r="A269" s="14"/>
      <c r="B269" s="257"/>
      <c r="C269" s="258"/>
      <c r="D269" s="242" t="s">
        <v>168</v>
      </c>
      <c r="E269" s="259" t="s">
        <v>1</v>
      </c>
      <c r="F269" s="260" t="s">
        <v>307</v>
      </c>
      <c r="G269" s="258"/>
      <c r="H269" s="261">
        <v>6.1879999999999997</v>
      </c>
      <c r="I269" s="262"/>
      <c r="J269" s="258"/>
      <c r="K269" s="258"/>
      <c r="L269" s="263"/>
      <c r="M269" s="264"/>
      <c r="N269" s="265"/>
      <c r="O269" s="265"/>
      <c r="P269" s="265"/>
      <c r="Q269" s="265"/>
      <c r="R269" s="265"/>
      <c r="S269" s="265"/>
      <c r="T269" s="26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7" t="s">
        <v>168</v>
      </c>
      <c r="AU269" s="267" t="s">
        <v>86</v>
      </c>
      <c r="AV269" s="14" t="s">
        <v>86</v>
      </c>
      <c r="AW269" s="14" t="s">
        <v>32</v>
      </c>
      <c r="AX269" s="14" t="s">
        <v>77</v>
      </c>
      <c r="AY269" s="267" t="s">
        <v>157</v>
      </c>
    </row>
    <row r="270" s="13" customFormat="1">
      <c r="A270" s="13"/>
      <c r="B270" s="247"/>
      <c r="C270" s="248"/>
      <c r="D270" s="242" t="s">
        <v>168</v>
      </c>
      <c r="E270" s="249" t="s">
        <v>1</v>
      </c>
      <c r="F270" s="250" t="s">
        <v>189</v>
      </c>
      <c r="G270" s="248"/>
      <c r="H270" s="249" t="s">
        <v>1</v>
      </c>
      <c r="I270" s="251"/>
      <c r="J270" s="248"/>
      <c r="K270" s="248"/>
      <c r="L270" s="252"/>
      <c r="M270" s="253"/>
      <c r="N270" s="254"/>
      <c r="O270" s="254"/>
      <c r="P270" s="254"/>
      <c r="Q270" s="254"/>
      <c r="R270" s="254"/>
      <c r="S270" s="254"/>
      <c r="T270" s="25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6" t="s">
        <v>168</v>
      </c>
      <c r="AU270" s="256" t="s">
        <v>86</v>
      </c>
      <c r="AV270" s="13" t="s">
        <v>84</v>
      </c>
      <c r="AW270" s="13" t="s">
        <v>32</v>
      </c>
      <c r="AX270" s="13" t="s">
        <v>77</v>
      </c>
      <c r="AY270" s="256" t="s">
        <v>157</v>
      </c>
    </row>
    <row r="271" s="14" customFormat="1">
      <c r="A271" s="14"/>
      <c r="B271" s="257"/>
      <c r="C271" s="258"/>
      <c r="D271" s="242" t="s">
        <v>168</v>
      </c>
      <c r="E271" s="259" t="s">
        <v>1</v>
      </c>
      <c r="F271" s="260" t="s">
        <v>301</v>
      </c>
      <c r="G271" s="258"/>
      <c r="H271" s="261">
        <v>4.1180000000000003</v>
      </c>
      <c r="I271" s="262"/>
      <c r="J271" s="258"/>
      <c r="K271" s="258"/>
      <c r="L271" s="263"/>
      <c r="M271" s="264"/>
      <c r="N271" s="265"/>
      <c r="O271" s="265"/>
      <c r="P271" s="265"/>
      <c r="Q271" s="265"/>
      <c r="R271" s="265"/>
      <c r="S271" s="265"/>
      <c r="T271" s="26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7" t="s">
        <v>168</v>
      </c>
      <c r="AU271" s="267" t="s">
        <v>86</v>
      </c>
      <c r="AV271" s="14" t="s">
        <v>86</v>
      </c>
      <c r="AW271" s="14" t="s">
        <v>32</v>
      </c>
      <c r="AX271" s="14" t="s">
        <v>77</v>
      </c>
      <c r="AY271" s="267" t="s">
        <v>157</v>
      </c>
    </row>
    <row r="272" s="13" customFormat="1">
      <c r="A272" s="13"/>
      <c r="B272" s="247"/>
      <c r="C272" s="248"/>
      <c r="D272" s="242" t="s">
        <v>168</v>
      </c>
      <c r="E272" s="249" t="s">
        <v>1</v>
      </c>
      <c r="F272" s="250" t="s">
        <v>308</v>
      </c>
      <c r="G272" s="248"/>
      <c r="H272" s="249" t="s">
        <v>1</v>
      </c>
      <c r="I272" s="251"/>
      <c r="J272" s="248"/>
      <c r="K272" s="248"/>
      <c r="L272" s="252"/>
      <c r="M272" s="253"/>
      <c r="N272" s="254"/>
      <c r="O272" s="254"/>
      <c r="P272" s="254"/>
      <c r="Q272" s="254"/>
      <c r="R272" s="254"/>
      <c r="S272" s="254"/>
      <c r="T272" s="25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6" t="s">
        <v>168</v>
      </c>
      <c r="AU272" s="256" t="s">
        <v>86</v>
      </c>
      <c r="AV272" s="13" t="s">
        <v>84</v>
      </c>
      <c r="AW272" s="13" t="s">
        <v>32</v>
      </c>
      <c r="AX272" s="13" t="s">
        <v>77</v>
      </c>
      <c r="AY272" s="256" t="s">
        <v>157</v>
      </c>
    </row>
    <row r="273" s="14" customFormat="1">
      <c r="A273" s="14"/>
      <c r="B273" s="257"/>
      <c r="C273" s="258"/>
      <c r="D273" s="242" t="s">
        <v>168</v>
      </c>
      <c r="E273" s="259" t="s">
        <v>1</v>
      </c>
      <c r="F273" s="260" t="s">
        <v>303</v>
      </c>
      <c r="G273" s="258"/>
      <c r="H273" s="261">
        <v>8.6440000000000001</v>
      </c>
      <c r="I273" s="262"/>
      <c r="J273" s="258"/>
      <c r="K273" s="258"/>
      <c r="L273" s="263"/>
      <c r="M273" s="264"/>
      <c r="N273" s="265"/>
      <c r="O273" s="265"/>
      <c r="P273" s="265"/>
      <c r="Q273" s="265"/>
      <c r="R273" s="265"/>
      <c r="S273" s="265"/>
      <c r="T273" s="26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7" t="s">
        <v>168</v>
      </c>
      <c r="AU273" s="267" t="s">
        <v>86</v>
      </c>
      <c r="AV273" s="14" t="s">
        <v>86</v>
      </c>
      <c r="AW273" s="14" t="s">
        <v>32</v>
      </c>
      <c r="AX273" s="14" t="s">
        <v>77</v>
      </c>
      <c r="AY273" s="267" t="s">
        <v>157</v>
      </c>
    </row>
    <row r="274" s="13" customFormat="1">
      <c r="A274" s="13"/>
      <c r="B274" s="247"/>
      <c r="C274" s="248"/>
      <c r="D274" s="242" t="s">
        <v>168</v>
      </c>
      <c r="E274" s="249" t="s">
        <v>1</v>
      </c>
      <c r="F274" s="250" t="s">
        <v>309</v>
      </c>
      <c r="G274" s="248"/>
      <c r="H274" s="249" t="s">
        <v>1</v>
      </c>
      <c r="I274" s="251"/>
      <c r="J274" s="248"/>
      <c r="K274" s="248"/>
      <c r="L274" s="252"/>
      <c r="M274" s="253"/>
      <c r="N274" s="254"/>
      <c r="O274" s="254"/>
      <c r="P274" s="254"/>
      <c r="Q274" s="254"/>
      <c r="R274" s="254"/>
      <c r="S274" s="254"/>
      <c r="T274" s="25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6" t="s">
        <v>168</v>
      </c>
      <c r="AU274" s="256" t="s">
        <v>86</v>
      </c>
      <c r="AV274" s="13" t="s">
        <v>84</v>
      </c>
      <c r="AW274" s="13" t="s">
        <v>32</v>
      </c>
      <c r="AX274" s="13" t="s">
        <v>77</v>
      </c>
      <c r="AY274" s="256" t="s">
        <v>157</v>
      </c>
    </row>
    <row r="275" s="14" customFormat="1">
      <c r="A275" s="14"/>
      <c r="B275" s="257"/>
      <c r="C275" s="258"/>
      <c r="D275" s="242" t="s">
        <v>168</v>
      </c>
      <c r="E275" s="259" t="s">
        <v>1</v>
      </c>
      <c r="F275" s="260" t="s">
        <v>305</v>
      </c>
      <c r="G275" s="258"/>
      <c r="H275" s="261">
        <v>3.3679999999999999</v>
      </c>
      <c r="I275" s="262"/>
      <c r="J275" s="258"/>
      <c r="K275" s="258"/>
      <c r="L275" s="263"/>
      <c r="M275" s="264"/>
      <c r="N275" s="265"/>
      <c r="O275" s="265"/>
      <c r="P275" s="265"/>
      <c r="Q275" s="265"/>
      <c r="R275" s="265"/>
      <c r="S275" s="265"/>
      <c r="T275" s="26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7" t="s">
        <v>168</v>
      </c>
      <c r="AU275" s="267" t="s">
        <v>86</v>
      </c>
      <c r="AV275" s="14" t="s">
        <v>86</v>
      </c>
      <c r="AW275" s="14" t="s">
        <v>32</v>
      </c>
      <c r="AX275" s="14" t="s">
        <v>77</v>
      </c>
      <c r="AY275" s="267" t="s">
        <v>157</v>
      </c>
    </row>
    <row r="276" s="13" customFormat="1">
      <c r="A276" s="13"/>
      <c r="B276" s="247"/>
      <c r="C276" s="248"/>
      <c r="D276" s="242" t="s">
        <v>168</v>
      </c>
      <c r="E276" s="249" t="s">
        <v>1</v>
      </c>
      <c r="F276" s="250" t="s">
        <v>310</v>
      </c>
      <c r="G276" s="248"/>
      <c r="H276" s="249" t="s">
        <v>1</v>
      </c>
      <c r="I276" s="251"/>
      <c r="J276" s="248"/>
      <c r="K276" s="248"/>
      <c r="L276" s="252"/>
      <c r="M276" s="253"/>
      <c r="N276" s="254"/>
      <c r="O276" s="254"/>
      <c r="P276" s="254"/>
      <c r="Q276" s="254"/>
      <c r="R276" s="254"/>
      <c r="S276" s="254"/>
      <c r="T276" s="25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6" t="s">
        <v>168</v>
      </c>
      <c r="AU276" s="256" t="s">
        <v>86</v>
      </c>
      <c r="AV276" s="13" t="s">
        <v>84</v>
      </c>
      <c r="AW276" s="13" t="s">
        <v>32</v>
      </c>
      <c r="AX276" s="13" t="s">
        <v>77</v>
      </c>
      <c r="AY276" s="256" t="s">
        <v>157</v>
      </c>
    </row>
    <row r="277" s="14" customFormat="1">
      <c r="A277" s="14"/>
      <c r="B277" s="257"/>
      <c r="C277" s="258"/>
      <c r="D277" s="242" t="s">
        <v>168</v>
      </c>
      <c r="E277" s="259" t="s">
        <v>1</v>
      </c>
      <c r="F277" s="260" t="s">
        <v>307</v>
      </c>
      <c r="G277" s="258"/>
      <c r="H277" s="261">
        <v>6.1879999999999997</v>
      </c>
      <c r="I277" s="262"/>
      <c r="J277" s="258"/>
      <c r="K277" s="258"/>
      <c r="L277" s="263"/>
      <c r="M277" s="264"/>
      <c r="N277" s="265"/>
      <c r="O277" s="265"/>
      <c r="P277" s="265"/>
      <c r="Q277" s="265"/>
      <c r="R277" s="265"/>
      <c r="S277" s="265"/>
      <c r="T277" s="26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7" t="s">
        <v>168</v>
      </c>
      <c r="AU277" s="267" t="s">
        <v>86</v>
      </c>
      <c r="AV277" s="14" t="s">
        <v>86</v>
      </c>
      <c r="AW277" s="14" t="s">
        <v>32</v>
      </c>
      <c r="AX277" s="14" t="s">
        <v>77</v>
      </c>
      <c r="AY277" s="267" t="s">
        <v>157</v>
      </c>
    </row>
    <row r="278" s="16" customFormat="1">
      <c r="A278" s="16"/>
      <c r="B278" s="290"/>
      <c r="C278" s="291"/>
      <c r="D278" s="242" t="s">
        <v>168</v>
      </c>
      <c r="E278" s="292" t="s">
        <v>1</v>
      </c>
      <c r="F278" s="293" t="s">
        <v>311</v>
      </c>
      <c r="G278" s="291"/>
      <c r="H278" s="294">
        <v>100.01000000000001</v>
      </c>
      <c r="I278" s="295"/>
      <c r="J278" s="291"/>
      <c r="K278" s="291"/>
      <c r="L278" s="296"/>
      <c r="M278" s="297"/>
      <c r="N278" s="298"/>
      <c r="O278" s="298"/>
      <c r="P278" s="298"/>
      <c r="Q278" s="298"/>
      <c r="R278" s="298"/>
      <c r="S278" s="298"/>
      <c r="T278" s="299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T278" s="300" t="s">
        <v>168</v>
      </c>
      <c r="AU278" s="300" t="s">
        <v>86</v>
      </c>
      <c r="AV278" s="16" t="s">
        <v>109</v>
      </c>
      <c r="AW278" s="16" t="s">
        <v>32</v>
      </c>
      <c r="AX278" s="16" t="s">
        <v>77</v>
      </c>
      <c r="AY278" s="300" t="s">
        <v>157</v>
      </c>
    </row>
    <row r="279" s="13" customFormat="1">
      <c r="A279" s="13"/>
      <c r="B279" s="247"/>
      <c r="C279" s="248"/>
      <c r="D279" s="242" t="s">
        <v>168</v>
      </c>
      <c r="E279" s="249" t="s">
        <v>1</v>
      </c>
      <c r="F279" s="250" t="s">
        <v>312</v>
      </c>
      <c r="G279" s="248"/>
      <c r="H279" s="249" t="s">
        <v>1</v>
      </c>
      <c r="I279" s="251"/>
      <c r="J279" s="248"/>
      <c r="K279" s="248"/>
      <c r="L279" s="252"/>
      <c r="M279" s="253"/>
      <c r="N279" s="254"/>
      <c r="O279" s="254"/>
      <c r="P279" s="254"/>
      <c r="Q279" s="254"/>
      <c r="R279" s="254"/>
      <c r="S279" s="254"/>
      <c r="T279" s="25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6" t="s">
        <v>168</v>
      </c>
      <c r="AU279" s="256" t="s">
        <v>86</v>
      </c>
      <c r="AV279" s="13" t="s">
        <v>84</v>
      </c>
      <c r="AW279" s="13" t="s">
        <v>32</v>
      </c>
      <c r="AX279" s="13" t="s">
        <v>77</v>
      </c>
      <c r="AY279" s="256" t="s">
        <v>157</v>
      </c>
    </row>
    <row r="280" s="14" customFormat="1">
      <c r="A280" s="14"/>
      <c r="B280" s="257"/>
      <c r="C280" s="258"/>
      <c r="D280" s="242" t="s">
        <v>168</v>
      </c>
      <c r="E280" s="259" t="s">
        <v>1</v>
      </c>
      <c r="F280" s="260" t="s">
        <v>313</v>
      </c>
      <c r="G280" s="258"/>
      <c r="H280" s="261">
        <v>1521.5440000000001</v>
      </c>
      <c r="I280" s="262"/>
      <c r="J280" s="258"/>
      <c r="K280" s="258"/>
      <c r="L280" s="263"/>
      <c r="M280" s="264"/>
      <c r="N280" s="265"/>
      <c r="O280" s="265"/>
      <c r="P280" s="265"/>
      <c r="Q280" s="265"/>
      <c r="R280" s="265"/>
      <c r="S280" s="265"/>
      <c r="T280" s="26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7" t="s">
        <v>168</v>
      </c>
      <c r="AU280" s="267" t="s">
        <v>86</v>
      </c>
      <c r="AV280" s="14" t="s">
        <v>86</v>
      </c>
      <c r="AW280" s="14" t="s">
        <v>32</v>
      </c>
      <c r="AX280" s="14" t="s">
        <v>77</v>
      </c>
      <c r="AY280" s="267" t="s">
        <v>157</v>
      </c>
    </row>
    <row r="281" s="15" customFormat="1">
      <c r="A281" s="15"/>
      <c r="B281" s="268"/>
      <c r="C281" s="269"/>
      <c r="D281" s="242" t="s">
        <v>168</v>
      </c>
      <c r="E281" s="270" t="s">
        <v>1</v>
      </c>
      <c r="F281" s="271" t="s">
        <v>190</v>
      </c>
      <c r="G281" s="269"/>
      <c r="H281" s="272">
        <v>1621.5540000000001</v>
      </c>
      <c r="I281" s="273"/>
      <c r="J281" s="269"/>
      <c r="K281" s="269"/>
      <c r="L281" s="274"/>
      <c r="M281" s="275"/>
      <c r="N281" s="276"/>
      <c r="O281" s="276"/>
      <c r="P281" s="276"/>
      <c r="Q281" s="276"/>
      <c r="R281" s="276"/>
      <c r="S281" s="276"/>
      <c r="T281" s="277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8" t="s">
        <v>168</v>
      </c>
      <c r="AU281" s="278" t="s">
        <v>86</v>
      </c>
      <c r="AV281" s="15" t="s">
        <v>164</v>
      </c>
      <c r="AW281" s="15" t="s">
        <v>32</v>
      </c>
      <c r="AX281" s="15" t="s">
        <v>84</v>
      </c>
      <c r="AY281" s="278" t="s">
        <v>157</v>
      </c>
    </row>
    <row r="282" s="2" customFormat="1" ht="37.8" customHeight="1">
      <c r="A282" s="40"/>
      <c r="B282" s="41"/>
      <c r="C282" s="229" t="s">
        <v>314</v>
      </c>
      <c r="D282" s="229" t="s">
        <v>159</v>
      </c>
      <c r="E282" s="230" t="s">
        <v>315</v>
      </c>
      <c r="F282" s="231" t="s">
        <v>316</v>
      </c>
      <c r="G282" s="232" t="s">
        <v>181</v>
      </c>
      <c r="H282" s="233">
        <v>2.7999999999999998</v>
      </c>
      <c r="I282" s="234"/>
      <c r="J282" s="235">
        <f>ROUND(I282*H282,2)</f>
        <v>0</v>
      </c>
      <c r="K282" s="231" t="s">
        <v>1</v>
      </c>
      <c r="L282" s="46"/>
      <c r="M282" s="236" t="s">
        <v>1</v>
      </c>
      <c r="N282" s="237" t="s">
        <v>42</v>
      </c>
      <c r="O282" s="93"/>
      <c r="P282" s="238">
        <f>O282*H282</f>
        <v>0</v>
      </c>
      <c r="Q282" s="238">
        <v>0</v>
      </c>
      <c r="R282" s="238">
        <f>Q282*H282</f>
        <v>0</v>
      </c>
      <c r="S282" s="238">
        <v>0</v>
      </c>
      <c r="T282" s="239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40" t="s">
        <v>164</v>
      </c>
      <c r="AT282" s="240" t="s">
        <v>159</v>
      </c>
      <c r="AU282" s="240" t="s">
        <v>86</v>
      </c>
      <c r="AY282" s="19" t="s">
        <v>157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9" t="s">
        <v>84</v>
      </c>
      <c r="BK282" s="241">
        <f>ROUND(I282*H282,2)</f>
        <v>0</v>
      </c>
      <c r="BL282" s="19" t="s">
        <v>164</v>
      </c>
      <c r="BM282" s="240" t="s">
        <v>317</v>
      </c>
    </row>
    <row r="283" s="2" customFormat="1">
      <c r="A283" s="40"/>
      <c r="B283" s="41"/>
      <c r="C283" s="42"/>
      <c r="D283" s="242" t="s">
        <v>166</v>
      </c>
      <c r="E283" s="42"/>
      <c r="F283" s="243" t="s">
        <v>316</v>
      </c>
      <c r="G283" s="42"/>
      <c r="H283" s="42"/>
      <c r="I283" s="244"/>
      <c r="J283" s="42"/>
      <c r="K283" s="42"/>
      <c r="L283" s="46"/>
      <c r="M283" s="245"/>
      <c r="N283" s="246"/>
      <c r="O283" s="93"/>
      <c r="P283" s="93"/>
      <c r="Q283" s="93"/>
      <c r="R283" s="93"/>
      <c r="S283" s="93"/>
      <c r="T283" s="94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166</v>
      </c>
      <c r="AU283" s="19" t="s">
        <v>86</v>
      </c>
    </row>
    <row r="284" s="13" customFormat="1">
      <c r="A284" s="13"/>
      <c r="B284" s="247"/>
      <c r="C284" s="248"/>
      <c r="D284" s="242" t="s">
        <v>168</v>
      </c>
      <c r="E284" s="249" t="s">
        <v>1</v>
      </c>
      <c r="F284" s="250" t="s">
        <v>230</v>
      </c>
      <c r="G284" s="248"/>
      <c r="H284" s="249" t="s">
        <v>1</v>
      </c>
      <c r="I284" s="251"/>
      <c r="J284" s="248"/>
      <c r="K284" s="248"/>
      <c r="L284" s="252"/>
      <c r="M284" s="253"/>
      <c r="N284" s="254"/>
      <c r="O284" s="254"/>
      <c r="P284" s="254"/>
      <c r="Q284" s="254"/>
      <c r="R284" s="254"/>
      <c r="S284" s="254"/>
      <c r="T284" s="25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6" t="s">
        <v>168</v>
      </c>
      <c r="AU284" s="256" t="s">
        <v>86</v>
      </c>
      <c r="AV284" s="13" t="s">
        <v>84</v>
      </c>
      <c r="AW284" s="13" t="s">
        <v>32</v>
      </c>
      <c r="AX284" s="13" t="s">
        <v>77</v>
      </c>
      <c r="AY284" s="256" t="s">
        <v>157</v>
      </c>
    </row>
    <row r="285" s="14" customFormat="1">
      <c r="A285" s="14"/>
      <c r="B285" s="257"/>
      <c r="C285" s="258"/>
      <c r="D285" s="242" t="s">
        <v>168</v>
      </c>
      <c r="E285" s="259" t="s">
        <v>1</v>
      </c>
      <c r="F285" s="260" t="s">
        <v>318</v>
      </c>
      <c r="G285" s="258"/>
      <c r="H285" s="261">
        <v>1.3999999999999999</v>
      </c>
      <c r="I285" s="262"/>
      <c r="J285" s="258"/>
      <c r="K285" s="258"/>
      <c r="L285" s="263"/>
      <c r="M285" s="264"/>
      <c r="N285" s="265"/>
      <c r="O285" s="265"/>
      <c r="P285" s="265"/>
      <c r="Q285" s="265"/>
      <c r="R285" s="265"/>
      <c r="S285" s="265"/>
      <c r="T285" s="26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7" t="s">
        <v>168</v>
      </c>
      <c r="AU285" s="267" t="s">
        <v>86</v>
      </c>
      <c r="AV285" s="14" t="s">
        <v>86</v>
      </c>
      <c r="AW285" s="14" t="s">
        <v>32</v>
      </c>
      <c r="AX285" s="14" t="s">
        <v>77</v>
      </c>
      <c r="AY285" s="267" t="s">
        <v>157</v>
      </c>
    </row>
    <row r="286" s="13" customFormat="1">
      <c r="A286" s="13"/>
      <c r="B286" s="247"/>
      <c r="C286" s="248"/>
      <c r="D286" s="242" t="s">
        <v>168</v>
      </c>
      <c r="E286" s="249" t="s">
        <v>1</v>
      </c>
      <c r="F286" s="250" t="s">
        <v>231</v>
      </c>
      <c r="G286" s="248"/>
      <c r="H286" s="249" t="s">
        <v>1</v>
      </c>
      <c r="I286" s="251"/>
      <c r="J286" s="248"/>
      <c r="K286" s="248"/>
      <c r="L286" s="252"/>
      <c r="M286" s="253"/>
      <c r="N286" s="254"/>
      <c r="O286" s="254"/>
      <c r="P286" s="254"/>
      <c r="Q286" s="254"/>
      <c r="R286" s="254"/>
      <c r="S286" s="254"/>
      <c r="T286" s="25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6" t="s">
        <v>168</v>
      </c>
      <c r="AU286" s="256" t="s">
        <v>86</v>
      </c>
      <c r="AV286" s="13" t="s">
        <v>84</v>
      </c>
      <c r="AW286" s="13" t="s">
        <v>32</v>
      </c>
      <c r="AX286" s="13" t="s">
        <v>77</v>
      </c>
      <c r="AY286" s="256" t="s">
        <v>157</v>
      </c>
    </row>
    <row r="287" s="14" customFormat="1">
      <c r="A287" s="14"/>
      <c r="B287" s="257"/>
      <c r="C287" s="258"/>
      <c r="D287" s="242" t="s">
        <v>168</v>
      </c>
      <c r="E287" s="259" t="s">
        <v>1</v>
      </c>
      <c r="F287" s="260" t="s">
        <v>318</v>
      </c>
      <c r="G287" s="258"/>
      <c r="H287" s="261">
        <v>1.3999999999999999</v>
      </c>
      <c r="I287" s="262"/>
      <c r="J287" s="258"/>
      <c r="K287" s="258"/>
      <c r="L287" s="263"/>
      <c r="M287" s="264"/>
      <c r="N287" s="265"/>
      <c r="O287" s="265"/>
      <c r="P287" s="265"/>
      <c r="Q287" s="265"/>
      <c r="R287" s="265"/>
      <c r="S287" s="265"/>
      <c r="T287" s="26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7" t="s">
        <v>168</v>
      </c>
      <c r="AU287" s="267" t="s">
        <v>86</v>
      </c>
      <c r="AV287" s="14" t="s">
        <v>86</v>
      </c>
      <c r="AW287" s="14" t="s">
        <v>32</v>
      </c>
      <c r="AX287" s="14" t="s">
        <v>77</v>
      </c>
      <c r="AY287" s="267" t="s">
        <v>157</v>
      </c>
    </row>
    <row r="288" s="15" customFormat="1">
      <c r="A288" s="15"/>
      <c r="B288" s="268"/>
      <c r="C288" s="269"/>
      <c r="D288" s="242" t="s">
        <v>168</v>
      </c>
      <c r="E288" s="270" t="s">
        <v>1</v>
      </c>
      <c r="F288" s="271" t="s">
        <v>190</v>
      </c>
      <c r="G288" s="269"/>
      <c r="H288" s="272">
        <v>2.7999999999999998</v>
      </c>
      <c r="I288" s="273"/>
      <c r="J288" s="269"/>
      <c r="K288" s="269"/>
      <c r="L288" s="274"/>
      <c r="M288" s="275"/>
      <c r="N288" s="276"/>
      <c r="O288" s="276"/>
      <c r="P288" s="276"/>
      <c r="Q288" s="276"/>
      <c r="R288" s="276"/>
      <c r="S288" s="276"/>
      <c r="T288" s="277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8" t="s">
        <v>168</v>
      </c>
      <c r="AU288" s="278" t="s">
        <v>86</v>
      </c>
      <c r="AV288" s="15" t="s">
        <v>164</v>
      </c>
      <c r="AW288" s="15" t="s">
        <v>32</v>
      </c>
      <c r="AX288" s="15" t="s">
        <v>84</v>
      </c>
      <c r="AY288" s="278" t="s">
        <v>157</v>
      </c>
    </row>
    <row r="289" s="2" customFormat="1" ht="24.15" customHeight="1">
      <c r="A289" s="40"/>
      <c r="B289" s="41"/>
      <c r="C289" s="229" t="s">
        <v>319</v>
      </c>
      <c r="D289" s="229" t="s">
        <v>159</v>
      </c>
      <c r="E289" s="230" t="s">
        <v>320</v>
      </c>
      <c r="F289" s="231" t="s">
        <v>321</v>
      </c>
      <c r="G289" s="232" t="s">
        <v>162</v>
      </c>
      <c r="H289" s="233">
        <v>33.555</v>
      </c>
      <c r="I289" s="234"/>
      <c r="J289" s="235">
        <f>ROUND(I289*H289,2)</f>
        <v>0</v>
      </c>
      <c r="K289" s="231" t="s">
        <v>163</v>
      </c>
      <c r="L289" s="46"/>
      <c r="M289" s="236" t="s">
        <v>1</v>
      </c>
      <c r="N289" s="237" t="s">
        <v>42</v>
      </c>
      <c r="O289" s="93"/>
      <c r="P289" s="238">
        <f>O289*H289</f>
        <v>0</v>
      </c>
      <c r="Q289" s="238">
        <v>2.5018699999999998</v>
      </c>
      <c r="R289" s="238">
        <f>Q289*H289</f>
        <v>83.950247849999997</v>
      </c>
      <c r="S289" s="238">
        <v>0</v>
      </c>
      <c r="T289" s="239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40" t="s">
        <v>164</v>
      </c>
      <c r="AT289" s="240" t="s">
        <v>159</v>
      </c>
      <c r="AU289" s="240" t="s">
        <v>86</v>
      </c>
      <c r="AY289" s="19" t="s">
        <v>157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9" t="s">
        <v>84</v>
      </c>
      <c r="BK289" s="241">
        <f>ROUND(I289*H289,2)</f>
        <v>0</v>
      </c>
      <c r="BL289" s="19" t="s">
        <v>164</v>
      </c>
      <c r="BM289" s="240" t="s">
        <v>322</v>
      </c>
    </row>
    <row r="290" s="2" customFormat="1">
      <c r="A290" s="40"/>
      <c r="B290" s="41"/>
      <c r="C290" s="42"/>
      <c r="D290" s="242" t="s">
        <v>166</v>
      </c>
      <c r="E290" s="42"/>
      <c r="F290" s="243" t="s">
        <v>323</v>
      </c>
      <c r="G290" s="42"/>
      <c r="H290" s="42"/>
      <c r="I290" s="244"/>
      <c r="J290" s="42"/>
      <c r="K290" s="42"/>
      <c r="L290" s="46"/>
      <c r="M290" s="245"/>
      <c r="N290" s="246"/>
      <c r="O290" s="93"/>
      <c r="P290" s="93"/>
      <c r="Q290" s="93"/>
      <c r="R290" s="93"/>
      <c r="S290" s="93"/>
      <c r="T290" s="94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166</v>
      </c>
      <c r="AU290" s="19" t="s">
        <v>86</v>
      </c>
    </row>
    <row r="291" s="13" customFormat="1">
      <c r="A291" s="13"/>
      <c r="B291" s="247"/>
      <c r="C291" s="248"/>
      <c r="D291" s="242" t="s">
        <v>168</v>
      </c>
      <c r="E291" s="249" t="s">
        <v>1</v>
      </c>
      <c r="F291" s="250" t="s">
        <v>324</v>
      </c>
      <c r="G291" s="248"/>
      <c r="H291" s="249" t="s">
        <v>1</v>
      </c>
      <c r="I291" s="251"/>
      <c r="J291" s="248"/>
      <c r="K291" s="248"/>
      <c r="L291" s="252"/>
      <c r="M291" s="253"/>
      <c r="N291" s="254"/>
      <c r="O291" s="254"/>
      <c r="P291" s="254"/>
      <c r="Q291" s="254"/>
      <c r="R291" s="254"/>
      <c r="S291" s="254"/>
      <c r="T291" s="25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6" t="s">
        <v>168</v>
      </c>
      <c r="AU291" s="256" t="s">
        <v>86</v>
      </c>
      <c r="AV291" s="13" t="s">
        <v>84</v>
      </c>
      <c r="AW291" s="13" t="s">
        <v>32</v>
      </c>
      <c r="AX291" s="13" t="s">
        <v>77</v>
      </c>
      <c r="AY291" s="256" t="s">
        <v>157</v>
      </c>
    </row>
    <row r="292" s="13" customFormat="1">
      <c r="A292" s="13"/>
      <c r="B292" s="247"/>
      <c r="C292" s="248"/>
      <c r="D292" s="242" t="s">
        <v>168</v>
      </c>
      <c r="E292" s="249" t="s">
        <v>1</v>
      </c>
      <c r="F292" s="250" t="s">
        <v>230</v>
      </c>
      <c r="G292" s="248"/>
      <c r="H292" s="249" t="s">
        <v>1</v>
      </c>
      <c r="I292" s="251"/>
      <c r="J292" s="248"/>
      <c r="K292" s="248"/>
      <c r="L292" s="252"/>
      <c r="M292" s="253"/>
      <c r="N292" s="254"/>
      <c r="O292" s="254"/>
      <c r="P292" s="254"/>
      <c r="Q292" s="254"/>
      <c r="R292" s="254"/>
      <c r="S292" s="254"/>
      <c r="T292" s="25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6" t="s">
        <v>168</v>
      </c>
      <c r="AU292" s="256" t="s">
        <v>86</v>
      </c>
      <c r="AV292" s="13" t="s">
        <v>84</v>
      </c>
      <c r="AW292" s="13" t="s">
        <v>32</v>
      </c>
      <c r="AX292" s="13" t="s">
        <v>77</v>
      </c>
      <c r="AY292" s="256" t="s">
        <v>157</v>
      </c>
    </row>
    <row r="293" s="14" customFormat="1">
      <c r="A293" s="14"/>
      <c r="B293" s="257"/>
      <c r="C293" s="258"/>
      <c r="D293" s="242" t="s">
        <v>168</v>
      </c>
      <c r="E293" s="259" t="s">
        <v>1</v>
      </c>
      <c r="F293" s="260" t="s">
        <v>325</v>
      </c>
      <c r="G293" s="258"/>
      <c r="H293" s="261">
        <v>3.3170000000000002</v>
      </c>
      <c r="I293" s="262"/>
      <c r="J293" s="258"/>
      <c r="K293" s="258"/>
      <c r="L293" s="263"/>
      <c r="M293" s="264"/>
      <c r="N293" s="265"/>
      <c r="O293" s="265"/>
      <c r="P293" s="265"/>
      <c r="Q293" s="265"/>
      <c r="R293" s="265"/>
      <c r="S293" s="265"/>
      <c r="T293" s="26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7" t="s">
        <v>168</v>
      </c>
      <c r="AU293" s="267" t="s">
        <v>86</v>
      </c>
      <c r="AV293" s="14" t="s">
        <v>86</v>
      </c>
      <c r="AW293" s="14" t="s">
        <v>32</v>
      </c>
      <c r="AX293" s="14" t="s">
        <v>77</v>
      </c>
      <c r="AY293" s="267" t="s">
        <v>157</v>
      </c>
    </row>
    <row r="294" s="13" customFormat="1">
      <c r="A294" s="13"/>
      <c r="B294" s="247"/>
      <c r="C294" s="248"/>
      <c r="D294" s="242" t="s">
        <v>168</v>
      </c>
      <c r="E294" s="249" t="s">
        <v>1</v>
      </c>
      <c r="F294" s="250" t="s">
        <v>231</v>
      </c>
      <c r="G294" s="248"/>
      <c r="H294" s="249" t="s">
        <v>1</v>
      </c>
      <c r="I294" s="251"/>
      <c r="J294" s="248"/>
      <c r="K294" s="248"/>
      <c r="L294" s="252"/>
      <c r="M294" s="253"/>
      <c r="N294" s="254"/>
      <c r="O294" s="254"/>
      <c r="P294" s="254"/>
      <c r="Q294" s="254"/>
      <c r="R294" s="254"/>
      <c r="S294" s="254"/>
      <c r="T294" s="25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6" t="s">
        <v>168</v>
      </c>
      <c r="AU294" s="256" t="s">
        <v>86</v>
      </c>
      <c r="AV294" s="13" t="s">
        <v>84</v>
      </c>
      <c r="AW294" s="13" t="s">
        <v>32</v>
      </c>
      <c r="AX294" s="13" t="s">
        <v>77</v>
      </c>
      <c r="AY294" s="256" t="s">
        <v>157</v>
      </c>
    </row>
    <row r="295" s="14" customFormat="1">
      <c r="A295" s="14"/>
      <c r="B295" s="257"/>
      <c r="C295" s="258"/>
      <c r="D295" s="242" t="s">
        <v>168</v>
      </c>
      <c r="E295" s="259" t="s">
        <v>1</v>
      </c>
      <c r="F295" s="260" t="s">
        <v>325</v>
      </c>
      <c r="G295" s="258"/>
      <c r="H295" s="261">
        <v>3.3170000000000002</v>
      </c>
      <c r="I295" s="262"/>
      <c r="J295" s="258"/>
      <c r="K295" s="258"/>
      <c r="L295" s="263"/>
      <c r="M295" s="264"/>
      <c r="N295" s="265"/>
      <c r="O295" s="265"/>
      <c r="P295" s="265"/>
      <c r="Q295" s="265"/>
      <c r="R295" s="265"/>
      <c r="S295" s="265"/>
      <c r="T295" s="26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7" t="s">
        <v>168</v>
      </c>
      <c r="AU295" s="267" t="s">
        <v>86</v>
      </c>
      <c r="AV295" s="14" t="s">
        <v>86</v>
      </c>
      <c r="AW295" s="14" t="s">
        <v>32</v>
      </c>
      <c r="AX295" s="14" t="s">
        <v>77</v>
      </c>
      <c r="AY295" s="267" t="s">
        <v>157</v>
      </c>
    </row>
    <row r="296" s="13" customFormat="1">
      <c r="A296" s="13"/>
      <c r="B296" s="247"/>
      <c r="C296" s="248"/>
      <c r="D296" s="242" t="s">
        <v>168</v>
      </c>
      <c r="E296" s="249" t="s">
        <v>1</v>
      </c>
      <c r="F296" s="250" t="s">
        <v>326</v>
      </c>
      <c r="G296" s="248"/>
      <c r="H296" s="249" t="s">
        <v>1</v>
      </c>
      <c r="I296" s="251"/>
      <c r="J296" s="248"/>
      <c r="K296" s="248"/>
      <c r="L296" s="252"/>
      <c r="M296" s="253"/>
      <c r="N296" s="254"/>
      <c r="O296" s="254"/>
      <c r="P296" s="254"/>
      <c r="Q296" s="254"/>
      <c r="R296" s="254"/>
      <c r="S296" s="254"/>
      <c r="T296" s="25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6" t="s">
        <v>168</v>
      </c>
      <c r="AU296" s="256" t="s">
        <v>86</v>
      </c>
      <c r="AV296" s="13" t="s">
        <v>84</v>
      </c>
      <c r="AW296" s="13" t="s">
        <v>32</v>
      </c>
      <c r="AX296" s="13" t="s">
        <v>77</v>
      </c>
      <c r="AY296" s="256" t="s">
        <v>157</v>
      </c>
    </row>
    <row r="297" s="13" customFormat="1">
      <c r="A297" s="13"/>
      <c r="B297" s="247"/>
      <c r="C297" s="248"/>
      <c r="D297" s="242" t="s">
        <v>168</v>
      </c>
      <c r="E297" s="249" t="s">
        <v>1</v>
      </c>
      <c r="F297" s="250" t="s">
        <v>230</v>
      </c>
      <c r="G297" s="248"/>
      <c r="H297" s="249" t="s">
        <v>1</v>
      </c>
      <c r="I297" s="251"/>
      <c r="J297" s="248"/>
      <c r="K297" s="248"/>
      <c r="L297" s="252"/>
      <c r="M297" s="253"/>
      <c r="N297" s="254"/>
      <c r="O297" s="254"/>
      <c r="P297" s="254"/>
      <c r="Q297" s="254"/>
      <c r="R297" s="254"/>
      <c r="S297" s="254"/>
      <c r="T297" s="25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6" t="s">
        <v>168</v>
      </c>
      <c r="AU297" s="256" t="s">
        <v>86</v>
      </c>
      <c r="AV297" s="13" t="s">
        <v>84</v>
      </c>
      <c r="AW297" s="13" t="s">
        <v>32</v>
      </c>
      <c r="AX297" s="13" t="s">
        <v>77</v>
      </c>
      <c r="AY297" s="256" t="s">
        <v>157</v>
      </c>
    </row>
    <row r="298" s="14" customFormat="1">
      <c r="A298" s="14"/>
      <c r="B298" s="257"/>
      <c r="C298" s="258"/>
      <c r="D298" s="242" t="s">
        <v>168</v>
      </c>
      <c r="E298" s="259" t="s">
        <v>1</v>
      </c>
      <c r="F298" s="260" t="s">
        <v>327</v>
      </c>
      <c r="G298" s="258"/>
      <c r="H298" s="261">
        <v>3.1339999999999999</v>
      </c>
      <c r="I298" s="262"/>
      <c r="J298" s="258"/>
      <c r="K298" s="258"/>
      <c r="L298" s="263"/>
      <c r="M298" s="264"/>
      <c r="N298" s="265"/>
      <c r="O298" s="265"/>
      <c r="P298" s="265"/>
      <c r="Q298" s="265"/>
      <c r="R298" s="265"/>
      <c r="S298" s="265"/>
      <c r="T298" s="26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7" t="s">
        <v>168</v>
      </c>
      <c r="AU298" s="267" t="s">
        <v>86</v>
      </c>
      <c r="AV298" s="14" t="s">
        <v>86</v>
      </c>
      <c r="AW298" s="14" t="s">
        <v>32</v>
      </c>
      <c r="AX298" s="14" t="s">
        <v>77</v>
      </c>
      <c r="AY298" s="267" t="s">
        <v>157</v>
      </c>
    </row>
    <row r="299" s="13" customFormat="1">
      <c r="A299" s="13"/>
      <c r="B299" s="247"/>
      <c r="C299" s="248"/>
      <c r="D299" s="242" t="s">
        <v>168</v>
      </c>
      <c r="E299" s="249" t="s">
        <v>1</v>
      </c>
      <c r="F299" s="250" t="s">
        <v>231</v>
      </c>
      <c r="G299" s="248"/>
      <c r="H299" s="249" t="s">
        <v>1</v>
      </c>
      <c r="I299" s="251"/>
      <c r="J299" s="248"/>
      <c r="K299" s="248"/>
      <c r="L299" s="252"/>
      <c r="M299" s="253"/>
      <c r="N299" s="254"/>
      <c r="O299" s="254"/>
      <c r="P299" s="254"/>
      <c r="Q299" s="254"/>
      <c r="R299" s="254"/>
      <c r="S299" s="254"/>
      <c r="T299" s="25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6" t="s">
        <v>168</v>
      </c>
      <c r="AU299" s="256" t="s">
        <v>86</v>
      </c>
      <c r="AV299" s="13" t="s">
        <v>84</v>
      </c>
      <c r="AW299" s="13" t="s">
        <v>32</v>
      </c>
      <c r="AX299" s="13" t="s">
        <v>77</v>
      </c>
      <c r="AY299" s="256" t="s">
        <v>157</v>
      </c>
    </row>
    <row r="300" s="14" customFormat="1">
      <c r="A300" s="14"/>
      <c r="B300" s="257"/>
      <c r="C300" s="258"/>
      <c r="D300" s="242" t="s">
        <v>168</v>
      </c>
      <c r="E300" s="259" t="s">
        <v>1</v>
      </c>
      <c r="F300" s="260" t="s">
        <v>328</v>
      </c>
      <c r="G300" s="258"/>
      <c r="H300" s="261">
        <v>3.0430000000000001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7" t="s">
        <v>168</v>
      </c>
      <c r="AU300" s="267" t="s">
        <v>86</v>
      </c>
      <c r="AV300" s="14" t="s">
        <v>86</v>
      </c>
      <c r="AW300" s="14" t="s">
        <v>32</v>
      </c>
      <c r="AX300" s="14" t="s">
        <v>77</v>
      </c>
      <c r="AY300" s="267" t="s">
        <v>157</v>
      </c>
    </row>
    <row r="301" s="13" customFormat="1">
      <c r="A301" s="13"/>
      <c r="B301" s="247"/>
      <c r="C301" s="248"/>
      <c r="D301" s="242" t="s">
        <v>168</v>
      </c>
      <c r="E301" s="249" t="s">
        <v>1</v>
      </c>
      <c r="F301" s="250" t="s">
        <v>329</v>
      </c>
      <c r="G301" s="248"/>
      <c r="H301" s="249" t="s">
        <v>1</v>
      </c>
      <c r="I301" s="251"/>
      <c r="J301" s="248"/>
      <c r="K301" s="248"/>
      <c r="L301" s="252"/>
      <c r="M301" s="253"/>
      <c r="N301" s="254"/>
      <c r="O301" s="254"/>
      <c r="P301" s="254"/>
      <c r="Q301" s="254"/>
      <c r="R301" s="254"/>
      <c r="S301" s="254"/>
      <c r="T301" s="25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6" t="s">
        <v>168</v>
      </c>
      <c r="AU301" s="256" t="s">
        <v>86</v>
      </c>
      <c r="AV301" s="13" t="s">
        <v>84</v>
      </c>
      <c r="AW301" s="13" t="s">
        <v>32</v>
      </c>
      <c r="AX301" s="13" t="s">
        <v>77</v>
      </c>
      <c r="AY301" s="256" t="s">
        <v>157</v>
      </c>
    </row>
    <row r="302" s="13" customFormat="1">
      <c r="A302" s="13"/>
      <c r="B302" s="247"/>
      <c r="C302" s="248"/>
      <c r="D302" s="242" t="s">
        <v>168</v>
      </c>
      <c r="E302" s="249" t="s">
        <v>1</v>
      </c>
      <c r="F302" s="250" t="s">
        <v>230</v>
      </c>
      <c r="G302" s="248"/>
      <c r="H302" s="249" t="s">
        <v>1</v>
      </c>
      <c r="I302" s="251"/>
      <c r="J302" s="248"/>
      <c r="K302" s="248"/>
      <c r="L302" s="252"/>
      <c r="M302" s="253"/>
      <c r="N302" s="254"/>
      <c r="O302" s="254"/>
      <c r="P302" s="254"/>
      <c r="Q302" s="254"/>
      <c r="R302" s="254"/>
      <c r="S302" s="254"/>
      <c r="T302" s="25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6" t="s">
        <v>168</v>
      </c>
      <c r="AU302" s="256" t="s">
        <v>86</v>
      </c>
      <c r="AV302" s="13" t="s">
        <v>84</v>
      </c>
      <c r="AW302" s="13" t="s">
        <v>32</v>
      </c>
      <c r="AX302" s="13" t="s">
        <v>77</v>
      </c>
      <c r="AY302" s="256" t="s">
        <v>157</v>
      </c>
    </row>
    <row r="303" s="14" customFormat="1">
      <c r="A303" s="14"/>
      <c r="B303" s="257"/>
      <c r="C303" s="258"/>
      <c r="D303" s="242" t="s">
        <v>168</v>
      </c>
      <c r="E303" s="259" t="s">
        <v>1</v>
      </c>
      <c r="F303" s="260" t="s">
        <v>330</v>
      </c>
      <c r="G303" s="258"/>
      <c r="H303" s="261">
        <v>10.372</v>
      </c>
      <c r="I303" s="262"/>
      <c r="J303" s="258"/>
      <c r="K303" s="258"/>
      <c r="L303" s="263"/>
      <c r="M303" s="264"/>
      <c r="N303" s="265"/>
      <c r="O303" s="265"/>
      <c r="P303" s="265"/>
      <c r="Q303" s="265"/>
      <c r="R303" s="265"/>
      <c r="S303" s="265"/>
      <c r="T303" s="26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7" t="s">
        <v>168</v>
      </c>
      <c r="AU303" s="267" t="s">
        <v>86</v>
      </c>
      <c r="AV303" s="14" t="s">
        <v>86</v>
      </c>
      <c r="AW303" s="14" t="s">
        <v>32</v>
      </c>
      <c r="AX303" s="14" t="s">
        <v>77</v>
      </c>
      <c r="AY303" s="267" t="s">
        <v>157</v>
      </c>
    </row>
    <row r="304" s="13" customFormat="1">
      <c r="A304" s="13"/>
      <c r="B304" s="247"/>
      <c r="C304" s="248"/>
      <c r="D304" s="242" t="s">
        <v>168</v>
      </c>
      <c r="E304" s="249" t="s">
        <v>1</v>
      </c>
      <c r="F304" s="250" t="s">
        <v>231</v>
      </c>
      <c r="G304" s="248"/>
      <c r="H304" s="249" t="s">
        <v>1</v>
      </c>
      <c r="I304" s="251"/>
      <c r="J304" s="248"/>
      <c r="K304" s="248"/>
      <c r="L304" s="252"/>
      <c r="M304" s="253"/>
      <c r="N304" s="254"/>
      <c r="O304" s="254"/>
      <c r="P304" s="254"/>
      <c r="Q304" s="254"/>
      <c r="R304" s="254"/>
      <c r="S304" s="254"/>
      <c r="T304" s="25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6" t="s">
        <v>168</v>
      </c>
      <c r="AU304" s="256" t="s">
        <v>86</v>
      </c>
      <c r="AV304" s="13" t="s">
        <v>84</v>
      </c>
      <c r="AW304" s="13" t="s">
        <v>32</v>
      </c>
      <c r="AX304" s="13" t="s">
        <v>77</v>
      </c>
      <c r="AY304" s="256" t="s">
        <v>157</v>
      </c>
    </row>
    <row r="305" s="14" customFormat="1">
      <c r="A305" s="14"/>
      <c r="B305" s="257"/>
      <c r="C305" s="258"/>
      <c r="D305" s="242" t="s">
        <v>168</v>
      </c>
      <c r="E305" s="259" t="s">
        <v>1</v>
      </c>
      <c r="F305" s="260" t="s">
        <v>330</v>
      </c>
      <c r="G305" s="258"/>
      <c r="H305" s="261">
        <v>10.372</v>
      </c>
      <c r="I305" s="262"/>
      <c r="J305" s="258"/>
      <c r="K305" s="258"/>
      <c r="L305" s="263"/>
      <c r="M305" s="264"/>
      <c r="N305" s="265"/>
      <c r="O305" s="265"/>
      <c r="P305" s="265"/>
      <c r="Q305" s="265"/>
      <c r="R305" s="265"/>
      <c r="S305" s="265"/>
      <c r="T305" s="26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7" t="s">
        <v>168</v>
      </c>
      <c r="AU305" s="267" t="s">
        <v>86</v>
      </c>
      <c r="AV305" s="14" t="s">
        <v>86</v>
      </c>
      <c r="AW305" s="14" t="s">
        <v>32</v>
      </c>
      <c r="AX305" s="14" t="s">
        <v>77</v>
      </c>
      <c r="AY305" s="267" t="s">
        <v>157</v>
      </c>
    </row>
    <row r="306" s="15" customFormat="1">
      <c r="A306" s="15"/>
      <c r="B306" s="268"/>
      <c r="C306" s="269"/>
      <c r="D306" s="242" t="s">
        <v>168</v>
      </c>
      <c r="E306" s="270" t="s">
        <v>1</v>
      </c>
      <c r="F306" s="271" t="s">
        <v>190</v>
      </c>
      <c r="G306" s="269"/>
      <c r="H306" s="272">
        <v>33.555</v>
      </c>
      <c r="I306" s="273"/>
      <c r="J306" s="269"/>
      <c r="K306" s="269"/>
      <c r="L306" s="274"/>
      <c r="M306" s="275"/>
      <c r="N306" s="276"/>
      <c r="O306" s="276"/>
      <c r="P306" s="276"/>
      <c r="Q306" s="276"/>
      <c r="R306" s="276"/>
      <c r="S306" s="276"/>
      <c r="T306" s="277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8" t="s">
        <v>168</v>
      </c>
      <c r="AU306" s="278" t="s">
        <v>86</v>
      </c>
      <c r="AV306" s="15" t="s">
        <v>164</v>
      </c>
      <c r="AW306" s="15" t="s">
        <v>32</v>
      </c>
      <c r="AX306" s="15" t="s">
        <v>84</v>
      </c>
      <c r="AY306" s="278" t="s">
        <v>157</v>
      </c>
    </row>
    <row r="307" s="12" customFormat="1" ht="22.8" customHeight="1">
      <c r="A307" s="12"/>
      <c r="B307" s="213"/>
      <c r="C307" s="214"/>
      <c r="D307" s="215" t="s">
        <v>76</v>
      </c>
      <c r="E307" s="227" t="s">
        <v>239</v>
      </c>
      <c r="F307" s="227" t="s">
        <v>331</v>
      </c>
      <c r="G307" s="214"/>
      <c r="H307" s="214"/>
      <c r="I307" s="217"/>
      <c r="J307" s="228">
        <f>BK307</f>
        <v>0</v>
      </c>
      <c r="K307" s="214"/>
      <c r="L307" s="219"/>
      <c r="M307" s="220"/>
      <c r="N307" s="221"/>
      <c r="O307" s="221"/>
      <c r="P307" s="222">
        <f>SUM(P308:P523)</f>
        <v>0</v>
      </c>
      <c r="Q307" s="221"/>
      <c r="R307" s="222">
        <f>SUM(R308:R523)</f>
        <v>0.030492099999999998</v>
      </c>
      <c r="S307" s="221"/>
      <c r="T307" s="223">
        <f>SUM(T308:T523)</f>
        <v>282.61736200000001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4" t="s">
        <v>84</v>
      </c>
      <c r="AT307" s="225" t="s">
        <v>76</v>
      </c>
      <c r="AU307" s="225" t="s">
        <v>84</v>
      </c>
      <c r="AY307" s="224" t="s">
        <v>157</v>
      </c>
      <c r="BK307" s="226">
        <f>SUM(BK308:BK523)</f>
        <v>0</v>
      </c>
    </row>
    <row r="308" s="2" customFormat="1" ht="21.75" customHeight="1">
      <c r="A308" s="40"/>
      <c r="B308" s="41"/>
      <c r="C308" s="229" t="s">
        <v>332</v>
      </c>
      <c r="D308" s="229" t="s">
        <v>159</v>
      </c>
      <c r="E308" s="230" t="s">
        <v>333</v>
      </c>
      <c r="F308" s="231" t="s">
        <v>334</v>
      </c>
      <c r="G308" s="232" t="s">
        <v>181</v>
      </c>
      <c r="H308" s="233">
        <v>106.904</v>
      </c>
      <c r="I308" s="234"/>
      <c r="J308" s="235">
        <f>ROUND(I308*H308,2)</f>
        <v>0</v>
      </c>
      <c r="K308" s="231" t="s">
        <v>163</v>
      </c>
      <c r="L308" s="46"/>
      <c r="M308" s="236" t="s">
        <v>1</v>
      </c>
      <c r="N308" s="237" t="s">
        <v>42</v>
      </c>
      <c r="O308" s="93"/>
      <c r="P308" s="238">
        <f>O308*H308</f>
        <v>0</v>
      </c>
      <c r="Q308" s="238">
        <v>0</v>
      </c>
      <c r="R308" s="238">
        <f>Q308*H308</f>
        <v>0</v>
      </c>
      <c r="S308" s="238">
        <v>0.308</v>
      </c>
      <c r="T308" s="239">
        <f>S308*H308</f>
        <v>32.926431999999998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40" t="s">
        <v>164</v>
      </c>
      <c r="AT308" s="240" t="s">
        <v>159</v>
      </c>
      <c r="AU308" s="240" t="s">
        <v>86</v>
      </c>
      <c r="AY308" s="19" t="s">
        <v>157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9" t="s">
        <v>84</v>
      </c>
      <c r="BK308" s="241">
        <f>ROUND(I308*H308,2)</f>
        <v>0</v>
      </c>
      <c r="BL308" s="19" t="s">
        <v>164</v>
      </c>
      <c r="BM308" s="240" t="s">
        <v>335</v>
      </c>
    </row>
    <row r="309" s="2" customFormat="1">
      <c r="A309" s="40"/>
      <c r="B309" s="41"/>
      <c r="C309" s="42"/>
      <c r="D309" s="242" t="s">
        <v>166</v>
      </c>
      <c r="E309" s="42"/>
      <c r="F309" s="243" t="s">
        <v>336</v>
      </c>
      <c r="G309" s="42"/>
      <c r="H309" s="42"/>
      <c r="I309" s="244"/>
      <c r="J309" s="42"/>
      <c r="K309" s="42"/>
      <c r="L309" s="46"/>
      <c r="M309" s="245"/>
      <c r="N309" s="246"/>
      <c r="O309" s="93"/>
      <c r="P309" s="93"/>
      <c r="Q309" s="93"/>
      <c r="R309" s="93"/>
      <c r="S309" s="93"/>
      <c r="T309" s="94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166</v>
      </c>
      <c r="AU309" s="19" t="s">
        <v>86</v>
      </c>
    </row>
    <row r="310" s="13" customFormat="1">
      <c r="A310" s="13"/>
      <c r="B310" s="247"/>
      <c r="C310" s="248"/>
      <c r="D310" s="242" t="s">
        <v>168</v>
      </c>
      <c r="E310" s="249" t="s">
        <v>1</v>
      </c>
      <c r="F310" s="250" t="s">
        <v>230</v>
      </c>
      <c r="G310" s="248"/>
      <c r="H310" s="249" t="s">
        <v>1</v>
      </c>
      <c r="I310" s="251"/>
      <c r="J310" s="248"/>
      <c r="K310" s="248"/>
      <c r="L310" s="252"/>
      <c r="M310" s="253"/>
      <c r="N310" s="254"/>
      <c r="O310" s="254"/>
      <c r="P310" s="254"/>
      <c r="Q310" s="254"/>
      <c r="R310" s="254"/>
      <c r="S310" s="254"/>
      <c r="T310" s="25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6" t="s">
        <v>168</v>
      </c>
      <c r="AU310" s="256" t="s">
        <v>86</v>
      </c>
      <c r="AV310" s="13" t="s">
        <v>84</v>
      </c>
      <c r="AW310" s="13" t="s">
        <v>32</v>
      </c>
      <c r="AX310" s="13" t="s">
        <v>77</v>
      </c>
      <c r="AY310" s="256" t="s">
        <v>157</v>
      </c>
    </row>
    <row r="311" s="14" customFormat="1">
      <c r="A311" s="14"/>
      <c r="B311" s="257"/>
      <c r="C311" s="258"/>
      <c r="D311" s="242" t="s">
        <v>168</v>
      </c>
      <c r="E311" s="259" t="s">
        <v>1</v>
      </c>
      <c r="F311" s="260" t="s">
        <v>337</v>
      </c>
      <c r="G311" s="258"/>
      <c r="H311" s="261">
        <v>7.8239999999999998</v>
      </c>
      <c r="I311" s="262"/>
      <c r="J311" s="258"/>
      <c r="K311" s="258"/>
      <c r="L311" s="263"/>
      <c r="M311" s="264"/>
      <c r="N311" s="265"/>
      <c r="O311" s="265"/>
      <c r="P311" s="265"/>
      <c r="Q311" s="265"/>
      <c r="R311" s="265"/>
      <c r="S311" s="265"/>
      <c r="T311" s="26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7" t="s">
        <v>168</v>
      </c>
      <c r="AU311" s="267" t="s">
        <v>86</v>
      </c>
      <c r="AV311" s="14" t="s">
        <v>86</v>
      </c>
      <c r="AW311" s="14" t="s">
        <v>32</v>
      </c>
      <c r="AX311" s="14" t="s">
        <v>77</v>
      </c>
      <c r="AY311" s="267" t="s">
        <v>157</v>
      </c>
    </row>
    <row r="312" s="14" customFormat="1">
      <c r="A312" s="14"/>
      <c r="B312" s="257"/>
      <c r="C312" s="258"/>
      <c r="D312" s="242" t="s">
        <v>168</v>
      </c>
      <c r="E312" s="259" t="s">
        <v>1</v>
      </c>
      <c r="F312" s="260" t="s">
        <v>338</v>
      </c>
      <c r="G312" s="258"/>
      <c r="H312" s="261">
        <v>6.0060000000000002</v>
      </c>
      <c r="I312" s="262"/>
      <c r="J312" s="258"/>
      <c r="K312" s="258"/>
      <c r="L312" s="263"/>
      <c r="M312" s="264"/>
      <c r="N312" s="265"/>
      <c r="O312" s="265"/>
      <c r="P312" s="265"/>
      <c r="Q312" s="265"/>
      <c r="R312" s="265"/>
      <c r="S312" s="265"/>
      <c r="T312" s="26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7" t="s">
        <v>168</v>
      </c>
      <c r="AU312" s="267" t="s">
        <v>86</v>
      </c>
      <c r="AV312" s="14" t="s">
        <v>86</v>
      </c>
      <c r="AW312" s="14" t="s">
        <v>32</v>
      </c>
      <c r="AX312" s="14" t="s">
        <v>77</v>
      </c>
      <c r="AY312" s="267" t="s">
        <v>157</v>
      </c>
    </row>
    <row r="313" s="14" customFormat="1">
      <c r="A313" s="14"/>
      <c r="B313" s="257"/>
      <c r="C313" s="258"/>
      <c r="D313" s="242" t="s">
        <v>168</v>
      </c>
      <c r="E313" s="259" t="s">
        <v>1</v>
      </c>
      <c r="F313" s="260" t="s">
        <v>339</v>
      </c>
      <c r="G313" s="258"/>
      <c r="H313" s="261">
        <v>9.4239999999999995</v>
      </c>
      <c r="I313" s="262"/>
      <c r="J313" s="258"/>
      <c r="K313" s="258"/>
      <c r="L313" s="263"/>
      <c r="M313" s="264"/>
      <c r="N313" s="265"/>
      <c r="O313" s="265"/>
      <c r="P313" s="265"/>
      <c r="Q313" s="265"/>
      <c r="R313" s="265"/>
      <c r="S313" s="265"/>
      <c r="T313" s="26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7" t="s">
        <v>168</v>
      </c>
      <c r="AU313" s="267" t="s">
        <v>86</v>
      </c>
      <c r="AV313" s="14" t="s">
        <v>86</v>
      </c>
      <c r="AW313" s="14" t="s">
        <v>32</v>
      </c>
      <c r="AX313" s="14" t="s">
        <v>77</v>
      </c>
      <c r="AY313" s="267" t="s">
        <v>157</v>
      </c>
    </row>
    <row r="314" s="14" customFormat="1">
      <c r="A314" s="14"/>
      <c r="B314" s="257"/>
      <c r="C314" s="258"/>
      <c r="D314" s="242" t="s">
        <v>168</v>
      </c>
      <c r="E314" s="259" t="s">
        <v>1</v>
      </c>
      <c r="F314" s="260" t="s">
        <v>340</v>
      </c>
      <c r="G314" s="258"/>
      <c r="H314" s="261">
        <v>3.472</v>
      </c>
      <c r="I314" s="262"/>
      <c r="J314" s="258"/>
      <c r="K314" s="258"/>
      <c r="L314" s="263"/>
      <c r="M314" s="264"/>
      <c r="N314" s="265"/>
      <c r="O314" s="265"/>
      <c r="P314" s="265"/>
      <c r="Q314" s="265"/>
      <c r="R314" s="265"/>
      <c r="S314" s="265"/>
      <c r="T314" s="26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7" t="s">
        <v>168</v>
      </c>
      <c r="AU314" s="267" t="s">
        <v>86</v>
      </c>
      <c r="AV314" s="14" t="s">
        <v>86</v>
      </c>
      <c r="AW314" s="14" t="s">
        <v>32</v>
      </c>
      <c r="AX314" s="14" t="s">
        <v>77</v>
      </c>
      <c r="AY314" s="267" t="s">
        <v>157</v>
      </c>
    </row>
    <row r="315" s="16" customFormat="1">
      <c r="A315" s="16"/>
      <c r="B315" s="290"/>
      <c r="C315" s="291"/>
      <c r="D315" s="242" t="s">
        <v>168</v>
      </c>
      <c r="E315" s="292" t="s">
        <v>1</v>
      </c>
      <c r="F315" s="293" t="s">
        <v>311</v>
      </c>
      <c r="G315" s="291"/>
      <c r="H315" s="294">
        <v>26.725999999999999</v>
      </c>
      <c r="I315" s="295"/>
      <c r="J315" s="291"/>
      <c r="K315" s="291"/>
      <c r="L315" s="296"/>
      <c r="M315" s="297"/>
      <c r="N315" s="298"/>
      <c r="O315" s="298"/>
      <c r="P315" s="298"/>
      <c r="Q315" s="298"/>
      <c r="R315" s="298"/>
      <c r="S315" s="298"/>
      <c r="T315" s="299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300" t="s">
        <v>168</v>
      </c>
      <c r="AU315" s="300" t="s">
        <v>86</v>
      </c>
      <c r="AV315" s="16" t="s">
        <v>109</v>
      </c>
      <c r="AW315" s="16" t="s">
        <v>32</v>
      </c>
      <c r="AX315" s="16" t="s">
        <v>77</v>
      </c>
      <c r="AY315" s="300" t="s">
        <v>157</v>
      </c>
    </row>
    <row r="316" s="14" customFormat="1">
      <c r="A316" s="14"/>
      <c r="B316" s="257"/>
      <c r="C316" s="258"/>
      <c r="D316" s="242" t="s">
        <v>168</v>
      </c>
      <c r="E316" s="259" t="s">
        <v>1</v>
      </c>
      <c r="F316" s="260" t="s">
        <v>341</v>
      </c>
      <c r="G316" s="258"/>
      <c r="H316" s="261">
        <v>26.725999999999999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7" t="s">
        <v>168</v>
      </c>
      <c r="AU316" s="267" t="s">
        <v>86</v>
      </c>
      <c r="AV316" s="14" t="s">
        <v>86</v>
      </c>
      <c r="AW316" s="14" t="s">
        <v>32</v>
      </c>
      <c r="AX316" s="14" t="s">
        <v>77</v>
      </c>
      <c r="AY316" s="267" t="s">
        <v>157</v>
      </c>
    </row>
    <row r="317" s="13" customFormat="1">
      <c r="A317" s="13"/>
      <c r="B317" s="247"/>
      <c r="C317" s="248"/>
      <c r="D317" s="242" t="s">
        <v>168</v>
      </c>
      <c r="E317" s="249" t="s">
        <v>1</v>
      </c>
      <c r="F317" s="250" t="s">
        <v>231</v>
      </c>
      <c r="G317" s="248"/>
      <c r="H317" s="249" t="s">
        <v>1</v>
      </c>
      <c r="I317" s="251"/>
      <c r="J317" s="248"/>
      <c r="K317" s="248"/>
      <c r="L317" s="252"/>
      <c r="M317" s="253"/>
      <c r="N317" s="254"/>
      <c r="O317" s="254"/>
      <c r="P317" s="254"/>
      <c r="Q317" s="254"/>
      <c r="R317" s="254"/>
      <c r="S317" s="254"/>
      <c r="T317" s="25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6" t="s">
        <v>168</v>
      </c>
      <c r="AU317" s="256" t="s">
        <v>86</v>
      </c>
      <c r="AV317" s="13" t="s">
        <v>84</v>
      </c>
      <c r="AW317" s="13" t="s">
        <v>32</v>
      </c>
      <c r="AX317" s="13" t="s">
        <v>77</v>
      </c>
      <c r="AY317" s="256" t="s">
        <v>157</v>
      </c>
    </row>
    <row r="318" s="14" customFormat="1">
      <c r="A318" s="14"/>
      <c r="B318" s="257"/>
      <c r="C318" s="258"/>
      <c r="D318" s="242" t="s">
        <v>168</v>
      </c>
      <c r="E318" s="259" t="s">
        <v>1</v>
      </c>
      <c r="F318" s="260" t="s">
        <v>342</v>
      </c>
      <c r="G318" s="258"/>
      <c r="H318" s="261">
        <v>53.451999999999998</v>
      </c>
      <c r="I318" s="262"/>
      <c r="J318" s="258"/>
      <c r="K318" s="258"/>
      <c r="L318" s="263"/>
      <c r="M318" s="264"/>
      <c r="N318" s="265"/>
      <c r="O318" s="265"/>
      <c r="P318" s="265"/>
      <c r="Q318" s="265"/>
      <c r="R318" s="265"/>
      <c r="S318" s="265"/>
      <c r="T318" s="26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7" t="s">
        <v>168</v>
      </c>
      <c r="AU318" s="267" t="s">
        <v>86</v>
      </c>
      <c r="AV318" s="14" t="s">
        <v>86</v>
      </c>
      <c r="AW318" s="14" t="s">
        <v>32</v>
      </c>
      <c r="AX318" s="14" t="s">
        <v>77</v>
      </c>
      <c r="AY318" s="267" t="s">
        <v>157</v>
      </c>
    </row>
    <row r="319" s="15" customFormat="1">
      <c r="A319" s="15"/>
      <c r="B319" s="268"/>
      <c r="C319" s="269"/>
      <c r="D319" s="242" t="s">
        <v>168</v>
      </c>
      <c r="E319" s="270" t="s">
        <v>1</v>
      </c>
      <c r="F319" s="271" t="s">
        <v>190</v>
      </c>
      <c r="G319" s="269"/>
      <c r="H319" s="272">
        <v>106.904</v>
      </c>
      <c r="I319" s="273"/>
      <c r="J319" s="269"/>
      <c r="K319" s="269"/>
      <c r="L319" s="274"/>
      <c r="M319" s="275"/>
      <c r="N319" s="276"/>
      <c r="O319" s="276"/>
      <c r="P319" s="276"/>
      <c r="Q319" s="276"/>
      <c r="R319" s="276"/>
      <c r="S319" s="276"/>
      <c r="T319" s="277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8" t="s">
        <v>168</v>
      </c>
      <c r="AU319" s="278" t="s">
        <v>86</v>
      </c>
      <c r="AV319" s="15" t="s">
        <v>164</v>
      </c>
      <c r="AW319" s="15" t="s">
        <v>32</v>
      </c>
      <c r="AX319" s="15" t="s">
        <v>84</v>
      </c>
      <c r="AY319" s="278" t="s">
        <v>157</v>
      </c>
    </row>
    <row r="320" s="2" customFormat="1" ht="33" customHeight="1">
      <c r="A320" s="40"/>
      <c r="B320" s="41"/>
      <c r="C320" s="229" t="s">
        <v>7</v>
      </c>
      <c r="D320" s="229" t="s">
        <v>159</v>
      </c>
      <c r="E320" s="230" t="s">
        <v>343</v>
      </c>
      <c r="F320" s="231" t="s">
        <v>344</v>
      </c>
      <c r="G320" s="232" t="s">
        <v>162</v>
      </c>
      <c r="H320" s="233">
        <v>65.236999999999995</v>
      </c>
      <c r="I320" s="234"/>
      <c r="J320" s="235">
        <f>ROUND(I320*H320,2)</f>
        <v>0</v>
      </c>
      <c r="K320" s="231" t="s">
        <v>163</v>
      </c>
      <c r="L320" s="46"/>
      <c r="M320" s="236" t="s">
        <v>1</v>
      </c>
      <c r="N320" s="237" t="s">
        <v>42</v>
      </c>
      <c r="O320" s="93"/>
      <c r="P320" s="238">
        <f>O320*H320</f>
        <v>0</v>
      </c>
      <c r="Q320" s="238">
        <v>0</v>
      </c>
      <c r="R320" s="238">
        <f>Q320*H320</f>
        <v>0</v>
      </c>
      <c r="S320" s="238">
        <v>2.2000000000000002</v>
      </c>
      <c r="T320" s="239">
        <f>S320*H320</f>
        <v>143.5214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40" t="s">
        <v>164</v>
      </c>
      <c r="AT320" s="240" t="s">
        <v>159</v>
      </c>
      <c r="AU320" s="240" t="s">
        <v>86</v>
      </c>
      <c r="AY320" s="19" t="s">
        <v>157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9" t="s">
        <v>84</v>
      </c>
      <c r="BK320" s="241">
        <f>ROUND(I320*H320,2)</f>
        <v>0</v>
      </c>
      <c r="BL320" s="19" t="s">
        <v>164</v>
      </c>
      <c r="BM320" s="240" t="s">
        <v>345</v>
      </c>
    </row>
    <row r="321" s="2" customFormat="1">
      <c r="A321" s="40"/>
      <c r="B321" s="41"/>
      <c r="C321" s="42"/>
      <c r="D321" s="242" t="s">
        <v>166</v>
      </c>
      <c r="E321" s="42"/>
      <c r="F321" s="243" t="s">
        <v>346</v>
      </c>
      <c r="G321" s="42"/>
      <c r="H321" s="42"/>
      <c r="I321" s="244"/>
      <c r="J321" s="42"/>
      <c r="K321" s="42"/>
      <c r="L321" s="46"/>
      <c r="M321" s="245"/>
      <c r="N321" s="246"/>
      <c r="O321" s="93"/>
      <c r="P321" s="93"/>
      <c r="Q321" s="93"/>
      <c r="R321" s="93"/>
      <c r="S321" s="93"/>
      <c r="T321" s="94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166</v>
      </c>
      <c r="AU321" s="19" t="s">
        <v>86</v>
      </c>
    </row>
    <row r="322" s="13" customFormat="1">
      <c r="A322" s="13"/>
      <c r="B322" s="247"/>
      <c r="C322" s="248"/>
      <c r="D322" s="242" t="s">
        <v>168</v>
      </c>
      <c r="E322" s="249" t="s">
        <v>1</v>
      </c>
      <c r="F322" s="250" t="s">
        <v>347</v>
      </c>
      <c r="G322" s="248"/>
      <c r="H322" s="249" t="s">
        <v>1</v>
      </c>
      <c r="I322" s="251"/>
      <c r="J322" s="248"/>
      <c r="K322" s="248"/>
      <c r="L322" s="252"/>
      <c r="M322" s="253"/>
      <c r="N322" s="254"/>
      <c r="O322" s="254"/>
      <c r="P322" s="254"/>
      <c r="Q322" s="254"/>
      <c r="R322" s="254"/>
      <c r="S322" s="254"/>
      <c r="T322" s="25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6" t="s">
        <v>168</v>
      </c>
      <c r="AU322" s="256" t="s">
        <v>86</v>
      </c>
      <c r="AV322" s="13" t="s">
        <v>84</v>
      </c>
      <c r="AW322" s="13" t="s">
        <v>32</v>
      </c>
      <c r="AX322" s="13" t="s">
        <v>77</v>
      </c>
      <c r="AY322" s="256" t="s">
        <v>157</v>
      </c>
    </row>
    <row r="323" s="13" customFormat="1">
      <c r="A323" s="13"/>
      <c r="B323" s="247"/>
      <c r="C323" s="248"/>
      <c r="D323" s="242" t="s">
        <v>168</v>
      </c>
      <c r="E323" s="249" t="s">
        <v>1</v>
      </c>
      <c r="F323" s="250" t="s">
        <v>348</v>
      </c>
      <c r="G323" s="248"/>
      <c r="H323" s="249" t="s">
        <v>1</v>
      </c>
      <c r="I323" s="251"/>
      <c r="J323" s="248"/>
      <c r="K323" s="248"/>
      <c r="L323" s="252"/>
      <c r="M323" s="253"/>
      <c r="N323" s="254"/>
      <c r="O323" s="254"/>
      <c r="P323" s="254"/>
      <c r="Q323" s="254"/>
      <c r="R323" s="254"/>
      <c r="S323" s="254"/>
      <c r="T323" s="25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6" t="s">
        <v>168</v>
      </c>
      <c r="AU323" s="256" t="s">
        <v>86</v>
      </c>
      <c r="AV323" s="13" t="s">
        <v>84</v>
      </c>
      <c r="AW323" s="13" t="s">
        <v>32</v>
      </c>
      <c r="AX323" s="13" t="s">
        <v>77</v>
      </c>
      <c r="AY323" s="256" t="s">
        <v>157</v>
      </c>
    </row>
    <row r="324" s="14" customFormat="1">
      <c r="A324" s="14"/>
      <c r="B324" s="257"/>
      <c r="C324" s="258"/>
      <c r="D324" s="242" t="s">
        <v>168</v>
      </c>
      <c r="E324" s="259" t="s">
        <v>1</v>
      </c>
      <c r="F324" s="260" t="s">
        <v>349</v>
      </c>
      <c r="G324" s="258"/>
      <c r="H324" s="261">
        <v>7.5629999999999997</v>
      </c>
      <c r="I324" s="262"/>
      <c r="J324" s="258"/>
      <c r="K324" s="258"/>
      <c r="L324" s="263"/>
      <c r="M324" s="264"/>
      <c r="N324" s="265"/>
      <c r="O324" s="265"/>
      <c r="P324" s="265"/>
      <c r="Q324" s="265"/>
      <c r="R324" s="265"/>
      <c r="S324" s="265"/>
      <c r="T324" s="26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7" t="s">
        <v>168</v>
      </c>
      <c r="AU324" s="267" t="s">
        <v>86</v>
      </c>
      <c r="AV324" s="14" t="s">
        <v>86</v>
      </c>
      <c r="AW324" s="14" t="s">
        <v>32</v>
      </c>
      <c r="AX324" s="14" t="s">
        <v>77</v>
      </c>
      <c r="AY324" s="267" t="s">
        <v>157</v>
      </c>
    </row>
    <row r="325" s="13" customFormat="1">
      <c r="A325" s="13"/>
      <c r="B325" s="247"/>
      <c r="C325" s="248"/>
      <c r="D325" s="242" t="s">
        <v>168</v>
      </c>
      <c r="E325" s="249" t="s">
        <v>1</v>
      </c>
      <c r="F325" s="250" t="s">
        <v>350</v>
      </c>
      <c r="G325" s="248"/>
      <c r="H325" s="249" t="s">
        <v>1</v>
      </c>
      <c r="I325" s="251"/>
      <c r="J325" s="248"/>
      <c r="K325" s="248"/>
      <c r="L325" s="252"/>
      <c r="M325" s="253"/>
      <c r="N325" s="254"/>
      <c r="O325" s="254"/>
      <c r="P325" s="254"/>
      <c r="Q325" s="254"/>
      <c r="R325" s="254"/>
      <c r="S325" s="254"/>
      <c r="T325" s="25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6" t="s">
        <v>168</v>
      </c>
      <c r="AU325" s="256" t="s">
        <v>86</v>
      </c>
      <c r="AV325" s="13" t="s">
        <v>84</v>
      </c>
      <c r="AW325" s="13" t="s">
        <v>32</v>
      </c>
      <c r="AX325" s="13" t="s">
        <v>77</v>
      </c>
      <c r="AY325" s="256" t="s">
        <v>157</v>
      </c>
    </row>
    <row r="326" s="14" customFormat="1">
      <c r="A326" s="14"/>
      <c r="B326" s="257"/>
      <c r="C326" s="258"/>
      <c r="D326" s="242" t="s">
        <v>168</v>
      </c>
      <c r="E326" s="259" t="s">
        <v>1</v>
      </c>
      <c r="F326" s="260" t="s">
        <v>351</v>
      </c>
      <c r="G326" s="258"/>
      <c r="H326" s="261">
        <v>26.943000000000001</v>
      </c>
      <c r="I326" s="262"/>
      <c r="J326" s="258"/>
      <c r="K326" s="258"/>
      <c r="L326" s="263"/>
      <c r="M326" s="264"/>
      <c r="N326" s="265"/>
      <c r="O326" s="265"/>
      <c r="P326" s="265"/>
      <c r="Q326" s="265"/>
      <c r="R326" s="265"/>
      <c r="S326" s="265"/>
      <c r="T326" s="26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7" t="s">
        <v>168</v>
      </c>
      <c r="AU326" s="267" t="s">
        <v>86</v>
      </c>
      <c r="AV326" s="14" t="s">
        <v>86</v>
      </c>
      <c r="AW326" s="14" t="s">
        <v>32</v>
      </c>
      <c r="AX326" s="14" t="s">
        <v>77</v>
      </c>
      <c r="AY326" s="267" t="s">
        <v>157</v>
      </c>
    </row>
    <row r="327" s="13" customFormat="1">
      <c r="A327" s="13"/>
      <c r="B327" s="247"/>
      <c r="C327" s="248"/>
      <c r="D327" s="242" t="s">
        <v>168</v>
      </c>
      <c r="E327" s="249" t="s">
        <v>1</v>
      </c>
      <c r="F327" s="250" t="s">
        <v>352</v>
      </c>
      <c r="G327" s="248"/>
      <c r="H327" s="249" t="s">
        <v>1</v>
      </c>
      <c r="I327" s="251"/>
      <c r="J327" s="248"/>
      <c r="K327" s="248"/>
      <c r="L327" s="252"/>
      <c r="M327" s="253"/>
      <c r="N327" s="254"/>
      <c r="O327" s="254"/>
      <c r="P327" s="254"/>
      <c r="Q327" s="254"/>
      <c r="R327" s="254"/>
      <c r="S327" s="254"/>
      <c r="T327" s="25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6" t="s">
        <v>168</v>
      </c>
      <c r="AU327" s="256" t="s">
        <v>86</v>
      </c>
      <c r="AV327" s="13" t="s">
        <v>84</v>
      </c>
      <c r="AW327" s="13" t="s">
        <v>32</v>
      </c>
      <c r="AX327" s="13" t="s">
        <v>77</v>
      </c>
      <c r="AY327" s="256" t="s">
        <v>157</v>
      </c>
    </row>
    <row r="328" s="14" customFormat="1">
      <c r="A328" s="14"/>
      <c r="B328" s="257"/>
      <c r="C328" s="258"/>
      <c r="D328" s="242" t="s">
        <v>168</v>
      </c>
      <c r="E328" s="259" t="s">
        <v>1</v>
      </c>
      <c r="F328" s="260" t="s">
        <v>353</v>
      </c>
      <c r="G328" s="258"/>
      <c r="H328" s="261">
        <v>6.1070000000000002</v>
      </c>
      <c r="I328" s="262"/>
      <c r="J328" s="258"/>
      <c r="K328" s="258"/>
      <c r="L328" s="263"/>
      <c r="M328" s="264"/>
      <c r="N328" s="265"/>
      <c r="O328" s="265"/>
      <c r="P328" s="265"/>
      <c r="Q328" s="265"/>
      <c r="R328" s="265"/>
      <c r="S328" s="265"/>
      <c r="T328" s="26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7" t="s">
        <v>168</v>
      </c>
      <c r="AU328" s="267" t="s">
        <v>86</v>
      </c>
      <c r="AV328" s="14" t="s">
        <v>86</v>
      </c>
      <c r="AW328" s="14" t="s">
        <v>32</v>
      </c>
      <c r="AX328" s="14" t="s">
        <v>77</v>
      </c>
      <c r="AY328" s="267" t="s">
        <v>157</v>
      </c>
    </row>
    <row r="329" s="13" customFormat="1">
      <c r="A329" s="13"/>
      <c r="B329" s="247"/>
      <c r="C329" s="248"/>
      <c r="D329" s="242" t="s">
        <v>168</v>
      </c>
      <c r="E329" s="249" t="s">
        <v>1</v>
      </c>
      <c r="F329" s="250" t="s">
        <v>354</v>
      </c>
      <c r="G329" s="248"/>
      <c r="H329" s="249" t="s">
        <v>1</v>
      </c>
      <c r="I329" s="251"/>
      <c r="J329" s="248"/>
      <c r="K329" s="248"/>
      <c r="L329" s="252"/>
      <c r="M329" s="253"/>
      <c r="N329" s="254"/>
      <c r="O329" s="254"/>
      <c r="P329" s="254"/>
      <c r="Q329" s="254"/>
      <c r="R329" s="254"/>
      <c r="S329" s="254"/>
      <c r="T329" s="25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6" t="s">
        <v>168</v>
      </c>
      <c r="AU329" s="256" t="s">
        <v>86</v>
      </c>
      <c r="AV329" s="13" t="s">
        <v>84</v>
      </c>
      <c r="AW329" s="13" t="s">
        <v>32</v>
      </c>
      <c r="AX329" s="13" t="s">
        <v>77</v>
      </c>
      <c r="AY329" s="256" t="s">
        <v>157</v>
      </c>
    </row>
    <row r="330" s="14" customFormat="1">
      <c r="A330" s="14"/>
      <c r="B330" s="257"/>
      <c r="C330" s="258"/>
      <c r="D330" s="242" t="s">
        <v>168</v>
      </c>
      <c r="E330" s="259" t="s">
        <v>1</v>
      </c>
      <c r="F330" s="260" t="s">
        <v>355</v>
      </c>
      <c r="G330" s="258"/>
      <c r="H330" s="261">
        <v>24.623999999999999</v>
      </c>
      <c r="I330" s="262"/>
      <c r="J330" s="258"/>
      <c r="K330" s="258"/>
      <c r="L330" s="263"/>
      <c r="M330" s="264"/>
      <c r="N330" s="265"/>
      <c r="O330" s="265"/>
      <c r="P330" s="265"/>
      <c r="Q330" s="265"/>
      <c r="R330" s="265"/>
      <c r="S330" s="265"/>
      <c r="T330" s="26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7" t="s">
        <v>168</v>
      </c>
      <c r="AU330" s="267" t="s">
        <v>86</v>
      </c>
      <c r="AV330" s="14" t="s">
        <v>86</v>
      </c>
      <c r="AW330" s="14" t="s">
        <v>32</v>
      </c>
      <c r="AX330" s="14" t="s">
        <v>77</v>
      </c>
      <c r="AY330" s="267" t="s">
        <v>157</v>
      </c>
    </row>
    <row r="331" s="15" customFormat="1">
      <c r="A331" s="15"/>
      <c r="B331" s="268"/>
      <c r="C331" s="269"/>
      <c r="D331" s="242" t="s">
        <v>168</v>
      </c>
      <c r="E331" s="270" t="s">
        <v>1</v>
      </c>
      <c r="F331" s="271" t="s">
        <v>190</v>
      </c>
      <c r="G331" s="269"/>
      <c r="H331" s="272">
        <v>65.236999999999995</v>
      </c>
      <c r="I331" s="273"/>
      <c r="J331" s="269"/>
      <c r="K331" s="269"/>
      <c r="L331" s="274"/>
      <c r="M331" s="275"/>
      <c r="N331" s="276"/>
      <c r="O331" s="276"/>
      <c r="P331" s="276"/>
      <c r="Q331" s="276"/>
      <c r="R331" s="276"/>
      <c r="S331" s="276"/>
      <c r="T331" s="277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8" t="s">
        <v>168</v>
      </c>
      <c r="AU331" s="278" t="s">
        <v>86</v>
      </c>
      <c r="AV331" s="15" t="s">
        <v>164</v>
      </c>
      <c r="AW331" s="15" t="s">
        <v>32</v>
      </c>
      <c r="AX331" s="15" t="s">
        <v>84</v>
      </c>
      <c r="AY331" s="278" t="s">
        <v>157</v>
      </c>
    </row>
    <row r="332" s="2" customFormat="1" ht="37.8" customHeight="1">
      <c r="A332" s="40"/>
      <c r="B332" s="41"/>
      <c r="C332" s="229" t="s">
        <v>356</v>
      </c>
      <c r="D332" s="229" t="s">
        <v>159</v>
      </c>
      <c r="E332" s="230" t="s">
        <v>357</v>
      </c>
      <c r="F332" s="231" t="s">
        <v>358</v>
      </c>
      <c r="G332" s="232" t="s">
        <v>162</v>
      </c>
      <c r="H332" s="233">
        <v>7.9539999999999997</v>
      </c>
      <c r="I332" s="234"/>
      <c r="J332" s="235">
        <f>ROUND(I332*H332,2)</f>
        <v>0</v>
      </c>
      <c r="K332" s="231" t="s">
        <v>163</v>
      </c>
      <c r="L332" s="46"/>
      <c r="M332" s="236" t="s">
        <v>1</v>
      </c>
      <c r="N332" s="237" t="s">
        <v>42</v>
      </c>
      <c r="O332" s="93"/>
      <c r="P332" s="238">
        <f>O332*H332</f>
        <v>0</v>
      </c>
      <c r="Q332" s="238">
        <v>0</v>
      </c>
      <c r="R332" s="238">
        <f>Q332*H332</f>
        <v>0</v>
      </c>
      <c r="S332" s="238">
        <v>2.2000000000000002</v>
      </c>
      <c r="T332" s="239">
        <f>S332*H332</f>
        <v>17.498799999999999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40" t="s">
        <v>164</v>
      </c>
      <c r="AT332" s="240" t="s">
        <v>159</v>
      </c>
      <c r="AU332" s="240" t="s">
        <v>86</v>
      </c>
      <c r="AY332" s="19" t="s">
        <v>157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9" t="s">
        <v>84</v>
      </c>
      <c r="BK332" s="241">
        <f>ROUND(I332*H332,2)</f>
        <v>0</v>
      </c>
      <c r="BL332" s="19" t="s">
        <v>164</v>
      </c>
      <c r="BM332" s="240" t="s">
        <v>359</v>
      </c>
    </row>
    <row r="333" s="2" customFormat="1">
      <c r="A333" s="40"/>
      <c r="B333" s="41"/>
      <c r="C333" s="42"/>
      <c r="D333" s="242" t="s">
        <v>166</v>
      </c>
      <c r="E333" s="42"/>
      <c r="F333" s="243" t="s">
        <v>360</v>
      </c>
      <c r="G333" s="42"/>
      <c r="H333" s="42"/>
      <c r="I333" s="244"/>
      <c r="J333" s="42"/>
      <c r="K333" s="42"/>
      <c r="L333" s="46"/>
      <c r="M333" s="245"/>
      <c r="N333" s="246"/>
      <c r="O333" s="93"/>
      <c r="P333" s="93"/>
      <c r="Q333" s="93"/>
      <c r="R333" s="93"/>
      <c r="S333" s="93"/>
      <c r="T333" s="94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166</v>
      </c>
      <c r="AU333" s="19" t="s">
        <v>86</v>
      </c>
    </row>
    <row r="334" s="13" customFormat="1">
      <c r="A334" s="13"/>
      <c r="B334" s="247"/>
      <c r="C334" s="248"/>
      <c r="D334" s="242" t="s">
        <v>168</v>
      </c>
      <c r="E334" s="249" t="s">
        <v>1</v>
      </c>
      <c r="F334" s="250" t="s">
        <v>361</v>
      </c>
      <c r="G334" s="248"/>
      <c r="H334" s="249" t="s">
        <v>1</v>
      </c>
      <c r="I334" s="251"/>
      <c r="J334" s="248"/>
      <c r="K334" s="248"/>
      <c r="L334" s="252"/>
      <c r="M334" s="253"/>
      <c r="N334" s="254"/>
      <c r="O334" s="254"/>
      <c r="P334" s="254"/>
      <c r="Q334" s="254"/>
      <c r="R334" s="254"/>
      <c r="S334" s="254"/>
      <c r="T334" s="25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6" t="s">
        <v>168</v>
      </c>
      <c r="AU334" s="256" t="s">
        <v>86</v>
      </c>
      <c r="AV334" s="13" t="s">
        <v>84</v>
      </c>
      <c r="AW334" s="13" t="s">
        <v>32</v>
      </c>
      <c r="AX334" s="13" t="s">
        <v>77</v>
      </c>
      <c r="AY334" s="256" t="s">
        <v>157</v>
      </c>
    </row>
    <row r="335" s="14" customFormat="1">
      <c r="A335" s="14"/>
      <c r="B335" s="257"/>
      <c r="C335" s="258"/>
      <c r="D335" s="242" t="s">
        <v>168</v>
      </c>
      <c r="E335" s="259" t="s">
        <v>1</v>
      </c>
      <c r="F335" s="260" t="s">
        <v>170</v>
      </c>
      <c r="G335" s="258"/>
      <c r="H335" s="261">
        <v>7.9539999999999997</v>
      </c>
      <c r="I335" s="262"/>
      <c r="J335" s="258"/>
      <c r="K335" s="258"/>
      <c r="L335" s="263"/>
      <c r="M335" s="264"/>
      <c r="N335" s="265"/>
      <c r="O335" s="265"/>
      <c r="P335" s="265"/>
      <c r="Q335" s="265"/>
      <c r="R335" s="265"/>
      <c r="S335" s="265"/>
      <c r="T335" s="26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7" t="s">
        <v>168</v>
      </c>
      <c r="AU335" s="267" t="s">
        <v>86</v>
      </c>
      <c r="AV335" s="14" t="s">
        <v>86</v>
      </c>
      <c r="AW335" s="14" t="s">
        <v>32</v>
      </c>
      <c r="AX335" s="14" t="s">
        <v>84</v>
      </c>
      <c r="AY335" s="267" t="s">
        <v>157</v>
      </c>
    </row>
    <row r="336" s="2" customFormat="1" ht="33" customHeight="1">
      <c r="A336" s="40"/>
      <c r="B336" s="41"/>
      <c r="C336" s="229" t="s">
        <v>362</v>
      </c>
      <c r="D336" s="229" t="s">
        <v>159</v>
      </c>
      <c r="E336" s="230" t="s">
        <v>363</v>
      </c>
      <c r="F336" s="231" t="s">
        <v>364</v>
      </c>
      <c r="G336" s="232" t="s">
        <v>162</v>
      </c>
      <c r="H336" s="233">
        <v>7.9539999999999997</v>
      </c>
      <c r="I336" s="234"/>
      <c r="J336" s="235">
        <f>ROUND(I336*H336,2)</f>
        <v>0</v>
      </c>
      <c r="K336" s="231" t="s">
        <v>163</v>
      </c>
      <c r="L336" s="46"/>
      <c r="M336" s="236" t="s">
        <v>1</v>
      </c>
      <c r="N336" s="237" t="s">
        <v>42</v>
      </c>
      <c r="O336" s="93"/>
      <c r="P336" s="238">
        <f>O336*H336</f>
        <v>0</v>
      </c>
      <c r="Q336" s="238">
        <v>0</v>
      </c>
      <c r="R336" s="238">
        <f>Q336*H336</f>
        <v>0</v>
      </c>
      <c r="S336" s="238">
        <v>0.029000000000000001</v>
      </c>
      <c r="T336" s="239">
        <f>S336*H336</f>
        <v>0.23066600000000001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40" t="s">
        <v>164</v>
      </c>
      <c r="AT336" s="240" t="s">
        <v>159</v>
      </c>
      <c r="AU336" s="240" t="s">
        <v>86</v>
      </c>
      <c r="AY336" s="19" t="s">
        <v>157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9" t="s">
        <v>84</v>
      </c>
      <c r="BK336" s="241">
        <f>ROUND(I336*H336,2)</f>
        <v>0</v>
      </c>
      <c r="BL336" s="19" t="s">
        <v>164</v>
      </c>
      <c r="BM336" s="240" t="s">
        <v>365</v>
      </c>
    </row>
    <row r="337" s="2" customFormat="1">
      <c r="A337" s="40"/>
      <c r="B337" s="41"/>
      <c r="C337" s="42"/>
      <c r="D337" s="242" t="s">
        <v>166</v>
      </c>
      <c r="E337" s="42"/>
      <c r="F337" s="243" t="s">
        <v>366</v>
      </c>
      <c r="G337" s="42"/>
      <c r="H337" s="42"/>
      <c r="I337" s="244"/>
      <c r="J337" s="42"/>
      <c r="K337" s="42"/>
      <c r="L337" s="46"/>
      <c r="M337" s="245"/>
      <c r="N337" s="246"/>
      <c r="O337" s="93"/>
      <c r="P337" s="93"/>
      <c r="Q337" s="93"/>
      <c r="R337" s="93"/>
      <c r="S337" s="93"/>
      <c r="T337" s="94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166</v>
      </c>
      <c r="AU337" s="19" t="s">
        <v>86</v>
      </c>
    </row>
    <row r="338" s="2" customFormat="1" ht="21.75" customHeight="1">
      <c r="A338" s="40"/>
      <c r="B338" s="41"/>
      <c r="C338" s="229" t="s">
        <v>367</v>
      </c>
      <c r="D338" s="229" t="s">
        <v>159</v>
      </c>
      <c r="E338" s="230" t="s">
        <v>368</v>
      </c>
      <c r="F338" s="231" t="s">
        <v>369</v>
      </c>
      <c r="G338" s="232" t="s">
        <v>181</v>
      </c>
      <c r="H338" s="233">
        <v>94.939999999999998</v>
      </c>
      <c r="I338" s="234"/>
      <c r="J338" s="235">
        <f>ROUND(I338*H338,2)</f>
        <v>0</v>
      </c>
      <c r="K338" s="231" t="s">
        <v>163</v>
      </c>
      <c r="L338" s="46"/>
      <c r="M338" s="236" t="s">
        <v>1</v>
      </c>
      <c r="N338" s="237" t="s">
        <v>42</v>
      </c>
      <c r="O338" s="93"/>
      <c r="P338" s="238">
        <f>O338*H338</f>
        <v>0</v>
      </c>
      <c r="Q338" s="238">
        <v>0</v>
      </c>
      <c r="R338" s="238">
        <f>Q338*H338</f>
        <v>0</v>
      </c>
      <c r="S338" s="238">
        <v>0.075999999999999998</v>
      </c>
      <c r="T338" s="239">
        <f>S338*H338</f>
        <v>7.2154400000000001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40" t="s">
        <v>164</v>
      </c>
      <c r="AT338" s="240" t="s">
        <v>159</v>
      </c>
      <c r="AU338" s="240" t="s">
        <v>86</v>
      </c>
      <c r="AY338" s="19" t="s">
        <v>157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9" t="s">
        <v>84</v>
      </c>
      <c r="BK338" s="241">
        <f>ROUND(I338*H338,2)</f>
        <v>0</v>
      </c>
      <c r="BL338" s="19" t="s">
        <v>164</v>
      </c>
      <c r="BM338" s="240" t="s">
        <v>370</v>
      </c>
    </row>
    <row r="339" s="2" customFormat="1">
      <c r="A339" s="40"/>
      <c r="B339" s="41"/>
      <c r="C339" s="42"/>
      <c r="D339" s="242" t="s">
        <v>166</v>
      </c>
      <c r="E339" s="42"/>
      <c r="F339" s="243" t="s">
        <v>371</v>
      </c>
      <c r="G339" s="42"/>
      <c r="H339" s="42"/>
      <c r="I339" s="244"/>
      <c r="J339" s="42"/>
      <c r="K339" s="42"/>
      <c r="L339" s="46"/>
      <c r="M339" s="245"/>
      <c r="N339" s="246"/>
      <c r="O339" s="93"/>
      <c r="P339" s="93"/>
      <c r="Q339" s="93"/>
      <c r="R339" s="93"/>
      <c r="S339" s="93"/>
      <c r="T339" s="94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166</v>
      </c>
      <c r="AU339" s="19" t="s">
        <v>86</v>
      </c>
    </row>
    <row r="340" s="14" customFormat="1">
      <c r="A340" s="14"/>
      <c r="B340" s="257"/>
      <c r="C340" s="258"/>
      <c r="D340" s="242" t="s">
        <v>168</v>
      </c>
      <c r="E340" s="259" t="s">
        <v>1</v>
      </c>
      <c r="F340" s="260" t="s">
        <v>372</v>
      </c>
      <c r="G340" s="258"/>
      <c r="H340" s="261">
        <v>94.939999999999998</v>
      </c>
      <c r="I340" s="262"/>
      <c r="J340" s="258"/>
      <c r="K340" s="258"/>
      <c r="L340" s="263"/>
      <c r="M340" s="264"/>
      <c r="N340" s="265"/>
      <c r="O340" s="265"/>
      <c r="P340" s="265"/>
      <c r="Q340" s="265"/>
      <c r="R340" s="265"/>
      <c r="S340" s="265"/>
      <c r="T340" s="26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7" t="s">
        <v>168</v>
      </c>
      <c r="AU340" s="267" t="s">
        <v>86</v>
      </c>
      <c r="AV340" s="14" t="s">
        <v>86</v>
      </c>
      <c r="AW340" s="14" t="s">
        <v>32</v>
      </c>
      <c r="AX340" s="14" t="s">
        <v>84</v>
      </c>
      <c r="AY340" s="267" t="s">
        <v>157</v>
      </c>
    </row>
    <row r="341" s="2" customFormat="1" ht="24.15" customHeight="1">
      <c r="A341" s="40"/>
      <c r="B341" s="41"/>
      <c r="C341" s="229" t="s">
        <v>373</v>
      </c>
      <c r="D341" s="229" t="s">
        <v>159</v>
      </c>
      <c r="E341" s="230" t="s">
        <v>374</v>
      </c>
      <c r="F341" s="231" t="s">
        <v>375</v>
      </c>
      <c r="G341" s="232" t="s">
        <v>181</v>
      </c>
      <c r="H341" s="233">
        <v>8.4000000000000004</v>
      </c>
      <c r="I341" s="234"/>
      <c r="J341" s="235">
        <f>ROUND(I341*H341,2)</f>
        <v>0</v>
      </c>
      <c r="K341" s="231" t="s">
        <v>163</v>
      </c>
      <c r="L341" s="46"/>
      <c r="M341" s="236" t="s">
        <v>1</v>
      </c>
      <c r="N341" s="237" t="s">
        <v>42</v>
      </c>
      <c r="O341" s="93"/>
      <c r="P341" s="238">
        <f>O341*H341</f>
        <v>0</v>
      </c>
      <c r="Q341" s="238">
        <v>0</v>
      </c>
      <c r="R341" s="238">
        <f>Q341*H341</f>
        <v>0</v>
      </c>
      <c r="S341" s="238">
        <v>0.072999999999999995</v>
      </c>
      <c r="T341" s="239">
        <f>S341*H341</f>
        <v>0.61319999999999997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40" t="s">
        <v>164</v>
      </c>
      <c r="AT341" s="240" t="s">
        <v>159</v>
      </c>
      <c r="AU341" s="240" t="s">
        <v>86</v>
      </c>
      <c r="AY341" s="19" t="s">
        <v>157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9" t="s">
        <v>84</v>
      </c>
      <c r="BK341" s="241">
        <f>ROUND(I341*H341,2)</f>
        <v>0</v>
      </c>
      <c r="BL341" s="19" t="s">
        <v>164</v>
      </c>
      <c r="BM341" s="240" t="s">
        <v>376</v>
      </c>
    </row>
    <row r="342" s="2" customFormat="1">
      <c r="A342" s="40"/>
      <c r="B342" s="41"/>
      <c r="C342" s="42"/>
      <c r="D342" s="242" t="s">
        <v>166</v>
      </c>
      <c r="E342" s="42"/>
      <c r="F342" s="243" t="s">
        <v>377</v>
      </c>
      <c r="G342" s="42"/>
      <c r="H342" s="42"/>
      <c r="I342" s="244"/>
      <c r="J342" s="42"/>
      <c r="K342" s="42"/>
      <c r="L342" s="46"/>
      <c r="M342" s="245"/>
      <c r="N342" s="246"/>
      <c r="O342" s="93"/>
      <c r="P342" s="93"/>
      <c r="Q342" s="93"/>
      <c r="R342" s="93"/>
      <c r="S342" s="93"/>
      <c r="T342" s="94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166</v>
      </c>
      <c r="AU342" s="19" t="s">
        <v>86</v>
      </c>
    </row>
    <row r="343" s="14" customFormat="1">
      <c r="A343" s="14"/>
      <c r="B343" s="257"/>
      <c r="C343" s="258"/>
      <c r="D343" s="242" t="s">
        <v>168</v>
      </c>
      <c r="E343" s="259" t="s">
        <v>1</v>
      </c>
      <c r="F343" s="260" t="s">
        <v>378</v>
      </c>
      <c r="G343" s="258"/>
      <c r="H343" s="261">
        <v>8.4000000000000004</v>
      </c>
      <c r="I343" s="262"/>
      <c r="J343" s="258"/>
      <c r="K343" s="258"/>
      <c r="L343" s="263"/>
      <c r="M343" s="264"/>
      <c r="N343" s="265"/>
      <c r="O343" s="265"/>
      <c r="P343" s="265"/>
      <c r="Q343" s="265"/>
      <c r="R343" s="265"/>
      <c r="S343" s="265"/>
      <c r="T343" s="26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7" t="s">
        <v>168</v>
      </c>
      <c r="AU343" s="267" t="s">
        <v>86</v>
      </c>
      <c r="AV343" s="14" t="s">
        <v>86</v>
      </c>
      <c r="AW343" s="14" t="s">
        <v>32</v>
      </c>
      <c r="AX343" s="14" t="s">
        <v>84</v>
      </c>
      <c r="AY343" s="267" t="s">
        <v>157</v>
      </c>
    </row>
    <row r="344" s="2" customFormat="1" ht="24.15" customHeight="1">
      <c r="A344" s="40"/>
      <c r="B344" s="41"/>
      <c r="C344" s="229" t="s">
        <v>379</v>
      </c>
      <c r="D344" s="229" t="s">
        <v>159</v>
      </c>
      <c r="E344" s="230" t="s">
        <v>380</v>
      </c>
      <c r="F344" s="231" t="s">
        <v>381</v>
      </c>
      <c r="G344" s="232" t="s">
        <v>181</v>
      </c>
      <c r="H344" s="233">
        <v>61.439999999999998</v>
      </c>
      <c r="I344" s="234"/>
      <c r="J344" s="235">
        <f>ROUND(I344*H344,2)</f>
        <v>0</v>
      </c>
      <c r="K344" s="231" t="s">
        <v>163</v>
      </c>
      <c r="L344" s="46"/>
      <c r="M344" s="236" t="s">
        <v>1</v>
      </c>
      <c r="N344" s="237" t="s">
        <v>42</v>
      </c>
      <c r="O344" s="93"/>
      <c r="P344" s="238">
        <f>O344*H344</f>
        <v>0</v>
      </c>
      <c r="Q344" s="238">
        <v>0</v>
      </c>
      <c r="R344" s="238">
        <f>Q344*H344</f>
        <v>0</v>
      </c>
      <c r="S344" s="238">
        <v>0.050999999999999997</v>
      </c>
      <c r="T344" s="239">
        <f>S344*H344</f>
        <v>3.1334399999999998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40" t="s">
        <v>164</v>
      </c>
      <c r="AT344" s="240" t="s">
        <v>159</v>
      </c>
      <c r="AU344" s="240" t="s">
        <v>86</v>
      </c>
      <c r="AY344" s="19" t="s">
        <v>157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9" t="s">
        <v>84</v>
      </c>
      <c r="BK344" s="241">
        <f>ROUND(I344*H344,2)</f>
        <v>0</v>
      </c>
      <c r="BL344" s="19" t="s">
        <v>164</v>
      </c>
      <c r="BM344" s="240" t="s">
        <v>382</v>
      </c>
    </row>
    <row r="345" s="2" customFormat="1">
      <c r="A345" s="40"/>
      <c r="B345" s="41"/>
      <c r="C345" s="42"/>
      <c r="D345" s="242" t="s">
        <v>166</v>
      </c>
      <c r="E345" s="42"/>
      <c r="F345" s="243" t="s">
        <v>383</v>
      </c>
      <c r="G345" s="42"/>
      <c r="H345" s="42"/>
      <c r="I345" s="244"/>
      <c r="J345" s="42"/>
      <c r="K345" s="42"/>
      <c r="L345" s="46"/>
      <c r="M345" s="245"/>
      <c r="N345" s="246"/>
      <c r="O345" s="93"/>
      <c r="P345" s="93"/>
      <c r="Q345" s="93"/>
      <c r="R345" s="93"/>
      <c r="S345" s="93"/>
      <c r="T345" s="94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166</v>
      </c>
      <c r="AU345" s="19" t="s">
        <v>86</v>
      </c>
    </row>
    <row r="346" s="14" customFormat="1">
      <c r="A346" s="14"/>
      <c r="B346" s="257"/>
      <c r="C346" s="258"/>
      <c r="D346" s="242" t="s">
        <v>168</v>
      </c>
      <c r="E346" s="259" t="s">
        <v>1</v>
      </c>
      <c r="F346" s="260" t="s">
        <v>384</v>
      </c>
      <c r="G346" s="258"/>
      <c r="H346" s="261">
        <v>48</v>
      </c>
      <c r="I346" s="262"/>
      <c r="J346" s="258"/>
      <c r="K346" s="258"/>
      <c r="L346" s="263"/>
      <c r="M346" s="264"/>
      <c r="N346" s="265"/>
      <c r="O346" s="265"/>
      <c r="P346" s="265"/>
      <c r="Q346" s="265"/>
      <c r="R346" s="265"/>
      <c r="S346" s="265"/>
      <c r="T346" s="26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7" t="s">
        <v>168</v>
      </c>
      <c r="AU346" s="267" t="s">
        <v>86</v>
      </c>
      <c r="AV346" s="14" t="s">
        <v>86</v>
      </c>
      <c r="AW346" s="14" t="s">
        <v>32</v>
      </c>
      <c r="AX346" s="14" t="s">
        <v>77</v>
      </c>
      <c r="AY346" s="267" t="s">
        <v>157</v>
      </c>
    </row>
    <row r="347" s="14" customFormat="1">
      <c r="A347" s="14"/>
      <c r="B347" s="257"/>
      <c r="C347" s="258"/>
      <c r="D347" s="242" t="s">
        <v>168</v>
      </c>
      <c r="E347" s="259" t="s">
        <v>1</v>
      </c>
      <c r="F347" s="260" t="s">
        <v>385</v>
      </c>
      <c r="G347" s="258"/>
      <c r="H347" s="261">
        <v>13.44</v>
      </c>
      <c r="I347" s="262"/>
      <c r="J347" s="258"/>
      <c r="K347" s="258"/>
      <c r="L347" s="263"/>
      <c r="M347" s="264"/>
      <c r="N347" s="265"/>
      <c r="O347" s="265"/>
      <c r="P347" s="265"/>
      <c r="Q347" s="265"/>
      <c r="R347" s="265"/>
      <c r="S347" s="265"/>
      <c r="T347" s="26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7" t="s">
        <v>168</v>
      </c>
      <c r="AU347" s="267" t="s">
        <v>86</v>
      </c>
      <c r="AV347" s="14" t="s">
        <v>86</v>
      </c>
      <c r="AW347" s="14" t="s">
        <v>32</v>
      </c>
      <c r="AX347" s="14" t="s">
        <v>77</v>
      </c>
      <c r="AY347" s="267" t="s">
        <v>157</v>
      </c>
    </row>
    <row r="348" s="15" customFormat="1">
      <c r="A348" s="15"/>
      <c r="B348" s="268"/>
      <c r="C348" s="269"/>
      <c r="D348" s="242" t="s">
        <v>168</v>
      </c>
      <c r="E348" s="270" t="s">
        <v>1</v>
      </c>
      <c r="F348" s="271" t="s">
        <v>190</v>
      </c>
      <c r="G348" s="269"/>
      <c r="H348" s="272">
        <v>61.439999999999998</v>
      </c>
      <c r="I348" s="273"/>
      <c r="J348" s="269"/>
      <c r="K348" s="269"/>
      <c r="L348" s="274"/>
      <c r="M348" s="275"/>
      <c r="N348" s="276"/>
      <c r="O348" s="276"/>
      <c r="P348" s="276"/>
      <c r="Q348" s="276"/>
      <c r="R348" s="276"/>
      <c r="S348" s="276"/>
      <c r="T348" s="277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8" t="s">
        <v>168</v>
      </c>
      <c r="AU348" s="278" t="s">
        <v>86</v>
      </c>
      <c r="AV348" s="15" t="s">
        <v>164</v>
      </c>
      <c r="AW348" s="15" t="s">
        <v>32</v>
      </c>
      <c r="AX348" s="15" t="s">
        <v>84</v>
      </c>
      <c r="AY348" s="278" t="s">
        <v>157</v>
      </c>
    </row>
    <row r="349" s="2" customFormat="1" ht="21.75" customHeight="1">
      <c r="A349" s="40"/>
      <c r="B349" s="41"/>
      <c r="C349" s="229" t="s">
        <v>386</v>
      </c>
      <c r="D349" s="229" t="s">
        <v>159</v>
      </c>
      <c r="E349" s="230" t="s">
        <v>387</v>
      </c>
      <c r="F349" s="231" t="s">
        <v>388</v>
      </c>
      <c r="G349" s="232" t="s">
        <v>181</v>
      </c>
      <c r="H349" s="233">
        <v>14.08</v>
      </c>
      <c r="I349" s="234"/>
      <c r="J349" s="235">
        <f>ROUND(I349*H349,2)</f>
        <v>0</v>
      </c>
      <c r="K349" s="231" t="s">
        <v>163</v>
      </c>
      <c r="L349" s="46"/>
      <c r="M349" s="236" t="s">
        <v>1</v>
      </c>
      <c r="N349" s="237" t="s">
        <v>42</v>
      </c>
      <c r="O349" s="93"/>
      <c r="P349" s="238">
        <f>O349*H349</f>
        <v>0</v>
      </c>
      <c r="Q349" s="238">
        <v>0</v>
      </c>
      <c r="R349" s="238">
        <f>Q349*H349</f>
        <v>0</v>
      </c>
      <c r="S349" s="238">
        <v>0.062</v>
      </c>
      <c r="T349" s="239">
        <f>S349*H349</f>
        <v>0.87295999999999996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40" t="s">
        <v>164</v>
      </c>
      <c r="AT349" s="240" t="s">
        <v>159</v>
      </c>
      <c r="AU349" s="240" t="s">
        <v>86</v>
      </c>
      <c r="AY349" s="19" t="s">
        <v>157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9" t="s">
        <v>84</v>
      </c>
      <c r="BK349" s="241">
        <f>ROUND(I349*H349,2)</f>
        <v>0</v>
      </c>
      <c r="BL349" s="19" t="s">
        <v>164</v>
      </c>
      <c r="BM349" s="240" t="s">
        <v>389</v>
      </c>
    </row>
    <row r="350" s="2" customFormat="1">
      <c r="A350" s="40"/>
      <c r="B350" s="41"/>
      <c r="C350" s="42"/>
      <c r="D350" s="242" t="s">
        <v>166</v>
      </c>
      <c r="E350" s="42"/>
      <c r="F350" s="243" t="s">
        <v>390</v>
      </c>
      <c r="G350" s="42"/>
      <c r="H350" s="42"/>
      <c r="I350" s="244"/>
      <c r="J350" s="42"/>
      <c r="K350" s="42"/>
      <c r="L350" s="46"/>
      <c r="M350" s="245"/>
      <c r="N350" s="246"/>
      <c r="O350" s="93"/>
      <c r="P350" s="93"/>
      <c r="Q350" s="93"/>
      <c r="R350" s="93"/>
      <c r="S350" s="93"/>
      <c r="T350" s="94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166</v>
      </c>
      <c r="AU350" s="19" t="s">
        <v>86</v>
      </c>
    </row>
    <row r="351" s="14" customFormat="1">
      <c r="A351" s="14"/>
      <c r="B351" s="257"/>
      <c r="C351" s="258"/>
      <c r="D351" s="242" t="s">
        <v>168</v>
      </c>
      <c r="E351" s="259" t="s">
        <v>1</v>
      </c>
      <c r="F351" s="260" t="s">
        <v>391</v>
      </c>
      <c r="G351" s="258"/>
      <c r="H351" s="261">
        <v>14.08</v>
      </c>
      <c r="I351" s="262"/>
      <c r="J351" s="258"/>
      <c r="K351" s="258"/>
      <c r="L351" s="263"/>
      <c r="M351" s="264"/>
      <c r="N351" s="265"/>
      <c r="O351" s="265"/>
      <c r="P351" s="265"/>
      <c r="Q351" s="265"/>
      <c r="R351" s="265"/>
      <c r="S351" s="265"/>
      <c r="T351" s="26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7" t="s">
        <v>168</v>
      </c>
      <c r="AU351" s="267" t="s">
        <v>86</v>
      </c>
      <c r="AV351" s="14" t="s">
        <v>86</v>
      </c>
      <c r="AW351" s="14" t="s">
        <v>32</v>
      </c>
      <c r="AX351" s="14" t="s">
        <v>84</v>
      </c>
      <c r="AY351" s="267" t="s">
        <v>157</v>
      </c>
    </row>
    <row r="352" s="2" customFormat="1" ht="24.15" customHeight="1">
      <c r="A352" s="40"/>
      <c r="B352" s="41"/>
      <c r="C352" s="229" t="s">
        <v>392</v>
      </c>
      <c r="D352" s="229" t="s">
        <v>159</v>
      </c>
      <c r="E352" s="230" t="s">
        <v>393</v>
      </c>
      <c r="F352" s="231" t="s">
        <v>394</v>
      </c>
      <c r="G352" s="232" t="s">
        <v>395</v>
      </c>
      <c r="H352" s="233">
        <v>76.799999999999997</v>
      </c>
      <c r="I352" s="234"/>
      <c r="J352" s="235">
        <f>ROUND(I352*H352,2)</f>
        <v>0</v>
      </c>
      <c r="K352" s="231" t="s">
        <v>163</v>
      </c>
      <c r="L352" s="46"/>
      <c r="M352" s="236" t="s">
        <v>1</v>
      </c>
      <c r="N352" s="237" t="s">
        <v>42</v>
      </c>
      <c r="O352" s="93"/>
      <c r="P352" s="238">
        <f>O352*H352</f>
        <v>0</v>
      </c>
      <c r="Q352" s="238">
        <v>8.0000000000000007E-05</v>
      </c>
      <c r="R352" s="238">
        <f>Q352*H352</f>
        <v>0.0061440000000000002</v>
      </c>
      <c r="S352" s="238">
        <v>0</v>
      </c>
      <c r="T352" s="239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40" t="s">
        <v>164</v>
      </c>
      <c r="AT352" s="240" t="s">
        <v>159</v>
      </c>
      <c r="AU352" s="240" t="s">
        <v>86</v>
      </c>
      <c r="AY352" s="19" t="s">
        <v>157</v>
      </c>
      <c r="BE352" s="241">
        <f>IF(N352="základní",J352,0)</f>
        <v>0</v>
      </c>
      <c r="BF352" s="241">
        <f>IF(N352="snížená",J352,0)</f>
        <v>0</v>
      </c>
      <c r="BG352" s="241">
        <f>IF(N352="zákl. přenesená",J352,0)</f>
        <v>0</v>
      </c>
      <c r="BH352" s="241">
        <f>IF(N352="sníž. přenesená",J352,0)</f>
        <v>0</v>
      </c>
      <c r="BI352" s="241">
        <f>IF(N352="nulová",J352,0)</f>
        <v>0</v>
      </c>
      <c r="BJ352" s="19" t="s">
        <v>84</v>
      </c>
      <c r="BK352" s="241">
        <f>ROUND(I352*H352,2)</f>
        <v>0</v>
      </c>
      <c r="BL352" s="19" t="s">
        <v>164</v>
      </c>
      <c r="BM352" s="240" t="s">
        <v>396</v>
      </c>
    </row>
    <row r="353" s="2" customFormat="1">
      <c r="A353" s="40"/>
      <c r="B353" s="41"/>
      <c r="C353" s="42"/>
      <c r="D353" s="242" t="s">
        <v>166</v>
      </c>
      <c r="E353" s="42"/>
      <c r="F353" s="243" t="s">
        <v>397</v>
      </c>
      <c r="G353" s="42"/>
      <c r="H353" s="42"/>
      <c r="I353" s="244"/>
      <c r="J353" s="42"/>
      <c r="K353" s="42"/>
      <c r="L353" s="46"/>
      <c r="M353" s="245"/>
      <c r="N353" s="246"/>
      <c r="O353" s="93"/>
      <c r="P353" s="93"/>
      <c r="Q353" s="93"/>
      <c r="R353" s="93"/>
      <c r="S353" s="93"/>
      <c r="T353" s="94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166</v>
      </c>
      <c r="AU353" s="19" t="s">
        <v>86</v>
      </c>
    </row>
    <row r="354" s="2" customFormat="1">
      <c r="A354" s="40"/>
      <c r="B354" s="41"/>
      <c r="C354" s="42"/>
      <c r="D354" s="242" t="s">
        <v>207</v>
      </c>
      <c r="E354" s="42"/>
      <c r="F354" s="289" t="s">
        <v>398</v>
      </c>
      <c r="G354" s="42"/>
      <c r="H354" s="42"/>
      <c r="I354" s="244"/>
      <c r="J354" s="42"/>
      <c r="K354" s="42"/>
      <c r="L354" s="46"/>
      <c r="M354" s="245"/>
      <c r="N354" s="246"/>
      <c r="O354" s="93"/>
      <c r="P354" s="93"/>
      <c r="Q354" s="93"/>
      <c r="R354" s="93"/>
      <c r="S354" s="93"/>
      <c r="T354" s="94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207</v>
      </c>
      <c r="AU354" s="19" t="s">
        <v>86</v>
      </c>
    </row>
    <row r="355" s="13" customFormat="1">
      <c r="A355" s="13"/>
      <c r="B355" s="247"/>
      <c r="C355" s="248"/>
      <c r="D355" s="242" t="s">
        <v>168</v>
      </c>
      <c r="E355" s="249" t="s">
        <v>1</v>
      </c>
      <c r="F355" s="250" t="s">
        <v>399</v>
      </c>
      <c r="G355" s="248"/>
      <c r="H355" s="249" t="s">
        <v>1</v>
      </c>
      <c r="I355" s="251"/>
      <c r="J355" s="248"/>
      <c r="K355" s="248"/>
      <c r="L355" s="252"/>
      <c r="M355" s="253"/>
      <c r="N355" s="254"/>
      <c r="O355" s="254"/>
      <c r="P355" s="254"/>
      <c r="Q355" s="254"/>
      <c r="R355" s="254"/>
      <c r="S355" s="254"/>
      <c r="T355" s="25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6" t="s">
        <v>168</v>
      </c>
      <c r="AU355" s="256" t="s">
        <v>86</v>
      </c>
      <c r="AV355" s="13" t="s">
        <v>84</v>
      </c>
      <c r="AW355" s="13" t="s">
        <v>32</v>
      </c>
      <c r="AX355" s="13" t="s">
        <v>77</v>
      </c>
      <c r="AY355" s="256" t="s">
        <v>157</v>
      </c>
    </row>
    <row r="356" s="13" customFormat="1">
      <c r="A356" s="13"/>
      <c r="B356" s="247"/>
      <c r="C356" s="248"/>
      <c r="D356" s="242" t="s">
        <v>168</v>
      </c>
      <c r="E356" s="249" t="s">
        <v>1</v>
      </c>
      <c r="F356" s="250" t="s">
        <v>196</v>
      </c>
      <c r="G356" s="248"/>
      <c r="H356" s="249" t="s">
        <v>1</v>
      </c>
      <c r="I356" s="251"/>
      <c r="J356" s="248"/>
      <c r="K356" s="248"/>
      <c r="L356" s="252"/>
      <c r="M356" s="253"/>
      <c r="N356" s="254"/>
      <c r="O356" s="254"/>
      <c r="P356" s="254"/>
      <c r="Q356" s="254"/>
      <c r="R356" s="254"/>
      <c r="S356" s="254"/>
      <c r="T356" s="25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6" t="s">
        <v>168</v>
      </c>
      <c r="AU356" s="256" t="s">
        <v>86</v>
      </c>
      <c r="AV356" s="13" t="s">
        <v>84</v>
      </c>
      <c r="AW356" s="13" t="s">
        <v>32</v>
      </c>
      <c r="AX356" s="13" t="s">
        <v>77</v>
      </c>
      <c r="AY356" s="256" t="s">
        <v>157</v>
      </c>
    </row>
    <row r="357" s="14" customFormat="1">
      <c r="A357" s="14"/>
      <c r="B357" s="257"/>
      <c r="C357" s="258"/>
      <c r="D357" s="242" t="s">
        <v>168</v>
      </c>
      <c r="E357" s="259" t="s">
        <v>1</v>
      </c>
      <c r="F357" s="260" t="s">
        <v>400</v>
      </c>
      <c r="G357" s="258"/>
      <c r="H357" s="261">
        <v>25.600000000000001</v>
      </c>
      <c r="I357" s="262"/>
      <c r="J357" s="258"/>
      <c r="K357" s="258"/>
      <c r="L357" s="263"/>
      <c r="M357" s="264"/>
      <c r="N357" s="265"/>
      <c r="O357" s="265"/>
      <c r="P357" s="265"/>
      <c r="Q357" s="265"/>
      <c r="R357" s="265"/>
      <c r="S357" s="265"/>
      <c r="T357" s="26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7" t="s">
        <v>168</v>
      </c>
      <c r="AU357" s="267" t="s">
        <v>86</v>
      </c>
      <c r="AV357" s="14" t="s">
        <v>86</v>
      </c>
      <c r="AW357" s="14" t="s">
        <v>32</v>
      </c>
      <c r="AX357" s="14" t="s">
        <v>77</v>
      </c>
      <c r="AY357" s="267" t="s">
        <v>157</v>
      </c>
    </row>
    <row r="358" s="13" customFormat="1">
      <c r="A358" s="13"/>
      <c r="B358" s="247"/>
      <c r="C358" s="248"/>
      <c r="D358" s="242" t="s">
        <v>168</v>
      </c>
      <c r="E358" s="249" t="s">
        <v>1</v>
      </c>
      <c r="F358" s="250" t="s">
        <v>198</v>
      </c>
      <c r="G358" s="248"/>
      <c r="H358" s="249" t="s">
        <v>1</v>
      </c>
      <c r="I358" s="251"/>
      <c r="J358" s="248"/>
      <c r="K358" s="248"/>
      <c r="L358" s="252"/>
      <c r="M358" s="253"/>
      <c r="N358" s="254"/>
      <c r="O358" s="254"/>
      <c r="P358" s="254"/>
      <c r="Q358" s="254"/>
      <c r="R358" s="254"/>
      <c r="S358" s="254"/>
      <c r="T358" s="25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6" t="s">
        <v>168</v>
      </c>
      <c r="AU358" s="256" t="s">
        <v>86</v>
      </c>
      <c r="AV358" s="13" t="s">
        <v>84</v>
      </c>
      <c r="AW358" s="13" t="s">
        <v>32</v>
      </c>
      <c r="AX358" s="13" t="s">
        <v>77</v>
      </c>
      <c r="AY358" s="256" t="s">
        <v>157</v>
      </c>
    </row>
    <row r="359" s="14" customFormat="1">
      <c r="A359" s="14"/>
      <c r="B359" s="257"/>
      <c r="C359" s="258"/>
      <c r="D359" s="242" t="s">
        <v>168</v>
      </c>
      <c r="E359" s="259" t="s">
        <v>1</v>
      </c>
      <c r="F359" s="260" t="s">
        <v>401</v>
      </c>
      <c r="G359" s="258"/>
      <c r="H359" s="261">
        <v>51.200000000000003</v>
      </c>
      <c r="I359" s="262"/>
      <c r="J359" s="258"/>
      <c r="K359" s="258"/>
      <c r="L359" s="263"/>
      <c r="M359" s="264"/>
      <c r="N359" s="265"/>
      <c r="O359" s="265"/>
      <c r="P359" s="265"/>
      <c r="Q359" s="265"/>
      <c r="R359" s="265"/>
      <c r="S359" s="265"/>
      <c r="T359" s="26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7" t="s">
        <v>168</v>
      </c>
      <c r="AU359" s="267" t="s">
        <v>86</v>
      </c>
      <c r="AV359" s="14" t="s">
        <v>86</v>
      </c>
      <c r="AW359" s="14" t="s">
        <v>32</v>
      </c>
      <c r="AX359" s="14" t="s">
        <v>77</v>
      </c>
      <c r="AY359" s="267" t="s">
        <v>157</v>
      </c>
    </row>
    <row r="360" s="15" customFormat="1">
      <c r="A360" s="15"/>
      <c r="B360" s="268"/>
      <c r="C360" s="269"/>
      <c r="D360" s="242" t="s">
        <v>168</v>
      </c>
      <c r="E360" s="270" t="s">
        <v>1</v>
      </c>
      <c r="F360" s="271" t="s">
        <v>190</v>
      </c>
      <c r="G360" s="269"/>
      <c r="H360" s="272">
        <v>76.799999999999997</v>
      </c>
      <c r="I360" s="273"/>
      <c r="J360" s="269"/>
      <c r="K360" s="269"/>
      <c r="L360" s="274"/>
      <c r="M360" s="275"/>
      <c r="N360" s="276"/>
      <c r="O360" s="276"/>
      <c r="P360" s="276"/>
      <c r="Q360" s="276"/>
      <c r="R360" s="276"/>
      <c r="S360" s="276"/>
      <c r="T360" s="277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8" t="s">
        <v>168</v>
      </c>
      <c r="AU360" s="278" t="s">
        <v>86</v>
      </c>
      <c r="AV360" s="15" t="s">
        <v>164</v>
      </c>
      <c r="AW360" s="15" t="s">
        <v>32</v>
      </c>
      <c r="AX360" s="15" t="s">
        <v>84</v>
      </c>
      <c r="AY360" s="278" t="s">
        <v>157</v>
      </c>
    </row>
    <row r="361" s="2" customFormat="1" ht="24.15" customHeight="1">
      <c r="A361" s="40"/>
      <c r="B361" s="41"/>
      <c r="C361" s="229" t="s">
        <v>402</v>
      </c>
      <c r="D361" s="229" t="s">
        <v>159</v>
      </c>
      <c r="E361" s="230" t="s">
        <v>403</v>
      </c>
      <c r="F361" s="231" t="s">
        <v>404</v>
      </c>
      <c r="G361" s="232" t="s">
        <v>162</v>
      </c>
      <c r="H361" s="233">
        <v>2.8799999999999999</v>
      </c>
      <c r="I361" s="234"/>
      <c r="J361" s="235">
        <f>ROUND(I361*H361,2)</f>
        <v>0</v>
      </c>
      <c r="K361" s="231" t="s">
        <v>163</v>
      </c>
      <c r="L361" s="46"/>
      <c r="M361" s="236" t="s">
        <v>1</v>
      </c>
      <c r="N361" s="237" t="s">
        <v>42</v>
      </c>
      <c r="O361" s="93"/>
      <c r="P361" s="238">
        <f>O361*H361</f>
        <v>0</v>
      </c>
      <c r="Q361" s="238">
        <v>0</v>
      </c>
      <c r="R361" s="238">
        <f>Q361*H361</f>
        <v>0</v>
      </c>
      <c r="S361" s="238">
        <v>1.6000000000000001</v>
      </c>
      <c r="T361" s="239">
        <f>S361*H361</f>
        <v>4.6079999999999997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40" t="s">
        <v>164</v>
      </c>
      <c r="AT361" s="240" t="s">
        <v>159</v>
      </c>
      <c r="AU361" s="240" t="s">
        <v>86</v>
      </c>
      <c r="AY361" s="19" t="s">
        <v>157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9" t="s">
        <v>84</v>
      </c>
      <c r="BK361" s="241">
        <f>ROUND(I361*H361,2)</f>
        <v>0</v>
      </c>
      <c r="BL361" s="19" t="s">
        <v>164</v>
      </c>
      <c r="BM361" s="240" t="s">
        <v>405</v>
      </c>
    </row>
    <row r="362" s="2" customFormat="1">
      <c r="A362" s="40"/>
      <c r="B362" s="41"/>
      <c r="C362" s="42"/>
      <c r="D362" s="242" t="s">
        <v>166</v>
      </c>
      <c r="E362" s="42"/>
      <c r="F362" s="243" t="s">
        <v>406</v>
      </c>
      <c r="G362" s="42"/>
      <c r="H362" s="42"/>
      <c r="I362" s="244"/>
      <c r="J362" s="42"/>
      <c r="K362" s="42"/>
      <c r="L362" s="46"/>
      <c r="M362" s="245"/>
      <c r="N362" s="246"/>
      <c r="O362" s="93"/>
      <c r="P362" s="93"/>
      <c r="Q362" s="93"/>
      <c r="R362" s="93"/>
      <c r="S362" s="93"/>
      <c r="T362" s="94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166</v>
      </c>
      <c r="AU362" s="19" t="s">
        <v>86</v>
      </c>
    </row>
    <row r="363" s="2" customFormat="1">
      <c r="A363" s="40"/>
      <c r="B363" s="41"/>
      <c r="C363" s="42"/>
      <c r="D363" s="242" t="s">
        <v>207</v>
      </c>
      <c r="E363" s="42"/>
      <c r="F363" s="289" t="s">
        <v>398</v>
      </c>
      <c r="G363" s="42"/>
      <c r="H363" s="42"/>
      <c r="I363" s="244"/>
      <c r="J363" s="42"/>
      <c r="K363" s="42"/>
      <c r="L363" s="46"/>
      <c r="M363" s="245"/>
      <c r="N363" s="246"/>
      <c r="O363" s="93"/>
      <c r="P363" s="93"/>
      <c r="Q363" s="93"/>
      <c r="R363" s="93"/>
      <c r="S363" s="93"/>
      <c r="T363" s="94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207</v>
      </c>
      <c r="AU363" s="19" t="s">
        <v>86</v>
      </c>
    </row>
    <row r="364" s="13" customFormat="1">
      <c r="A364" s="13"/>
      <c r="B364" s="247"/>
      <c r="C364" s="248"/>
      <c r="D364" s="242" t="s">
        <v>168</v>
      </c>
      <c r="E364" s="249" t="s">
        <v>1</v>
      </c>
      <c r="F364" s="250" t="s">
        <v>196</v>
      </c>
      <c r="G364" s="248"/>
      <c r="H364" s="249" t="s">
        <v>1</v>
      </c>
      <c r="I364" s="251"/>
      <c r="J364" s="248"/>
      <c r="K364" s="248"/>
      <c r="L364" s="252"/>
      <c r="M364" s="253"/>
      <c r="N364" s="254"/>
      <c r="O364" s="254"/>
      <c r="P364" s="254"/>
      <c r="Q364" s="254"/>
      <c r="R364" s="254"/>
      <c r="S364" s="254"/>
      <c r="T364" s="25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6" t="s">
        <v>168</v>
      </c>
      <c r="AU364" s="256" t="s">
        <v>86</v>
      </c>
      <c r="AV364" s="13" t="s">
        <v>84</v>
      </c>
      <c r="AW364" s="13" t="s">
        <v>32</v>
      </c>
      <c r="AX364" s="13" t="s">
        <v>77</v>
      </c>
      <c r="AY364" s="256" t="s">
        <v>157</v>
      </c>
    </row>
    <row r="365" s="14" customFormat="1">
      <c r="A365" s="14"/>
      <c r="B365" s="257"/>
      <c r="C365" s="258"/>
      <c r="D365" s="242" t="s">
        <v>168</v>
      </c>
      <c r="E365" s="259" t="s">
        <v>1</v>
      </c>
      <c r="F365" s="260" t="s">
        <v>237</v>
      </c>
      <c r="G365" s="258"/>
      <c r="H365" s="261">
        <v>0.95999999999999996</v>
      </c>
      <c r="I365" s="262"/>
      <c r="J365" s="258"/>
      <c r="K365" s="258"/>
      <c r="L365" s="263"/>
      <c r="M365" s="264"/>
      <c r="N365" s="265"/>
      <c r="O365" s="265"/>
      <c r="P365" s="265"/>
      <c r="Q365" s="265"/>
      <c r="R365" s="265"/>
      <c r="S365" s="265"/>
      <c r="T365" s="26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7" t="s">
        <v>168</v>
      </c>
      <c r="AU365" s="267" t="s">
        <v>86</v>
      </c>
      <c r="AV365" s="14" t="s">
        <v>86</v>
      </c>
      <c r="AW365" s="14" t="s">
        <v>32</v>
      </c>
      <c r="AX365" s="14" t="s">
        <v>77</v>
      </c>
      <c r="AY365" s="267" t="s">
        <v>157</v>
      </c>
    </row>
    <row r="366" s="13" customFormat="1">
      <c r="A366" s="13"/>
      <c r="B366" s="247"/>
      <c r="C366" s="248"/>
      <c r="D366" s="242" t="s">
        <v>168</v>
      </c>
      <c r="E366" s="249" t="s">
        <v>1</v>
      </c>
      <c r="F366" s="250" t="s">
        <v>198</v>
      </c>
      <c r="G366" s="248"/>
      <c r="H366" s="249" t="s">
        <v>1</v>
      </c>
      <c r="I366" s="251"/>
      <c r="J366" s="248"/>
      <c r="K366" s="248"/>
      <c r="L366" s="252"/>
      <c r="M366" s="253"/>
      <c r="N366" s="254"/>
      <c r="O366" s="254"/>
      <c r="P366" s="254"/>
      <c r="Q366" s="254"/>
      <c r="R366" s="254"/>
      <c r="S366" s="254"/>
      <c r="T366" s="25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6" t="s">
        <v>168</v>
      </c>
      <c r="AU366" s="256" t="s">
        <v>86</v>
      </c>
      <c r="AV366" s="13" t="s">
        <v>84</v>
      </c>
      <c r="AW366" s="13" t="s">
        <v>32</v>
      </c>
      <c r="AX366" s="13" t="s">
        <v>77</v>
      </c>
      <c r="AY366" s="256" t="s">
        <v>157</v>
      </c>
    </row>
    <row r="367" s="14" customFormat="1">
      <c r="A367" s="14"/>
      <c r="B367" s="257"/>
      <c r="C367" s="258"/>
      <c r="D367" s="242" t="s">
        <v>168</v>
      </c>
      <c r="E367" s="259" t="s">
        <v>1</v>
      </c>
      <c r="F367" s="260" t="s">
        <v>238</v>
      </c>
      <c r="G367" s="258"/>
      <c r="H367" s="261">
        <v>1.9199999999999999</v>
      </c>
      <c r="I367" s="262"/>
      <c r="J367" s="258"/>
      <c r="K367" s="258"/>
      <c r="L367" s="263"/>
      <c r="M367" s="264"/>
      <c r="N367" s="265"/>
      <c r="O367" s="265"/>
      <c r="P367" s="265"/>
      <c r="Q367" s="265"/>
      <c r="R367" s="265"/>
      <c r="S367" s="265"/>
      <c r="T367" s="26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7" t="s">
        <v>168</v>
      </c>
      <c r="AU367" s="267" t="s">
        <v>86</v>
      </c>
      <c r="AV367" s="14" t="s">
        <v>86</v>
      </c>
      <c r="AW367" s="14" t="s">
        <v>32</v>
      </c>
      <c r="AX367" s="14" t="s">
        <v>77</v>
      </c>
      <c r="AY367" s="267" t="s">
        <v>157</v>
      </c>
    </row>
    <row r="368" s="15" customFormat="1">
      <c r="A368" s="15"/>
      <c r="B368" s="268"/>
      <c r="C368" s="269"/>
      <c r="D368" s="242" t="s">
        <v>168</v>
      </c>
      <c r="E368" s="270" t="s">
        <v>1</v>
      </c>
      <c r="F368" s="271" t="s">
        <v>190</v>
      </c>
      <c r="G368" s="269"/>
      <c r="H368" s="272">
        <v>2.8799999999999999</v>
      </c>
      <c r="I368" s="273"/>
      <c r="J368" s="269"/>
      <c r="K368" s="269"/>
      <c r="L368" s="274"/>
      <c r="M368" s="275"/>
      <c r="N368" s="276"/>
      <c r="O368" s="276"/>
      <c r="P368" s="276"/>
      <c r="Q368" s="276"/>
      <c r="R368" s="276"/>
      <c r="S368" s="276"/>
      <c r="T368" s="277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8" t="s">
        <v>168</v>
      </c>
      <c r="AU368" s="278" t="s">
        <v>86</v>
      </c>
      <c r="AV368" s="15" t="s">
        <v>164</v>
      </c>
      <c r="AW368" s="15" t="s">
        <v>32</v>
      </c>
      <c r="AX368" s="15" t="s">
        <v>84</v>
      </c>
      <c r="AY368" s="278" t="s">
        <v>157</v>
      </c>
    </row>
    <row r="369" s="2" customFormat="1" ht="33" customHeight="1">
      <c r="A369" s="40"/>
      <c r="B369" s="41"/>
      <c r="C369" s="229" t="s">
        <v>407</v>
      </c>
      <c r="D369" s="229" t="s">
        <v>159</v>
      </c>
      <c r="E369" s="230" t="s">
        <v>408</v>
      </c>
      <c r="F369" s="231" t="s">
        <v>409</v>
      </c>
      <c r="G369" s="232" t="s">
        <v>181</v>
      </c>
      <c r="H369" s="233">
        <v>40.119999999999997</v>
      </c>
      <c r="I369" s="234"/>
      <c r="J369" s="235">
        <f>ROUND(I369*H369,2)</f>
        <v>0</v>
      </c>
      <c r="K369" s="231" t="s">
        <v>163</v>
      </c>
      <c r="L369" s="46"/>
      <c r="M369" s="236" t="s">
        <v>1</v>
      </c>
      <c r="N369" s="237" t="s">
        <v>42</v>
      </c>
      <c r="O369" s="93"/>
      <c r="P369" s="238">
        <f>O369*H369</f>
        <v>0</v>
      </c>
      <c r="Q369" s="238">
        <v>0</v>
      </c>
      <c r="R369" s="238">
        <f>Q369*H369</f>
        <v>0</v>
      </c>
      <c r="S369" s="238">
        <v>0.050000000000000003</v>
      </c>
      <c r="T369" s="239">
        <f>S369*H369</f>
        <v>2.0059999999999998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40" t="s">
        <v>164</v>
      </c>
      <c r="AT369" s="240" t="s">
        <v>159</v>
      </c>
      <c r="AU369" s="240" t="s">
        <v>86</v>
      </c>
      <c r="AY369" s="19" t="s">
        <v>157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9" t="s">
        <v>84</v>
      </c>
      <c r="BK369" s="241">
        <f>ROUND(I369*H369,2)</f>
        <v>0</v>
      </c>
      <c r="BL369" s="19" t="s">
        <v>164</v>
      </c>
      <c r="BM369" s="240" t="s">
        <v>410</v>
      </c>
    </row>
    <row r="370" s="2" customFormat="1">
      <c r="A370" s="40"/>
      <c r="B370" s="41"/>
      <c r="C370" s="42"/>
      <c r="D370" s="242" t="s">
        <v>166</v>
      </c>
      <c r="E370" s="42"/>
      <c r="F370" s="243" t="s">
        <v>411</v>
      </c>
      <c r="G370" s="42"/>
      <c r="H370" s="42"/>
      <c r="I370" s="244"/>
      <c r="J370" s="42"/>
      <c r="K370" s="42"/>
      <c r="L370" s="46"/>
      <c r="M370" s="245"/>
      <c r="N370" s="246"/>
      <c r="O370" s="93"/>
      <c r="P370" s="93"/>
      <c r="Q370" s="93"/>
      <c r="R370" s="93"/>
      <c r="S370" s="93"/>
      <c r="T370" s="94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166</v>
      </c>
      <c r="AU370" s="19" t="s">
        <v>86</v>
      </c>
    </row>
    <row r="371" s="13" customFormat="1">
      <c r="A371" s="13"/>
      <c r="B371" s="247"/>
      <c r="C371" s="248"/>
      <c r="D371" s="242" t="s">
        <v>168</v>
      </c>
      <c r="E371" s="249" t="s">
        <v>1</v>
      </c>
      <c r="F371" s="250" t="s">
        <v>412</v>
      </c>
      <c r="G371" s="248"/>
      <c r="H371" s="249" t="s">
        <v>1</v>
      </c>
      <c r="I371" s="251"/>
      <c r="J371" s="248"/>
      <c r="K371" s="248"/>
      <c r="L371" s="252"/>
      <c r="M371" s="253"/>
      <c r="N371" s="254"/>
      <c r="O371" s="254"/>
      <c r="P371" s="254"/>
      <c r="Q371" s="254"/>
      <c r="R371" s="254"/>
      <c r="S371" s="254"/>
      <c r="T371" s="25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6" t="s">
        <v>168</v>
      </c>
      <c r="AU371" s="256" t="s">
        <v>86</v>
      </c>
      <c r="AV371" s="13" t="s">
        <v>84</v>
      </c>
      <c r="AW371" s="13" t="s">
        <v>32</v>
      </c>
      <c r="AX371" s="13" t="s">
        <v>77</v>
      </c>
      <c r="AY371" s="256" t="s">
        <v>157</v>
      </c>
    </row>
    <row r="372" s="14" customFormat="1">
      <c r="A372" s="14"/>
      <c r="B372" s="257"/>
      <c r="C372" s="258"/>
      <c r="D372" s="242" t="s">
        <v>168</v>
      </c>
      <c r="E372" s="259" t="s">
        <v>1</v>
      </c>
      <c r="F372" s="260" t="s">
        <v>413</v>
      </c>
      <c r="G372" s="258"/>
      <c r="H372" s="261">
        <v>0.63</v>
      </c>
      <c r="I372" s="262"/>
      <c r="J372" s="258"/>
      <c r="K372" s="258"/>
      <c r="L372" s="263"/>
      <c r="M372" s="264"/>
      <c r="N372" s="265"/>
      <c r="O372" s="265"/>
      <c r="P372" s="265"/>
      <c r="Q372" s="265"/>
      <c r="R372" s="265"/>
      <c r="S372" s="265"/>
      <c r="T372" s="26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7" t="s">
        <v>168</v>
      </c>
      <c r="AU372" s="267" t="s">
        <v>86</v>
      </c>
      <c r="AV372" s="14" t="s">
        <v>86</v>
      </c>
      <c r="AW372" s="14" t="s">
        <v>32</v>
      </c>
      <c r="AX372" s="14" t="s">
        <v>77</v>
      </c>
      <c r="AY372" s="267" t="s">
        <v>157</v>
      </c>
    </row>
    <row r="373" s="13" customFormat="1">
      <c r="A373" s="13"/>
      <c r="B373" s="247"/>
      <c r="C373" s="248"/>
      <c r="D373" s="242" t="s">
        <v>168</v>
      </c>
      <c r="E373" s="249" t="s">
        <v>1</v>
      </c>
      <c r="F373" s="250" t="s">
        <v>414</v>
      </c>
      <c r="G373" s="248"/>
      <c r="H373" s="249" t="s">
        <v>1</v>
      </c>
      <c r="I373" s="251"/>
      <c r="J373" s="248"/>
      <c r="K373" s="248"/>
      <c r="L373" s="252"/>
      <c r="M373" s="253"/>
      <c r="N373" s="254"/>
      <c r="O373" s="254"/>
      <c r="P373" s="254"/>
      <c r="Q373" s="254"/>
      <c r="R373" s="254"/>
      <c r="S373" s="254"/>
      <c r="T373" s="25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6" t="s">
        <v>168</v>
      </c>
      <c r="AU373" s="256" t="s">
        <v>86</v>
      </c>
      <c r="AV373" s="13" t="s">
        <v>84</v>
      </c>
      <c r="AW373" s="13" t="s">
        <v>32</v>
      </c>
      <c r="AX373" s="13" t="s">
        <v>77</v>
      </c>
      <c r="AY373" s="256" t="s">
        <v>157</v>
      </c>
    </row>
    <row r="374" s="14" customFormat="1">
      <c r="A374" s="14"/>
      <c r="B374" s="257"/>
      <c r="C374" s="258"/>
      <c r="D374" s="242" t="s">
        <v>168</v>
      </c>
      <c r="E374" s="259" t="s">
        <v>1</v>
      </c>
      <c r="F374" s="260" t="s">
        <v>415</v>
      </c>
      <c r="G374" s="258"/>
      <c r="H374" s="261">
        <v>6.8600000000000003</v>
      </c>
      <c r="I374" s="262"/>
      <c r="J374" s="258"/>
      <c r="K374" s="258"/>
      <c r="L374" s="263"/>
      <c r="M374" s="264"/>
      <c r="N374" s="265"/>
      <c r="O374" s="265"/>
      <c r="P374" s="265"/>
      <c r="Q374" s="265"/>
      <c r="R374" s="265"/>
      <c r="S374" s="265"/>
      <c r="T374" s="26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7" t="s">
        <v>168</v>
      </c>
      <c r="AU374" s="267" t="s">
        <v>86</v>
      </c>
      <c r="AV374" s="14" t="s">
        <v>86</v>
      </c>
      <c r="AW374" s="14" t="s">
        <v>32</v>
      </c>
      <c r="AX374" s="14" t="s">
        <v>77</v>
      </c>
      <c r="AY374" s="267" t="s">
        <v>157</v>
      </c>
    </row>
    <row r="375" s="13" customFormat="1">
      <c r="A375" s="13"/>
      <c r="B375" s="247"/>
      <c r="C375" s="248"/>
      <c r="D375" s="242" t="s">
        <v>168</v>
      </c>
      <c r="E375" s="249" t="s">
        <v>1</v>
      </c>
      <c r="F375" s="250" t="s">
        <v>416</v>
      </c>
      <c r="G375" s="248"/>
      <c r="H375" s="249" t="s">
        <v>1</v>
      </c>
      <c r="I375" s="251"/>
      <c r="J375" s="248"/>
      <c r="K375" s="248"/>
      <c r="L375" s="252"/>
      <c r="M375" s="253"/>
      <c r="N375" s="254"/>
      <c r="O375" s="254"/>
      <c r="P375" s="254"/>
      <c r="Q375" s="254"/>
      <c r="R375" s="254"/>
      <c r="S375" s="254"/>
      <c r="T375" s="25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6" t="s">
        <v>168</v>
      </c>
      <c r="AU375" s="256" t="s">
        <v>86</v>
      </c>
      <c r="AV375" s="13" t="s">
        <v>84</v>
      </c>
      <c r="AW375" s="13" t="s">
        <v>32</v>
      </c>
      <c r="AX375" s="13" t="s">
        <v>77</v>
      </c>
      <c r="AY375" s="256" t="s">
        <v>157</v>
      </c>
    </row>
    <row r="376" s="14" customFormat="1">
      <c r="A376" s="14"/>
      <c r="B376" s="257"/>
      <c r="C376" s="258"/>
      <c r="D376" s="242" t="s">
        <v>168</v>
      </c>
      <c r="E376" s="259" t="s">
        <v>1</v>
      </c>
      <c r="F376" s="260" t="s">
        <v>417</v>
      </c>
      <c r="G376" s="258"/>
      <c r="H376" s="261">
        <v>2.54</v>
      </c>
      <c r="I376" s="262"/>
      <c r="J376" s="258"/>
      <c r="K376" s="258"/>
      <c r="L376" s="263"/>
      <c r="M376" s="264"/>
      <c r="N376" s="265"/>
      <c r="O376" s="265"/>
      <c r="P376" s="265"/>
      <c r="Q376" s="265"/>
      <c r="R376" s="265"/>
      <c r="S376" s="265"/>
      <c r="T376" s="26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7" t="s">
        <v>168</v>
      </c>
      <c r="AU376" s="267" t="s">
        <v>86</v>
      </c>
      <c r="AV376" s="14" t="s">
        <v>86</v>
      </c>
      <c r="AW376" s="14" t="s">
        <v>32</v>
      </c>
      <c r="AX376" s="14" t="s">
        <v>77</v>
      </c>
      <c r="AY376" s="267" t="s">
        <v>157</v>
      </c>
    </row>
    <row r="377" s="13" customFormat="1">
      <c r="A377" s="13"/>
      <c r="B377" s="247"/>
      <c r="C377" s="248"/>
      <c r="D377" s="242" t="s">
        <v>168</v>
      </c>
      <c r="E377" s="249" t="s">
        <v>1</v>
      </c>
      <c r="F377" s="250" t="s">
        <v>418</v>
      </c>
      <c r="G377" s="248"/>
      <c r="H377" s="249" t="s">
        <v>1</v>
      </c>
      <c r="I377" s="251"/>
      <c r="J377" s="248"/>
      <c r="K377" s="248"/>
      <c r="L377" s="252"/>
      <c r="M377" s="253"/>
      <c r="N377" s="254"/>
      <c r="O377" s="254"/>
      <c r="P377" s="254"/>
      <c r="Q377" s="254"/>
      <c r="R377" s="254"/>
      <c r="S377" s="254"/>
      <c r="T377" s="25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6" t="s">
        <v>168</v>
      </c>
      <c r="AU377" s="256" t="s">
        <v>86</v>
      </c>
      <c r="AV377" s="13" t="s">
        <v>84</v>
      </c>
      <c r="AW377" s="13" t="s">
        <v>32</v>
      </c>
      <c r="AX377" s="13" t="s">
        <v>77</v>
      </c>
      <c r="AY377" s="256" t="s">
        <v>157</v>
      </c>
    </row>
    <row r="378" s="14" customFormat="1">
      <c r="A378" s="14"/>
      <c r="B378" s="257"/>
      <c r="C378" s="258"/>
      <c r="D378" s="242" t="s">
        <v>168</v>
      </c>
      <c r="E378" s="259" t="s">
        <v>1</v>
      </c>
      <c r="F378" s="260" t="s">
        <v>417</v>
      </c>
      <c r="G378" s="258"/>
      <c r="H378" s="261">
        <v>2.54</v>
      </c>
      <c r="I378" s="262"/>
      <c r="J378" s="258"/>
      <c r="K378" s="258"/>
      <c r="L378" s="263"/>
      <c r="M378" s="264"/>
      <c r="N378" s="265"/>
      <c r="O378" s="265"/>
      <c r="P378" s="265"/>
      <c r="Q378" s="265"/>
      <c r="R378" s="265"/>
      <c r="S378" s="265"/>
      <c r="T378" s="26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7" t="s">
        <v>168</v>
      </c>
      <c r="AU378" s="267" t="s">
        <v>86</v>
      </c>
      <c r="AV378" s="14" t="s">
        <v>86</v>
      </c>
      <c r="AW378" s="14" t="s">
        <v>32</v>
      </c>
      <c r="AX378" s="14" t="s">
        <v>77</v>
      </c>
      <c r="AY378" s="267" t="s">
        <v>157</v>
      </c>
    </row>
    <row r="379" s="13" customFormat="1">
      <c r="A379" s="13"/>
      <c r="B379" s="247"/>
      <c r="C379" s="248"/>
      <c r="D379" s="242" t="s">
        <v>168</v>
      </c>
      <c r="E379" s="249" t="s">
        <v>1</v>
      </c>
      <c r="F379" s="250" t="s">
        <v>419</v>
      </c>
      <c r="G379" s="248"/>
      <c r="H379" s="249" t="s">
        <v>1</v>
      </c>
      <c r="I379" s="251"/>
      <c r="J379" s="248"/>
      <c r="K379" s="248"/>
      <c r="L379" s="252"/>
      <c r="M379" s="253"/>
      <c r="N379" s="254"/>
      <c r="O379" s="254"/>
      <c r="P379" s="254"/>
      <c r="Q379" s="254"/>
      <c r="R379" s="254"/>
      <c r="S379" s="254"/>
      <c r="T379" s="25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6" t="s">
        <v>168</v>
      </c>
      <c r="AU379" s="256" t="s">
        <v>86</v>
      </c>
      <c r="AV379" s="13" t="s">
        <v>84</v>
      </c>
      <c r="AW379" s="13" t="s">
        <v>32</v>
      </c>
      <c r="AX379" s="13" t="s">
        <v>77</v>
      </c>
      <c r="AY379" s="256" t="s">
        <v>157</v>
      </c>
    </row>
    <row r="380" s="14" customFormat="1">
      <c r="A380" s="14"/>
      <c r="B380" s="257"/>
      <c r="C380" s="258"/>
      <c r="D380" s="242" t="s">
        <v>168</v>
      </c>
      <c r="E380" s="259" t="s">
        <v>1</v>
      </c>
      <c r="F380" s="260" t="s">
        <v>415</v>
      </c>
      <c r="G380" s="258"/>
      <c r="H380" s="261">
        <v>6.8600000000000003</v>
      </c>
      <c r="I380" s="262"/>
      <c r="J380" s="258"/>
      <c r="K380" s="258"/>
      <c r="L380" s="263"/>
      <c r="M380" s="264"/>
      <c r="N380" s="265"/>
      <c r="O380" s="265"/>
      <c r="P380" s="265"/>
      <c r="Q380" s="265"/>
      <c r="R380" s="265"/>
      <c r="S380" s="265"/>
      <c r="T380" s="26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7" t="s">
        <v>168</v>
      </c>
      <c r="AU380" s="267" t="s">
        <v>86</v>
      </c>
      <c r="AV380" s="14" t="s">
        <v>86</v>
      </c>
      <c r="AW380" s="14" t="s">
        <v>32</v>
      </c>
      <c r="AX380" s="14" t="s">
        <v>77</v>
      </c>
      <c r="AY380" s="267" t="s">
        <v>157</v>
      </c>
    </row>
    <row r="381" s="13" customFormat="1">
      <c r="A381" s="13"/>
      <c r="B381" s="247"/>
      <c r="C381" s="248"/>
      <c r="D381" s="242" t="s">
        <v>168</v>
      </c>
      <c r="E381" s="249" t="s">
        <v>1</v>
      </c>
      <c r="F381" s="250" t="s">
        <v>420</v>
      </c>
      <c r="G381" s="248"/>
      <c r="H381" s="249" t="s">
        <v>1</v>
      </c>
      <c r="I381" s="251"/>
      <c r="J381" s="248"/>
      <c r="K381" s="248"/>
      <c r="L381" s="252"/>
      <c r="M381" s="253"/>
      <c r="N381" s="254"/>
      <c r="O381" s="254"/>
      <c r="P381" s="254"/>
      <c r="Q381" s="254"/>
      <c r="R381" s="254"/>
      <c r="S381" s="254"/>
      <c r="T381" s="25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6" t="s">
        <v>168</v>
      </c>
      <c r="AU381" s="256" t="s">
        <v>86</v>
      </c>
      <c r="AV381" s="13" t="s">
        <v>84</v>
      </c>
      <c r="AW381" s="13" t="s">
        <v>32</v>
      </c>
      <c r="AX381" s="13" t="s">
        <v>77</v>
      </c>
      <c r="AY381" s="256" t="s">
        <v>157</v>
      </c>
    </row>
    <row r="382" s="14" customFormat="1">
      <c r="A382" s="14"/>
      <c r="B382" s="257"/>
      <c r="C382" s="258"/>
      <c r="D382" s="242" t="s">
        <v>168</v>
      </c>
      <c r="E382" s="259" t="s">
        <v>1</v>
      </c>
      <c r="F382" s="260" t="s">
        <v>413</v>
      </c>
      <c r="G382" s="258"/>
      <c r="H382" s="261">
        <v>0.63</v>
      </c>
      <c r="I382" s="262"/>
      <c r="J382" s="258"/>
      <c r="K382" s="258"/>
      <c r="L382" s="263"/>
      <c r="M382" s="264"/>
      <c r="N382" s="265"/>
      <c r="O382" s="265"/>
      <c r="P382" s="265"/>
      <c r="Q382" s="265"/>
      <c r="R382" s="265"/>
      <c r="S382" s="265"/>
      <c r="T382" s="26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7" t="s">
        <v>168</v>
      </c>
      <c r="AU382" s="267" t="s">
        <v>86</v>
      </c>
      <c r="AV382" s="14" t="s">
        <v>86</v>
      </c>
      <c r="AW382" s="14" t="s">
        <v>32</v>
      </c>
      <c r="AX382" s="14" t="s">
        <v>77</v>
      </c>
      <c r="AY382" s="267" t="s">
        <v>157</v>
      </c>
    </row>
    <row r="383" s="13" customFormat="1">
      <c r="A383" s="13"/>
      <c r="B383" s="247"/>
      <c r="C383" s="248"/>
      <c r="D383" s="242" t="s">
        <v>168</v>
      </c>
      <c r="E383" s="249" t="s">
        <v>1</v>
      </c>
      <c r="F383" s="250" t="s">
        <v>421</v>
      </c>
      <c r="G383" s="248"/>
      <c r="H383" s="249" t="s">
        <v>1</v>
      </c>
      <c r="I383" s="251"/>
      <c r="J383" s="248"/>
      <c r="K383" s="248"/>
      <c r="L383" s="252"/>
      <c r="M383" s="253"/>
      <c r="N383" s="254"/>
      <c r="O383" s="254"/>
      <c r="P383" s="254"/>
      <c r="Q383" s="254"/>
      <c r="R383" s="254"/>
      <c r="S383" s="254"/>
      <c r="T383" s="25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6" t="s">
        <v>168</v>
      </c>
      <c r="AU383" s="256" t="s">
        <v>86</v>
      </c>
      <c r="AV383" s="13" t="s">
        <v>84</v>
      </c>
      <c r="AW383" s="13" t="s">
        <v>32</v>
      </c>
      <c r="AX383" s="13" t="s">
        <v>77</v>
      </c>
      <c r="AY383" s="256" t="s">
        <v>157</v>
      </c>
    </row>
    <row r="384" s="14" customFormat="1">
      <c r="A384" s="14"/>
      <c r="B384" s="257"/>
      <c r="C384" s="258"/>
      <c r="D384" s="242" t="s">
        <v>168</v>
      </c>
      <c r="E384" s="259" t="s">
        <v>1</v>
      </c>
      <c r="F384" s="260" t="s">
        <v>413</v>
      </c>
      <c r="G384" s="258"/>
      <c r="H384" s="261">
        <v>0.63</v>
      </c>
      <c r="I384" s="262"/>
      <c r="J384" s="258"/>
      <c r="K384" s="258"/>
      <c r="L384" s="263"/>
      <c r="M384" s="264"/>
      <c r="N384" s="265"/>
      <c r="O384" s="265"/>
      <c r="P384" s="265"/>
      <c r="Q384" s="265"/>
      <c r="R384" s="265"/>
      <c r="S384" s="265"/>
      <c r="T384" s="26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7" t="s">
        <v>168</v>
      </c>
      <c r="AU384" s="267" t="s">
        <v>86</v>
      </c>
      <c r="AV384" s="14" t="s">
        <v>86</v>
      </c>
      <c r="AW384" s="14" t="s">
        <v>32</v>
      </c>
      <c r="AX384" s="14" t="s">
        <v>77</v>
      </c>
      <c r="AY384" s="267" t="s">
        <v>157</v>
      </c>
    </row>
    <row r="385" s="13" customFormat="1">
      <c r="A385" s="13"/>
      <c r="B385" s="247"/>
      <c r="C385" s="248"/>
      <c r="D385" s="242" t="s">
        <v>168</v>
      </c>
      <c r="E385" s="249" t="s">
        <v>1</v>
      </c>
      <c r="F385" s="250" t="s">
        <v>422</v>
      </c>
      <c r="G385" s="248"/>
      <c r="H385" s="249" t="s">
        <v>1</v>
      </c>
      <c r="I385" s="251"/>
      <c r="J385" s="248"/>
      <c r="K385" s="248"/>
      <c r="L385" s="252"/>
      <c r="M385" s="253"/>
      <c r="N385" s="254"/>
      <c r="O385" s="254"/>
      <c r="P385" s="254"/>
      <c r="Q385" s="254"/>
      <c r="R385" s="254"/>
      <c r="S385" s="254"/>
      <c r="T385" s="25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6" t="s">
        <v>168</v>
      </c>
      <c r="AU385" s="256" t="s">
        <v>86</v>
      </c>
      <c r="AV385" s="13" t="s">
        <v>84</v>
      </c>
      <c r="AW385" s="13" t="s">
        <v>32</v>
      </c>
      <c r="AX385" s="13" t="s">
        <v>77</v>
      </c>
      <c r="AY385" s="256" t="s">
        <v>157</v>
      </c>
    </row>
    <row r="386" s="14" customFormat="1">
      <c r="A386" s="14"/>
      <c r="B386" s="257"/>
      <c r="C386" s="258"/>
      <c r="D386" s="242" t="s">
        <v>168</v>
      </c>
      <c r="E386" s="259" t="s">
        <v>1</v>
      </c>
      <c r="F386" s="260" t="s">
        <v>415</v>
      </c>
      <c r="G386" s="258"/>
      <c r="H386" s="261">
        <v>6.8600000000000003</v>
      </c>
      <c r="I386" s="262"/>
      <c r="J386" s="258"/>
      <c r="K386" s="258"/>
      <c r="L386" s="263"/>
      <c r="M386" s="264"/>
      <c r="N386" s="265"/>
      <c r="O386" s="265"/>
      <c r="P386" s="265"/>
      <c r="Q386" s="265"/>
      <c r="R386" s="265"/>
      <c r="S386" s="265"/>
      <c r="T386" s="26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7" t="s">
        <v>168</v>
      </c>
      <c r="AU386" s="267" t="s">
        <v>86</v>
      </c>
      <c r="AV386" s="14" t="s">
        <v>86</v>
      </c>
      <c r="AW386" s="14" t="s">
        <v>32</v>
      </c>
      <c r="AX386" s="14" t="s">
        <v>77</v>
      </c>
      <c r="AY386" s="267" t="s">
        <v>157</v>
      </c>
    </row>
    <row r="387" s="13" customFormat="1">
      <c r="A387" s="13"/>
      <c r="B387" s="247"/>
      <c r="C387" s="248"/>
      <c r="D387" s="242" t="s">
        <v>168</v>
      </c>
      <c r="E387" s="249" t="s">
        <v>1</v>
      </c>
      <c r="F387" s="250" t="s">
        <v>423</v>
      </c>
      <c r="G387" s="248"/>
      <c r="H387" s="249" t="s">
        <v>1</v>
      </c>
      <c r="I387" s="251"/>
      <c r="J387" s="248"/>
      <c r="K387" s="248"/>
      <c r="L387" s="252"/>
      <c r="M387" s="253"/>
      <c r="N387" s="254"/>
      <c r="O387" s="254"/>
      <c r="P387" s="254"/>
      <c r="Q387" s="254"/>
      <c r="R387" s="254"/>
      <c r="S387" s="254"/>
      <c r="T387" s="25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6" t="s">
        <v>168</v>
      </c>
      <c r="AU387" s="256" t="s">
        <v>86</v>
      </c>
      <c r="AV387" s="13" t="s">
        <v>84</v>
      </c>
      <c r="AW387" s="13" t="s">
        <v>32</v>
      </c>
      <c r="AX387" s="13" t="s">
        <v>77</v>
      </c>
      <c r="AY387" s="256" t="s">
        <v>157</v>
      </c>
    </row>
    <row r="388" s="14" customFormat="1">
      <c r="A388" s="14"/>
      <c r="B388" s="257"/>
      <c r="C388" s="258"/>
      <c r="D388" s="242" t="s">
        <v>168</v>
      </c>
      <c r="E388" s="259" t="s">
        <v>1</v>
      </c>
      <c r="F388" s="260" t="s">
        <v>417</v>
      </c>
      <c r="G388" s="258"/>
      <c r="H388" s="261">
        <v>2.54</v>
      </c>
      <c r="I388" s="262"/>
      <c r="J388" s="258"/>
      <c r="K388" s="258"/>
      <c r="L388" s="263"/>
      <c r="M388" s="264"/>
      <c r="N388" s="265"/>
      <c r="O388" s="265"/>
      <c r="P388" s="265"/>
      <c r="Q388" s="265"/>
      <c r="R388" s="265"/>
      <c r="S388" s="265"/>
      <c r="T388" s="26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7" t="s">
        <v>168</v>
      </c>
      <c r="AU388" s="267" t="s">
        <v>86</v>
      </c>
      <c r="AV388" s="14" t="s">
        <v>86</v>
      </c>
      <c r="AW388" s="14" t="s">
        <v>32</v>
      </c>
      <c r="AX388" s="14" t="s">
        <v>77</v>
      </c>
      <c r="AY388" s="267" t="s">
        <v>157</v>
      </c>
    </row>
    <row r="389" s="13" customFormat="1">
      <c r="A389" s="13"/>
      <c r="B389" s="247"/>
      <c r="C389" s="248"/>
      <c r="D389" s="242" t="s">
        <v>168</v>
      </c>
      <c r="E389" s="249" t="s">
        <v>1</v>
      </c>
      <c r="F389" s="250" t="s">
        <v>424</v>
      </c>
      <c r="G389" s="248"/>
      <c r="H389" s="249" t="s">
        <v>1</v>
      </c>
      <c r="I389" s="251"/>
      <c r="J389" s="248"/>
      <c r="K389" s="248"/>
      <c r="L389" s="252"/>
      <c r="M389" s="253"/>
      <c r="N389" s="254"/>
      <c r="O389" s="254"/>
      <c r="P389" s="254"/>
      <c r="Q389" s="254"/>
      <c r="R389" s="254"/>
      <c r="S389" s="254"/>
      <c r="T389" s="25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6" t="s">
        <v>168</v>
      </c>
      <c r="AU389" s="256" t="s">
        <v>86</v>
      </c>
      <c r="AV389" s="13" t="s">
        <v>84</v>
      </c>
      <c r="AW389" s="13" t="s">
        <v>32</v>
      </c>
      <c r="AX389" s="13" t="s">
        <v>77</v>
      </c>
      <c r="AY389" s="256" t="s">
        <v>157</v>
      </c>
    </row>
    <row r="390" s="14" customFormat="1">
      <c r="A390" s="14"/>
      <c r="B390" s="257"/>
      <c r="C390" s="258"/>
      <c r="D390" s="242" t="s">
        <v>168</v>
      </c>
      <c r="E390" s="259" t="s">
        <v>1</v>
      </c>
      <c r="F390" s="260" t="s">
        <v>417</v>
      </c>
      <c r="G390" s="258"/>
      <c r="H390" s="261">
        <v>2.54</v>
      </c>
      <c r="I390" s="262"/>
      <c r="J390" s="258"/>
      <c r="K390" s="258"/>
      <c r="L390" s="263"/>
      <c r="M390" s="264"/>
      <c r="N390" s="265"/>
      <c r="O390" s="265"/>
      <c r="P390" s="265"/>
      <c r="Q390" s="265"/>
      <c r="R390" s="265"/>
      <c r="S390" s="265"/>
      <c r="T390" s="26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7" t="s">
        <v>168</v>
      </c>
      <c r="AU390" s="267" t="s">
        <v>86</v>
      </c>
      <c r="AV390" s="14" t="s">
        <v>86</v>
      </c>
      <c r="AW390" s="14" t="s">
        <v>32</v>
      </c>
      <c r="AX390" s="14" t="s">
        <v>77</v>
      </c>
      <c r="AY390" s="267" t="s">
        <v>157</v>
      </c>
    </row>
    <row r="391" s="13" customFormat="1">
      <c r="A391" s="13"/>
      <c r="B391" s="247"/>
      <c r="C391" s="248"/>
      <c r="D391" s="242" t="s">
        <v>168</v>
      </c>
      <c r="E391" s="249" t="s">
        <v>1</v>
      </c>
      <c r="F391" s="250" t="s">
        <v>425</v>
      </c>
      <c r="G391" s="248"/>
      <c r="H391" s="249" t="s">
        <v>1</v>
      </c>
      <c r="I391" s="251"/>
      <c r="J391" s="248"/>
      <c r="K391" s="248"/>
      <c r="L391" s="252"/>
      <c r="M391" s="253"/>
      <c r="N391" s="254"/>
      <c r="O391" s="254"/>
      <c r="P391" s="254"/>
      <c r="Q391" s="254"/>
      <c r="R391" s="254"/>
      <c r="S391" s="254"/>
      <c r="T391" s="25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6" t="s">
        <v>168</v>
      </c>
      <c r="AU391" s="256" t="s">
        <v>86</v>
      </c>
      <c r="AV391" s="13" t="s">
        <v>84</v>
      </c>
      <c r="AW391" s="13" t="s">
        <v>32</v>
      </c>
      <c r="AX391" s="13" t="s">
        <v>77</v>
      </c>
      <c r="AY391" s="256" t="s">
        <v>157</v>
      </c>
    </row>
    <row r="392" s="14" customFormat="1">
      <c r="A392" s="14"/>
      <c r="B392" s="257"/>
      <c r="C392" s="258"/>
      <c r="D392" s="242" t="s">
        <v>168</v>
      </c>
      <c r="E392" s="259" t="s">
        <v>1</v>
      </c>
      <c r="F392" s="260" t="s">
        <v>415</v>
      </c>
      <c r="G392" s="258"/>
      <c r="H392" s="261">
        <v>6.8600000000000003</v>
      </c>
      <c r="I392" s="262"/>
      <c r="J392" s="258"/>
      <c r="K392" s="258"/>
      <c r="L392" s="263"/>
      <c r="M392" s="264"/>
      <c r="N392" s="265"/>
      <c r="O392" s="265"/>
      <c r="P392" s="265"/>
      <c r="Q392" s="265"/>
      <c r="R392" s="265"/>
      <c r="S392" s="265"/>
      <c r="T392" s="26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7" t="s">
        <v>168</v>
      </c>
      <c r="AU392" s="267" t="s">
        <v>86</v>
      </c>
      <c r="AV392" s="14" t="s">
        <v>86</v>
      </c>
      <c r="AW392" s="14" t="s">
        <v>32</v>
      </c>
      <c r="AX392" s="14" t="s">
        <v>77</v>
      </c>
      <c r="AY392" s="267" t="s">
        <v>157</v>
      </c>
    </row>
    <row r="393" s="13" customFormat="1">
      <c r="A393" s="13"/>
      <c r="B393" s="247"/>
      <c r="C393" s="248"/>
      <c r="D393" s="242" t="s">
        <v>168</v>
      </c>
      <c r="E393" s="249" t="s">
        <v>1</v>
      </c>
      <c r="F393" s="250" t="s">
        <v>426</v>
      </c>
      <c r="G393" s="248"/>
      <c r="H393" s="249" t="s">
        <v>1</v>
      </c>
      <c r="I393" s="251"/>
      <c r="J393" s="248"/>
      <c r="K393" s="248"/>
      <c r="L393" s="252"/>
      <c r="M393" s="253"/>
      <c r="N393" s="254"/>
      <c r="O393" s="254"/>
      <c r="P393" s="254"/>
      <c r="Q393" s="254"/>
      <c r="R393" s="254"/>
      <c r="S393" s="254"/>
      <c r="T393" s="25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6" t="s">
        <v>168</v>
      </c>
      <c r="AU393" s="256" t="s">
        <v>86</v>
      </c>
      <c r="AV393" s="13" t="s">
        <v>84</v>
      </c>
      <c r="AW393" s="13" t="s">
        <v>32</v>
      </c>
      <c r="AX393" s="13" t="s">
        <v>77</v>
      </c>
      <c r="AY393" s="256" t="s">
        <v>157</v>
      </c>
    </row>
    <row r="394" s="14" customFormat="1">
      <c r="A394" s="14"/>
      <c r="B394" s="257"/>
      <c r="C394" s="258"/>
      <c r="D394" s="242" t="s">
        <v>168</v>
      </c>
      <c r="E394" s="259" t="s">
        <v>1</v>
      </c>
      <c r="F394" s="260" t="s">
        <v>413</v>
      </c>
      <c r="G394" s="258"/>
      <c r="H394" s="261">
        <v>0.63</v>
      </c>
      <c r="I394" s="262"/>
      <c r="J394" s="258"/>
      <c r="K394" s="258"/>
      <c r="L394" s="263"/>
      <c r="M394" s="264"/>
      <c r="N394" s="265"/>
      <c r="O394" s="265"/>
      <c r="P394" s="265"/>
      <c r="Q394" s="265"/>
      <c r="R394" s="265"/>
      <c r="S394" s="265"/>
      <c r="T394" s="26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7" t="s">
        <v>168</v>
      </c>
      <c r="AU394" s="267" t="s">
        <v>86</v>
      </c>
      <c r="AV394" s="14" t="s">
        <v>86</v>
      </c>
      <c r="AW394" s="14" t="s">
        <v>32</v>
      </c>
      <c r="AX394" s="14" t="s">
        <v>77</v>
      </c>
      <c r="AY394" s="267" t="s">
        <v>157</v>
      </c>
    </row>
    <row r="395" s="15" customFormat="1">
      <c r="A395" s="15"/>
      <c r="B395" s="268"/>
      <c r="C395" s="269"/>
      <c r="D395" s="242" t="s">
        <v>168</v>
      </c>
      <c r="E395" s="270" t="s">
        <v>1</v>
      </c>
      <c r="F395" s="271" t="s">
        <v>190</v>
      </c>
      <c r="G395" s="269"/>
      <c r="H395" s="272">
        <v>40.119999999999997</v>
      </c>
      <c r="I395" s="273"/>
      <c r="J395" s="269"/>
      <c r="K395" s="269"/>
      <c r="L395" s="274"/>
      <c r="M395" s="275"/>
      <c r="N395" s="276"/>
      <c r="O395" s="276"/>
      <c r="P395" s="276"/>
      <c r="Q395" s="276"/>
      <c r="R395" s="276"/>
      <c r="S395" s="276"/>
      <c r="T395" s="277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8" t="s">
        <v>168</v>
      </c>
      <c r="AU395" s="278" t="s">
        <v>86</v>
      </c>
      <c r="AV395" s="15" t="s">
        <v>164</v>
      </c>
      <c r="AW395" s="15" t="s">
        <v>32</v>
      </c>
      <c r="AX395" s="15" t="s">
        <v>84</v>
      </c>
      <c r="AY395" s="278" t="s">
        <v>157</v>
      </c>
    </row>
    <row r="396" s="2" customFormat="1" ht="33" customHeight="1">
      <c r="A396" s="40"/>
      <c r="B396" s="41"/>
      <c r="C396" s="229" t="s">
        <v>427</v>
      </c>
      <c r="D396" s="229" t="s">
        <v>159</v>
      </c>
      <c r="E396" s="230" t="s">
        <v>428</v>
      </c>
      <c r="F396" s="231" t="s">
        <v>429</v>
      </c>
      <c r="G396" s="232" t="s">
        <v>181</v>
      </c>
      <c r="H396" s="233">
        <v>1521.5440000000001</v>
      </c>
      <c r="I396" s="234"/>
      <c r="J396" s="235">
        <f>ROUND(I396*H396,2)</f>
        <v>0</v>
      </c>
      <c r="K396" s="231" t="s">
        <v>163</v>
      </c>
      <c r="L396" s="46"/>
      <c r="M396" s="236" t="s">
        <v>1</v>
      </c>
      <c r="N396" s="237" t="s">
        <v>42</v>
      </c>
      <c r="O396" s="93"/>
      <c r="P396" s="238">
        <f>O396*H396</f>
        <v>0</v>
      </c>
      <c r="Q396" s="238">
        <v>0</v>
      </c>
      <c r="R396" s="238">
        <f>Q396*H396</f>
        <v>0</v>
      </c>
      <c r="S396" s="238">
        <v>0.045999999999999999</v>
      </c>
      <c r="T396" s="239">
        <f>S396*H396</f>
        <v>69.99102400000001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40" t="s">
        <v>164</v>
      </c>
      <c r="AT396" s="240" t="s">
        <v>159</v>
      </c>
      <c r="AU396" s="240" t="s">
        <v>86</v>
      </c>
      <c r="AY396" s="19" t="s">
        <v>157</v>
      </c>
      <c r="BE396" s="241">
        <f>IF(N396="základní",J396,0)</f>
        <v>0</v>
      </c>
      <c r="BF396" s="241">
        <f>IF(N396="snížená",J396,0)</f>
        <v>0</v>
      </c>
      <c r="BG396" s="241">
        <f>IF(N396="zákl. přenesená",J396,0)</f>
        <v>0</v>
      </c>
      <c r="BH396" s="241">
        <f>IF(N396="sníž. přenesená",J396,0)</f>
        <v>0</v>
      </c>
      <c r="BI396" s="241">
        <f>IF(N396="nulová",J396,0)</f>
        <v>0</v>
      </c>
      <c r="BJ396" s="19" t="s">
        <v>84</v>
      </c>
      <c r="BK396" s="241">
        <f>ROUND(I396*H396,2)</f>
        <v>0</v>
      </c>
      <c r="BL396" s="19" t="s">
        <v>164</v>
      </c>
      <c r="BM396" s="240" t="s">
        <v>430</v>
      </c>
    </row>
    <row r="397" s="2" customFormat="1">
      <c r="A397" s="40"/>
      <c r="B397" s="41"/>
      <c r="C397" s="42"/>
      <c r="D397" s="242" t="s">
        <v>166</v>
      </c>
      <c r="E397" s="42"/>
      <c r="F397" s="243" t="s">
        <v>431</v>
      </c>
      <c r="G397" s="42"/>
      <c r="H397" s="42"/>
      <c r="I397" s="244"/>
      <c r="J397" s="42"/>
      <c r="K397" s="42"/>
      <c r="L397" s="46"/>
      <c r="M397" s="245"/>
      <c r="N397" s="246"/>
      <c r="O397" s="93"/>
      <c r="P397" s="93"/>
      <c r="Q397" s="93"/>
      <c r="R397" s="93"/>
      <c r="S397" s="93"/>
      <c r="T397" s="94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166</v>
      </c>
      <c r="AU397" s="19" t="s">
        <v>86</v>
      </c>
    </row>
    <row r="398" s="13" customFormat="1">
      <c r="A398" s="13"/>
      <c r="B398" s="247"/>
      <c r="C398" s="248"/>
      <c r="D398" s="242" t="s">
        <v>168</v>
      </c>
      <c r="E398" s="249" t="s">
        <v>1</v>
      </c>
      <c r="F398" s="250" t="s">
        <v>185</v>
      </c>
      <c r="G398" s="248"/>
      <c r="H398" s="249" t="s">
        <v>1</v>
      </c>
      <c r="I398" s="251"/>
      <c r="J398" s="248"/>
      <c r="K398" s="248"/>
      <c r="L398" s="252"/>
      <c r="M398" s="253"/>
      <c r="N398" s="254"/>
      <c r="O398" s="254"/>
      <c r="P398" s="254"/>
      <c r="Q398" s="254"/>
      <c r="R398" s="254"/>
      <c r="S398" s="254"/>
      <c r="T398" s="25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6" t="s">
        <v>168</v>
      </c>
      <c r="AU398" s="256" t="s">
        <v>86</v>
      </c>
      <c r="AV398" s="13" t="s">
        <v>84</v>
      </c>
      <c r="AW398" s="13" t="s">
        <v>32</v>
      </c>
      <c r="AX398" s="13" t="s">
        <v>77</v>
      </c>
      <c r="AY398" s="256" t="s">
        <v>157</v>
      </c>
    </row>
    <row r="399" s="14" customFormat="1">
      <c r="A399" s="14"/>
      <c r="B399" s="257"/>
      <c r="C399" s="258"/>
      <c r="D399" s="242" t="s">
        <v>168</v>
      </c>
      <c r="E399" s="259" t="s">
        <v>1</v>
      </c>
      <c r="F399" s="260" t="s">
        <v>432</v>
      </c>
      <c r="G399" s="258"/>
      <c r="H399" s="261">
        <v>16.370000000000001</v>
      </c>
      <c r="I399" s="262"/>
      <c r="J399" s="258"/>
      <c r="K399" s="258"/>
      <c r="L399" s="263"/>
      <c r="M399" s="264"/>
      <c r="N399" s="265"/>
      <c r="O399" s="265"/>
      <c r="P399" s="265"/>
      <c r="Q399" s="265"/>
      <c r="R399" s="265"/>
      <c r="S399" s="265"/>
      <c r="T399" s="26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7" t="s">
        <v>168</v>
      </c>
      <c r="AU399" s="267" t="s">
        <v>86</v>
      </c>
      <c r="AV399" s="14" t="s">
        <v>86</v>
      </c>
      <c r="AW399" s="14" t="s">
        <v>32</v>
      </c>
      <c r="AX399" s="14" t="s">
        <v>77</v>
      </c>
      <c r="AY399" s="267" t="s">
        <v>157</v>
      </c>
    </row>
    <row r="400" s="13" customFormat="1">
      <c r="A400" s="13"/>
      <c r="B400" s="247"/>
      <c r="C400" s="248"/>
      <c r="D400" s="242" t="s">
        <v>168</v>
      </c>
      <c r="E400" s="249" t="s">
        <v>1</v>
      </c>
      <c r="F400" s="250" t="s">
        <v>291</v>
      </c>
      <c r="G400" s="248"/>
      <c r="H400" s="249" t="s">
        <v>1</v>
      </c>
      <c r="I400" s="251"/>
      <c r="J400" s="248"/>
      <c r="K400" s="248"/>
      <c r="L400" s="252"/>
      <c r="M400" s="253"/>
      <c r="N400" s="254"/>
      <c r="O400" s="254"/>
      <c r="P400" s="254"/>
      <c r="Q400" s="254"/>
      <c r="R400" s="254"/>
      <c r="S400" s="254"/>
      <c r="T400" s="25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6" t="s">
        <v>168</v>
      </c>
      <c r="AU400" s="256" t="s">
        <v>86</v>
      </c>
      <c r="AV400" s="13" t="s">
        <v>84</v>
      </c>
      <c r="AW400" s="13" t="s">
        <v>32</v>
      </c>
      <c r="AX400" s="13" t="s">
        <v>77</v>
      </c>
      <c r="AY400" s="256" t="s">
        <v>157</v>
      </c>
    </row>
    <row r="401" s="14" customFormat="1">
      <c r="A401" s="14"/>
      <c r="B401" s="257"/>
      <c r="C401" s="258"/>
      <c r="D401" s="242" t="s">
        <v>168</v>
      </c>
      <c r="E401" s="259" t="s">
        <v>1</v>
      </c>
      <c r="F401" s="260" t="s">
        <v>433</v>
      </c>
      <c r="G401" s="258"/>
      <c r="H401" s="261">
        <v>4.25</v>
      </c>
      <c r="I401" s="262"/>
      <c r="J401" s="258"/>
      <c r="K401" s="258"/>
      <c r="L401" s="263"/>
      <c r="M401" s="264"/>
      <c r="N401" s="265"/>
      <c r="O401" s="265"/>
      <c r="P401" s="265"/>
      <c r="Q401" s="265"/>
      <c r="R401" s="265"/>
      <c r="S401" s="265"/>
      <c r="T401" s="26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7" t="s">
        <v>168</v>
      </c>
      <c r="AU401" s="267" t="s">
        <v>86</v>
      </c>
      <c r="AV401" s="14" t="s">
        <v>86</v>
      </c>
      <c r="AW401" s="14" t="s">
        <v>32</v>
      </c>
      <c r="AX401" s="14" t="s">
        <v>77</v>
      </c>
      <c r="AY401" s="267" t="s">
        <v>157</v>
      </c>
    </row>
    <row r="402" s="13" customFormat="1">
      <c r="A402" s="13"/>
      <c r="B402" s="247"/>
      <c r="C402" s="248"/>
      <c r="D402" s="242" t="s">
        <v>168</v>
      </c>
      <c r="E402" s="249" t="s">
        <v>1</v>
      </c>
      <c r="F402" s="250" t="s">
        <v>293</v>
      </c>
      <c r="G402" s="248"/>
      <c r="H402" s="249" t="s">
        <v>1</v>
      </c>
      <c r="I402" s="251"/>
      <c r="J402" s="248"/>
      <c r="K402" s="248"/>
      <c r="L402" s="252"/>
      <c r="M402" s="253"/>
      <c r="N402" s="254"/>
      <c r="O402" s="254"/>
      <c r="P402" s="254"/>
      <c r="Q402" s="254"/>
      <c r="R402" s="254"/>
      <c r="S402" s="254"/>
      <c r="T402" s="25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6" t="s">
        <v>168</v>
      </c>
      <c r="AU402" s="256" t="s">
        <v>86</v>
      </c>
      <c r="AV402" s="13" t="s">
        <v>84</v>
      </c>
      <c r="AW402" s="13" t="s">
        <v>32</v>
      </c>
      <c r="AX402" s="13" t="s">
        <v>77</v>
      </c>
      <c r="AY402" s="256" t="s">
        <v>157</v>
      </c>
    </row>
    <row r="403" s="14" customFormat="1">
      <c r="A403" s="14"/>
      <c r="B403" s="257"/>
      <c r="C403" s="258"/>
      <c r="D403" s="242" t="s">
        <v>168</v>
      </c>
      <c r="E403" s="259" t="s">
        <v>1</v>
      </c>
      <c r="F403" s="260" t="s">
        <v>434</v>
      </c>
      <c r="G403" s="258"/>
      <c r="H403" s="261">
        <v>4.5599999999999996</v>
      </c>
      <c r="I403" s="262"/>
      <c r="J403" s="258"/>
      <c r="K403" s="258"/>
      <c r="L403" s="263"/>
      <c r="M403" s="264"/>
      <c r="N403" s="265"/>
      <c r="O403" s="265"/>
      <c r="P403" s="265"/>
      <c r="Q403" s="265"/>
      <c r="R403" s="265"/>
      <c r="S403" s="265"/>
      <c r="T403" s="26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7" t="s">
        <v>168</v>
      </c>
      <c r="AU403" s="267" t="s">
        <v>86</v>
      </c>
      <c r="AV403" s="14" t="s">
        <v>86</v>
      </c>
      <c r="AW403" s="14" t="s">
        <v>32</v>
      </c>
      <c r="AX403" s="14" t="s">
        <v>77</v>
      </c>
      <c r="AY403" s="267" t="s">
        <v>157</v>
      </c>
    </row>
    <row r="404" s="13" customFormat="1">
      <c r="A404" s="13"/>
      <c r="B404" s="247"/>
      <c r="C404" s="248"/>
      <c r="D404" s="242" t="s">
        <v>168</v>
      </c>
      <c r="E404" s="249" t="s">
        <v>1</v>
      </c>
      <c r="F404" s="250" t="s">
        <v>295</v>
      </c>
      <c r="G404" s="248"/>
      <c r="H404" s="249" t="s">
        <v>1</v>
      </c>
      <c r="I404" s="251"/>
      <c r="J404" s="248"/>
      <c r="K404" s="248"/>
      <c r="L404" s="252"/>
      <c r="M404" s="253"/>
      <c r="N404" s="254"/>
      <c r="O404" s="254"/>
      <c r="P404" s="254"/>
      <c r="Q404" s="254"/>
      <c r="R404" s="254"/>
      <c r="S404" s="254"/>
      <c r="T404" s="25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6" t="s">
        <v>168</v>
      </c>
      <c r="AU404" s="256" t="s">
        <v>86</v>
      </c>
      <c r="AV404" s="13" t="s">
        <v>84</v>
      </c>
      <c r="AW404" s="13" t="s">
        <v>32</v>
      </c>
      <c r="AX404" s="13" t="s">
        <v>77</v>
      </c>
      <c r="AY404" s="256" t="s">
        <v>157</v>
      </c>
    </row>
    <row r="405" s="14" customFormat="1">
      <c r="A405" s="14"/>
      <c r="B405" s="257"/>
      <c r="C405" s="258"/>
      <c r="D405" s="242" t="s">
        <v>168</v>
      </c>
      <c r="E405" s="259" t="s">
        <v>1</v>
      </c>
      <c r="F405" s="260" t="s">
        <v>435</v>
      </c>
      <c r="G405" s="258"/>
      <c r="H405" s="261">
        <v>16.562000000000001</v>
      </c>
      <c r="I405" s="262"/>
      <c r="J405" s="258"/>
      <c r="K405" s="258"/>
      <c r="L405" s="263"/>
      <c r="M405" s="264"/>
      <c r="N405" s="265"/>
      <c r="O405" s="265"/>
      <c r="P405" s="265"/>
      <c r="Q405" s="265"/>
      <c r="R405" s="265"/>
      <c r="S405" s="265"/>
      <c r="T405" s="26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7" t="s">
        <v>168</v>
      </c>
      <c r="AU405" s="267" t="s">
        <v>86</v>
      </c>
      <c r="AV405" s="14" t="s">
        <v>86</v>
      </c>
      <c r="AW405" s="14" t="s">
        <v>32</v>
      </c>
      <c r="AX405" s="14" t="s">
        <v>77</v>
      </c>
      <c r="AY405" s="267" t="s">
        <v>157</v>
      </c>
    </row>
    <row r="406" s="13" customFormat="1">
      <c r="A406" s="13"/>
      <c r="B406" s="247"/>
      <c r="C406" s="248"/>
      <c r="D406" s="242" t="s">
        <v>168</v>
      </c>
      <c r="E406" s="249" t="s">
        <v>1</v>
      </c>
      <c r="F406" s="250" t="s">
        <v>436</v>
      </c>
      <c r="G406" s="248"/>
      <c r="H406" s="249" t="s">
        <v>1</v>
      </c>
      <c r="I406" s="251"/>
      <c r="J406" s="248"/>
      <c r="K406" s="248"/>
      <c r="L406" s="252"/>
      <c r="M406" s="253"/>
      <c r="N406" s="254"/>
      <c r="O406" s="254"/>
      <c r="P406" s="254"/>
      <c r="Q406" s="254"/>
      <c r="R406" s="254"/>
      <c r="S406" s="254"/>
      <c r="T406" s="25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6" t="s">
        <v>168</v>
      </c>
      <c r="AU406" s="256" t="s">
        <v>86</v>
      </c>
      <c r="AV406" s="13" t="s">
        <v>84</v>
      </c>
      <c r="AW406" s="13" t="s">
        <v>32</v>
      </c>
      <c r="AX406" s="13" t="s">
        <v>77</v>
      </c>
      <c r="AY406" s="256" t="s">
        <v>157</v>
      </c>
    </row>
    <row r="407" s="14" customFormat="1">
      <c r="A407" s="14"/>
      <c r="B407" s="257"/>
      <c r="C407" s="258"/>
      <c r="D407" s="242" t="s">
        <v>168</v>
      </c>
      <c r="E407" s="259" t="s">
        <v>1</v>
      </c>
      <c r="F407" s="260" t="s">
        <v>437</v>
      </c>
      <c r="G407" s="258"/>
      <c r="H407" s="261">
        <v>38.886000000000003</v>
      </c>
      <c r="I407" s="262"/>
      <c r="J407" s="258"/>
      <c r="K407" s="258"/>
      <c r="L407" s="263"/>
      <c r="M407" s="264"/>
      <c r="N407" s="265"/>
      <c r="O407" s="265"/>
      <c r="P407" s="265"/>
      <c r="Q407" s="265"/>
      <c r="R407" s="265"/>
      <c r="S407" s="265"/>
      <c r="T407" s="26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7" t="s">
        <v>168</v>
      </c>
      <c r="AU407" s="267" t="s">
        <v>86</v>
      </c>
      <c r="AV407" s="14" t="s">
        <v>86</v>
      </c>
      <c r="AW407" s="14" t="s">
        <v>32</v>
      </c>
      <c r="AX407" s="14" t="s">
        <v>77</v>
      </c>
      <c r="AY407" s="267" t="s">
        <v>157</v>
      </c>
    </row>
    <row r="408" s="13" customFormat="1">
      <c r="A408" s="13"/>
      <c r="B408" s="247"/>
      <c r="C408" s="248"/>
      <c r="D408" s="242" t="s">
        <v>168</v>
      </c>
      <c r="E408" s="249" t="s">
        <v>1</v>
      </c>
      <c r="F408" s="250" t="s">
        <v>438</v>
      </c>
      <c r="G408" s="248"/>
      <c r="H408" s="249" t="s">
        <v>1</v>
      </c>
      <c r="I408" s="251"/>
      <c r="J408" s="248"/>
      <c r="K408" s="248"/>
      <c r="L408" s="252"/>
      <c r="M408" s="253"/>
      <c r="N408" s="254"/>
      <c r="O408" s="254"/>
      <c r="P408" s="254"/>
      <c r="Q408" s="254"/>
      <c r="R408" s="254"/>
      <c r="S408" s="254"/>
      <c r="T408" s="25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6" t="s">
        <v>168</v>
      </c>
      <c r="AU408" s="256" t="s">
        <v>86</v>
      </c>
      <c r="AV408" s="13" t="s">
        <v>84</v>
      </c>
      <c r="AW408" s="13" t="s">
        <v>32</v>
      </c>
      <c r="AX408" s="13" t="s">
        <v>77</v>
      </c>
      <c r="AY408" s="256" t="s">
        <v>157</v>
      </c>
    </row>
    <row r="409" s="14" customFormat="1">
      <c r="A409" s="14"/>
      <c r="B409" s="257"/>
      <c r="C409" s="258"/>
      <c r="D409" s="242" t="s">
        <v>168</v>
      </c>
      <c r="E409" s="259" t="s">
        <v>1</v>
      </c>
      <c r="F409" s="260" t="s">
        <v>439</v>
      </c>
      <c r="G409" s="258"/>
      <c r="H409" s="261">
        <v>34.584000000000003</v>
      </c>
      <c r="I409" s="262"/>
      <c r="J409" s="258"/>
      <c r="K409" s="258"/>
      <c r="L409" s="263"/>
      <c r="M409" s="264"/>
      <c r="N409" s="265"/>
      <c r="O409" s="265"/>
      <c r="P409" s="265"/>
      <c r="Q409" s="265"/>
      <c r="R409" s="265"/>
      <c r="S409" s="265"/>
      <c r="T409" s="26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7" t="s">
        <v>168</v>
      </c>
      <c r="AU409" s="267" t="s">
        <v>86</v>
      </c>
      <c r="AV409" s="14" t="s">
        <v>86</v>
      </c>
      <c r="AW409" s="14" t="s">
        <v>32</v>
      </c>
      <c r="AX409" s="14" t="s">
        <v>77</v>
      </c>
      <c r="AY409" s="267" t="s">
        <v>157</v>
      </c>
    </row>
    <row r="410" s="13" customFormat="1">
      <c r="A410" s="13"/>
      <c r="B410" s="247"/>
      <c r="C410" s="248"/>
      <c r="D410" s="242" t="s">
        <v>168</v>
      </c>
      <c r="E410" s="249" t="s">
        <v>1</v>
      </c>
      <c r="F410" s="250" t="s">
        <v>440</v>
      </c>
      <c r="G410" s="248"/>
      <c r="H410" s="249" t="s">
        <v>1</v>
      </c>
      <c r="I410" s="251"/>
      <c r="J410" s="248"/>
      <c r="K410" s="248"/>
      <c r="L410" s="252"/>
      <c r="M410" s="253"/>
      <c r="N410" s="254"/>
      <c r="O410" s="254"/>
      <c r="P410" s="254"/>
      <c r="Q410" s="254"/>
      <c r="R410" s="254"/>
      <c r="S410" s="254"/>
      <c r="T410" s="25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6" t="s">
        <v>168</v>
      </c>
      <c r="AU410" s="256" t="s">
        <v>86</v>
      </c>
      <c r="AV410" s="13" t="s">
        <v>84</v>
      </c>
      <c r="AW410" s="13" t="s">
        <v>32</v>
      </c>
      <c r="AX410" s="13" t="s">
        <v>77</v>
      </c>
      <c r="AY410" s="256" t="s">
        <v>157</v>
      </c>
    </row>
    <row r="411" s="14" customFormat="1">
      <c r="A411" s="14"/>
      <c r="B411" s="257"/>
      <c r="C411" s="258"/>
      <c r="D411" s="242" t="s">
        <v>168</v>
      </c>
      <c r="E411" s="259" t="s">
        <v>1</v>
      </c>
      <c r="F411" s="260" t="s">
        <v>441</v>
      </c>
      <c r="G411" s="258"/>
      <c r="H411" s="261">
        <v>46.539999999999999</v>
      </c>
      <c r="I411" s="262"/>
      <c r="J411" s="258"/>
      <c r="K411" s="258"/>
      <c r="L411" s="263"/>
      <c r="M411" s="264"/>
      <c r="N411" s="265"/>
      <c r="O411" s="265"/>
      <c r="P411" s="265"/>
      <c r="Q411" s="265"/>
      <c r="R411" s="265"/>
      <c r="S411" s="265"/>
      <c r="T411" s="26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7" t="s">
        <v>168</v>
      </c>
      <c r="AU411" s="267" t="s">
        <v>86</v>
      </c>
      <c r="AV411" s="14" t="s">
        <v>86</v>
      </c>
      <c r="AW411" s="14" t="s">
        <v>32</v>
      </c>
      <c r="AX411" s="14" t="s">
        <v>77</v>
      </c>
      <c r="AY411" s="267" t="s">
        <v>157</v>
      </c>
    </row>
    <row r="412" s="13" customFormat="1">
      <c r="A412" s="13"/>
      <c r="B412" s="247"/>
      <c r="C412" s="248"/>
      <c r="D412" s="242" t="s">
        <v>168</v>
      </c>
      <c r="E412" s="249" t="s">
        <v>1</v>
      </c>
      <c r="F412" s="250" t="s">
        <v>442</v>
      </c>
      <c r="G412" s="248"/>
      <c r="H412" s="249" t="s">
        <v>1</v>
      </c>
      <c r="I412" s="251"/>
      <c r="J412" s="248"/>
      <c r="K412" s="248"/>
      <c r="L412" s="252"/>
      <c r="M412" s="253"/>
      <c r="N412" s="254"/>
      <c r="O412" s="254"/>
      <c r="P412" s="254"/>
      <c r="Q412" s="254"/>
      <c r="R412" s="254"/>
      <c r="S412" s="254"/>
      <c r="T412" s="25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6" t="s">
        <v>168</v>
      </c>
      <c r="AU412" s="256" t="s">
        <v>86</v>
      </c>
      <c r="AV412" s="13" t="s">
        <v>84</v>
      </c>
      <c r="AW412" s="13" t="s">
        <v>32</v>
      </c>
      <c r="AX412" s="13" t="s">
        <v>77</v>
      </c>
      <c r="AY412" s="256" t="s">
        <v>157</v>
      </c>
    </row>
    <row r="413" s="14" customFormat="1">
      <c r="A413" s="14"/>
      <c r="B413" s="257"/>
      <c r="C413" s="258"/>
      <c r="D413" s="242" t="s">
        <v>168</v>
      </c>
      <c r="E413" s="259" t="s">
        <v>1</v>
      </c>
      <c r="F413" s="260" t="s">
        <v>443</v>
      </c>
      <c r="G413" s="258"/>
      <c r="H413" s="261">
        <v>12.144</v>
      </c>
      <c r="I413" s="262"/>
      <c r="J413" s="258"/>
      <c r="K413" s="258"/>
      <c r="L413" s="263"/>
      <c r="M413" s="264"/>
      <c r="N413" s="265"/>
      <c r="O413" s="265"/>
      <c r="P413" s="265"/>
      <c r="Q413" s="265"/>
      <c r="R413" s="265"/>
      <c r="S413" s="265"/>
      <c r="T413" s="26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7" t="s">
        <v>168</v>
      </c>
      <c r="AU413" s="267" t="s">
        <v>86</v>
      </c>
      <c r="AV413" s="14" t="s">
        <v>86</v>
      </c>
      <c r="AW413" s="14" t="s">
        <v>32</v>
      </c>
      <c r="AX413" s="14" t="s">
        <v>77</v>
      </c>
      <c r="AY413" s="267" t="s">
        <v>157</v>
      </c>
    </row>
    <row r="414" s="13" customFormat="1">
      <c r="A414" s="13"/>
      <c r="B414" s="247"/>
      <c r="C414" s="248"/>
      <c r="D414" s="242" t="s">
        <v>168</v>
      </c>
      <c r="E414" s="249" t="s">
        <v>1</v>
      </c>
      <c r="F414" s="250" t="s">
        <v>444</v>
      </c>
      <c r="G414" s="248"/>
      <c r="H414" s="249" t="s">
        <v>1</v>
      </c>
      <c r="I414" s="251"/>
      <c r="J414" s="248"/>
      <c r="K414" s="248"/>
      <c r="L414" s="252"/>
      <c r="M414" s="253"/>
      <c r="N414" s="254"/>
      <c r="O414" s="254"/>
      <c r="P414" s="254"/>
      <c r="Q414" s="254"/>
      <c r="R414" s="254"/>
      <c r="S414" s="254"/>
      <c r="T414" s="25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6" t="s">
        <v>168</v>
      </c>
      <c r="AU414" s="256" t="s">
        <v>86</v>
      </c>
      <c r="AV414" s="13" t="s">
        <v>84</v>
      </c>
      <c r="AW414" s="13" t="s">
        <v>32</v>
      </c>
      <c r="AX414" s="13" t="s">
        <v>77</v>
      </c>
      <c r="AY414" s="256" t="s">
        <v>157</v>
      </c>
    </row>
    <row r="415" s="14" customFormat="1">
      <c r="A415" s="14"/>
      <c r="B415" s="257"/>
      <c r="C415" s="258"/>
      <c r="D415" s="242" t="s">
        <v>168</v>
      </c>
      <c r="E415" s="259" t="s">
        <v>1</v>
      </c>
      <c r="F415" s="260" t="s">
        <v>445</v>
      </c>
      <c r="G415" s="258"/>
      <c r="H415" s="261">
        <v>18.050000000000001</v>
      </c>
      <c r="I415" s="262"/>
      <c r="J415" s="258"/>
      <c r="K415" s="258"/>
      <c r="L415" s="263"/>
      <c r="M415" s="264"/>
      <c r="N415" s="265"/>
      <c r="O415" s="265"/>
      <c r="P415" s="265"/>
      <c r="Q415" s="265"/>
      <c r="R415" s="265"/>
      <c r="S415" s="265"/>
      <c r="T415" s="26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7" t="s">
        <v>168</v>
      </c>
      <c r="AU415" s="267" t="s">
        <v>86</v>
      </c>
      <c r="AV415" s="14" t="s">
        <v>86</v>
      </c>
      <c r="AW415" s="14" t="s">
        <v>32</v>
      </c>
      <c r="AX415" s="14" t="s">
        <v>77</v>
      </c>
      <c r="AY415" s="267" t="s">
        <v>157</v>
      </c>
    </row>
    <row r="416" s="13" customFormat="1">
      <c r="A416" s="13"/>
      <c r="B416" s="247"/>
      <c r="C416" s="248"/>
      <c r="D416" s="242" t="s">
        <v>168</v>
      </c>
      <c r="E416" s="249" t="s">
        <v>1</v>
      </c>
      <c r="F416" s="250" t="s">
        <v>412</v>
      </c>
      <c r="G416" s="248"/>
      <c r="H416" s="249" t="s">
        <v>1</v>
      </c>
      <c r="I416" s="251"/>
      <c r="J416" s="248"/>
      <c r="K416" s="248"/>
      <c r="L416" s="252"/>
      <c r="M416" s="253"/>
      <c r="N416" s="254"/>
      <c r="O416" s="254"/>
      <c r="P416" s="254"/>
      <c r="Q416" s="254"/>
      <c r="R416" s="254"/>
      <c r="S416" s="254"/>
      <c r="T416" s="25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6" t="s">
        <v>168</v>
      </c>
      <c r="AU416" s="256" t="s">
        <v>86</v>
      </c>
      <c r="AV416" s="13" t="s">
        <v>84</v>
      </c>
      <c r="AW416" s="13" t="s">
        <v>32</v>
      </c>
      <c r="AX416" s="13" t="s">
        <v>77</v>
      </c>
      <c r="AY416" s="256" t="s">
        <v>157</v>
      </c>
    </row>
    <row r="417" s="14" customFormat="1">
      <c r="A417" s="14"/>
      <c r="B417" s="257"/>
      <c r="C417" s="258"/>
      <c r="D417" s="242" t="s">
        <v>168</v>
      </c>
      <c r="E417" s="259" t="s">
        <v>1</v>
      </c>
      <c r="F417" s="260" t="s">
        <v>446</v>
      </c>
      <c r="G417" s="258"/>
      <c r="H417" s="261">
        <v>8.1859999999999999</v>
      </c>
      <c r="I417" s="262"/>
      <c r="J417" s="258"/>
      <c r="K417" s="258"/>
      <c r="L417" s="263"/>
      <c r="M417" s="264"/>
      <c r="N417" s="265"/>
      <c r="O417" s="265"/>
      <c r="P417" s="265"/>
      <c r="Q417" s="265"/>
      <c r="R417" s="265"/>
      <c r="S417" s="265"/>
      <c r="T417" s="26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7" t="s">
        <v>168</v>
      </c>
      <c r="AU417" s="267" t="s">
        <v>86</v>
      </c>
      <c r="AV417" s="14" t="s">
        <v>86</v>
      </c>
      <c r="AW417" s="14" t="s">
        <v>32</v>
      </c>
      <c r="AX417" s="14" t="s">
        <v>77</v>
      </c>
      <c r="AY417" s="267" t="s">
        <v>157</v>
      </c>
    </row>
    <row r="418" s="13" customFormat="1">
      <c r="A418" s="13"/>
      <c r="B418" s="247"/>
      <c r="C418" s="248"/>
      <c r="D418" s="242" t="s">
        <v>168</v>
      </c>
      <c r="E418" s="249" t="s">
        <v>1</v>
      </c>
      <c r="F418" s="250" t="s">
        <v>447</v>
      </c>
      <c r="G418" s="248"/>
      <c r="H418" s="249" t="s">
        <v>1</v>
      </c>
      <c r="I418" s="251"/>
      <c r="J418" s="248"/>
      <c r="K418" s="248"/>
      <c r="L418" s="252"/>
      <c r="M418" s="253"/>
      <c r="N418" s="254"/>
      <c r="O418" s="254"/>
      <c r="P418" s="254"/>
      <c r="Q418" s="254"/>
      <c r="R418" s="254"/>
      <c r="S418" s="254"/>
      <c r="T418" s="25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6" t="s">
        <v>168</v>
      </c>
      <c r="AU418" s="256" t="s">
        <v>86</v>
      </c>
      <c r="AV418" s="13" t="s">
        <v>84</v>
      </c>
      <c r="AW418" s="13" t="s">
        <v>32</v>
      </c>
      <c r="AX418" s="13" t="s">
        <v>77</v>
      </c>
      <c r="AY418" s="256" t="s">
        <v>157</v>
      </c>
    </row>
    <row r="419" s="14" customFormat="1">
      <c r="A419" s="14"/>
      <c r="B419" s="257"/>
      <c r="C419" s="258"/>
      <c r="D419" s="242" t="s">
        <v>168</v>
      </c>
      <c r="E419" s="259" t="s">
        <v>1</v>
      </c>
      <c r="F419" s="260" t="s">
        <v>448</v>
      </c>
      <c r="G419" s="258"/>
      <c r="H419" s="261">
        <v>17.161999999999999</v>
      </c>
      <c r="I419" s="262"/>
      <c r="J419" s="258"/>
      <c r="K419" s="258"/>
      <c r="L419" s="263"/>
      <c r="M419" s="264"/>
      <c r="N419" s="265"/>
      <c r="O419" s="265"/>
      <c r="P419" s="265"/>
      <c r="Q419" s="265"/>
      <c r="R419" s="265"/>
      <c r="S419" s="265"/>
      <c r="T419" s="26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7" t="s">
        <v>168</v>
      </c>
      <c r="AU419" s="267" t="s">
        <v>86</v>
      </c>
      <c r="AV419" s="14" t="s">
        <v>86</v>
      </c>
      <c r="AW419" s="14" t="s">
        <v>32</v>
      </c>
      <c r="AX419" s="14" t="s">
        <v>77</v>
      </c>
      <c r="AY419" s="267" t="s">
        <v>157</v>
      </c>
    </row>
    <row r="420" s="13" customFormat="1">
      <c r="A420" s="13"/>
      <c r="B420" s="247"/>
      <c r="C420" s="248"/>
      <c r="D420" s="242" t="s">
        <v>168</v>
      </c>
      <c r="E420" s="249" t="s">
        <v>1</v>
      </c>
      <c r="F420" s="250" t="s">
        <v>414</v>
      </c>
      <c r="G420" s="248"/>
      <c r="H420" s="249" t="s">
        <v>1</v>
      </c>
      <c r="I420" s="251"/>
      <c r="J420" s="248"/>
      <c r="K420" s="248"/>
      <c r="L420" s="252"/>
      <c r="M420" s="253"/>
      <c r="N420" s="254"/>
      <c r="O420" s="254"/>
      <c r="P420" s="254"/>
      <c r="Q420" s="254"/>
      <c r="R420" s="254"/>
      <c r="S420" s="254"/>
      <c r="T420" s="25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6" t="s">
        <v>168</v>
      </c>
      <c r="AU420" s="256" t="s">
        <v>86</v>
      </c>
      <c r="AV420" s="13" t="s">
        <v>84</v>
      </c>
      <c r="AW420" s="13" t="s">
        <v>32</v>
      </c>
      <c r="AX420" s="13" t="s">
        <v>77</v>
      </c>
      <c r="AY420" s="256" t="s">
        <v>157</v>
      </c>
    </row>
    <row r="421" s="14" customFormat="1">
      <c r="A421" s="14"/>
      <c r="B421" s="257"/>
      <c r="C421" s="258"/>
      <c r="D421" s="242" t="s">
        <v>168</v>
      </c>
      <c r="E421" s="259" t="s">
        <v>1</v>
      </c>
      <c r="F421" s="260" t="s">
        <v>449</v>
      </c>
      <c r="G421" s="258"/>
      <c r="H421" s="261">
        <v>32.923000000000002</v>
      </c>
      <c r="I421" s="262"/>
      <c r="J421" s="258"/>
      <c r="K421" s="258"/>
      <c r="L421" s="263"/>
      <c r="M421" s="264"/>
      <c r="N421" s="265"/>
      <c r="O421" s="265"/>
      <c r="P421" s="265"/>
      <c r="Q421" s="265"/>
      <c r="R421" s="265"/>
      <c r="S421" s="265"/>
      <c r="T421" s="26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7" t="s">
        <v>168</v>
      </c>
      <c r="AU421" s="267" t="s">
        <v>86</v>
      </c>
      <c r="AV421" s="14" t="s">
        <v>86</v>
      </c>
      <c r="AW421" s="14" t="s">
        <v>32</v>
      </c>
      <c r="AX421" s="14" t="s">
        <v>77</v>
      </c>
      <c r="AY421" s="267" t="s">
        <v>157</v>
      </c>
    </row>
    <row r="422" s="13" customFormat="1">
      <c r="A422" s="13"/>
      <c r="B422" s="247"/>
      <c r="C422" s="248"/>
      <c r="D422" s="242" t="s">
        <v>168</v>
      </c>
      <c r="E422" s="249" t="s">
        <v>1</v>
      </c>
      <c r="F422" s="250" t="s">
        <v>450</v>
      </c>
      <c r="G422" s="248"/>
      <c r="H422" s="249" t="s">
        <v>1</v>
      </c>
      <c r="I422" s="251"/>
      <c r="J422" s="248"/>
      <c r="K422" s="248"/>
      <c r="L422" s="252"/>
      <c r="M422" s="253"/>
      <c r="N422" s="254"/>
      <c r="O422" s="254"/>
      <c r="P422" s="254"/>
      <c r="Q422" s="254"/>
      <c r="R422" s="254"/>
      <c r="S422" s="254"/>
      <c r="T422" s="25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6" t="s">
        <v>168</v>
      </c>
      <c r="AU422" s="256" t="s">
        <v>86</v>
      </c>
      <c r="AV422" s="13" t="s">
        <v>84</v>
      </c>
      <c r="AW422" s="13" t="s">
        <v>32</v>
      </c>
      <c r="AX422" s="13" t="s">
        <v>77</v>
      </c>
      <c r="AY422" s="256" t="s">
        <v>157</v>
      </c>
    </row>
    <row r="423" s="14" customFormat="1">
      <c r="A423" s="14"/>
      <c r="B423" s="257"/>
      <c r="C423" s="258"/>
      <c r="D423" s="242" t="s">
        <v>168</v>
      </c>
      <c r="E423" s="259" t="s">
        <v>1</v>
      </c>
      <c r="F423" s="260" t="s">
        <v>451</v>
      </c>
      <c r="G423" s="258"/>
      <c r="H423" s="261">
        <v>13.836</v>
      </c>
      <c r="I423" s="262"/>
      <c r="J423" s="258"/>
      <c r="K423" s="258"/>
      <c r="L423" s="263"/>
      <c r="M423" s="264"/>
      <c r="N423" s="265"/>
      <c r="O423" s="265"/>
      <c r="P423" s="265"/>
      <c r="Q423" s="265"/>
      <c r="R423" s="265"/>
      <c r="S423" s="265"/>
      <c r="T423" s="26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7" t="s">
        <v>168</v>
      </c>
      <c r="AU423" s="267" t="s">
        <v>86</v>
      </c>
      <c r="AV423" s="14" t="s">
        <v>86</v>
      </c>
      <c r="AW423" s="14" t="s">
        <v>32</v>
      </c>
      <c r="AX423" s="14" t="s">
        <v>77</v>
      </c>
      <c r="AY423" s="267" t="s">
        <v>157</v>
      </c>
    </row>
    <row r="424" s="13" customFormat="1">
      <c r="A424" s="13"/>
      <c r="B424" s="247"/>
      <c r="C424" s="248"/>
      <c r="D424" s="242" t="s">
        <v>168</v>
      </c>
      <c r="E424" s="249" t="s">
        <v>1</v>
      </c>
      <c r="F424" s="250" t="s">
        <v>452</v>
      </c>
      <c r="G424" s="248"/>
      <c r="H424" s="249" t="s">
        <v>1</v>
      </c>
      <c r="I424" s="251"/>
      <c r="J424" s="248"/>
      <c r="K424" s="248"/>
      <c r="L424" s="252"/>
      <c r="M424" s="253"/>
      <c r="N424" s="254"/>
      <c r="O424" s="254"/>
      <c r="P424" s="254"/>
      <c r="Q424" s="254"/>
      <c r="R424" s="254"/>
      <c r="S424" s="254"/>
      <c r="T424" s="25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6" t="s">
        <v>168</v>
      </c>
      <c r="AU424" s="256" t="s">
        <v>86</v>
      </c>
      <c r="AV424" s="13" t="s">
        <v>84</v>
      </c>
      <c r="AW424" s="13" t="s">
        <v>32</v>
      </c>
      <c r="AX424" s="13" t="s">
        <v>77</v>
      </c>
      <c r="AY424" s="256" t="s">
        <v>157</v>
      </c>
    </row>
    <row r="425" s="14" customFormat="1">
      <c r="A425" s="14"/>
      <c r="B425" s="257"/>
      <c r="C425" s="258"/>
      <c r="D425" s="242" t="s">
        <v>168</v>
      </c>
      <c r="E425" s="259" t="s">
        <v>1</v>
      </c>
      <c r="F425" s="260" t="s">
        <v>453</v>
      </c>
      <c r="G425" s="258"/>
      <c r="H425" s="261">
        <v>103.089</v>
      </c>
      <c r="I425" s="262"/>
      <c r="J425" s="258"/>
      <c r="K425" s="258"/>
      <c r="L425" s="263"/>
      <c r="M425" s="264"/>
      <c r="N425" s="265"/>
      <c r="O425" s="265"/>
      <c r="P425" s="265"/>
      <c r="Q425" s="265"/>
      <c r="R425" s="265"/>
      <c r="S425" s="265"/>
      <c r="T425" s="26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7" t="s">
        <v>168</v>
      </c>
      <c r="AU425" s="267" t="s">
        <v>86</v>
      </c>
      <c r="AV425" s="14" t="s">
        <v>86</v>
      </c>
      <c r="AW425" s="14" t="s">
        <v>32</v>
      </c>
      <c r="AX425" s="14" t="s">
        <v>77</v>
      </c>
      <c r="AY425" s="267" t="s">
        <v>157</v>
      </c>
    </row>
    <row r="426" s="13" customFormat="1">
      <c r="A426" s="13"/>
      <c r="B426" s="247"/>
      <c r="C426" s="248"/>
      <c r="D426" s="242" t="s">
        <v>168</v>
      </c>
      <c r="E426" s="249" t="s">
        <v>1</v>
      </c>
      <c r="F426" s="250" t="s">
        <v>416</v>
      </c>
      <c r="G426" s="248"/>
      <c r="H426" s="249" t="s">
        <v>1</v>
      </c>
      <c r="I426" s="251"/>
      <c r="J426" s="248"/>
      <c r="K426" s="248"/>
      <c r="L426" s="252"/>
      <c r="M426" s="253"/>
      <c r="N426" s="254"/>
      <c r="O426" s="254"/>
      <c r="P426" s="254"/>
      <c r="Q426" s="254"/>
      <c r="R426" s="254"/>
      <c r="S426" s="254"/>
      <c r="T426" s="25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6" t="s">
        <v>168</v>
      </c>
      <c r="AU426" s="256" t="s">
        <v>86</v>
      </c>
      <c r="AV426" s="13" t="s">
        <v>84</v>
      </c>
      <c r="AW426" s="13" t="s">
        <v>32</v>
      </c>
      <c r="AX426" s="13" t="s">
        <v>77</v>
      </c>
      <c r="AY426" s="256" t="s">
        <v>157</v>
      </c>
    </row>
    <row r="427" s="14" customFormat="1">
      <c r="A427" s="14"/>
      <c r="B427" s="257"/>
      <c r="C427" s="258"/>
      <c r="D427" s="242" t="s">
        <v>168</v>
      </c>
      <c r="E427" s="259" t="s">
        <v>1</v>
      </c>
      <c r="F427" s="260" t="s">
        <v>454</v>
      </c>
      <c r="G427" s="258"/>
      <c r="H427" s="261">
        <v>17.501999999999999</v>
      </c>
      <c r="I427" s="262"/>
      <c r="J427" s="258"/>
      <c r="K427" s="258"/>
      <c r="L427" s="263"/>
      <c r="M427" s="264"/>
      <c r="N427" s="265"/>
      <c r="O427" s="265"/>
      <c r="P427" s="265"/>
      <c r="Q427" s="265"/>
      <c r="R427" s="265"/>
      <c r="S427" s="265"/>
      <c r="T427" s="26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7" t="s">
        <v>168</v>
      </c>
      <c r="AU427" s="267" t="s">
        <v>86</v>
      </c>
      <c r="AV427" s="14" t="s">
        <v>86</v>
      </c>
      <c r="AW427" s="14" t="s">
        <v>32</v>
      </c>
      <c r="AX427" s="14" t="s">
        <v>77</v>
      </c>
      <c r="AY427" s="267" t="s">
        <v>157</v>
      </c>
    </row>
    <row r="428" s="13" customFormat="1">
      <c r="A428" s="13"/>
      <c r="B428" s="247"/>
      <c r="C428" s="248"/>
      <c r="D428" s="242" t="s">
        <v>168</v>
      </c>
      <c r="E428" s="249" t="s">
        <v>1</v>
      </c>
      <c r="F428" s="250" t="s">
        <v>418</v>
      </c>
      <c r="G428" s="248"/>
      <c r="H428" s="249" t="s">
        <v>1</v>
      </c>
      <c r="I428" s="251"/>
      <c r="J428" s="248"/>
      <c r="K428" s="248"/>
      <c r="L428" s="252"/>
      <c r="M428" s="253"/>
      <c r="N428" s="254"/>
      <c r="O428" s="254"/>
      <c r="P428" s="254"/>
      <c r="Q428" s="254"/>
      <c r="R428" s="254"/>
      <c r="S428" s="254"/>
      <c r="T428" s="25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6" t="s">
        <v>168</v>
      </c>
      <c r="AU428" s="256" t="s">
        <v>86</v>
      </c>
      <c r="AV428" s="13" t="s">
        <v>84</v>
      </c>
      <c r="AW428" s="13" t="s">
        <v>32</v>
      </c>
      <c r="AX428" s="13" t="s">
        <v>77</v>
      </c>
      <c r="AY428" s="256" t="s">
        <v>157</v>
      </c>
    </row>
    <row r="429" s="14" customFormat="1">
      <c r="A429" s="14"/>
      <c r="B429" s="257"/>
      <c r="C429" s="258"/>
      <c r="D429" s="242" t="s">
        <v>168</v>
      </c>
      <c r="E429" s="259" t="s">
        <v>1</v>
      </c>
      <c r="F429" s="260" t="s">
        <v>454</v>
      </c>
      <c r="G429" s="258"/>
      <c r="H429" s="261">
        <v>17.501999999999999</v>
      </c>
      <c r="I429" s="262"/>
      <c r="J429" s="258"/>
      <c r="K429" s="258"/>
      <c r="L429" s="263"/>
      <c r="M429" s="264"/>
      <c r="N429" s="265"/>
      <c r="O429" s="265"/>
      <c r="P429" s="265"/>
      <c r="Q429" s="265"/>
      <c r="R429" s="265"/>
      <c r="S429" s="265"/>
      <c r="T429" s="26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7" t="s">
        <v>168</v>
      </c>
      <c r="AU429" s="267" t="s">
        <v>86</v>
      </c>
      <c r="AV429" s="14" t="s">
        <v>86</v>
      </c>
      <c r="AW429" s="14" t="s">
        <v>32</v>
      </c>
      <c r="AX429" s="14" t="s">
        <v>77</v>
      </c>
      <c r="AY429" s="267" t="s">
        <v>157</v>
      </c>
    </row>
    <row r="430" s="13" customFormat="1">
      <c r="A430" s="13"/>
      <c r="B430" s="247"/>
      <c r="C430" s="248"/>
      <c r="D430" s="242" t="s">
        <v>168</v>
      </c>
      <c r="E430" s="249" t="s">
        <v>1</v>
      </c>
      <c r="F430" s="250" t="s">
        <v>455</v>
      </c>
      <c r="G430" s="248"/>
      <c r="H430" s="249" t="s">
        <v>1</v>
      </c>
      <c r="I430" s="251"/>
      <c r="J430" s="248"/>
      <c r="K430" s="248"/>
      <c r="L430" s="252"/>
      <c r="M430" s="253"/>
      <c r="N430" s="254"/>
      <c r="O430" s="254"/>
      <c r="P430" s="254"/>
      <c r="Q430" s="254"/>
      <c r="R430" s="254"/>
      <c r="S430" s="254"/>
      <c r="T430" s="25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6" t="s">
        <v>168</v>
      </c>
      <c r="AU430" s="256" t="s">
        <v>86</v>
      </c>
      <c r="AV430" s="13" t="s">
        <v>84</v>
      </c>
      <c r="AW430" s="13" t="s">
        <v>32</v>
      </c>
      <c r="AX430" s="13" t="s">
        <v>77</v>
      </c>
      <c r="AY430" s="256" t="s">
        <v>157</v>
      </c>
    </row>
    <row r="431" s="13" customFormat="1">
      <c r="A431" s="13"/>
      <c r="B431" s="247"/>
      <c r="C431" s="248"/>
      <c r="D431" s="242" t="s">
        <v>168</v>
      </c>
      <c r="E431" s="249" t="s">
        <v>1</v>
      </c>
      <c r="F431" s="250" t="s">
        <v>456</v>
      </c>
      <c r="G431" s="248"/>
      <c r="H431" s="249" t="s">
        <v>1</v>
      </c>
      <c r="I431" s="251"/>
      <c r="J431" s="248"/>
      <c r="K431" s="248"/>
      <c r="L431" s="252"/>
      <c r="M431" s="253"/>
      <c r="N431" s="254"/>
      <c r="O431" s="254"/>
      <c r="P431" s="254"/>
      <c r="Q431" s="254"/>
      <c r="R431" s="254"/>
      <c r="S431" s="254"/>
      <c r="T431" s="25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6" t="s">
        <v>168</v>
      </c>
      <c r="AU431" s="256" t="s">
        <v>86</v>
      </c>
      <c r="AV431" s="13" t="s">
        <v>84</v>
      </c>
      <c r="AW431" s="13" t="s">
        <v>32</v>
      </c>
      <c r="AX431" s="13" t="s">
        <v>77</v>
      </c>
      <c r="AY431" s="256" t="s">
        <v>157</v>
      </c>
    </row>
    <row r="432" s="13" customFormat="1">
      <c r="A432" s="13"/>
      <c r="B432" s="247"/>
      <c r="C432" s="248"/>
      <c r="D432" s="242" t="s">
        <v>168</v>
      </c>
      <c r="E432" s="249" t="s">
        <v>1</v>
      </c>
      <c r="F432" s="250" t="s">
        <v>419</v>
      </c>
      <c r="G432" s="248"/>
      <c r="H432" s="249" t="s">
        <v>1</v>
      </c>
      <c r="I432" s="251"/>
      <c r="J432" s="248"/>
      <c r="K432" s="248"/>
      <c r="L432" s="252"/>
      <c r="M432" s="253"/>
      <c r="N432" s="254"/>
      <c r="O432" s="254"/>
      <c r="P432" s="254"/>
      <c r="Q432" s="254"/>
      <c r="R432" s="254"/>
      <c r="S432" s="254"/>
      <c r="T432" s="25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6" t="s">
        <v>168</v>
      </c>
      <c r="AU432" s="256" t="s">
        <v>86</v>
      </c>
      <c r="AV432" s="13" t="s">
        <v>84</v>
      </c>
      <c r="AW432" s="13" t="s">
        <v>32</v>
      </c>
      <c r="AX432" s="13" t="s">
        <v>77</v>
      </c>
      <c r="AY432" s="256" t="s">
        <v>157</v>
      </c>
    </row>
    <row r="433" s="14" customFormat="1">
      <c r="A433" s="14"/>
      <c r="B433" s="257"/>
      <c r="C433" s="258"/>
      <c r="D433" s="242" t="s">
        <v>168</v>
      </c>
      <c r="E433" s="259" t="s">
        <v>1</v>
      </c>
      <c r="F433" s="260" t="s">
        <v>449</v>
      </c>
      <c r="G433" s="258"/>
      <c r="H433" s="261">
        <v>32.923000000000002</v>
      </c>
      <c r="I433" s="262"/>
      <c r="J433" s="258"/>
      <c r="K433" s="258"/>
      <c r="L433" s="263"/>
      <c r="M433" s="264"/>
      <c r="N433" s="265"/>
      <c r="O433" s="265"/>
      <c r="P433" s="265"/>
      <c r="Q433" s="265"/>
      <c r="R433" s="265"/>
      <c r="S433" s="265"/>
      <c r="T433" s="26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7" t="s">
        <v>168</v>
      </c>
      <c r="AU433" s="267" t="s">
        <v>86</v>
      </c>
      <c r="AV433" s="14" t="s">
        <v>86</v>
      </c>
      <c r="AW433" s="14" t="s">
        <v>32</v>
      </c>
      <c r="AX433" s="14" t="s">
        <v>77</v>
      </c>
      <c r="AY433" s="267" t="s">
        <v>157</v>
      </c>
    </row>
    <row r="434" s="13" customFormat="1">
      <c r="A434" s="13"/>
      <c r="B434" s="247"/>
      <c r="C434" s="248"/>
      <c r="D434" s="242" t="s">
        <v>168</v>
      </c>
      <c r="E434" s="249" t="s">
        <v>1</v>
      </c>
      <c r="F434" s="250" t="s">
        <v>457</v>
      </c>
      <c r="G434" s="248"/>
      <c r="H434" s="249" t="s">
        <v>1</v>
      </c>
      <c r="I434" s="251"/>
      <c r="J434" s="248"/>
      <c r="K434" s="248"/>
      <c r="L434" s="252"/>
      <c r="M434" s="253"/>
      <c r="N434" s="254"/>
      <c r="O434" s="254"/>
      <c r="P434" s="254"/>
      <c r="Q434" s="254"/>
      <c r="R434" s="254"/>
      <c r="S434" s="254"/>
      <c r="T434" s="25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6" t="s">
        <v>168</v>
      </c>
      <c r="AU434" s="256" t="s">
        <v>86</v>
      </c>
      <c r="AV434" s="13" t="s">
        <v>84</v>
      </c>
      <c r="AW434" s="13" t="s">
        <v>32</v>
      </c>
      <c r="AX434" s="13" t="s">
        <v>77</v>
      </c>
      <c r="AY434" s="256" t="s">
        <v>157</v>
      </c>
    </row>
    <row r="435" s="14" customFormat="1">
      <c r="A435" s="14"/>
      <c r="B435" s="257"/>
      <c r="C435" s="258"/>
      <c r="D435" s="242" t="s">
        <v>168</v>
      </c>
      <c r="E435" s="259" t="s">
        <v>1</v>
      </c>
      <c r="F435" s="260" t="s">
        <v>445</v>
      </c>
      <c r="G435" s="258"/>
      <c r="H435" s="261">
        <v>18.050000000000001</v>
      </c>
      <c r="I435" s="262"/>
      <c r="J435" s="258"/>
      <c r="K435" s="258"/>
      <c r="L435" s="263"/>
      <c r="M435" s="264"/>
      <c r="N435" s="265"/>
      <c r="O435" s="265"/>
      <c r="P435" s="265"/>
      <c r="Q435" s="265"/>
      <c r="R435" s="265"/>
      <c r="S435" s="265"/>
      <c r="T435" s="26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7" t="s">
        <v>168</v>
      </c>
      <c r="AU435" s="267" t="s">
        <v>86</v>
      </c>
      <c r="AV435" s="14" t="s">
        <v>86</v>
      </c>
      <c r="AW435" s="14" t="s">
        <v>32</v>
      </c>
      <c r="AX435" s="14" t="s">
        <v>77</v>
      </c>
      <c r="AY435" s="267" t="s">
        <v>157</v>
      </c>
    </row>
    <row r="436" s="13" customFormat="1">
      <c r="A436" s="13"/>
      <c r="B436" s="247"/>
      <c r="C436" s="248"/>
      <c r="D436" s="242" t="s">
        <v>168</v>
      </c>
      <c r="E436" s="249" t="s">
        <v>1</v>
      </c>
      <c r="F436" s="250" t="s">
        <v>420</v>
      </c>
      <c r="G436" s="248"/>
      <c r="H436" s="249" t="s">
        <v>1</v>
      </c>
      <c r="I436" s="251"/>
      <c r="J436" s="248"/>
      <c r="K436" s="248"/>
      <c r="L436" s="252"/>
      <c r="M436" s="253"/>
      <c r="N436" s="254"/>
      <c r="O436" s="254"/>
      <c r="P436" s="254"/>
      <c r="Q436" s="254"/>
      <c r="R436" s="254"/>
      <c r="S436" s="254"/>
      <c r="T436" s="25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6" t="s">
        <v>168</v>
      </c>
      <c r="AU436" s="256" t="s">
        <v>86</v>
      </c>
      <c r="AV436" s="13" t="s">
        <v>84</v>
      </c>
      <c r="AW436" s="13" t="s">
        <v>32</v>
      </c>
      <c r="AX436" s="13" t="s">
        <v>77</v>
      </c>
      <c r="AY436" s="256" t="s">
        <v>157</v>
      </c>
    </row>
    <row r="437" s="14" customFormat="1">
      <c r="A437" s="14"/>
      <c r="B437" s="257"/>
      <c r="C437" s="258"/>
      <c r="D437" s="242" t="s">
        <v>168</v>
      </c>
      <c r="E437" s="259" t="s">
        <v>1</v>
      </c>
      <c r="F437" s="260" t="s">
        <v>446</v>
      </c>
      <c r="G437" s="258"/>
      <c r="H437" s="261">
        <v>8.1859999999999999</v>
      </c>
      <c r="I437" s="262"/>
      <c r="J437" s="258"/>
      <c r="K437" s="258"/>
      <c r="L437" s="263"/>
      <c r="M437" s="264"/>
      <c r="N437" s="265"/>
      <c r="O437" s="265"/>
      <c r="P437" s="265"/>
      <c r="Q437" s="265"/>
      <c r="R437" s="265"/>
      <c r="S437" s="265"/>
      <c r="T437" s="26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7" t="s">
        <v>168</v>
      </c>
      <c r="AU437" s="267" t="s">
        <v>86</v>
      </c>
      <c r="AV437" s="14" t="s">
        <v>86</v>
      </c>
      <c r="AW437" s="14" t="s">
        <v>32</v>
      </c>
      <c r="AX437" s="14" t="s">
        <v>77</v>
      </c>
      <c r="AY437" s="267" t="s">
        <v>157</v>
      </c>
    </row>
    <row r="438" s="13" customFormat="1">
      <c r="A438" s="13"/>
      <c r="B438" s="247"/>
      <c r="C438" s="248"/>
      <c r="D438" s="242" t="s">
        <v>168</v>
      </c>
      <c r="E438" s="249" t="s">
        <v>1</v>
      </c>
      <c r="F438" s="250" t="s">
        <v>458</v>
      </c>
      <c r="G438" s="248"/>
      <c r="H438" s="249" t="s">
        <v>1</v>
      </c>
      <c r="I438" s="251"/>
      <c r="J438" s="248"/>
      <c r="K438" s="248"/>
      <c r="L438" s="252"/>
      <c r="M438" s="253"/>
      <c r="N438" s="254"/>
      <c r="O438" s="254"/>
      <c r="P438" s="254"/>
      <c r="Q438" s="254"/>
      <c r="R438" s="254"/>
      <c r="S438" s="254"/>
      <c r="T438" s="25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6" t="s">
        <v>168</v>
      </c>
      <c r="AU438" s="256" t="s">
        <v>86</v>
      </c>
      <c r="AV438" s="13" t="s">
        <v>84</v>
      </c>
      <c r="AW438" s="13" t="s">
        <v>32</v>
      </c>
      <c r="AX438" s="13" t="s">
        <v>77</v>
      </c>
      <c r="AY438" s="256" t="s">
        <v>157</v>
      </c>
    </row>
    <row r="439" s="14" customFormat="1">
      <c r="A439" s="14"/>
      <c r="B439" s="257"/>
      <c r="C439" s="258"/>
      <c r="D439" s="242" t="s">
        <v>168</v>
      </c>
      <c r="E439" s="259" t="s">
        <v>1</v>
      </c>
      <c r="F439" s="260" t="s">
        <v>448</v>
      </c>
      <c r="G439" s="258"/>
      <c r="H439" s="261">
        <v>17.161999999999999</v>
      </c>
      <c r="I439" s="262"/>
      <c r="J439" s="258"/>
      <c r="K439" s="258"/>
      <c r="L439" s="263"/>
      <c r="M439" s="264"/>
      <c r="N439" s="265"/>
      <c r="O439" s="265"/>
      <c r="P439" s="265"/>
      <c r="Q439" s="265"/>
      <c r="R439" s="265"/>
      <c r="S439" s="265"/>
      <c r="T439" s="26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7" t="s">
        <v>168</v>
      </c>
      <c r="AU439" s="267" t="s">
        <v>86</v>
      </c>
      <c r="AV439" s="14" t="s">
        <v>86</v>
      </c>
      <c r="AW439" s="14" t="s">
        <v>32</v>
      </c>
      <c r="AX439" s="14" t="s">
        <v>77</v>
      </c>
      <c r="AY439" s="267" t="s">
        <v>157</v>
      </c>
    </row>
    <row r="440" s="13" customFormat="1">
      <c r="A440" s="13"/>
      <c r="B440" s="247"/>
      <c r="C440" s="248"/>
      <c r="D440" s="242" t="s">
        <v>168</v>
      </c>
      <c r="E440" s="249" t="s">
        <v>1</v>
      </c>
      <c r="F440" s="250" t="s">
        <v>459</v>
      </c>
      <c r="G440" s="248"/>
      <c r="H440" s="249" t="s">
        <v>1</v>
      </c>
      <c r="I440" s="251"/>
      <c r="J440" s="248"/>
      <c r="K440" s="248"/>
      <c r="L440" s="252"/>
      <c r="M440" s="253"/>
      <c r="N440" s="254"/>
      <c r="O440" s="254"/>
      <c r="P440" s="254"/>
      <c r="Q440" s="254"/>
      <c r="R440" s="254"/>
      <c r="S440" s="254"/>
      <c r="T440" s="25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6" t="s">
        <v>168</v>
      </c>
      <c r="AU440" s="256" t="s">
        <v>86</v>
      </c>
      <c r="AV440" s="13" t="s">
        <v>84</v>
      </c>
      <c r="AW440" s="13" t="s">
        <v>32</v>
      </c>
      <c r="AX440" s="13" t="s">
        <v>77</v>
      </c>
      <c r="AY440" s="256" t="s">
        <v>157</v>
      </c>
    </row>
    <row r="441" s="14" customFormat="1">
      <c r="A441" s="14"/>
      <c r="B441" s="257"/>
      <c r="C441" s="258"/>
      <c r="D441" s="242" t="s">
        <v>168</v>
      </c>
      <c r="E441" s="259" t="s">
        <v>1</v>
      </c>
      <c r="F441" s="260" t="s">
        <v>443</v>
      </c>
      <c r="G441" s="258"/>
      <c r="H441" s="261">
        <v>12.144</v>
      </c>
      <c r="I441" s="262"/>
      <c r="J441" s="258"/>
      <c r="K441" s="258"/>
      <c r="L441" s="263"/>
      <c r="M441" s="264"/>
      <c r="N441" s="265"/>
      <c r="O441" s="265"/>
      <c r="P441" s="265"/>
      <c r="Q441" s="265"/>
      <c r="R441" s="265"/>
      <c r="S441" s="265"/>
      <c r="T441" s="26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7" t="s">
        <v>168</v>
      </c>
      <c r="AU441" s="267" t="s">
        <v>86</v>
      </c>
      <c r="AV441" s="14" t="s">
        <v>86</v>
      </c>
      <c r="AW441" s="14" t="s">
        <v>32</v>
      </c>
      <c r="AX441" s="14" t="s">
        <v>77</v>
      </c>
      <c r="AY441" s="267" t="s">
        <v>157</v>
      </c>
    </row>
    <row r="442" s="13" customFormat="1">
      <c r="A442" s="13"/>
      <c r="B442" s="247"/>
      <c r="C442" s="248"/>
      <c r="D442" s="242" t="s">
        <v>168</v>
      </c>
      <c r="E442" s="249" t="s">
        <v>1</v>
      </c>
      <c r="F442" s="250" t="s">
        <v>460</v>
      </c>
      <c r="G442" s="248"/>
      <c r="H442" s="249" t="s">
        <v>1</v>
      </c>
      <c r="I442" s="251"/>
      <c r="J442" s="248"/>
      <c r="K442" s="248"/>
      <c r="L442" s="252"/>
      <c r="M442" s="253"/>
      <c r="N442" s="254"/>
      <c r="O442" s="254"/>
      <c r="P442" s="254"/>
      <c r="Q442" s="254"/>
      <c r="R442" s="254"/>
      <c r="S442" s="254"/>
      <c r="T442" s="25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6" t="s">
        <v>168</v>
      </c>
      <c r="AU442" s="256" t="s">
        <v>86</v>
      </c>
      <c r="AV442" s="13" t="s">
        <v>84</v>
      </c>
      <c r="AW442" s="13" t="s">
        <v>32</v>
      </c>
      <c r="AX442" s="13" t="s">
        <v>77</v>
      </c>
      <c r="AY442" s="256" t="s">
        <v>157</v>
      </c>
    </row>
    <row r="443" s="14" customFormat="1">
      <c r="A443" s="14"/>
      <c r="B443" s="257"/>
      <c r="C443" s="258"/>
      <c r="D443" s="242" t="s">
        <v>168</v>
      </c>
      <c r="E443" s="259" t="s">
        <v>1</v>
      </c>
      <c r="F443" s="260" t="s">
        <v>441</v>
      </c>
      <c r="G443" s="258"/>
      <c r="H443" s="261">
        <v>46.539999999999999</v>
      </c>
      <c r="I443" s="262"/>
      <c r="J443" s="258"/>
      <c r="K443" s="258"/>
      <c r="L443" s="263"/>
      <c r="M443" s="264"/>
      <c r="N443" s="265"/>
      <c r="O443" s="265"/>
      <c r="P443" s="265"/>
      <c r="Q443" s="265"/>
      <c r="R443" s="265"/>
      <c r="S443" s="265"/>
      <c r="T443" s="266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7" t="s">
        <v>168</v>
      </c>
      <c r="AU443" s="267" t="s">
        <v>86</v>
      </c>
      <c r="AV443" s="14" t="s">
        <v>86</v>
      </c>
      <c r="AW443" s="14" t="s">
        <v>32</v>
      </c>
      <c r="AX443" s="14" t="s">
        <v>77</v>
      </c>
      <c r="AY443" s="267" t="s">
        <v>157</v>
      </c>
    </row>
    <row r="444" s="13" customFormat="1">
      <c r="A444" s="13"/>
      <c r="B444" s="247"/>
      <c r="C444" s="248"/>
      <c r="D444" s="242" t="s">
        <v>168</v>
      </c>
      <c r="E444" s="249" t="s">
        <v>1</v>
      </c>
      <c r="F444" s="250" t="s">
        <v>461</v>
      </c>
      <c r="G444" s="248"/>
      <c r="H444" s="249" t="s">
        <v>1</v>
      </c>
      <c r="I444" s="251"/>
      <c r="J444" s="248"/>
      <c r="K444" s="248"/>
      <c r="L444" s="252"/>
      <c r="M444" s="253"/>
      <c r="N444" s="254"/>
      <c r="O444" s="254"/>
      <c r="P444" s="254"/>
      <c r="Q444" s="254"/>
      <c r="R444" s="254"/>
      <c r="S444" s="254"/>
      <c r="T444" s="25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6" t="s">
        <v>168</v>
      </c>
      <c r="AU444" s="256" t="s">
        <v>86</v>
      </c>
      <c r="AV444" s="13" t="s">
        <v>84</v>
      </c>
      <c r="AW444" s="13" t="s">
        <v>32</v>
      </c>
      <c r="AX444" s="13" t="s">
        <v>77</v>
      </c>
      <c r="AY444" s="256" t="s">
        <v>157</v>
      </c>
    </row>
    <row r="445" s="14" customFormat="1">
      <c r="A445" s="14"/>
      <c r="B445" s="257"/>
      <c r="C445" s="258"/>
      <c r="D445" s="242" t="s">
        <v>168</v>
      </c>
      <c r="E445" s="259" t="s">
        <v>1</v>
      </c>
      <c r="F445" s="260" t="s">
        <v>439</v>
      </c>
      <c r="G445" s="258"/>
      <c r="H445" s="261">
        <v>34.584000000000003</v>
      </c>
      <c r="I445" s="262"/>
      <c r="J445" s="258"/>
      <c r="K445" s="258"/>
      <c r="L445" s="263"/>
      <c r="M445" s="264"/>
      <c r="N445" s="265"/>
      <c r="O445" s="265"/>
      <c r="P445" s="265"/>
      <c r="Q445" s="265"/>
      <c r="R445" s="265"/>
      <c r="S445" s="265"/>
      <c r="T445" s="26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7" t="s">
        <v>168</v>
      </c>
      <c r="AU445" s="267" t="s">
        <v>86</v>
      </c>
      <c r="AV445" s="14" t="s">
        <v>86</v>
      </c>
      <c r="AW445" s="14" t="s">
        <v>32</v>
      </c>
      <c r="AX445" s="14" t="s">
        <v>77</v>
      </c>
      <c r="AY445" s="267" t="s">
        <v>157</v>
      </c>
    </row>
    <row r="446" s="13" customFormat="1">
      <c r="A446" s="13"/>
      <c r="B446" s="247"/>
      <c r="C446" s="248"/>
      <c r="D446" s="242" t="s">
        <v>168</v>
      </c>
      <c r="E446" s="249" t="s">
        <v>1</v>
      </c>
      <c r="F446" s="250" t="s">
        <v>462</v>
      </c>
      <c r="G446" s="248"/>
      <c r="H446" s="249" t="s">
        <v>1</v>
      </c>
      <c r="I446" s="251"/>
      <c r="J446" s="248"/>
      <c r="K446" s="248"/>
      <c r="L446" s="252"/>
      <c r="M446" s="253"/>
      <c r="N446" s="254"/>
      <c r="O446" s="254"/>
      <c r="P446" s="254"/>
      <c r="Q446" s="254"/>
      <c r="R446" s="254"/>
      <c r="S446" s="254"/>
      <c r="T446" s="25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6" t="s">
        <v>168</v>
      </c>
      <c r="AU446" s="256" t="s">
        <v>86</v>
      </c>
      <c r="AV446" s="13" t="s">
        <v>84</v>
      </c>
      <c r="AW446" s="13" t="s">
        <v>32</v>
      </c>
      <c r="AX446" s="13" t="s">
        <v>77</v>
      </c>
      <c r="AY446" s="256" t="s">
        <v>157</v>
      </c>
    </row>
    <row r="447" s="14" customFormat="1">
      <c r="A447" s="14"/>
      <c r="B447" s="257"/>
      <c r="C447" s="258"/>
      <c r="D447" s="242" t="s">
        <v>168</v>
      </c>
      <c r="E447" s="259" t="s">
        <v>1</v>
      </c>
      <c r="F447" s="260" t="s">
        <v>437</v>
      </c>
      <c r="G447" s="258"/>
      <c r="H447" s="261">
        <v>38.886000000000003</v>
      </c>
      <c r="I447" s="262"/>
      <c r="J447" s="258"/>
      <c r="K447" s="258"/>
      <c r="L447" s="263"/>
      <c r="M447" s="264"/>
      <c r="N447" s="265"/>
      <c r="O447" s="265"/>
      <c r="P447" s="265"/>
      <c r="Q447" s="265"/>
      <c r="R447" s="265"/>
      <c r="S447" s="265"/>
      <c r="T447" s="26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7" t="s">
        <v>168</v>
      </c>
      <c r="AU447" s="267" t="s">
        <v>86</v>
      </c>
      <c r="AV447" s="14" t="s">
        <v>86</v>
      </c>
      <c r="AW447" s="14" t="s">
        <v>32</v>
      </c>
      <c r="AX447" s="14" t="s">
        <v>77</v>
      </c>
      <c r="AY447" s="267" t="s">
        <v>157</v>
      </c>
    </row>
    <row r="448" s="13" customFormat="1">
      <c r="A448" s="13"/>
      <c r="B448" s="247"/>
      <c r="C448" s="248"/>
      <c r="D448" s="242" t="s">
        <v>168</v>
      </c>
      <c r="E448" s="249" t="s">
        <v>1</v>
      </c>
      <c r="F448" s="250" t="s">
        <v>187</v>
      </c>
      <c r="G448" s="248"/>
      <c r="H448" s="249" t="s">
        <v>1</v>
      </c>
      <c r="I448" s="251"/>
      <c r="J448" s="248"/>
      <c r="K448" s="248"/>
      <c r="L448" s="252"/>
      <c r="M448" s="253"/>
      <c r="N448" s="254"/>
      <c r="O448" s="254"/>
      <c r="P448" s="254"/>
      <c r="Q448" s="254"/>
      <c r="R448" s="254"/>
      <c r="S448" s="254"/>
      <c r="T448" s="25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6" t="s">
        <v>168</v>
      </c>
      <c r="AU448" s="256" t="s">
        <v>86</v>
      </c>
      <c r="AV448" s="13" t="s">
        <v>84</v>
      </c>
      <c r="AW448" s="13" t="s">
        <v>32</v>
      </c>
      <c r="AX448" s="13" t="s">
        <v>77</v>
      </c>
      <c r="AY448" s="256" t="s">
        <v>157</v>
      </c>
    </row>
    <row r="449" s="14" customFormat="1">
      <c r="A449" s="14"/>
      <c r="B449" s="257"/>
      <c r="C449" s="258"/>
      <c r="D449" s="242" t="s">
        <v>168</v>
      </c>
      <c r="E449" s="259" t="s">
        <v>1</v>
      </c>
      <c r="F449" s="260" t="s">
        <v>432</v>
      </c>
      <c r="G449" s="258"/>
      <c r="H449" s="261">
        <v>16.370000000000001</v>
      </c>
      <c r="I449" s="262"/>
      <c r="J449" s="258"/>
      <c r="K449" s="258"/>
      <c r="L449" s="263"/>
      <c r="M449" s="264"/>
      <c r="N449" s="265"/>
      <c r="O449" s="265"/>
      <c r="P449" s="265"/>
      <c r="Q449" s="265"/>
      <c r="R449" s="265"/>
      <c r="S449" s="265"/>
      <c r="T449" s="26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7" t="s">
        <v>168</v>
      </c>
      <c r="AU449" s="267" t="s">
        <v>86</v>
      </c>
      <c r="AV449" s="14" t="s">
        <v>86</v>
      </c>
      <c r="AW449" s="14" t="s">
        <v>32</v>
      </c>
      <c r="AX449" s="14" t="s">
        <v>77</v>
      </c>
      <c r="AY449" s="267" t="s">
        <v>157</v>
      </c>
    </row>
    <row r="450" s="13" customFormat="1">
      <c r="A450" s="13"/>
      <c r="B450" s="247"/>
      <c r="C450" s="248"/>
      <c r="D450" s="242" t="s">
        <v>168</v>
      </c>
      <c r="E450" s="249" t="s">
        <v>1</v>
      </c>
      <c r="F450" s="250" t="s">
        <v>297</v>
      </c>
      <c r="G450" s="248"/>
      <c r="H450" s="249" t="s">
        <v>1</v>
      </c>
      <c r="I450" s="251"/>
      <c r="J450" s="248"/>
      <c r="K450" s="248"/>
      <c r="L450" s="252"/>
      <c r="M450" s="253"/>
      <c r="N450" s="254"/>
      <c r="O450" s="254"/>
      <c r="P450" s="254"/>
      <c r="Q450" s="254"/>
      <c r="R450" s="254"/>
      <c r="S450" s="254"/>
      <c r="T450" s="25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6" t="s">
        <v>168</v>
      </c>
      <c r="AU450" s="256" t="s">
        <v>86</v>
      </c>
      <c r="AV450" s="13" t="s">
        <v>84</v>
      </c>
      <c r="AW450" s="13" t="s">
        <v>32</v>
      </c>
      <c r="AX450" s="13" t="s">
        <v>77</v>
      </c>
      <c r="AY450" s="256" t="s">
        <v>157</v>
      </c>
    </row>
    <row r="451" s="14" customFormat="1">
      <c r="A451" s="14"/>
      <c r="B451" s="257"/>
      <c r="C451" s="258"/>
      <c r="D451" s="242" t="s">
        <v>168</v>
      </c>
      <c r="E451" s="259" t="s">
        <v>1</v>
      </c>
      <c r="F451" s="260" t="s">
        <v>433</v>
      </c>
      <c r="G451" s="258"/>
      <c r="H451" s="261">
        <v>4.25</v>
      </c>
      <c r="I451" s="262"/>
      <c r="J451" s="258"/>
      <c r="K451" s="258"/>
      <c r="L451" s="263"/>
      <c r="M451" s="264"/>
      <c r="N451" s="265"/>
      <c r="O451" s="265"/>
      <c r="P451" s="265"/>
      <c r="Q451" s="265"/>
      <c r="R451" s="265"/>
      <c r="S451" s="265"/>
      <c r="T451" s="26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7" t="s">
        <v>168</v>
      </c>
      <c r="AU451" s="267" t="s">
        <v>86</v>
      </c>
      <c r="AV451" s="14" t="s">
        <v>86</v>
      </c>
      <c r="AW451" s="14" t="s">
        <v>32</v>
      </c>
      <c r="AX451" s="14" t="s">
        <v>77</v>
      </c>
      <c r="AY451" s="267" t="s">
        <v>157</v>
      </c>
    </row>
    <row r="452" s="13" customFormat="1">
      <c r="A452" s="13"/>
      <c r="B452" s="247"/>
      <c r="C452" s="248"/>
      <c r="D452" s="242" t="s">
        <v>168</v>
      </c>
      <c r="E452" s="249" t="s">
        <v>1</v>
      </c>
      <c r="F452" s="250" t="s">
        <v>299</v>
      </c>
      <c r="G452" s="248"/>
      <c r="H452" s="249" t="s">
        <v>1</v>
      </c>
      <c r="I452" s="251"/>
      <c r="J452" s="248"/>
      <c r="K452" s="248"/>
      <c r="L452" s="252"/>
      <c r="M452" s="253"/>
      <c r="N452" s="254"/>
      <c r="O452" s="254"/>
      <c r="P452" s="254"/>
      <c r="Q452" s="254"/>
      <c r="R452" s="254"/>
      <c r="S452" s="254"/>
      <c r="T452" s="25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6" t="s">
        <v>168</v>
      </c>
      <c r="AU452" s="256" t="s">
        <v>86</v>
      </c>
      <c r="AV452" s="13" t="s">
        <v>84</v>
      </c>
      <c r="AW452" s="13" t="s">
        <v>32</v>
      </c>
      <c r="AX452" s="13" t="s">
        <v>77</v>
      </c>
      <c r="AY452" s="256" t="s">
        <v>157</v>
      </c>
    </row>
    <row r="453" s="14" customFormat="1">
      <c r="A453" s="14"/>
      <c r="B453" s="257"/>
      <c r="C453" s="258"/>
      <c r="D453" s="242" t="s">
        <v>168</v>
      </c>
      <c r="E453" s="259" t="s">
        <v>1</v>
      </c>
      <c r="F453" s="260" t="s">
        <v>434</v>
      </c>
      <c r="G453" s="258"/>
      <c r="H453" s="261">
        <v>4.5599999999999996</v>
      </c>
      <c r="I453" s="262"/>
      <c r="J453" s="258"/>
      <c r="K453" s="258"/>
      <c r="L453" s="263"/>
      <c r="M453" s="264"/>
      <c r="N453" s="265"/>
      <c r="O453" s="265"/>
      <c r="P453" s="265"/>
      <c r="Q453" s="265"/>
      <c r="R453" s="265"/>
      <c r="S453" s="265"/>
      <c r="T453" s="26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7" t="s">
        <v>168</v>
      </c>
      <c r="AU453" s="267" t="s">
        <v>86</v>
      </c>
      <c r="AV453" s="14" t="s">
        <v>86</v>
      </c>
      <c r="AW453" s="14" t="s">
        <v>32</v>
      </c>
      <c r="AX453" s="14" t="s">
        <v>77</v>
      </c>
      <c r="AY453" s="267" t="s">
        <v>157</v>
      </c>
    </row>
    <row r="454" s="13" customFormat="1">
      <c r="A454" s="13"/>
      <c r="B454" s="247"/>
      <c r="C454" s="248"/>
      <c r="D454" s="242" t="s">
        <v>168</v>
      </c>
      <c r="E454" s="249" t="s">
        <v>1</v>
      </c>
      <c r="F454" s="250" t="s">
        <v>300</v>
      </c>
      <c r="G454" s="248"/>
      <c r="H454" s="249" t="s">
        <v>1</v>
      </c>
      <c r="I454" s="251"/>
      <c r="J454" s="248"/>
      <c r="K454" s="248"/>
      <c r="L454" s="252"/>
      <c r="M454" s="253"/>
      <c r="N454" s="254"/>
      <c r="O454" s="254"/>
      <c r="P454" s="254"/>
      <c r="Q454" s="254"/>
      <c r="R454" s="254"/>
      <c r="S454" s="254"/>
      <c r="T454" s="25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6" t="s">
        <v>168</v>
      </c>
      <c r="AU454" s="256" t="s">
        <v>86</v>
      </c>
      <c r="AV454" s="13" t="s">
        <v>84</v>
      </c>
      <c r="AW454" s="13" t="s">
        <v>32</v>
      </c>
      <c r="AX454" s="13" t="s">
        <v>77</v>
      </c>
      <c r="AY454" s="256" t="s">
        <v>157</v>
      </c>
    </row>
    <row r="455" s="14" customFormat="1">
      <c r="A455" s="14"/>
      <c r="B455" s="257"/>
      <c r="C455" s="258"/>
      <c r="D455" s="242" t="s">
        <v>168</v>
      </c>
      <c r="E455" s="259" t="s">
        <v>1</v>
      </c>
      <c r="F455" s="260" t="s">
        <v>435</v>
      </c>
      <c r="G455" s="258"/>
      <c r="H455" s="261">
        <v>16.562000000000001</v>
      </c>
      <c r="I455" s="262"/>
      <c r="J455" s="258"/>
      <c r="K455" s="258"/>
      <c r="L455" s="263"/>
      <c r="M455" s="264"/>
      <c r="N455" s="265"/>
      <c r="O455" s="265"/>
      <c r="P455" s="265"/>
      <c r="Q455" s="265"/>
      <c r="R455" s="265"/>
      <c r="S455" s="265"/>
      <c r="T455" s="26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7" t="s">
        <v>168</v>
      </c>
      <c r="AU455" s="267" t="s">
        <v>86</v>
      </c>
      <c r="AV455" s="14" t="s">
        <v>86</v>
      </c>
      <c r="AW455" s="14" t="s">
        <v>32</v>
      </c>
      <c r="AX455" s="14" t="s">
        <v>77</v>
      </c>
      <c r="AY455" s="267" t="s">
        <v>157</v>
      </c>
    </row>
    <row r="456" s="13" customFormat="1">
      <c r="A456" s="13"/>
      <c r="B456" s="247"/>
      <c r="C456" s="248"/>
      <c r="D456" s="242" t="s">
        <v>168</v>
      </c>
      <c r="E456" s="249" t="s">
        <v>1</v>
      </c>
      <c r="F456" s="250" t="s">
        <v>463</v>
      </c>
      <c r="G456" s="248"/>
      <c r="H456" s="249" t="s">
        <v>1</v>
      </c>
      <c r="I456" s="251"/>
      <c r="J456" s="248"/>
      <c r="K456" s="248"/>
      <c r="L456" s="252"/>
      <c r="M456" s="253"/>
      <c r="N456" s="254"/>
      <c r="O456" s="254"/>
      <c r="P456" s="254"/>
      <c r="Q456" s="254"/>
      <c r="R456" s="254"/>
      <c r="S456" s="254"/>
      <c r="T456" s="25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6" t="s">
        <v>168</v>
      </c>
      <c r="AU456" s="256" t="s">
        <v>86</v>
      </c>
      <c r="AV456" s="13" t="s">
        <v>84</v>
      </c>
      <c r="AW456" s="13" t="s">
        <v>32</v>
      </c>
      <c r="AX456" s="13" t="s">
        <v>77</v>
      </c>
      <c r="AY456" s="256" t="s">
        <v>157</v>
      </c>
    </row>
    <row r="457" s="14" customFormat="1">
      <c r="A457" s="14"/>
      <c r="B457" s="257"/>
      <c r="C457" s="258"/>
      <c r="D457" s="242" t="s">
        <v>168</v>
      </c>
      <c r="E457" s="259" t="s">
        <v>1</v>
      </c>
      <c r="F457" s="260" t="s">
        <v>453</v>
      </c>
      <c r="G457" s="258"/>
      <c r="H457" s="261">
        <v>103.089</v>
      </c>
      <c r="I457" s="262"/>
      <c r="J457" s="258"/>
      <c r="K457" s="258"/>
      <c r="L457" s="263"/>
      <c r="M457" s="264"/>
      <c r="N457" s="265"/>
      <c r="O457" s="265"/>
      <c r="P457" s="265"/>
      <c r="Q457" s="265"/>
      <c r="R457" s="265"/>
      <c r="S457" s="265"/>
      <c r="T457" s="26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7" t="s">
        <v>168</v>
      </c>
      <c r="AU457" s="267" t="s">
        <v>86</v>
      </c>
      <c r="AV457" s="14" t="s">
        <v>86</v>
      </c>
      <c r="AW457" s="14" t="s">
        <v>32</v>
      </c>
      <c r="AX457" s="14" t="s">
        <v>77</v>
      </c>
      <c r="AY457" s="267" t="s">
        <v>157</v>
      </c>
    </row>
    <row r="458" s="13" customFormat="1">
      <c r="A458" s="13"/>
      <c r="B458" s="247"/>
      <c r="C458" s="248"/>
      <c r="D458" s="242" t="s">
        <v>168</v>
      </c>
      <c r="E458" s="249" t="s">
        <v>1</v>
      </c>
      <c r="F458" s="250" t="s">
        <v>188</v>
      </c>
      <c r="G458" s="248"/>
      <c r="H458" s="249" t="s">
        <v>1</v>
      </c>
      <c r="I458" s="251"/>
      <c r="J458" s="248"/>
      <c r="K458" s="248"/>
      <c r="L458" s="252"/>
      <c r="M458" s="253"/>
      <c r="N458" s="254"/>
      <c r="O458" s="254"/>
      <c r="P458" s="254"/>
      <c r="Q458" s="254"/>
      <c r="R458" s="254"/>
      <c r="S458" s="254"/>
      <c r="T458" s="25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6" t="s">
        <v>168</v>
      </c>
      <c r="AU458" s="256" t="s">
        <v>86</v>
      </c>
      <c r="AV458" s="13" t="s">
        <v>84</v>
      </c>
      <c r="AW458" s="13" t="s">
        <v>32</v>
      </c>
      <c r="AX458" s="13" t="s">
        <v>77</v>
      </c>
      <c r="AY458" s="256" t="s">
        <v>157</v>
      </c>
    </row>
    <row r="459" s="14" customFormat="1">
      <c r="A459" s="14"/>
      <c r="B459" s="257"/>
      <c r="C459" s="258"/>
      <c r="D459" s="242" t="s">
        <v>168</v>
      </c>
      <c r="E459" s="259" t="s">
        <v>1</v>
      </c>
      <c r="F459" s="260" t="s">
        <v>464</v>
      </c>
      <c r="G459" s="258"/>
      <c r="H459" s="261">
        <v>12.41</v>
      </c>
      <c r="I459" s="262"/>
      <c r="J459" s="258"/>
      <c r="K459" s="258"/>
      <c r="L459" s="263"/>
      <c r="M459" s="264"/>
      <c r="N459" s="265"/>
      <c r="O459" s="265"/>
      <c r="P459" s="265"/>
      <c r="Q459" s="265"/>
      <c r="R459" s="265"/>
      <c r="S459" s="265"/>
      <c r="T459" s="26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7" t="s">
        <v>168</v>
      </c>
      <c r="AU459" s="267" t="s">
        <v>86</v>
      </c>
      <c r="AV459" s="14" t="s">
        <v>86</v>
      </c>
      <c r="AW459" s="14" t="s">
        <v>32</v>
      </c>
      <c r="AX459" s="14" t="s">
        <v>77</v>
      </c>
      <c r="AY459" s="267" t="s">
        <v>157</v>
      </c>
    </row>
    <row r="460" s="13" customFormat="1">
      <c r="A460" s="13"/>
      <c r="B460" s="247"/>
      <c r="C460" s="248"/>
      <c r="D460" s="242" t="s">
        <v>168</v>
      </c>
      <c r="E460" s="249" t="s">
        <v>1</v>
      </c>
      <c r="F460" s="250" t="s">
        <v>302</v>
      </c>
      <c r="G460" s="248"/>
      <c r="H460" s="249" t="s">
        <v>1</v>
      </c>
      <c r="I460" s="251"/>
      <c r="J460" s="248"/>
      <c r="K460" s="248"/>
      <c r="L460" s="252"/>
      <c r="M460" s="253"/>
      <c r="N460" s="254"/>
      <c r="O460" s="254"/>
      <c r="P460" s="254"/>
      <c r="Q460" s="254"/>
      <c r="R460" s="254"/>
      <c r="S460" s="254"/>
      <c r="T460" s="25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6" t="s">
        <v>168</v>
      </c>
      <c r="AU460" s="256" t="s">
        <v>86</v>
      </c>
      <c r="AV460" s="13" t="s">
        <v>84</v>
      </c>
      <c r="AW460" s="13" t="s">
        <v>32</v>
      </c>
      <c r="AX460" s="13" t="s">
        <v>77</v>
      </c>
      <c r="AY460" s="256" t="s">
        <v>157</v>
      </c>
    </row>
    <row r="461" s="14" customFormat="1">
      <c r="A461" s="14"/>
      <c r="B461" s="257"/>
      <c r="C461" s="258"/>
      <c r="D461" s="242" t="s">
        <v>168</v>
      </c>
      <c r="E461" s="259" t="s">
        <v>1</v>
      </c>
      <c r="F461" s="260" t="s">
        <v>465</v>
      </c>
      <c r="G461" s="258"/>
      <c r="H461" s="261">
        <v>10.526</v>
      </c>
      <c r="I461" s="262"/>
      <c r="J461" s="258"/>
      <c r="K461" s="258"/>
      <c r="L461" s="263"/>
      <c r="M461" s="264"/>
      <c r="N461" s="265"/>
      <c r="O461" s="265"/>
      <c r="P461" s="265"/>
      <c r="Q461" s="265"/>
      <c r="R461" s="265"/>
      <c r="S461" s="265"/>
      <c r="T461" s="26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7" t="s">
        <v>168</v>
      </c>
      <c r="AU461" s="267" t="s">
        <v>86</v>
      </c>
      <c r="AV461" s="14" t="s">
        <v>86</v>
      </c>
      <c r="AW461" s="14" t="s">
        <v>32</v>
      </c>
      <c r="AX461" s="14" t="s">
        <v>77</v>
      </c>
      <c r="AY461" s="267" t="s">
        <v>157</v>
      </c>
    </row>
    <row r="462" s="13" customFormat="1">
      <c r="A462" s="13"/>
      <c r="B462" s="247"/>
      <c r="C462" s="248"/>
      <c r="D462" s="242" t="s">
        <v>168</v>
      </c>
      <c r="E462" s="249" t="s">
        <v>1</v>
      </c>
      <c r="F462" s="250" t="s">
        <v>304</v>
      </c>
      <c r="G462" s="248"/>
      <c r="H462" s="249" t="s">
        <v>1</v>
      </c>
      <c r="I462" s="251"/>
      <c r="J462" s="248"/>
      <c r="K462" s="248"/>
      <c r="L462" s="252"/>
      <c r="M462" s="253"/>
      <c r="N462" s="254"/>
      <c r="O462" s="254"/>
      <c r="P462" s="254"/>
      <c r="Q462" s="254"/>
      <c r="R462" s="254"/>
      <c r="S462" s="254"/>
      <c r="T462" s="25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6" t="s">
        <v>168</v>
      </c>
      <c r="AU462" s="256" t="s">
        <v>86</v>
      </c>
      <c r="AV462" s="13" t="s">
        <v>84</v>
      </c>
      <c r="AW462" s="13" t="s">
        <v>32</v>
      </c>
      <c r="AX462" s="13" t="s">
        <v>77</v>
      </c>
      <c r="AY462" s="256" t="s">
        <v>157</v>
      </c>
    </row>
    <row r="463" s="14" customFormat="1">
      <c r="A463" s="14"/>
      <c r="B463" s="257"/>
      <c r="C463" s="258"/>
      <c r="D463" s="242" t="s">
        <v>168</v>
      </c>
      <c r="E463" s="259" t="s">
        <v>1</v>
      </c>
      <c r="F463" s="260" t="s">
        <v>466</v>
      </c>
      <c r="G463" s="258"/>
      <c r="H463" s="261">
        <v>11.73</v>
      </c>
      <c r="I463" s="262"/>
      <c r="J463" s="258"/>
      <c r="K463" s="258"/>
      <c r="L463" s="263"/>
      <c r="M463" s="264"/>
      <c r="N463" s="265"/>
      <c r="O463" s="265"/>
      <c r="P463" s="265"/>
      <c r="Q463" s="265"/>
      <c r="R463" s="265"/>
      <c r="S463" s="265"/>
      <c r="T463" s="26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7" t="s">
        <v>168</v>
      </c>
      <c r="AU463" s="267" t="s">
        <v>86</v>
      </c>
      <c r="AV463" s="14" t="s">
        <v>86</v>
      </c>
      <c r="AW463" s="14" t="s">
        <v>32</v>
      </c>
      <c r="AX463" s="14" t="s">
        <v>77</v>
      </c>
      <c r="AY463" s="267" t="s">
        <v>157</v>
      </c>
    </row>
    <row r="464" s="13" customFormat="1">
      <c r="A464" s="13"/>
      <c r="B464" s="247"/>
      <c r="C464" s="248"/>
      <c r="D464" s="242" t="s">
        <v>168</v>
      </c>
      <c r="E464" s="249" t="s">
        <v>1</v>
      </c>
      <c r="F464" s="250" t="s">
        <v>306</v>
      </c>
      <c r="G464" s="248"/>
      <c r="H464" s="249" t="s">
        <v>1</v>
      </c>
      <c r="I464" s="251"/>
      <c r="J464" s="248"/>
      <c r="K464" s="248"/>
      <c r="L464" s="252"/>
      <c r="M464" s="253"/>
      <c r="N464" s="254"/>
      <c r="O464" s="254"/>
      <c r="P464" s="254"/>
      <c r="Q464" s="254"/>
      <c r="R464" s="254"/>
      <c r="S464" s="254"/>
      <c r="T464" s="25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6" t="s">
        <v>168</v>
      </c>
      <c r="AU464" s="256" t="s">
        <v>86</v>
      </c>
      <c r="AV464" s="13" t="s">
        <v>84</v>
      </c>
      <c r="AW464" s="13" t="s">
        <v>32</v>
      </c>
      <c r="AX464" s="13" t="s">
        <v>77</v>
      </c>
      <c r="AY464" s="256" t="s">
        <v>157</v>
      </c>
    </row>
    <row r="465" s="14" customFormat="1">
      <c r="A465" s="14"/>
      <c r="B465" s="257"/>
      <c r="C465" s="258"/>
      <c r="D465" s="242" t="s">
        <v>168</v>
      </c>
      <c r="E465" s="259" t="s">
        <v>1</v>
      </c>
      <c r="F465" s="260" t="s">
        <v>467</v>
      </c>
      <c r="G465" s="258"/>
      <c r="H465" s="261">
        <v>19.314</v>
      </c>
      <c r="I465" s="262"/>
      <c r="J465" s="258"/>
      <c r="K465" s="258"/>
      <c r="L465" s="263"/>
      <c r="M465" s="264"/>
      <c r="N465" s="265"/>
      <c r="O465" s="265"/>
      <c r="P465" s="265"/>
      <c r="Q465" s="265"/>
      <c r="R465" s="265"/>
      <c r="S465" s="265"/>
      <c r="T465" s="26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7" t="s">
        <v>168</v>
      </c>
      <c r="AU465" s="267" t="s">
        <v>86</v>
      </c>
      <c r="AV465" s="14" t="s">
        <v>86</v>
      </c>
      <c r="AW465" s="14" t="s">
        <v>32</v>
      </c>
      <c r="AX465" s="14" t="s">
        <v>77</v>
      </c>
      <c r="AY465" s="267" t="s">
        <v>157</v>
      </c>
    </row>
    <row r="466" s="13" customFormat="1">
      <c r="A466" s="13"/>
      <c r="B466" s="247"/>
      <c r="C466" s="248"/>
      <c r="D466" s="242" t="s">
        <v>168</v>
      </c>
      <c r="E466" s="249" t="s">
        <v>1</v>
      </c>
      <c r="F466" s="250" t="s">
        <v>468</v>
      </c>
      <c r="G466" s="248"/>
      <c r="H466" s="249" t="s">
        <v>1</v>
      </c>
      <c r="I466" s="251"/>
      <c r="J466" s="248"/>
      <c r="K466" s="248"/>
      <c r="L466" s="252"/>
      <c r="M466" s="253"/>
      <c r="N466" s="254"/>
      <c r="O466" s="254"/>
      <c r="P466" s="254"/>
      <c r="Q466" s="254"/>
      <c r="R466" s="254"/>
      <c r="S466" s="254"/>
      <c r="T466" s="25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6" t="s">
        <v>168</v>
      </c>
      <c r="AU466" s="256" t="s">
        <v>86</v>
      </c>
      <c r="AV466" s="13" t="s">
        <v>84</v>
      </c>
      <c r="AW466" s="13" t="s">
        <v>32</v>
      </c>
      <c r="AX466" s="13" t="s">
        <v>77</v>
      </c>
      <c r="AY466" s="256" t="s">
        <v>157</v>
      </c>
    </row>
    <row r="467" s="14" customFormat="1">
      <c r="A467" s="14"/>
      <c r="B467" s="257"/>
      <c r="C467" s="258"/>
      <c r="D467" s="242" t="s">
        <v>168</v>
      </c>
      <c r="E467" s="259" t="s">
        <v>1</v>
      </c>
      <c r="F467" s="260" t="s">
        <v>437</v>
      </c>
      <c r="G467" s="258"/>
      <c r="H467" s="261">
        <v>38.886000000000003</v>
      </c>
      <c r="I467" s="262"/>
      <c r="J467" s="258"/>
      <c r="K467" s="258"/>
      <c r="L467" s="263"/>
      <c r="M467" s="264"/>
      <c r="N467" s="265"/>
      <c r="O467" s="265"/>
      <c r="P467" s="265"/>
      <c r="Q467" s="265"/>
      <c r="R467" s="265"/>
      <c r="S467" s="265"/>
      <c r="T467" s="26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7" t="s">
        <v>168</v>
      </c>
      <c r="AU467" s="267" t="s">
        <v>86</v>
      </c>
      <c r="AV467" s="14" t="s">
        <v>86</v>
      </c>
      <c r="AW467" s="14" t="s">
        <v>32</v>
      </c>
      <c r="AX467" s="14" t="s">
        <v>77</v>
      </c>
      <c r="AY467" s="267" t="s">
        <v>157</v>
      </c>
    </row>
    <row r="468" s="13" customFormat="1">
      <c r="A468" s="13"/>
      <c r="B468" s="247"/>
      <c r="C468" s="248"/>
      <c r="D468" s="242" t="s">
        <v>168</v>
      </c>
      <c r="E468" s="249" t="s">
        <v>1</v>
      </c>
      <c r="F468" s="250" t="s">
        <v>469</v>
      </c>
      <c r="G468" s="248"/>
      <c r="H468" s="249" t="s">
        <v>1</v>
      </c>
      <c r="I468" s="251"/>
      <c r="J468" s="248"/>
      <c r="K468" s="248"/>
      <c r="L468" s="252"/>
      <c r="M468" s="253"/>
      <c r="N468" s="254"/>
      <c r="O468" s="254"/>
      <c r="P468" s="254"/>
      <c r="Q468" s="254"/>
      <c r="R468" s="254"/>
      <c r="S468" s="254"/>
      <c r="T468" s="25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6" t="s">
        <v>168</v>
      </c>
      <c r="AU468" s="256" t="s">
        <v>86</v>
      </c>
      <c r="AV468" s="13" t="s">
        <v>84</v>
      </c>
      <c r="AW468" s="13" t="s">
        <v>32</v>
      </c>
      <c r="AX468" s="13" t="s">
        <v>77</v>
      </c>
      <c r="AY468" s="256" t="s">
        <v>157</v>
      </c>
    </row>
    <row r="469" s="14" customFormat="1">
      <c r="A469" s="14"/>
      <c r="B469" s="257"/>
      <c r="C469" s="258"/>
      <c r="D469" s="242" t="s">
        <v>168</v>
      </c>
      <c r="E469" s="259" t="s">
        <v>1</v>
      </c>
      <c r="F469" s="260" t="s">
        <v>439</v>
      </c>
      <c r="G469" s="258"/>
      <c r="H469" s="261">
        <v>34.584000000000003</v>
      </c>
      <c r="I469" s="262"/>
      <c r="J469" s="258"/>
      <c r="K469" s="258"/>
      <c r="L469" s="263"/>
      <c r="M469" s="264"/>
      <c r="N469" s="265"/>
      <c r="O469" s="265"/>
      <c r="P469" s="265"/>
      <c r="Q469" s="265"/>
      <c r="R469" s="265"/>
      <c r="S469" s="265"/>
      <c r="T469" s="26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7" t="s">
        <v>168</v>
      </c>
      <c r="AU469" s="267" t="s">
        <v>86</v>
      </c>
      <c r="AV469" s="14" t="s">
        <v>86</v>
      </c>
      <c r="AW469" s="14" t="s">
        <v>32</v>
      </c>
      <c r="AX469" s="14" t="s">
        <v>77</v>
      </c>
      <c r="AY469" s="267" t="s">
        <v>157</v>
      </c>
    </row>
    <row r="470" s="13" customFormat="1">
      <c r="A470" s="13"/>
      <c r="B470" s="247"/>
      <c r="C470" s="248"/>
      <c r="D470" s="242" t="s">
        <v>168</v>
      </c>
      <c r="E470" s="249" t="s">
        <v>1</v>
      </c>
      <c r="F470" s="250" t="s">
        <v>470</v>
      </c>
      <c r="G470" s="248"/>
      <c r="H470" s="249" t="s">
        <v>1</v>
      </c>
      <c r="I470" s="251"/>
      <c r="J470" s="248"/>
      <c r="K470" s="248"/>
      <c r="L470" s="252"/>
      <c r="M470" s="253"/>
      <c r="N470" s="254"/>
      <c r="O470" s="254"/>
      <c r="P470" s="254"/>
      <c r="Q470" s="254"/>
      <c r="R470" s="254"/>
      <c r="S470" s="254"/>
      <c r="T470" s="25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6" t="s">
        <v>168</v>
      </c>
      <c r="AU470" s="256" t="s">
        <v>86</v>
      </c>
      <c r="AV470" s="13" t="s">
        <v>84</v>
      </c>
      <c r="AW470" s="13" t="s">
        <v>32</v>
      </c>
      <c r="AX470" s="13" t="s">
        <v>77</v>
      </c>
      <c r="AY470" s="256" t="s">
        <v>157</v>
      </c>
    </row>
    <row r="471" s="14" customFormat="1">
      <c r="A471" s="14"/>
      <c r="B471" s="257"/>
      <c r="C471" s="258"/>
      <c r="D471" s="242" t="s">
        <v>168</v>
      </c>
      <c r="E471" s="259" t="s">
        <v>1</v>
      </c>
      <c r="F471" s="260" t="s">
        <v>441</v>
      </c>
      <c r="G471" s="258"/>
      <c r="H471" s="261">
        <v>46.539999999999999</v>
      </c>
      <c r="I471" s="262"/>
      <c r="J471" s="258"/>
      <c r="K471" s="258"/>
      <c r="L471" s="263"/>
      <c r="M471" s="264"/>
      <c r="N471" s="265"/>
      <c r="O471" s="265"/>
      <c r="P471" s="265"/>
      <c r="Q471" s="265"/>
      <c r="R471" s="265"/>
      <c r="S471" s="265"/>
      <c r="T471" s="26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7" t="s">
        <v>168</v>
      </c>
      <c r="AU471" s="267" t="s">
        <v>86</v>
      </c>
      <c r="AV471" s="14" t="s">
        <v>86</v>
      </c>
      <c r="AW471" s="14" t="s">
        <v>32</v>
      </c>
      <c r="AX471" s="14" t="s">
        <v>77</v>
      </c>
      <c r="AY471" s="267" t="s">
        <v>157</v>
      </c>
    </row>
    <row r="472" s="13" customFormat="1">
      <c r="A472" s="13"/>
      <c r="B472" s="247"/>
      <c r="C472" s="248"/>
      <c r="D472" s="242" t="s">
        <v>168</v>
      </c>
      <c r="E472" s="249" t="s">
        <v>1</v>
      </c>
      <c r="F472" s="250" t="s">
        <v>471</v>
      </c>
      <c r="G472" s="248"/>
      <c r="H472" s="249" t="s">
        <v>1</v>
      </c>
      <c r="I472" s="251"/>
      <c r="J472" s="248"/>
      <c r="K472" s="248"/>
      <c r="L472" s="252"/>
      <c r="M472" s="253"/>
      <c r="N472" s="254"/>
      <c r="O472" s="254"/>
      <c r="P472" s="254"/>
      <c r="Q472" s="254"/>
      <c r="R472" s="254"/>
      <c r="S472" s="254"/>
      <c r="T472" s="25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6" t="s">
        <v>168</v>
      </c>
      <c r="AU472" s="256" t="s">
        <v>86</v>
      </c>
      <c r="AV472" s="13" t="s">
        <v>84</v>
      </c>
      <c r="AW472" s="13" t="s">
        <v>32</v>
      </c>
      <c r="AX472" s="13" t="s">
        <v>77</v>
      </c>
      <c r="AY472" s="256" t="s">
        <v>157</v>
      </c>
    </row>
    <row r="473" s="14" customFormat="1">
      <c r="A473" s="14"/>
      <c r="B473" s="257"/>
      <c r="C473" s="258"/>
      <c r="D473" s="242" t="s">
        <v>168</v>
      </c>
      <c r="E473" s="259" t="s">
        <v>1</v>
      </c>
      <c r="F473" s="260" t="s">
        <v>443</v>
      </c>
      <c r="G473" s="258"/>
      <c r="H473" s="261">
        <v>12.144</v>
      </c>
      <c r="I473" s="262"/>
      <c r="J473" s="258"/>
      <c r="K473" s="258"/>
      <c r="L473" s="263"/>
      <c r="M473" s="264"/>
      <c r="N473" s="265"/>
      <c r="O473" s="265"/>
      <c r="P473" s="265"/>
      <c r="Q473" s="265"/>
      <c r="R473" s="265"/>
      <c r="S473" s="265"/>
      <c r="T473" s="26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7" t="s">
        <v>168</v>
      </c>
      <c r="AU473" s="267" t="s">
        <v>86</v>
      </c>
      <c r="AV473" s="14" t="s">
        <v>86</v>
      </c>
      <c r="AW473" s="14" t="s">
        <v>32</v>
      </c>
      <c r="AX473" s="14" t="s">
        <v>77</v>
      </c>
      <c r="AY473" s="267" t="s">
        <v>157</v>
      </c>
    </row>
    <row r="474" s="13" customFormat="1">
      <c r="A474" s="13"/>
      <c r="B474" s="247"/>
      <c r="C474" s="248"/>
      <c r="D474" s="242" t="s">
        <v>168</v>
      </c>
      <c r="E474" s="249" t="s">
        <v>1</v>
      </c>
      <c r="F474" s="250" t="s">
        <v>472</v>
      </c>
      <c r="G474" s="248"/>
      <c r="H474" s="249" t="s">
        <v>1</v>
      </c>
      <c r="I474" s="251"/>
      <c r="J474" s="248"/>
      <c r="K474" s="248"/>
      <c r="L474" s="252"/>
      <c r="M474" s="253"/>
      <c r="N474" s="254"/>
      <c r="O474" s="254"/>
      <c r="P474" s="254"/>
      <c r="Q474" s="254"/>
      <c r="R474" s="254"/>
      <c r="S474" s="254"/>
      <c r="T474" s="25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6" t="s">
        <v>168</v>
      </c>
      <c r="AU474" s="256" t="s">
        <v>86</v>
      </c>
      <c r="AV474" s="13" t="s">
        <v>84</v>
      </c>
      <c r="AW474" s="13" t="s">
        <v>32</v>
      </c>
      <c r="AX474" s="13" t="s">
        <v>77</v>
      </c>
      <c r="AY474" s="256" t="s">
        <v>157</v>
      </c>
    </row>
    <row r="475" s="14" customFormat="1">
      <c r="A475" s="14"/>
      <c r="B475" s="257"/>
      <c r="C475" s="258"/>
      <c r="D475" s="242" t="s">
        <v>168</v>
      </c>
      <c r="E475" s="259" t="s">
        <v>1</v>
      </c>
      <c r="F475" s="260" t="s">
        <v>445</v>
      </c>
      <c r="G475" s="258"/>
      <c r="H475" s="261">
        <v>18.050000000000001</v>
      </c>
      <c r="I475" s="262"/>
      <c r="J475" s="258"/>
      <c r="K475" s="258"/>
      <c r="L475" s="263"/>
      <c r="M475" s="264"/>
      <c r="N475" s="265"/>
      <c r="O475" s="265"/>
      <c r="P475" s="265"/>
      <c r="Q475" s="265"/>
      <c r="R475" s="265"/>
      <c r="S475" s="265"/>
      <c r="T475" s="26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7" t="s">
        <v>168</v>
      </c>
      <c r="AU475" s="267" t="s">
        <v>86</v>
      </c>
      <c r="AV475" s="14" t="s">
        <v>86</v>
      </c>
      <c r="AW475" s="14" t="s">
        <v>32</v>
      </c>
      <c r="AX475" s="14" t="s">
        <v>77</v>
      </c>
      <c r="AY475" s="267" t="s">
        <v>157</v>
      </c>
    </row>
    <row r="476" s="13" customFormat="1">
      <c r="A476" s="13"/>
      <c r="B476" s="247"/>
      <c r="C476" s="248"/>
      <c r="D476" s="242" t="s">
        <v>168</v>
      </c>
      <c r="E476" s="249" t="s">
        <v>1</v>
      </c>
      <c r="F476" s="250" t="s">
        <v>421</v>
      </c>
      <c r="G476" s="248"/>
      <c r="H476" s="249" t="s">
        <v>1</v>
      </c>
      <c r="I476" s="251"/>
      <c r="J476" s="248"/>
      <c r="K476" s="248"/>
      <c r="L476" s="252"/>
      <c r="M476" s="253"/>
      <c r="N476" s="254"/>
      <c r="O476" s="254"/>
      <c r="P476" s="254"/>
      <c r="Q476" s="254"/>
      <c r="R476" s="254"/>
      <c r="S476" s="254"/>
      <c r="T476" s="25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6" t="s">
        <v>168</v>
      </c>
      <c r="AU476" s="256" t="s">
        <v>86</v>
      </c>
      <c r="AV476" s="13" t="s">
        <v>84</v>
      </c>
      <c r="AW476" s="13" t="s">
        <v>32</v>
      </c>
      <c r="AX476" s="13" t="s">
        <v>77</v>
      </c>
      <c r="AY476" s="256" t="s">
        <v>157</v>
      </c>
    </row>
    <row r="477" s="14" customFormat="1">
      <c r="A477" s="14"/>
      <c r="B477" s="257"/>
      <c r="C477" s="258"/>
      <c r="D477" s="242" t="s">
        <v>168</v>
      </c>
      <c r="E477" s="259" t="s">
        <v>1</v>
      </c>
      <c r="F477" s="260" t="s">
        <v>446</v>
      </c>
      <c r="G477" s="258"/>
      <c r="H477" s="261">
        <v>8.1859999999999999</v>
      </c>
      <c r="I477" s="262"/>
      <c r="J477" s="258"/>
      <c r="K477" s="258"/>
      <c r="L477" s="263"/>
      <c r="M477" s="264"/>
      <c r="N477" s="265"/>
      <c r="O477" s="265"/>
      <c r="P477" s="265"/>
      <c r="Q477" s="265"/>
      <c r="R477" s="265"/>
      <c r="S477" s="265"/>
      <c r="T477" s="26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7" t="s">
        <v>168</v>
      </c>
      <c r="AU477" s="267" t="s">
        <v>86</v>
      </c>
      <c r="AV477" s="14" t="s">
        <v>86</v>
      </c>
      <c r="AW477" s="14" t="s">
        <v>32</v>
      </c>
      <c r="AX477" s="14" t="s">
        <v>77</v>
      </c>
      <c r="AY477" s="267" t="s">
        <v>157</v>
      </c>
    </row>
    <row r="478" s="13" customFormat="1">
      <c r="A478" s="13"/>
      <c r="B478" s="247"/>
      <c r="C478" s="248"/>
      <c r="D478" s="242" t="s">
        <v>168</v>
      </c>
      <c r="E478" s="249" t="s">
        <v>1</v>
      </c>
      <c r="F478" s="250" t="s">
        <v>473</v>
      </c>
      <c r="G478" s="248"/>
      <c r="H478" s="249" t="s">
        <v>1</v>
      </c>
      <c r="I478" s="251"/>
      <c r="J478" s="248"/>
      <c r="K478" s="248"/>
      <c r="L478" s="252"/>
      <c r="M478" s="253"/>
      <c r="N478" s="254"/>
      <c r="O478" s="254"/>
      <c r="P478" s="254"/>
      <c r="Q478" s="254"/>
      <c r="R478" s="254"/>
      <c r="S478" s="254"/>
      <c r="T478" s="25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6" t="s">
        <v>168</v>
      </c>
      <c r="AU478" s="256" t="s">
        <v>86</v>
      </c>
      <c r="AV478" s="13" t="s">
        <v>84</v>
      </c>
      <c r="AW478" s="13" t="s">
        <v>32</v>
      </c>
      <c r="AX478" s="13" t="s">
        <v>77</v>
      </c>
      <c r="AY478" s="256" t="s">
        <v>157</v>
      </c>
    </row>
    <row r="479" s="14" customFormat="1">
      <c r="A479" s="14"/>
      <c r="B479" s="257"/>
      <c r="C479" s="258"/>
      <c r="D479" s="242" t="s">
        <v>168</v>
      </c>
      <c r="E479" s="259" t="s">
        <v>1</v>
      </c>
      <c r="F479" s="260" t="s">
        <v>448</v>
      </c>
      <c r="G479" s="258"/>
      <c r="H479" s="261">
        <v>17.161999999999999</v>
      </c>
      <c r="I479" s="262"/>
      <c r="J479" s="258"/>
      <c r="K479" s="258"/>
      <c r="L479" s="263"/>
      <c r="M479" s="264"/>
      <c r="N479" s="265"/>
      <c r="O479" s="265"/>
      <c r="P479" s="265"/>
      <c r="Q479" s="265"/>
      <c r="R479" s="265"/>
      <c r="S479" s="265"/>
      <c r="T479" s="26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7" t="s">
        <v>168</v>
      </c>
      <c r="AU479" s="267" t="s">
        <v>86</v>
      </c>
      <c r="AV479" s="14" t="s">
        <v>86</v>
      </c>
      <c r="AW479" s="14" t="s">
        <v>32</v>
      </c>
      <c r="AX479" s="14" t="s">
        <v>77</v>
      </c>
      <c r="AY479" s="267" t="s">
        <v>157</v>
      </c>
    </row>
    <row r="480" s="13" customFormat="1">
      <c r="A480" s="13"/>
      <c r="B480" s="247"/>
      <c r="C480" s="248"/>
      <c r="D480" s="242" t="s">
        <v>168</v>
      </c>
      <c r="E480" s="249" t="s">
        <v>1</v>
      </c>
      <c r="F480" s="250" t="s">
        <v>422</v>
      </c>
      <c r="G480" s="248"/>
      <c r="H480" s="249" t="s">
        <v>1</v>
      </c>
      <c r="I480" s="251"/>
      <c r="J480" s="248"/>
      <c r="K480" s="248"/>
      <c r="L480" s="252"/>
      <c r="M480" s="253"/>
      <c r="N480" s="254"/>
      <c r="O480" s="254"/>
      <c r="P480" s="254"/>
      <c r="Q480" s="254"/>
      <c r="R480" s="254"/>
      <c r="S480" s="254"/>
      <c r="T480" s="25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6" t="s">
        <v>168</v>
      </c>
      <c r="AU480" s="256" t="s">
        <v>86</v>
      </c>
      <c r="AV480" s="13" t="s">
        <v>84</v>
      </c>
      <c r="AW480" s="13" t="s">
        <v>32</v>
      </c>
      <c r="AX480" s="13" t="s">
        <v>77</v>
      </c>
      <c r="AY480" s="256" t="s">
        <v>157</v>
      </c>
    </row>
    <row r="481" s="14" customFormat="1">
      <c r="A481" s="14"/>
      <c r="B481" s="257"/>
      <c r="C481" s="258"/>
      <c r="D481" s="242" t="s">
        <v>168</v>
      </c>
      <c r="E481" s="259" t="s">
        <v>1</v>
      </c>
      <c r="F481" s="260" t="s">
        <v>449</v>
      </c>
      <c r="G481" s="258"/>
      <c r="H481" s="261">
        <v>32.923000000000002</v>
      </c>
      <c r="I481" s="262"/>
      <c r="J481" s="258"/>
      <c r="K481" s="258"/>
      <c r="L481" s="263"/>
      <c r="M481" s="264"/>
      <c r="N481" s="265"/>
      <c r="O481" s="265"/>
      <c r="P481" s="265"/>
      <c r="Q481" s="265"/>
      <c r="R481" s="265"/>
      <c r="S481" s="265"/>
      <c r="T481" s="26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7" t="s">
        <v>168</v>
      </c>
      <c r="AU481" s="267" t="s">
        <v>86</v>
      </c>
      <c r="AV481" s="14" t="s">
        <v>86</v>
      </c>
      <c r="AW481" s="14" t="s">
        <v>32</v>
      </c>
      <c r="AX481" s="14" t="s">
        <v>77</v>
      </c>
      <c r="AY481" s="267" t="s">
        <v>157</v>
      </c>
    </row>
    <row r="482" s="13" customFormat="1">
      <c r="A482" s="13"/>
      <c r="B482" s="247"/>
      <c r="C482" s="248"/>
      <c r="D482" s="242" t="s">
        <v>168</v>
      </c>
      <c r="E482" s="249" t="s">
        <v>1</v>
      </c>
      <c r="F482" s="250" t="s">
        <v>474</v>
      </c>
      <c r="G482" s="248"/>
      <c r="H482" s="249" t="s">
        <v>1</v>
      </c>
      <c r="I482" s="251"/>
      <c r="J482" s="248"/>
      <c r="K482" s="248"/>
      <c r="L482" s="252"/>
      <c r="M482" s="253"/>
      <c r="N482" s="254"/>
      <c r="O482" s="254"/>
      <c r="P482" s="254"/>
      <c r="Q482" s="254"/>
      <c r="R482" s="254"/>
      <c r="S482" s="254"/>
      <c r="T482" s="25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6" t="s">
        <v>168</v>
      </c>
      <c r="AU482" s="256" t="s">
        <v>86</v>
      </c>
      <c r="AV482" s="13" t="s">
        <v>84</v>
      </c>
      <c r="AW482" s="13" t="s">
        <v>32</v>
      </c>
      <c r="AX482" s="13" t="s">
        <v>77</v>
      </c>
      <c r="AY482" s="256" t="s">
        <v>157</v>
      </c>
    </row>
    <row r="483" s="14" customFormat="1">
      <c r="A483" s="14"/>
      <c r="B483" s="257"/>
      <c r="C483" s="258"/>
      <c r="D483" s="242" t="s">
        <v>168</v>
      </c>
      <c r="E483" s="259" t="s">
        <v>1</v>
      </c>
      <c r="F483" s="260" t="s">
        <v>453</v>
      </c>
      <c r="G483" s="258"/>
      <c r="H483" s="261">
        <v>103.089</v>
      </c>
      <c r="I483" s="262"/>
      <c r="J483" s="258"/>
      <c r="K483" s="258"/>
      <c r="L483" s="263"/>
      <c r="M483" s="264"/>
      <c r="N483" s="265"/>
      <c r="O483" s="265"/>
      <c r="P483" s="265"/>
      <c r="Q483" s="265"/>
      <c r="R483" s="265"/>
      <c r="S483" s="265"/>
      <c r="T483" s="26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7" t="s">
        <v>168</v>
      </c>
      <c r="AU483" s="267" t="s">
        <v>86</v>
      </c>
      <c r="AV483" s="14" t="s">
        <v>86</v>
      </c>
      <c r="AW483" s="14" t="s">
        <v>32</v>
      </c>
      <c r="AX483" s="14" t="s">
        <v>77</v>
      </c>
      <c r="AY483" s="267" t="s">
        <v>157</v>
      </c>
    </row>
    <row r="484" s="13" customFormat="1">
      <c r="A484" s="13"/>
      <c r="B484" s="247"/>
      <c r="C484" s="248"/>
      <c r="D484" s="242" t="s">
        <v>168</v>
      </c>
      <c r="E484" s="249" t="s">
        <v>1</v>
      </c>
      <c r="F484" s="250" t="s">
        <v>423</v>
      </c>
      <c r="G484" s="248"/>
      <c r="H484" s="249" t="s">
        <v>1</v>
      </c>
      <c r="I484" s="251"/>
      <c r="J484" s="248"/>
      <c r="K484" s="248"/>
      <c r="L484" s="252"/>
      <c r="M484" s="253"/>
      <c r="N484" s="254"/>
      <c r="O484" s="254"/>
      <c r="P484" s="254"/>
      <c r="Q484" s="254"/>
      <c r="R484" s="254"/>
      <c r="S484" s="254"/>
      <c r="T484" s="25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6" t="s">
        <v>168</v>
      </c>
      <c r="AU484" s="256" t="s">
        <v>86</v>
      </c>
      <c r="AV484" s="13" t="s">
        <v>84</v>
      </c>
      <c r="AW484" s="13" t="s">
        <v>32</v>
      </c>
      <c r="AX484" s="13" t="s">
        <v>77</v>
      </c>
      <c r="AY484" s="256" t="s">
        <v>157</v>
      </c>
    </row>
    <row r="485" s="14" customFormat="1">
      <c r="A485" s="14"/>
      <c r="B485" s="257"/>
      <c r="C485" s="258"/>
      <c r="D485" s="242" t="s">
        <v>168</v>
      </c>
      <c r="E485" s="259" t="s">
        <v>1</v>
      </c>
      <c r="F485" s="260" t="s">
        <v>454</v>
      </c>
      <c r="G485" s="258"/>
      <c r="H485" s="261">
        <v>17.501999999999999</v>
      </c>
      <c r="I485" s="262"/>
      <c r="J485" s="258"/>
      <c r="K485" s="258"/>
      <c r="L485" s="263"/>
      <c r="M485" s="264"/>
      <c r="N485" s="265"/>
      <c r="O485" s="265"/>
      <c r="P485" s="265"/>
      <c r="Q485" s="265"/>
      <c r="R485" s="265"/>
      <c r="S485" s="265"/>
      <c r="T485" s="26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7" t="s">
        <v>168</v>
      </c>
      <c r="AU485" s="267" t="s">
        <v>86</v>
      </c>
      <c r="AV485" s="14" t="s">
        <v>86</v>
      </c>
      <c r="AW485" s="14" t="s">
        <v>32</v>
      </c>
      <c r="AX485" s="14" t="s">
        <v>77</v>
      </c>
      <c r="AY485" s="267" t="s">
        <v>157</v>
      </c>
    </row>
    <row r="486" s="13" customFormat="1">
      <c r="A486" s="13"/>
      <c r="B486" s="247"/>
      <c r="C486" s="248"/>
      <c r="D486" s="242" t="s">
        <v>168</v>
      </c>
      <c r="E486" s="249" t="s">
        <v>1</v>
      </c>
      <c r="F486" s="250" t="s">
        <v>424</v>
      </c>
      <c r="G486" s="248"/>
      <c r="H486" s="249" t="s">
        <v>1</v>
      </c>
      <c r="I486" s="251"/>
      <c r="J486" s="248"/>
      <c r="K486" s="248"/>
      <c r="L486" s="252"/>
      <c r="M486" s="253"/>
      <c r="N486" s="254"/>
      <c r="O486" s="254"/>
      <c r="P486" s="254"/>
      <c r="Q486" s="254"/>
      <c r="R486" s="254"/>
      <c r="S486" s="254"/>
      <c r="T486" s="25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6" t="s">
        <v>168</v>
      </c>
      <c r="AU486" s="256" t="s">
        <v>86</v>
      </c>
      <c r="AV486" s="13" t="s">
        <v>84</v>
      </c>
      <c r="AW486" s="13" t="s">
        <v>32</v>
      </c>
      <c r="AX486" s="13" t="s">
        <v>77</v>
      </c>
      <c r="AY486" s="256" t="s">
        <v>157</v>
      </c>
    </row>
    <row r="487" s="14" customFormat="1">
      <c r="A487" s="14"/>
      <c r="B487" s="257"/>
      <c r="C487" s="258"/>
      <c r="D487" s="242" t="s">
        <v>168</v>
      </c>
      <c r="E487" s="259" t="s">
        <v>1</v>
      </c>
      <c r="F487" s="260" t="s">
        <v>454</v>
      </c>
      <c r="G487" s="258"/>
      <c r="H487" s="261">
        <v>17.501999999999999</v>
      </c>
      <c r="I487" s="262"/>
      <c r="J487" s="258"/>
      <c r="K487" s="258"/>
      <c r="L487" s="263"/>
      <c r="M487" s="264"/>
      <c r="N487" s="265"/>
      <c r="O487" s="265"/>
      <c r="P487" s="265"/>
      <c r="Q487" s="265"/>
      <c r="R487" s="265"/>
      <c r="S487" s="265"/>
      <c r="T487" s="26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7" t="s">
        <v>168</v>
      </c>
      <c r="AU487" s="267" t="s">
        <v>86</v>
      </c>
      <c r="AV487" s="14" t="s">
        <v>86</v>
      </c>
      <c r="AW487" s="14" t="s">
        <v>32</v>
      </c>
      <c r="AX487" s="14" t="s">
        <v>77</v>
      </c>
      <c r="AY487" s="267" t="s">
        <v>157</v>
      </c>
    </row>
    <row r="488" s="13" customFormat="1">
      <c r="A488" s="13"/>
      <c r="B488" s="247"/>
      <c r="C488" s="248"/>
      <c r="D488" s="242" t="s">
        <v>168</v>
      </c>
      <c r="E488" s="249" t="s">
        <v>1</v>
      </c>
      <c r="F488" s="250" t="s">
        <v>475</v>
      </c>
      <c r="G488" s="248"/>
      <c r="H488" s="249" t="s">
        <v>1</v>
      </c>
      <c r="I488" s="251"/>
      <c r="J488" s="248"/>
      <c r="K488" s="248"/>
      <c r="L488" s="252"/>
      <c r="M488" s="253"/>
      <c r="N488" s="254"/>
      <c r="O488" s="254"/>
      <c r="P488" s="254"/>
      <c r="Q488" s="254"/>
      <c r="R488" s="254"/>
      <c r="S488" s="254"/>
      <c r="T488" s="25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6" t="s">
        <v>168</v>
      </c>
      <c r="AU488" s="256" t="s">
        <v>86</v>
      </c>
      <c r="AV488" s="13" t="s">
        <v>84</v>
      </c>
      <c r="AW488" s="13" t="s">
        <v>32</v>
      </c>
      <c r="AX488" s="13" t="s">
        <v>77</v>
      </c>
      <c r="AY488" s="256" t="s">
        <v>157</v>
      </c>
    </row>
    <row r="489" s="13" customFormat="1">
      <c r="A489" s="13"/>
      <c r="B489" s="247"/>
      <c r="C489" s="248"/>
      <c r="D489" s="242" t="s">
        <v>168</v>
      </c>
      <c r="E489" s="249" t="s">
        <v>1</v>
      </c>
      <c r="F489" s="250" t="s">
        <v>476</v>
      </c>
      <c r="G489" s="248"/>
      <c r="H489" s="249" t="s">
        <v>1</v>
      </c>
      <c r="I489" s="251"/>
      <c r="J489" s="248"/>
      <c r="K489" s="248"/>
      <c r="L489" s="252"/>
      <c r="M489" s="253"/>
      <c r="N489" s="254"/>
      <c r="O489" s="254"/>
      <c r="P489" s="254"/>
      <c r="Q489" s="254"/>
      <c r="R489" s="254"/>
      <c r="S489" s="254"/>
      <c r="T489" s="25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6" t="s">
        <v>168</v>
      </c>
      <c r="AU489" s="256" t="s">
        <v>86</v>
      </c>
      <c r="AV489" s="13" t="s">
        <v>84</v>
      </c>
      <c r="AW489" s="13" t="s">
        <v>32</v>
      </c>
      <c r="AX489" s="13" t="s">
        <v>77</v>
      </c>
      <c r="AY489" s="256" t="s">
        <v>157</v>
      </c>
    </row>
    <row r="490" s="13" customFormat="1">
      <c r="A490" s="13"/>
      <c r="B490" s="247"/>
      <c r="C490" s="248"/>
      <c r="D490" s="242" t="s">
        <v>168</v>
      </c>
      <c r="E490" s="249" t="s">
        <v>1</v>
      </c>
      <c r="F490" s="250" t="s">
        <v>425</v>
      </c>
      <c r="G490" s="248"/>
      <c r="H490" s="249" t="s">
        <v>1</v>
      </c>
      <c r="I490" s="251"/>
      <c r="J490" s="248"/>
      <c r="K490" s="248"/>
      <c r="L490" s="252"/>
      <c r="M490" s="253"/>
      <c r="N490" s="254"/>
      <c r="O490" s="254"/>
      <c r="P490" s="254"/>
      <c r="Q490" s="254"/>
      <c r="R490" s="254"/>
      <c r="S490" s="254"/>
      <c r="T490" s="25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6" t="s">
        <v>168</v>
      </c>
      <c r="AU490" s="256" t="s">
        <v>86</v>
      </c>
      <c r="AV490" s="13" t="s">
        <v>84</v>
      </c>
      <c r="AW490" s="13" t="s">
        <v>32</v>
      </c>
      <c r="AX490" s="13" t="s">
        <v>77</v>
      </c>
      <c r="AY490" s="256" t="s">
        <v>157</v>
      </c>
    </row>
    <row r="491" s="14" customFormat="1">
      <c r="A491" s="14"/>
      <c r="B491" s="257"/>
      <c r="C491" s="258"/>
      <c r="D491" s="242" t="s">
        <v>168</v>
      </c>
      <c r="E491" s="259" t="s">
        <v>1</v>
      </c>
      <c r="F491" s="260" t="s">
        <v>449</v>
      </c>
      <c r="G491" s="258"/>
      <c r="H491" s="261">
        <v>32.923000000000002</v>
      </c>
      <c r="I491" s="262"/>
      <c r="J491" s="258"/>
      <c r="K491" s="258"/>
      <c r="L491" s="263"/>
      <c r="M491" s="264"/>
      <c r="N491" s="265"/>
      <c r="O491" s="265"/>
      <c r="P491" s="265"/>
      <c r="Q491" s="265"/>
      <c r="R491" s="265"/>
      <c r="S491" s="265"/>
      <c r="T491" s="26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7" t="s">
        <v>168</v>
      </c>
      <c r="AU491" s="267" t="s">
        <v>86</v>
      </c>
      <c r="AV491" s="14" t="s">
        <v>86</v>
      </c>
      <c r="AW491" s="14" t="s">
        <v>32</v>
      </c>
      <c r="AX491" s="14" t="s">
        <v>77</v>
      </c>
      <c r="AY491" s="267" t="s">
        <v>157</v>
      </c>
    </row>
    <row r="492" s="13" customFormat="1">
      <c r="A492" s="13"/>
      <c r="B492" s="247"/>
      <c r="C492" s="248"/>
      <c r="D492" s="242" t="s">
        <v>168</v>
      </c>
      <c r="E492" s="249" t="s">
        <v>1</v>
      </c>
      <c r="F492" s="250" t="s">
        <v>477</v>
      </c>
      <c r="G492" s="248"/>
      <c r="H492" s="249" t="s">
        <v>1</v>
      </c>
      <c r="I492" s="251"/>
      <c r="J492" s="248"/>
      <c r="K492" s="248"/>
      <c r="L492" s="252"/>
      <c r="M492" s="253"/>
      <c r="N492" s="254"/>
      <c r="O492" s="254"/>
      <c r="P492" s="254"/>
      <c r="Q492" s="254"/>
      <c r="R492" s="254"/>
      <c r="S492" s="254"/>
      <c r="T492" s="25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6" t="s">
        <v>168</v>
      </c>
      <c r="AU492" s="256" t="s">
        <v>86</v>
      </c>
      <c r="AV492" s="13" t="s">
        <v>84</v>
      </c>
      <c r="AW492" s="13" t="s">
        <v>32</v>
      </c>
      <c r="AX492" s="13" t="s">
        <v>77</v>
      </c>
      <c r="AY492" s="256" t="s">
        <v>157</v>
      </c>
    </row>
    <row r="493" s="14" customFormat="1">
      <c r="A493" s="14"/>
      <c r="B493" s="257"/>
      <c r="C493" s="258"/>
      <c r="D493" s="242" t="s">
        <v>168</v>
      </c>
      <c r="E493" s="259" t="s">
        <v>1</v>
      </c>
      <c r="F493" s="260" t="s">
        <v>445</v>
      </c>
      <c r="G493" s="258"/>
      <c r="H493" s="261">
        <v>18.050000000000001</v>
      </c>
      <c r="I493" s="262"/>
      <c r="J493" s="258"/>
      <c r="K493" s="258"/>
      <c r="L493" s="263"/>
      <c r="M493" s="264"/>
      <c r="N493" s="265"/>
      <c r="O493" s="265"/>
      <c r="P493" s="265"/>
      <c r="Q493" s="265"/>
      <c r="R493" s="265"/>
      <c r="S493" s="265"/>
      <c r="T493" s="26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7" t="s">
        <v>168</v>
      </c>
      <c r="AU493" s="267" t="s">
        <v>86</v>
      </c>
      <c r="AV493" s="14" t="s">
        <v>86</v>
      </c>
      <c r="AW493" s="14" t="s">
        <v>32</v>
      </c>
      <c r="AX493" s="14" t="s">
        <v>77</v>
      </c>
      <c r="AY493" s="267" t="s">
        <v>157</v>
      </c>
    </row>
    <row r="494" s="13" customFormat="1">
      <c r="A494" s="13"/>
      <c r="B494" s="247"/>
      <c r="C494" s="248"/>
      <c r="D494" s="242" t="s">
        <v>168</v>
      </c>
      <c r="E494" s="249" t="s">
        <v>1</v>
      </c>
      <c r="F494" s="250" t="s">
        <v>426</v>
      </c>
      <c r="G494" s="248"/>
      <c r="H494" s="249" t="s">
        <v>1</v>
      </c>
      <c r="I494" s="251"/>
      <c r="J494" s="248"/>
      <c r="K494" s="248"/>
      <c r="L494" s="252"/>
      <c r="M494" s="253"/>
      <c r="N494" s="254"/>
      <c r="O494" s="254"/>
      <c r="P494" s="254"/>
      <c r="Q494" s="254"/>
      <c r="R494" s="254"/>
      <c r="S494" s="254"/>
      <c r="T494" s="25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6" t="s">
        <v>168</v>
      </c>
      <c r="AU494" s="256" t="s">
        <v>86</v>
      </c>
      <c r="AV494" s="13" t="s">
        <v>84</v>
      </c>
      <c r="AW494" s="13" t="s">
        <v>32</v>
      </c>
      <c r="AX494" s="13" t="s">
        <v>77</v>
      </c>
      <c r="AY494" s="256" t="s">
        <v>157</v>
      </c>
    </row>
    <row r="495" s="14" customFormat="1">
      <c r="A495" s="14"/>
      <c r="B495" s="257"/>
      <c r="C495" s="258"/>
      <c r="D495" s="242" t="s">
        <v>168</v>
      </c>
      <c r="E495" s="259" t="s">
        <v>1</v>
      </c>
      <c r="F495" s="260" t="s">
        <v>446</v>
      </c>
      <c r="G495" s="258"/>
      <c r="H495" s="261">
        <v>8.1859999999999999</v>
      </c>
      <c r="I495" s="262"/>
      <c r="J495" s="258"/>
      <c r="K495" s="258"/>
      <c r="L495" s="263"/>
      <c r="M495" s="264"/>
      <c r="N495" s="265"/>
      <c r="O495" s="265"/>
      <c r="P495" s="265"/>
      <c r="Q495" s="265"/>
      <c r="R495" s="265"/>
      <c r="S495" s="265"/>
      <c r="T495" s="26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7" t="s">
        <v>168</v>
      </c>
      <c r="AU495" s="267" t="s">
        <v>86</v>
      </c>
      <c r="AV495" s="14" t="s">
        <v>86</v>
      </c>
      <c r="AW495" s="14" t="s">
        <v>32</v>
      </c>
      <c r="AX495" s="14" t="s">
        <v>77</v>
      </c>
      <c r="AY495" s="267" t="s">
        <v>157</v>
      </c>
    </row>
    <row r="496" s="13" customFormat="1">
      <c r="A496" s="13"/>
      <c r="B496" s="247"/>
      <c r="C496" s="248"/>
      <c r="D496" s="242" t="s">
        <v>168</v>
      </c>
      <c r="E496" s="249" t="s">
        <v>1</v>
      </c>
      <c r="F496" s="250" t="s">
        <v>478</v>
      </c>
      <c r="G496" s="248"/>
      <c r="H496" s="249" t="s">
        <v>1</v>
      </c>
      <c r="I496" s="251"/>
      <c r="J496" s="248"/>
      <c r="K496" s="248"/>
      <c r="L496" s="252"/>
      <c r="M496" s="253"/>
      <c r="N496" s="254"/>
      <c r="O496" s="254"/>
      <c r="P496" s="254"/>
      <c r="Q496" s="254"/>
      <c r="R496" s="254"/>
      <c r="S496" s="254"/>
      <c r="T496" s="25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6" t="s">
        <v>168</v>
      </c>
      <c r="AU496" s="256" t="s">
        <v>86</v>
      </c>
      <c r="AV496" s="13" t="s">
        <v>84</v>
      </c>
      <c r="AW496" s="13" t="s">
        <v>32</v>
      </c>
      <c r="AX496" s="13" t="s">
        <v>77</v>
      </c>
      <c r="AY496" s="256" t="s">
        <v>157</v>
      </c>
    </row>
    <row r="497" s="14" customFormat="1">
      <c r="A497" s="14"/>
      <c r="B497" s="257"/>
      <c r="C497" s="258"/>
      <c r="D497" s="242" t="s">
        <v>168</v>
      </c>
      <c r="E497" s="259" t="s">
        <v>1</v>
      </c>
      <c r="F497" s="260" t="s">
        <v>448</v>
      </c>
      <c r="G497" s="258"/>
      <c r="H497" s="261">
        <v>17.161999999999999</v>
      </c>
      <c r="I497" s="262"/>
      <c r="J497" s="258"/>
      <c r="K497" s="258"/>
      <c r="L497" s="263"/>
      <c r="M497" s="264"/>
      <c r="N497" s="265"/>
      <c r="O497" s="265"/>
      <c r="P497" s="265"/>
      <c r="Q497" s="265"/>
      <c r="R497" s="265"/>
      <c r="S497" s="265"/>
      <c r="T497" s="26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7" t="s">
        <v>168</v>
      </c>
      <c r="AU497" s="267" t="s">
        <v>86</v>
      </c>
      <c r="AV497" s="14" t="s">
        <v>86</v>
      </c>
      <c r="AW497" s="14" t="s">
        <v>32</v>
      </c>
      <c r="AX497" s="14" t="s">
        <v>77</v>
      </c>
      <c r="AY497" s="267" t="s">
        <v>157</v>
      </c>
    </row>
    <row r="498" s="13" customFormat="1">
      <c r="A498" s="13"/>
      <c r="B498" s="247"/>
      <c r="C498" s="248"/>
      <c r="D498" s="242" t="s">
        <v>168</v>
      </c>
      <c r="E498" s="249" t="s">
        <v>1</v>
      </c>
      <c r="F498" s="250" t="s">
        <v>479</v>
      </c>
      <c r="G498" s="248"/>
      <c r="H498" s="249" t="s">
        <v>1</v>
      </c>
      <c r="I498" s="251"/>
      <c r="J498" s="248"/>
      <c r="K498" s="248"/>
      <c r="L498" s="252"/>
      <c r="M498" s="253"/>
      <c r="N498" s="254"/>
      <c r="O498" s="254"/>
      <c r="P498" s="254"/>
      <c r="Q498" s="254"/>
      <c r="R498" s="254"/>
      <c r="S498" s="254"/>
      <c r="T498" s="25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6" t="s">
        <v>168</v>
      </c>
      <c r="AU498" s="256" t="s">
        <v>86</v>
      </c>
      <c r="AV498" s="13" t="s">
        <v>84</v>
      </c>
      <c r="AW498" s="13" t="s">
        <v>32</v>
      </c>
      <c r="AX498" s="13" t="s">
        <v>77</v>
      </c>
      <c r="AY498" s="256" t="s">
        <v>157</v>
      </c>
    </row>
    <row r="499" s="14" customFormat="1">
      <c r="A499" s="14"/>
      <c r="B499" s="257"/>
      <c r="C499" s="258"/>
      <c r="D499" s="242" t="s">
        <v>168</v>
      </c>
      <c r="E499" s="259" t="s">
        <v>1</v>
      </c>
      <c r="F499" s="260" t="s">
        <v>443</v>
      </c>
      <c r="G499" s="258"/>
      <c r="H499" s="261">
        <v>12.144</v>
      </c>
      <c r="I499" s="262"/>
      <c r="J499" s="258"/>
      <c r="K499" s="258"/>
      <c r="L499" s="263"/>
      <c r="M499" s="264"/>
      <c r="N499" s="265"/>
      <c r="O499" s="265"/>
      <c r="P499" s="265"/>
      <c r="Q499" s="265"/>
      <c r="R499" s="265"/>
      <c r="S499" s="265"/>
      <c r="T499" s="26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7" t="s">
        <v>168</v>
      </c>
      <c r="AU499" s="267" t="s">
        <v>86</v>
      </c>
      <c r="AV499" s="14" t="s">
        <v>86</v>
      </c>
      <c r="AW499" s="14" t="s">
        <v>32</v>
      </c>
      <c r="AX499" s="14" t="s">
        <v>77</v>
      </c>
      <c r="AY499" s="267" t="s">
        <v>157</v>
      </c>
    </row>
    <row r="500" s="13" customFormat="1">
      <c r="A500" s="13"/>
      <c r="B500" s="247"/>
      <c r="C500" s="248"/>
      <c r="D500" s="242" t="s">
        <v>168</v>
      </c>
      <c r="E500" s="249" t="s">
        <v>1</v>
      </c>
      <c r="F500" s="250" t="s">
        <v>480</v>
      </c>
      <c r="G500" s="248"/>
      <c r="H500" s="249" t="s">
        <v>1</v>
      </c>
      <c r="I500" s="251"/>
      <c r="J500" s="248"/>
      <c r="K500" s="248"/>
      <c r="L500" s="252"/>
      <c r="M500" s="253"/>
      <c r="N500" s="254"/>
      <c r="O500" s="254"/>
      <c r="P500" s="254"/>
      <c r="Q500" s="254"/>
      <c r="R500" s="254"/>
      <c r="S500" s="254"/>
      <c r="T500" s="25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6" t="s">
        <v>168</v>
      </c>
      <c r="AU500" s="256" t="s">
        <v>86</v>
      </c>
      <c r="AV500" s="13" t="s">
        <v>84</v>
      </c>
      <c r="AW500" s="13" t="s">
        <v>32</v>
      </c>
      <c r="AX500" s="13" t="s">
        <v>77</v>
      </c>
      <c r="AY500" s="256" t="s">
        <v>157</v>
      </c>
    </row>
    <row r="501" s="14" customFormat="1">
      <c r="A501" s="14"/>
      <c r="B501" s="257"/>
      <c r="C501" s="258"/>
      <c r="D501" s="242" t="s">
        <v>168</v>
      </c>
      <c r="E501" s="259" t="s">
        <v>1</v>
      </c>
      <c r="F501" s="260" t="s">
        <v>441</v>
      </c>
      <c r="G501" s="258"/>
      <c r="H501" s="261">
        <v>46.539999999999999</v>
      </c>
      <c r="I501" s="262"/>
      <c r="J501" s="258"/>
      <c r="K501" s="258"/>
      <c r="L501" s="263"/>
      <c r="M501" s="264"/>
      <c r="N501" s="265"/>
      <c r="O501" s="265"/>
      <c r="P501" s="265"/>
      <c r="Q501" s="265"/>
      <c r="R501" s="265"/>
      <c r="S501" s="265"/>
      <c r="T501" s="26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7" t="s">
        <v>168</v>
      </c>
      <c r="AU501" s="267" t="s">
        <v>86</v>
      </c>
      <c r="AV501" s="14" t="s">
        <v>86</v>
      </c>
      <c r="AW501" s="14" t="s">
        <v>32</v>
      </c>
      <c r="AX501" s="14" t="s">
        <v>77</v>
      </c>
      <c r="AY501" s="267" t="s">
        <v>157</v>
      </c>
    </row>
    <row r="502" s="13" customFormat="1">
      <c r="A502" s="13"/>
      <c r="B502" s="247"/>
      <c r="C502" s="248"/>
      <c r="D502" s="242" t="s">
        <v>168</v>
      </c>
      <c r="E502" s="249" t="s">
        <v>1</v>
      </c>
      <c r="F502" s="250" t="s">
        <v>481</v>
      </c>
      <c r="G502" s="248"/>
      <c r="H502" s="249" t="s">
        <v>1</v>
      </c>
      <c r="I502" s="251"/>
      <c r="J502" s="248"/>
      <c r="K502" s="248"/>
      <c r="L502" s="252"/>
      <c r="M502" s="253"/>
      <c r="N502" s="254"/>
      <c r="O502" s="254"/>
      <c r="P502" s="254"/>
      <c r="Q502" s="254"/>
      <c r="R502" s="254"/>
      <c r="S502" s="254"/>
      <c r="T502" s="25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6" t="s">
        <v>168</v>
      </c>
      <c r="AU502" s="256" t="s">
        <v>86</v>
      </c>
      <c r="AV502" s="13" t="s">
        <v>84</v>
      </c>
      <c r="AW502" s="13" t="s">
        <v>32</v>
      </c>
      <c r="AX502" s="13" t="s">
        <v>77</v>
      </c>
      <c r="AY502" s="256" t="s">
        <v>157</v>
      </c>
    </row>
    <row r="503" s="14" customFormat="1">
      <c r="A503" s="14"/>
      <c r="B503" s="257"/>
      <c r="C503" s="258"/>
      <c r="D503" s="242" t="s">
        <v>168</v>
      </c>
      <c r="E503" s="259" t="s">
        <v>1</v>
      </c>
      <c r="F503" s="260" t="s">
        <v>439</v>
      </c>
      <c r="G503" s="258"/>
      <c r="H503" s="261">
        <v>34.584000000000003</v>
      </c>
      <c r="I503" s="262"/>
      <c r="J503" s="258"/>
      <c r="K503" s="258"/>
      <c r="L503" s="263"/>
      <c r="M503" s="264"/>
      <c r="N503" s="265"/>
      <c r="O503" s="265"/>
      <c r="P503" s="265"/>
      <c r="Q503" s="265"/>
      <c r="R503" s="265"/>
      <c r="S503" s="265"/>
      <c r="T503" s="26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7" t="s">
        <v>168</v>
      </c>
      <c r="AU503" s="267" t="s">
        <v>86</v>
      </c>
      <c r="AV503" s="14" t="s">
        <v>86</v>
      </c>
      <c r="AW503" s="14" t="s">
        <v>32</v>
      </c>
      <c r="AX503" s="14" t="s">
        <v>77</v>
      </c>
      <c r="AY503" s="267" t="s">
        <v>157</v>
      </c>
    </row>
    <row r="504" s="13" customFormat="1">
      <c r="A504" s="13"/>
      <c r="B504" s="247"/>
      <c r="C504" s="248"/>
      <c r="D504" s="242" t="s">
        <v>168</v>
      </c>
      <c r="E504" s="249" t="s">
        <v>1</v>
      </c>
      <c r="F504" s="250" t="s">
        <v>482</v>
      </c>
      <c r="G504" s="248"/>
      <c r="H504" s="249" t="s">
        <v>1</v>
      </c>
      <c r="I504" s="251"/>
      <c r="J504" s="248"/>
      <c r="K504" s="248"/>
      <c r="L504" s="252"/>
      <c r="M504" s="253"/>
      <c r="N504" s="254"/>
      <c r="O504" s="254"/>
      <c r="P504" s="254"/>
      <c r="Q504" s="254"/>
      <c r="R504" s="254"/>
      <c r="S504" s="254"/>
      <c r="T504" s="25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6" t="s">
        <v>168</v>
      </c>
      <c r="AU504" s="256" t="s">
        <v>86</v>
      </c>
      <c r="AV504" s="13" t="s">
        <v>84</v>
      </c>
      <c r="AW504" s="13" t="s">
        <v>32</v>
      </c>
      <c r="AX504" s="13" t="s">
        <v>77</v>
      </c>
      <c r="AY504" s="256" t="s">
        <v>157</v>
      </c>
    </row>
    <row r="505" s="14" customFormat="1">
      <c r="A505" s="14"/>
      <c r="B505" s="257"/>
      <c r="C505" s="258"/>
      <c r="D505" s="242" t="s">
        <v>168</v>
      </c>
      <c r="E505" s="259" t="s">
        <v>1</v>
      </c>
      <c r="F505" s="260" t="s">
        <v>437</v>
      </c>
      <c r="G505" s="258"/>
      <c r="H505" s="261">
        <v>38.886000000000003</v>
      </c>
      <c r="I505" s="262"/>
      <c r="J505" s="258"/>
      <c r="K505" s="258"/>
      <c r="L505" s="263"/>
      <c r="M505" s="264"/>
      <c r="N505" s="265"/>
      <c r="O505" s="265"/>
      <c r="P505" s="265"/>
      <c r="Q505" s="265"/>
      <c r="R505" s="265"/>
      <c r="S505" s="265"/>
      <c r="T505" s="26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7" t="s">
        <v>168</v>
      </c>
      <c r="AU505" s="267" t="s">
        <v>86</v>
      </c>
      <c r="AV505" s="14" t="s">
        <v>86</v>
      </c>
      <c r="AW505" s="14" t="s">
        <v>32</v>
      </c>
      <c r="AX505" s="14" t="s">
        <v>77</v>
      </c>
      <c r="AY505" s="267" t="s">
        <v>157</v>
      </c>
    </row>
    <row r="506" s="13" customFormat="1">
      <c r="A506" s="13"/>
      <c r="B506" s="247"/>
      <c r="C506" s="248"/>
      <c r="D506" s="242" t="s">
        <v>168</v>
      </c>
      <c r="E506" s="249" t="s">
        <v>1</v>
      </c>
      <c r="F506" s="250" t="s">
        <v>189</v>
      </c>
      <c r="G506" s="248"/>
      <c r="H506" s="249" t="s">
        <v>1</v>
      </c>
      <c r="I506" s="251"/>
      <c r="J506" s="248"/>
      <c r="K506" s="248"/>
      <c r="L506" s="252"/>
      <c r="M506" s="253"/>
      <c r="N506" s="254"/>
      <c r="O506" s="254"/>
      <c r="P506" s="254"/>
      <c r="Q506" s="254"/>
      <c r="R506" s="254"/>
      <c r="S506" s="254"/>
      <c r="T506" s="25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6" t="s">
        <v>168</v>
      </c>
      <c r="AU506" s="256" t="s">
        <v>86</v>
      </c>
      <c r="AV506" s="13" t="s">
        <v>84</v>
      </c>
      <c r="AW506" s="13" t="s">
        <v>32</v>
      </c>
      <c r="AX506" s="13" t="s">
        <v>77</v>
      </c>
      <c r="AY506" s="256" t="s">
        <v>157</v>
      </c>
    </row>
    <row r="507" s="14" customFormat="1">
      <c r="A507" s="14"/>
      <c r="B507" s="257"/>
      <c r="C507" s="258"/>
      <c r="D507" s="242" t="s">
        <v>168</v>
      </c>
      <c r="E507" s="259" t="s">
        <v>1</v>
      </c>
      <c r="F507" s="260" t="s">
        <v>464</v>
      </c>
      <c r="G507" s="258"/>
      <c r="H507" s="261">
        <v>12.41</v>
      </c>
      <c r="I507" s="262"/>
      <c r="J507" s="258"/>
      <c r="K507" s="258"/>
      <c r="L507" s="263"/>
      <c r="M507" s="264"/>
      <c r="N507" s="265"/>
      <c r="O507" s="265"/>
      <c r="P507" s="265"/>
      <c r="Q507" s="265"/>
      <c r="R507" s="265"/>
      <c r="S507" s="265"/>
      <c r="T507" s="26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7" t="s">
        <v>168</v>
      </c>
      <c r="AU507" s="267" t="s">
        <v>86</v>
      </c>
      <c r="AV507" s="14" t="s">
        <v>86</v>
      </c>
      <c r="AW507" s="14" t="s">
        <v>32</v>
      </c>
      <c r="AX507" s="14" t="s">
        <v>77</v>
      </c>
      <c r="AY507" s="267" t="s">
        <v>157</v>
      </c>
    </row>
    <row r="508" s="13" customFormat="1">
      <c r="A508" s="13"/>
      <c r="B508" s="247"/>
      <c r="C508" s="248"/>
      <c r="D508" s="242" t="s">
        <v>168</v>
      </c>
      <c r="E508" s="249" t="s">
        <v>1</v>
      </c>
      <c r="F508" s="250" t="s">
        <v>308</v>
      </c>
      <c r="G508" s="248"/>
      <c r="H508" s="249" t="s">
        <v>1</v>
      </c>
      <c r="I508" s="251"/>
      <c r="J508" s="248"/>
      <c r="K508" s="248"/>
      <c r="L508" s="252"/>
      <c r="M508" s="253"/>
      <c r="N508" s="254"/>
      <c r="O508" s="254"/>
      <c r="P508" s="254"/>
      <c r="Q508" s="254"/>
      <c r="R508" s="254"/>
      <c r="S508" s="254"/>
      <c r="T508" s="25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6" t="s">
        <v>168</v>
      </c>
      <c r="AU508" s="256" t="s">
        <v>86</v>
      </c>
      <c r="AV508" s="13" t="s">
        <v>84</v>
      </c>
      <c r="AW508" s="13" t="s">
        <v>32</v>
      </c>
      <c r="AX508" s="13" t="s">
        <v>77</v>
      </c>
      <c r="AY508" s="256" t="s">
        <v>157</v>
      </c>
    </row>
    <row r="509" s="14" customFormat="1">
      <c r="A509" s="14"/>
      <c r="B509" s="257"/>
      <c r="C509" s="258"/>
      <c r="D509" s="242" t="s">
        <v>168</v>
      </c>
      <c r="E509" s="259" t="s">
        <v>1</v>
      </c>
      <c r="F509" s="260" t="s">
        <v>465</v>
      </c>
      <c r="G509" s="258"/>
      <c r="H509" s="261">
        <v>10.526</v>
      </c>
      <c r="I509" s="262"/>
      <c r="J509" s="258"/>
      <c r="K509" s="258"/>
      <c r="L509" s="263"/>
      <c r="M509" s="264"/>
      <c r="N509" s="265"/>
      <c r="O509" s="265"/>
      <c r="P509" s="265"/>
      <c r="Q509" s="265"/>
      <c r="R509" s="265"/>
      <c r="S509" s="265"/>
      <c r="T509" s="26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7" t="s">
        <v>168</v>
      </c>
      <c r="AU509" s="267" t="s">
        <v>86</v>
      </c>
      <c r="AV509" s="14" t="s">
        <v>86</v>
      </c>
      <c r="AW509" s="14" t="s">
        <v>32</v>
      </c>
      <c r="AX509" s="14" t="s">
        <v>77</v>
      </c>
      <c r="AY509" s="267" t="s">
        <v>157</v>
      </c>
    </row>
    <row r="510" s="13" customFormat="1">
      <c r="A510" s="13"/>
      <c r="B510" s="247"/>
      <c r="C510" s="248"/>
      <c r="D510" s="242" t="s">
        <v>168</v>
      </c>
      <c r="E510" s="249" t="s">
        <v>1</v>
      </c>
      <c r="F510" s="250" t="s">
        <v>309</v>
      </c>
      <c r="G510" s="248"/>
      <c r="H510" s="249" t="s">
        <v>1</v>
      </c>
      <c r="I510" s="251"/>
      <c r="J510" s="248"/>
      <c r="K510" s="248"/>
      <c r="L510" s="252"/>
      <c r="M510" s="253"/>
      <c r="N510" s="254"/>
      <c r="O510" s="254"/>
      <c r="P510" s="254"/>
      <c r="Q510" s="254"/>
      <c r="R510" s="254"/>
      <c r="S510" s="254"/>
      <c r="T510" s="25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6" t="s">
        <v>168</v>
      </c>
      <c r="AU510" s="256" t="s">
        <v>86</v>
      </c>
      <c r="AV510" s="13" t="s">
        <v>84</v>
      </c>
      <c r="AW510" s="13" t="s">
        <v>32</v>
      </c>
      <c r="AX510" s="13" t="s">
        <v>77</v>
      </c>
      <c r="AY510" s="256" t="s">
        <v>157</v>
      </c>
    </row>
    <row r="511" s="14" customFormat="1">
      <c r="A511" s="14"/>
      <c r="B511" s="257"/>
      <c r="C511" s="258"/>
      <c r="D511" s="242" t="s">
        <v>168</v>
      </c>
      <c r="E511" s="259" t="s">
        <v>1</v>
      </c>
      <c r="F511" s="260" t="s">
        <v>466</v>
      </c>
      <c r="G511" s="258"/>
      <c r="H511" s="261">
        <v>11.73</v>
      </c>
      <c r="I511" s="262"/>
      <c r="J511" s="258"/>
      <c r="K511" s="258"/>
      <c r="L511" s="263"/>
      <c r="M511" s="264"/>
      <c r="N511" s="265"/>
      <c r="O511" s="265"/>
      <c r="P511" s="265"/>
      <c r="Q511" s="265"/>
      <c r="R511" s="265"/>
      <c r="S511" s="265"/>
      <c r="T511" s="26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7" t="s">
        <v>168</v>
      </c>
      <c r="AU511" s="267" t="s">
        <v>86</v>
      </c>
      <c r="AV511" s="14" t="s">
        <v>86</v>
      </c>
      <c r="AW511" s="14" t="s">
        <v>32</v>
      </c>
      <c r="AX511" s="14" t="s">
        <v>77</v>
      </c>
      <c r="AY511" s="267" t="s">
        <v>157</v>
      </c>
    </row>
    <row r="512" s="13" customFormat="1">
      <c r="A512" s="13"/>
      <c r="B512" s="247"/>
      <c r="C512" s="248"/>
      <c r="D512" s="242" t="s">
        <v>168</v>
      </c>
      <c r="E512" s="249" t="s">
        <v>1</v>
      </c>
      <c r="F512" s="250" t="s">
        <v>310</v>
      </c>
      <c r="G512" s="248"/>
      <c r="H512" s="249" t="s">
        <v>1</v>
      </c>
      <c r="I512" s="251"/>
      <c r="J512" s="248"/>
      <c r="K512" s="248"/>
      <c r="L512" s="252"/>
      <c r="M512" s="253"/>
      <c r="N512" s="254"/>
      <c r="O512" s="254"/>
      <c r="P512" s="254"/>
      <c r="Q512" s="254"/>
      <c r="R512" s="254"/>
      <c r="S512" s="254"/>
      <c r="T512" s="25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6" t="s">
        <v>168</v>
      </c>
      <c r="AU512" s="256" t="s">
        <v>86</v>
      </c>
      <c r="AV512" s="13" t="s">
        <v>84</v>
      </c>
      <c r="AW512" s="13" t="s">
        <v>32</v>
      </c>
      <c r="AX512" s="13" t="s">
        <v>77</v>
      </c>
      <c r="AY512" s="256" t="s">
        <v>157</v>
      </c>
    </row>
    <row r="513" s="14" customFormat="1">
      <c r="A513" s="14"/>
      <c r="B513" s="257"/>
      <c r="C513" s="258"/>
      <c r="D513" s="242" t="s">
        <v>168</v>
      </c>
      <c r="E513" s="259" t="s">
        <v>1</v>
      </c>
      <c r="F513" s="260" t="s">
        <v>467</v>
      </c>
      <c r="G513" s="258"/>
      <c r="H513" s="261">
        <v>19.314</v>
      </c>
      <c r="I513" s="262"/>
      <c r="J513" s="258"/>
      <c r="K513" s="258"/>
      <c r="L513" s="263"/>
      <c r="M513" s="264"/>
      <c r="N513" s="265"/>
      <c r="O513" s="265"/>
      <c r="P513" s="265"/>
      <c r="Q513" s="265"/>
      <c r="R513" s="265"/>
      <c r="S513" s="265"/>
      <c r="T513" s="26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7" t="s">
        <v>168</v>
      </c>
      <c r="AU513" s="267" t="s">
        <v>86</v>
      </c>
      <c r="AV513" s="14" t="s">
        <v>86</v>
      </c>
      <c r="AW513" s="14" t="s">
        <v>32</v>
      </c>
      <c r="AX513" s="14" t="s">
        <v>77</v>
      </c>
      <c r="AY513" s="267" t="s">
        <v>157</v>
      </c>
    </row>
    <row r="514" s="13" customFormat="1">
      <c r="A514" s="13"/>
      <c r="B514" s="247"/>
      <c r="C514" s="248"/>
      <c r="D514" s="242" t="s">
        <v>168</v>
      </c>
      <c r="E514" s="249" t="s">
        <v>1</v>
      </c>
      <c r="F514" s="250" t="s">
        <v>483</v>
      </c>
      <c r="G514" s="248"/>
      <c r="H514" s="249" t="s">
        <v>1</v>
      </c>
      <c r="I514" s="251"/>
      <c r="J514" s="248"/>
      <c r="K514" s="248"/>
      <c r="L514" s="252"/>
      <c r="M514" s="253"/>
      <c r="N514" s="254"/>
      <c r="O514" s="254"/>
      <c r="P514" s="254"/>
      <c r="Q514" s="254"/>
      <c r="R514" s="254"/>
      <c r="S514" s="254"/>
      <c r="T514" s="255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6" t="s">
        <v>168</v>
      </c>
      <c r="AU514" s="256" t="s">
        <v>86</v>
      </c>
      <c r="AV514" s="13" t="s">
        <v>84</v>
      </c>
      <c r="AW514" s="13" t="s">
        <v>32</v>
      </c>
      <c r="AX514" s="13" t="s">
        <v>77</v>
      </c>
      <c r="AY514" s="256" t="s">
        <v>157</v>
      </c>
    </row>
    <row r="515" s="14" customFormat="1">
      <c r="A515" s="14"/>
      <c r="B515" s="257"/>
      <c r="C515" s="258"/>
      <c r="D515" s="242" t="s">
        <v>168</v>
      </c>
      <c r="E515" s="259" t="s">
        <v>1</v>
      </c>
      <c r="F515" s="260" t="s">
        <v>453</v>
      </c>
      <c r="G515" s="258"/>
      <c r="H515" s="261">
        <v>103.089</v>
      </c>
      <c r="I515" s="262"/>
      <c r="J515" s="258"/>
      <c r="K515" s="258"/>
      <c r="L515" s="263"/>
      <c r="M515" s="264"/>
      <c r="N515" s="265"/>
      <c r="O515" s="265"/>
      <c r="P515" s="265"/>
      <c r="Q515" s="265"/>
      <c r="R515" s="265"/>
      <c r="S515" s="265"/>
      <c r="T515" s="26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7" t="s">
        <v>168</v>
      </c>
      <c r="AU515" s="267" t="s">
        <v>86</v>
      </c>
      <c r="AV515" s="14" t="s">
        <v>86</v>
      </c>
      <c r="AW515" s="14" t="s">
        <v>32</v>
      </c>
      <c r="AX515" s="14" t="s">
        <v>77</v>
      </c>
      <c r="AY515" s="267" t="s">
        <v>157</v>
      </c>
    </row>
    <row r="516" s="15" customFormat="1">
      <c r="A516" s="15"/>
      <c r="B516" s="268"/>
      <c r="C516" s="269"/>
      <c r="D516" s="242" t="s">
        <v>168</v>
      </c>
      <c r="E516" s="270" t="s">
        <v>1</v>
      </c>
      <c r="F516" s="271" t="s">
        <v>190</v>
      </c>
      <c r="G516" s="269"/>
      <c r="H516" s="272">
        <v>1521.5440000000001</v>
      </c>
      <c r="I516" s="273"/>
      <c r="J516" s="269"/>
      <c r="K516" s="269"/>
      <c r="L516" s="274"/>
      <c r="M516" s="275"/>
      <c r="N516" s="276"/>
      <c r="O516" s="276"/>
      <c r="P516" s="276"/>
      <c r="Q516" s="276"/>
      <c r="R516" s="276"/>
      <c r="S516" s="276"/>
      <c r="T516" s="277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78" t="s">
        <v>168</v>
      </c>
      <c r="AU516" s="278" t="s">
        <v>86</v>
      </c>
      <c r="AV516" s="15" t="s">
        <v>164</v>
      </c>
      <c r="AW516" s="15" t="s">
        <v>32</v>
      </c>
      <c r="AX516" s="15" t="s">
        <v>84</v>
      </c>
      <c r="AY516" s="278" t="s">
        <v>157</v>
      </c>
    </row>
    <row r="517" s="2" customFormat="1" ht="33" customHeight="1">
      <c r="A517" s="40"/>
      <c r="B517" s="41"/>
      <c r="C517" s="229" t="s">
        <v>484</v>
      </c>
      <c r="D517" s="229" t="s">
        <v>159</v>
      </c>
      <c r="E517" s="230" t="s">
        <v>485</v>
      </c>
      <c r="F517" s="231" t="s">
        <v>486</v>
      </c>
      <c r="G517" s="232" t="s">
        <v>181</v>
      </c>
      <c r="H517" s="233">
        <v>695.65999999999997</v>
      </c>
      <c r="I517" s="234"/>
      <c r="J517" s="235">
        <f>ROUND(I517*H517,2)</f>
        <v>0</v>
      </c>
      <c r="K517" s="231" t="s">
        <v>163</v>
      </c>
      <c r="L517" s="46"/>
      <c r="M517" s="236" t="s">
        <v>1</v>
      </c>
      <c r="N517" s="237" t="s">
        <v>42</v>
      </c>
      <c r="O517" s="93"/>
      <c r="P517" s="238">
        <f>O517*H517</f>
        <v>0</v>
      </c>
      <c r="Q517" s="238">
        <v>0</v>
      </c>
      <c r="R517" s="238">
        <f>Q517*H517</f>
        <v>0</v>
      </c>
      <c r="S517" s="238">
        <v>0</v>
      </c>
      <c r="T517" s="239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40" t="s">
        <v>164</v>
      </c>
      <c r="AT517" s="240" t="s">
        <v>159</v>
      </c>
      <c r="AU517" s="240" t="s">
        <v>86</v>
      </c>
      <c r="AY517" s="19" t="s">
        <v>157</v>
      </c>
      <c r="BE517" s="241">
        <f>IF(N517="základní",J517,0)</f>
        <v>0</v>
      </c>
      <c r="BF517" s="241">
        <f>IF(N517="snížená",J517,0)</f>
        <v>0</v>
      </c>
      <c r="BG517" s="241">
        <f>IF(N517="zákl. přenesená",J517,0)</f>
        <v>0</v>
      </c>
      <c r="BH517" s="241">
        <f>IF(N517="sníž. přenesená",J517,0)</f>
        <v>0</v>
      </c>
      <c r="BI517" s="241">
        <f>IF(N517="nulová",J517,0)</f>
        <v>0</v>
      </c>
      <c r="BJ517" s="19" t="s">
        <v>84</v>
      </c>
      <c r="BK517" s="241">
        <f>ROUND(I517*H517,2)</f>
        <v>0</v>
      </c>
      <c r="BL517" s="19" t="s">
        <v>164</v>
      </c>
      <c r="BM517" s="240" t="s">
        <v>487</v>
      </c>
    </row>
    <row r="518" s="2" customFormat="1">
      <c r="A518" s="40"/>
      <c r="B518" s="41"/>
      <c r="C518" s="42"/>
      <c r="D518" s="242" t="s">
        <v>166</v>
      </c>
      <c r="E518" s="42"/>
      <c r="F518" s="243" t="s">
        <v>488</v>
      </c>
      <c r="G518" s="42"/>
      <c r="H518" s="42"/>
      <c r="I518" s="244"/>
      <c r="J518" s="42"/>
      <c r="K518" s="42"/>
      <c r="L518" s="46"/>
      <c r="M518" s="245"/>
      <c r="N518" s="246"/>
      <c r="O518" s="93"/>
      <c r="P518" s="93"/>
      <c r="Q518" s="93"/>
      <c r="R518" s="93"/>
      <c r="S518" s="93"/>
      <c r="T518" s="94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166</v>
      </c>
      <c r="AU518" s="19" t="s">
        <v>86</v>
      </c>
    </row>
    <row r="519" s="14" customFormat="1">
      <c r="A519" s="14"/>
      <c r="B519" s="257"/>
      <c r="C519" s="258"/>
      <c r="D519" s="242" t="s">
        <v>168</v>
      </c>
      <c r="E519" s="259" t="s">
        <v>1</v>
      </c>
      <c r="F519" s="260" t="s">
        <v>489</v>
      </c>
      <c r="G519" s="258"/>
      <c r="H519" s="261">
        <v>695.65999999999997</v>
      </c>
      <c r="I519" s="262"/>
      <c r="J519" s="258"/>
      <c r="K519" s="258"/>
      <c r="L519" s="263"/>
      <c r="M519" s="264"/>
      <c r="N519" s="265"/>
      <c r="O519" s="265"/>
      <c r="P519" s="265"/>
      <c r="Q519" s="265"/>
      <c r="R519" s="265"/>
      <c r="S519" s="265"/>
      <c r="T519" s="266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7" t="s">
        <v>168</v>
      </c>
      <c r="AU519" s="267" t="s">
        <v>86</v>
      </c>
      <c r="AV519" s="14" t="s">
        <v>86</v>
      </c>
      <c r="AW519" s="14" t="s">
        <v>32</v>
      </c>
      <c r="AX519" s="14" t="s">
        <v>84</v>
      </c>
      <c r="AY519" s="267" t="s">
        <v>157</v>
      </c>
    </row>
    <row r="520" s="2" customFormat="1" ht="24.15" customHeight="1">
      <c r="A520" s="40"/>
      <c r="B520" s="41"/>
      <c r="C520" s="229" t="s">
        <v>490</v>
      </c>
      <c r="D520" s="229" t="s">
        <v>159</v>
      </c>
      <c r="E520" s="230" t="s">
        <v>491</v>
      </c>
      <c r="F520" s="231" t="s">
        <v>492</v>
      </c>
      <c r="G520" s="232" t="s">
        <v>181</v>
      </c>
      <c r="H520" s="233">
        <v>695.65999999999997</v>
      </c>
      <c r="I520" s="234"/>
      <c r="J520" s="235">
        <f>ROUND(I520*H520,2)</f>
        <v>0</v>
      </c>
      <c r="K520" s="231" t="s">
        <v>163</v>
      </c>
      <c r="L520" s="46"/>
      <c r="M520" s="236" t="s">
        <v>1</v>
      </c>
      <c r="N520" s="237" t="s">
        <v>42</v>
      </c>
      <c r="O520" s="93"/>
      <c r="P520" s="238">
        <f>O520*H520</f>
        <v>0</v>
      </c>
      <c r="Q520" s="238">
        <v>3.4999999999999997E-05</v>
      </c>
      <c r="R520" s="238">
        <f>Q520*H520</f>
        <v>0.024348099999999998</v>
      </c>
      <c r="S520" s="238">
        <v>0</v>
      </c>
      <c r="T520" s="239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40" t="s">
        <v>164</v>
      </c>
      <c r="AT520" s="240" t="s">
        <v>159</v>
      </c>
      <c r="AU520" s="240" t="s">
        <v>86</v>
      </c>
      <c r="AY520" s="19" t="s">
        <v>157</v>
      </c>
      <c r="BE520" s="241">
        <f>IF(N520="základní",J520,0)</f>
        <v>0</v>
      </c>
      <c r="BF520" s="241">
        <f>IF(N520="snížená",J520,0)</f>
        <v>0</v>
      </c>
      <c r="BG520" s="241">
        <f>IF(N520="zákl. přenesená",J520,0)</f>
        <v>0</v>
      </c>
      <c r="BH520" s="241">
        <f>IF(N520="sníž. přenesená",J520,0)</f>
        <v>0</v>
      </c>
      <c r="BI520" s="241">
        <f>IF(N520="nulová",J520,0)</f>
        <v>0</v>
      </c>
      <c r="BJ520" s="19" t="s">
        <v>84</v>
      </c>
      <c r="BK520" s="241">
        <f>ROUND(I520*H520,2)</f>
        <v>0</v>
      </c>
      <c r="BL520" s="19" t="s">
        <v>164</v>
      </c>
      <c r="BM520" s="240" t="s">
        <v>493</v>
      </c>
    </row>
    <row r="521" s="2" customFormat="1">
      <c r="A521" s="40"/>
      <c r="B521" s="41"/>
      <c r="C521" s="42"/>
      <c r="D521" s="242" t="s">
        <v>166</v>
      </c>
      <c r="E521" s="42"/>
      <c r="F521" s="243" t="s">
        <v>494</v>
      </c>
      <c r="G521" s="42"/>
      <c r="H521" s="42"/>
      <c r="I521" s="244"/>
      <c r="J521" s="42"/>
      <c r="K521" s="42"/>
      <c r="L521" s="46"/>
      <c r="M521" s="245"/>
      <c r="N521" s="246"/>
      <c r="O521" s="93"/>
      <c r="P521" s="93"/>
      <c r="Q521" s="93"/>
      <c r="R521" s="93"/>
      <c r="S521" s="93"/>
      <c r="T521" s="94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166</v>
      </c>
      <c r="AU521" s="19" t="s">
        <v>86</v>
      </c>
    </row>
    <row r="522" s="14" customFormat="1">
      <c r="A522" s="14"/>
      <c r="B522" s="257"/>
      <c r="C522" s="258"/>
      <c r="D522" s="242" t="s">
        <v>168</v>
      </c>
      <c r="E522" s="259" t="s">
        <v>1</v>
      </c>
      <c r="F522" s="260" t="s">
        <v>489</v>
      </c>
      <c r="G522" s="258"/>
      <c r="H522" s="261">
        <v>695.65999999999997</v>
      </c>
      <c r="I522" s="262"/>
      <c r="J522" s="258"/>
      <c r="K522" s="258"/>
      <c r="L522" s="263"/>
      <c r="M522" s="264"/>
      <c r="N522" s="265"/>
      <c r="O522" s="265"/>
      <c r="P522" s="265"/>
      <c r="Q522" s="265"/>
      <c r="R522" s="265"/>
      <c r="S522" s="265"/>
      <c r="T522" s="26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7" t="s">
        <v>168</v>
      </c>
      <c r="AU522" s="267" t="s">
        <v>86</v>
      </c>
      <c r="AV522" s="14" t="s">
        <v>86</v>
      </c>
      <c r="AW522" s="14" t="s">
        <v>32</v>
      </c>
      <c r="AX522" s="14" t="s">
        <v>84</v>
      </c>
      <c r="AY522" s="267" t="s">
        <v>157</v>
      </c>
    </row>
    <row r="523" s="2" customFormat="1" ht="24.15" customHeight="1">
      <c r="A523" s="40"/>
      <c r="B523" s="41"/>
      <c r="C523" s="229" t="s">
        <v>495</v>
      </c>
      <c r="D523" s="229" t="s">
        <v>159</v>
      </c>
      <c r="E523" s="230" t="s">
        <v>496</v>
      </c>
      <c r="F523" s="231" t="s">
        <v>497</v>
      </c>
      <c r="G523" s="232" t="s">
        <v>498</v>
      </c>
      <c r="H523" s="233">
        <v>1</v>
      </c>
      <c r="I523" s="234"/>
      <c r="J523" s="235">
        <f>ROUND(I523*H523,2)</f>
        <v>0</v>
      </c>
      <c r="K523" s="231" t="s">
        <v>1</v>
      </c>
      <c r="L523" s="46"/>
      <c r="M523" s="236" t="s">
        <v>1</v>
      </c>
      <c r="N523" s="237" t="s">
        <v>42</v>
      </c>
      <c r="O523" s="93"/>
      <c r="P523" s="238">
        <f>O523*H523</f>
        <v>0</v>
      </c>
      <c r="Q523" s="238">
        <v>0</v>
      </c>
      <c r="R523" s="238">
        <f>Q523*H523</f>
        <v>0</v>
      </c>
      <c r="S523" s="238">
        <v>0</v>
      </c>
      <c r="T523" s="239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40" t="s">
        <v>164</v>
      </c>
      <c r="AT523" s="240" t="s">
        <v>159</v>
      </c>
      <c r="AU523" s="240" t="s">
        <v>86</v>
      </c>
      <c r="AY523" s="19" t="s">
        <v>157</v>
      </c>
      <c r="BE523" s="241">
        <f>IF(N523="základní",J523,0)</f>
        <v>0</v>
      </c>
      <c r="BF523" s="241">
        <f>IF(N523="snížená",J523,0)</f>
        <v>0</v>
      </c>
      <c r="BG523" s="241">
        <f>IF(N523="zákl. přenesená",J523,0)</f>
        <v>0</v>
      </c>
      <c r="BH523" s="241">
        <f>IF(N523="sníž. přenesená",J523,0)</f>
        <v>0</v>
      </c>
      <c r="BI523" s="241">
        <f>IF(N523="nulová",J523,0)</f>
        <v>0</v>
      </c>
      <c r="BJ523" s="19" t="s">
        <v>84</v>
      </c>
      <c r="BK523" s="241">
        <f>ROUND(I523*H523,2)</f>
        <v>0</v>
      </c>
      <c r="BL523" s="19" t="s">
        <v>164</v>
      </c>
      <c r="BM523" s="240" t="s">
        <v>499</v>
      </c>
    </row>
    <row r="524" s="12" customFormat="1" ht="22.8" customHeight="1">
      <c r="A524" s="12"/>
      <c r="B524" s="213"/>
      <c r="C524" s="214"/>
      <c r="D524" s="215" t="s">
        <v>76</v>
      </c>
      <c r="E524" s="227" t="s">
        <v>500</v>
      </c>
      <c r="F524" s="227" t="s">
        <v>501</v>
      </c>
      <c r="G524" s="214"/>
      <c r="H524" s="214"/>
      <c r="I524" s="217"/>
      <c r="J524" s="228">
        <f>BK524</f>
        <v>0</v>
      </c>
      <c r="K524" s="214"/>
      <c r="L524" s="219"/>
      <c r="M524" s="220"/>
      <c r="N524" s="221"/>
      <c r="O524" s="221"/>
      <c r="P524" s="222">
        <f>SUM(P525:P550)</f>
        <v>0</v>
      </c>
      <c r="Q524" s="221"/>
      <c r="R524" s="222">
        <f>SUM(R525:R550)</f>
        <v>0</v>
      </c>
      <c r="S524" s="221"/>
      <c r="T524" s="223">
        <f>SUM(T525:T550)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24" t="s">
        <v>84</v>
      </c>
      <c r="AT524" s="225" t="s">
        <v>76</v>
      </c>
      <c r="AU524" s="225" t="s">
        <v>84</v>
      </c>
      <c r="AY524" s="224" t="s">
        <v>157</v>
      </c>
      <c r="BK524" s="226">
        <f>SUM(BK525:BK550)</f>
        <v>0</v>
      </c>
    </row>
    <row r="525" s="2" customFormat="1" ht="24.15" customHeight="1">
      <c r="A525" s="40"/>
      <c r="B525" s="41"/>
      <c r="C525" s="229" t="s">
        <v>502</v>
      </c>
      <c r="D525" s="229" t="s">
        <v>159</v>
      </c>
      <c r="E525" s="230" t="s">
        <v>503</v>
      </c>
      <c r="F525" s="231" t="s">
        <v>504</v>
      </c>
      <c r="G525" s="232" t="s">
        <v>173</v>
      </c>
      <c r="H525" s="233">
        <v>313.95800000000003</v>
      </c>
      <c r="I525" s="234"/>
      <c r="J525" s="235">
        <f>ROUND(I525*H525,2)</f>
        <v>0</v>
      </c>
      <c r="K525" s="231" t="s">
        <v>163</v>
      </c>
      <c r="L525" s="46"/>
      <c r="M525" s="236" t="s">
        <v>1</v>
      </c>
      <c r="N525" s="237" t="s">
        <v>42</v>
      </c>
      <c r="O525" s="93"/>
      <c r="P525" s="238">
        <f>O525*H525</f>
        <v>0</v>
      </c>
      <c r="Q525" s="238">
        <v>0</v>
      </c>
      <c r="R525" s="238">
        <f>Q525*H525</f>
        <v>0</v>
      </c>
      <c r="S525" s="238">
        <v>0</v>
      </c>
      <c r="T525" s="239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40" t="s">
        <v>164</v>
      </c>
      <c r="AT525" s="240" t="s">
        <v>159</v>
      </c>
      <c r="AU525" s="240" t="s">
        <v>86</v>
      </c>
      <c r="AY525" s="19" t="s">
        <v>157</v>
      </c>
      <c r="BE525" s="241">
        <f>IF(N525="základní",J525,0)</f>
        <v>0</v>
      </c>
      <c r="BF525" s="241">
        <f>IF(N525="snížená",J525,0)</f>
        <v>0</v>
      </c>
      <c r="BG525" s="241">
        <f>IF(N525="zákl. přenesená",J525,0)</f>
        <v>0</v>
      </c>
      <c r="BH525" s="241">
        <f>IF(N525="sníž. přenesená",J525,0)</f>
        <v>0</v>
      </c>
      <c r="BI525" s="241">
        <f>IF(N525="nulová",J525,0)</f>
        <v>0</v>
      </c>
      <c r="BJ525" s="19" t="s">
        <v>84</v>
      </c>
      <c r="BK525" s="241">
        <f>ROUND(I525*H525,2)</f>
        <v>0</v>
      </c>
      <c r="BL525" s="19" t="s">
        <v>164</v>
      </c>
      <c r="BM525" s="240" t="s">
        <v>505</v>
      </c>
    </row>
    <row r="526" s="2" customFormat="1">
      <c r="A526" s="40"/>
      <c r="B526" s="41"/>
      <c r="C526" s="42"/>
      <c r="D526" s="242" t="s">
        <v>166</v>
      </c>
      <c r="E526" s="42"/>
      <c r="F526" s="243" t="s">
        <v>506</v>
      </c>
      <c r="G526" s="42"/>
      <c r="H526" s="42"/>
      <c r="I526" s="244"/>
      <c r="J526" s="42"/>
      <c r="K526" s="42"/>
      <c r="L526" s="46"/>
      <c r="M526" s="245"/>
      <c r="N526" s="246"/>
      <c r="O526" s="93"/>
      <c r="P526" s="93"/>
      <c r="Q526" s="93"/>
      <c r="R526" s="93"/>
      <c r="S526" s="93"/>
      <c r="T526" s="94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166</v>
      </c>
      <c r="AU526" s="19" t="s">
        <v>86</v>
      </c>
    </row>
    <row r="527" s="2" customFormat="1" ht="24.15" customHeight="1">
      <c r="A527" s="40"/>
      <c r="B527" s="41"/>
      <c r="C527" s="229" t="s">
        <v>507</v>
      </c>
      <c r="D527" s="229" t="s">
        <v>159</v>
      </c>
      <c r="E527" s="230" t="s">
        <v>508</v>
      </c>
      <c r="F527" s="231" t="s">
        <v>509</v>
      </c>
      <c r="G527" s="232" t="s">
        <v>173</v>
      </c>
      <c r="H527" s="233">
        <v>313.95800000000003</v>
      </c>
      <c r="I527" s="234"/>
      <c r="J527" s="235">
        <f>ROUND(I527*H527,2)</f>
        <v>0</v>
      </c>
      <c r="K527" s="231" t="s">
        <v>163</v>
      </c>
      <c r="L527" s="46"/>
      <c r="M527" s="236" t="s">
        <v>1</v>
      </c>
      <c r="N527" s="237" t="s">
        <v>42</v>
      </c>
      <c r="O527" s="93"/>
      <c r="P527" s="238">
        <f>O527*H527</f>
        <v>0</v>
      </c>
      <c r="Q527" s="238">
        <v>0</v>
      </c>
      <c r="R527" s="238">
        <f>Q527*H527</f>
        <v>0</v>
      </c>
      <c r="S527" s="238">
        <v>0</v>
      </c>
      <c r="T527" s="239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40" t="s">
        <v>164</v>
      </c>
      <c r="AT527" s="240" t="s">
        <v>159</v>
      </c>
      <c r="AU527" s="240" t="s">
        <v>86</v>
      </c>
      <c r="AY527" s="19" t="s">
        <v>157</v>
      </c>
      <c r="BE527" s="241">
        <f>IF(N527="základní",J527,0)</f>
        <v>0</v>
      </c>
      <c r="BF527" s="241">
        <f>IF(N527="snížená",J527,0)</f>
        <v>0</v>
      </c>
      <c r="BG527" s="241">
        <f>IF(N527="zákl. přenesená",J527,0)</f>
        <v>0</v>
      </c>
      <c r="BH527" s="241">
        <f>IF(N527="sníž. přenesená",J527,0)</f>
        <v>0</v>
      </c>
      <c r="BI527" s="241">
        <f>IF(N527="nulová",J527,0)</f>
        <v>0</v>
      </c>
      <c r="BJ527" s="19" t="s">
        <v>84</v>
      </c>
      <c r="BK527" s="241">
        <f>ROUND(I527*H527,2)</f>
        <v>0</v>
      </c>
      <c r="BL527" s="19" t="s">
        <v>164</v>
      </c>
      <c r="BM527" s="240" t="s">
        <v>510</v>
      </c>
    </row>
    <row r="528" s="2" customFormat="1">
      <c r="A528" s="40"/>
      <c r="B528" s="41"/>
      <c r="C528" s="42"/>
      <c r="D528" s="242" t="s">
        <v>166</v>
      </c>
      <c r="E528" s="42"/>
      <c r="F528" s="243" t="s">
        <v>511</v>
      </c>
      <c r="G528" s="42"/>
      <c r="H528" s="42"/>
      <c r="I528" s="244"/>
      <c r="J528" s="42"/>
      <c r="K528" s="42"/>
      <c r="L528" s="46"/>
      <c r="M528" s="245"/>
      <c r="N528" s="246"/>
      <c r="O528" s="93"/>
      <c r="P528" s="93"/>
      <c r="Q528" s="93"/>
      <c r="R528" s="93"/>
      <c r="S528" s="93"/>
      <c r="T528" s="94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166</v>
      </c>
      <c r="AU528" s="19" t="s">
        <v>86</v>
      </c>
    </row>
    <row r="529" s="2" customFormat="1" ht="24.15" customHeight="1">
      <c r="A529" s="40"/>
      <c r="B529" s="41"/>
      <c r="C529" s="229" t="s">
        <v>512</v>
      </c>
      <c r="D529" s="229" t="s">
        <v>159</v>
      </c>
      <c r="E529" s="230" t="s">
        <v>513</v>
      </c>
      <c r="F529" s="231" t="s">
        <v>514</v>
      </c>
      <c r="G529" s="232" t="s">
        <v>173</v>
      </c>
      <c r="H529" s="233">
        <v>1550.4949999999999</v>
      </c>
      <c r="I529" s="234"/>
      <c r="J529" s="235">
        <f>ROUND(I529*H529,2)</f>
        <v>0</v>
      </c>
      <c r="K529" s="231" t="s">
        <v>163</v>
      </c>
      <c r="L529" s="46"/>
      <c r="M529" s="236" t="s">
        <v>1</v>
      </c>
      <c r="N529" s="237" t="s">
        <v>42</v>
      </c>
      <c r="O529" s="93"/>
      <c r="P529" s="238">
        <f>O529*H529</f>
        <v>0</v>
      </c>
      <c r="Q529" s="238">
        <v>0</v>
      </c>
      <c r="R529" s="238">
        <f>Q529*H529</f>
        <v>0</v>
      </c>
      <c r="S529" s="238">
        <v>0</v>
      </c>
      <c r="T529" s="239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40" t="s">
        <v>164</v>
      </c>
      <c r="AT529" s="240" t="s">
        <v>159</v>
      </c>
      <c r="AU529" s="240" t="s">
        <v>86</v>
      </c>
      <c r="AY529" s="19" t="s">
        <v>157</v>
      </c>
      <c r="BE529" s="241">
        <f>IF(N529="základní",J529,0)</f>
        <v>0</v>
      </c>
      <c r="BF529" s="241">
        <f>IF(N529="snížená",J529,0)</f>
        <v>0</v>
      </c>
      <c r="BG529" s="241">
        <f>IF(N529="zákl. přenesená",J529,0)</f>
        <v>0</v>
      </c>
      <c r="BH529" s="241">
        <f>IF(N529="sníž. přenesená",J529,0)</f>
        <v>0</v>
      </c>
      <c r="BI529" s="241">
        <f>IF(N529="nulová",J529,0)</f>
        <v>0</v>
      </c>
      <c r="BJ529" s="19" t="s">
        <v>84</v>
      </c>
      <c r="BK529" s="241">
        <f>ROUND(I529*H529,2)</f>
        <v>0</v>
      </c>
      <c r="BL529" s="19" t="s">
        <v>164</v>
      </c>
      <c r="BM529" s="240" t="s">
        <v>515</v>
      </c>
    </row>
    <row r="530" s="2" customFormat="1">
      <c r="A530" s="40"/>
      <c r="B530" s="41"/>
      <c r="C530" s="42"/>
      <c r="D530" s="242" t="s">
        <v>166</v>
      </c>
      <c r="E530" s="42"/>
      <c r="F530" s="243" t="s">
        <v>516</v>
      </c>
      <c r="G530" s="42"/>
      <c r="H530" s="42"/>
      <c r="I530" s="244"/>
      <c r="J530" s="42"/>
      <c r="K530" s="42"/>
      <c r="L530" s="46"/>
      <c r="M530" s="245"/>
      <c r="N530" s="246"/>
      <c r="O530" s="93"/>
      <c r="P530" s="93"/>
      <c r="Q530" s="93"/>
      <c r="R530" s="93"/>
      <c r="S530" s="93"/>
      <c r="T530" s="94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166</v>
      </c>
      <c r="AU530" s="19" t="s">
        <v>86</v>
      </c>
    </row>
    <row r="531" s="13" customFormat="1">
      <c r="A531" s="13"/>
      <c r="B531" s="247"/>
      <c r="C531" s="248"/>
      <c r="D531" s="242" t="s">
        <v>168</v>
      </c>
      <c r="E531" s="249" t="s">
        <v>1</v>
      </c>
      <c r="F531" s="250" t="s">
        <v>517</v>
      </c>
      <c r="G531" s="248"/>
      <c r="H531" s="249" t="s">
        <v>1</v>
      </c>
      <c r="I531" s="251"/>
      <c r="J531" s="248"/>
      <c r="K531" s="248"/>
      <c r="L531" s="252"/>
      <c r="M531" s="253"/>
      <c r="N531" s="254"/>
      <c r="O531" s="254"/>
      <c r="P531" s="254"/>
      <c r="Q531" s="254"/>
      <c r="R531" s="254"/>
      <c r="S531" s="254"/>
      <c r="T531" s="25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6" t="s">
        <v>168</v>
      </c>
      <c r="AU531" s="256" t="s">
        <v>86</v>
      </c>
      <c r="AV531" s="13" t="s">
        <v>84</v>
      </c>
      <c r="AW531" s="13" t="s">
        <v>32</v>
      </c>
      <c r="AX531" s="13" t="s">
        <v>77</v>
      </c>
      <c r="AY531" s="256" t="s">
        <v>157</v>
      </c>
    </row>
    <row r="532" s="14" customFormat="1">
      <c r="A532" s="14"/>
      <c r="B532" s="257"/>
      <c r="C532" s="258"/>
      <c r="D532" s="242" t="s">
        <v>168</v>
      </c>
      <c r="E532" s="259" t="s">
        <v>1</v>
      </c>
      <c r="F532" s="260" t="s">
        <v>518</v>
      </c>
      <c r="G532" s="258"/>
      <c r="H532" s="261">
        <v>1550.4949999999999</v>
      </c>
      <c r="I532" s="262"/>
      <c r="J532" s="258"/>
      <c r="K532" s="258"/>
      <c r="L532" s="263"/>
      <c r="M532" s="264"/>
      <c r="N532" s="265"/>
      <c r="O532" s="265"/>
      <c r="P532" s="265"/>
      <c r="Q532" s="265"/>
      <c r="R532" s="265"/>
      <c r="S532" s="265"/>
      <c r="T532" s="26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7" t="s">
        <v>168</v>
      </c>
      <c r="AU532" s="267" t="s">
        <v>86</v>
      </c>
      <c r="AV532" s="14" t="s">
        <v>86</v>
      </c>
      <c r="AW532" s="14" t="s">
        <v>32</v>
      </c>
      <c r="AX532" s="14" t="s">
        <v>84</v>
      </c>
      <c r="AY532" s="267" t="s">
        <v>157</v>
      </c>
    </row>
    <row r="533" s="2" customFormat="1" ht="33" customHeight="1">
      <c r="A533" s="40"/>
      <c r="B533" s="41"/>
      <c r="C533" s="229" t="s">
        <v>519</v>
      </c>
      <c r="D533" s="229" t="s">
        <v>159</v>
      </c>
      <c r="E533" s="230" t="s">
        <v>520</v>
      </c>
      <c r="F533" s="231" t="s">
        <v>521</v>
      </c>
      <c r="G533" s="232" t="s">
        <v>173</v>
      </c>
      <c r="H533" s="233">
        <v>2.3100000000000001</v>
      </c>
      <c r="I533" s="234"/>
      <c r="J533" s="235">
        <f>ROUND(I533*H533,2)</f>
        <v>0</v>
      </c>
      <c r="K533" s="231" t="s">
        <v>163</v>
      </c>
      <c r="L533" s="46"/>
      <c r="M533" s="236" t="s">
        <v>1</v>
      </c>
      <c r="N533" s="237" t="s">
        <v>42</v>
      </c>
      <c r="O533" s="93"/>
      <c r="P533" s="238">
        <f>O533*H533</f>
        <v>0</v>
      </c>
      <c r="Q533" s="238">
        <v>0</v>
      </c>
      <c r="R533" s="238">
        <f>Q533*H533</f>
        <v>0</v>
      </c>
      <c r="S533" s="238">
        <v>0</v>
      </c>
      <c r="T533" s="239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40" t="s">
        <v>164</v>
      </c>
      <c r="AT533" s="240" t="s">
        <v>159</v>
      </c>
      <c r="AU533" s="240" t="s">
        <v>86</v>
      </c>
      <c r="AY533" s="19" t="s">
        <v>157</v>
      </c>
      <c r="BE533" s="241">
        <f>IF(N533="základní",J533,0)</f>
        <v>0</v>
      </c>
      <c r="BF533" s="241">
        <f>IF(N533="snížená",J533,0)</f>
        <v>0</v>
      </c>
      <c r="BG533" s="241">
        <f>IF(N533="zákl. přenesená",J533,0)</f>
        <v>0</v>
      </c>
      <c r="BH533" s="241">
        <f>IF(N533="sníž. přenesená",J533,0)</f>
        <v>0</v>
      </c>
      <c r="BI533" s="241">
        <f>IF(N533="nulová",J533,0)</f>
        <v>0</v>
      </c>
      <c r="BJ533" s="19" t="s">
        <v>84</v>
      </c>
      <c r="BK533" s="241">
        <f>ROUND(I533*H533,2)</f>
        <v>0</v>
      </c>
      <c r="BL533" s="19" t="s">
        <v>164</v>
      </c>
      <c r="BM533" s="240" t="s">
        <v>522</v>
      </c>
    </row>
    <row r="534" s="2" customFormat="1">
      <c r="A534" s="40"/>
      <c r="B534" s="41"/>
      <c r="C534" s="42"/>
      <c r="D534" s="242" t="s">
        <v>166</v>
      </c>
      <c r="E534" s="42"/>
      <c r="F534" s="243" t="s">
        <v>523</v>
      </c>
      <c r="G534" s="42"/>
      <c r="H534" s="42"/>
      <c r="I534" s="244"/>
      <c r="J534" s="42"/>
      <c r="K534" s="42"/>
      <c r="L534" s="46"/>
      <c r="M534" s="245"/>
      <c r="N534" s="246"/>
      <c r="O534" s="93"/>
      <c r="P534" s="93"/>
      <c r="Q534" s="93"/>
      <c r="R534" s="93"/>
      <c r="S534" s="93"/>
      <c r="T534" s="94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166</v>
      </c>
      <c r="AU534" s="19" t="s">
        <v>86</v>
      </c>
    </row>
    <row r="535" s="2" customFormat="1" ht="33" customHeight="1">
      <c r="A535" s="40"/>
      <c r="B535" s="41"/>
      <c r="C535" s="229" t="s">
        <v>524</v>
      </c>
      <c r="D535" s="229" t="s">
        <v>159</v>
      </c>
      <c r="E535" s="230" t="s">
        <v>525</v>
      </c>
      <c r="F535" s="231" t="s">
        <v>526</v>
      </c>
      <c r="G535" s="232" t="s">
        <v>173</v>
      </c>
      <c r="H535" s="233">
        <v>4.4029999999999996</v>
      </c>
      <c r="I535" s="234"/>
      <c r="J535" s="235">
        <f>ROUND(I535*H535,2)</f>
        <v>0</v>
      </c>
      <c r="K535" s="231" t="s">
        <v>163</v>
      </c>
      <c r="L535" s="46"/>
      <c r="M535" s="236" t="s">
        <v>1</v>
      </c>
      <c r="N535" s="237" t="s">
        <v>42</v>
      </c>
      <c r="O535" s="93"/>
      <c r="P535" s="238">
        <f>O535*H535</f>
        <v>0</v>
      </c>
      <c r="Q535" s="238">
        <v>0</v>
      </c>
      <c r="R535" s="238">
        <f>Q535*H535</f>
        <v>0</v>
      </c>
      <c r="S535" s="238">
        <v>0</v>
      </c>
      <c r="T535" s="239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40" t="s">
        <v>164</v>
      </c>
      <c r="AT535" s="240" t="s">
        <v>159</v>
      </c>
      <c r="AU535" s="240" t="s">
        <v>86</v>
      </c>
      <c r="AY535" s="19" t="s">
        <v>157</v>
      </c>
      <c r="BE535" s="241">
        <f>IF(N535="základní",J535,0)</f>
        <v>0</v>
      </c>
      <c r="BF535" s="241">
        <f>IF(N535="snížená",J535,0)</f>
        <v>0</v>
      </c>
      <c r="BG535" s="241">
        <f>IF(N535="zákl. přenesená",J535,0)</f>
        <v>0</v>
      </c>
      <c r="BH535" s="241">
        <f>IF(N535="sníž. přenesená",J535,0)</f>
        <v>0</v>
      </c>
      <c r="BI535" s="241">
        <f>IF(N535="nulová",J535,0)</f>
        <v>0</v>
      </c>
      <c r="BJ535" s="19" t="s">
        <v>84</v>
      </c>
      <c r="BK535" s="241">
        <f>ROUND(I535*H535,2)</f>
        <v>0</v>
      </c>
      <c r="BL535" s="19" t="s">
        <v>164</v>
      </c>
      <c r="BM535" s="240" t="s">
        <v>527</v>
      </c>
    </row>
    <row r="536" s="2" customFormat="1">
      <c r="A536" s="40"/>
      <c r="B536" s="41"/>
      <c r="C536" s="42"/>
      <c r="D536" s="242" t="s">
        <v>166</v>
      </c>
      <c r="E536" s="42"/>
      <c r="F536" s="243" t="s">
        <v>528</v>
      </c>
      <c r="G536" s="42"/>
      <c r="H536" s="42"/>
      <c r="I536" s="244"/>
      <c r="J536" s="42"/>
      <c r="K536" s="42"/>
      <c r="L536" s="46"/>
      <c r="M536" s="245"/>
      <c r="N536" s="246"/>
      <c r="O536" s="93"/>
      <c r="P536" s="93"/>
      <c r="Q536" s="93"/>
      <c r="R536" s="93"/>
      <c r="S536" s="93"/>
      <c r="T536" s="94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166</v>
      </c>
      <c r="AU536" s="19" t="s">
        <v>86</v>
      </c>
    </row>
    <row r="537" s="2" customFormat="1" ht="33" customHeight="1">
      <c r="A537" s="40"/>
      <c r="B537" s="41"/>
      <c r="C537" s="229" t="s">
        <v>529</v>
      </c>
      <c r="D537" s="229" t="s">
        <v>159</v>
      </c>
      <c r="E537" s="230" t="s">
        <v>530</v>
      </c>
      <c r="F537" s="231" t="s">
        <v>531</v>
      </c>
      <c r="G537" s="232" t="s">
        <v>173</v>
      </c>
      <c r="H537" s="233">
        <v>0.191</v>
      </c>
      <c r="I537" s="234"/>
      <c r="J537" s="235">
        <f>ROUND(I537*H537,2)</f>
        <v>0</v>
      </c>
      <c r="K537" s="231" t="s">
        <v>163</v>
      </c>
      <c r="L537" s="46"/>
      <c r="M537" s="236" t="s">
        <v>1</v>
      </c>
      <c r="N537" s="237" t="s">
        <v>42</v>
      </c>
      <c r="O537" s="93"/>
      <c r="P537" s="238">
        <f>O537*H537</f>
        <v>0</v>
      </c>
      <c r="Q537" s="238">
        <v>0</v>
      </c>
      <c r="R537" s="238">
        <f>Q537*H537</f>
        <v>0</v>
      </c>
      <c r="S537" s="238">
        <v>0</v>
      </c>
      <c r="T537" s="239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40" t="s">
        <v>164</v>
      </c>
      <c r="AT537" s="240" t="s">
        <v>159</v>
      </c>
      <c r="AU537" s="240" t="s">
        <v>86</v>
      </c>
      <c r="AY537" s="19" t="s">
        <v>157</v>
      </c>
      <c r="BE537" s="241">
        <f>IF(N537="základní",J537,0)</f>
        <v>0</v>
      </c>
      <c r="BF537" s="241">
        <f>IF(N537="snížená",J537,0)</f>
        <v>0</v>
      </c>
      <c r="BG537" s="241">
        <f>IF(N537="zákl. přenesená",J537,0)</f>
        <v>0</v>
      </c>
      <c r="BH537" s="241">
        <f>IF(N537="sníž. přenesená",J537,0)</f>
        <v>0</v>
      </c>
      <c r="BI537" s="241">
        <f>IF(N537="nulová",J537,0)</f>
        <v>0</v>
      </c>
      <c r="BJ537" s="19" t="s">
        <v>84</v>
      </c>
      <c r="BK537" s="241">
        <f>ROUND(I537*H537,2)</f>
        <v>0</v>
      </c>
      <c r="BL537" s="19" t="s">
        <v>164</v>
      </c>
      <c r="BM537" s="240" t="s">
        <v>532</v>
      </c>
    </row>
    <row r="538" s="2" customFormat="1">
      <c r="A538" s="40"/>
      <c r="B538" s="41"/>
      <c r="C538" s="42"/>
      <c r="D538" s="242" t="s">
        <v>166</v>
      </c>
      <c r="E538" s="42"/>
      <c r="F538" s="243" t="s">
        <v>533</v>
      </c>
      <c r="G538" s="42"/>
      <c r="H538" s="42"/>
      <c r="I538" s="244"/>
      <c r="J538" s="42"/>
      <c r="K538" s="42"/>
      <c r="L538" s="46"/>
      <c r="M538" s="245"/>
      <c r="N538" s="246"/>
      <c r="O538" s="93"/>
      <c r="P538" s="93"/>
      <c r="Q538" s="93"/>
      <c r="R538" s="93"/>
      <c r="S538" s="93"/>
      <c r="T538" s="94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166</v>
      </c>
      <c r="AU538" s="19" t="s">
        <v>86</v>
      </c>
    </row>
    <row r="539" s="2" customFormat="1" ht="37.8" customHeight="1">
      <c r="A539" s="40"/>
      <c r="B539" s="41"/>
      <c r="C539" s="229" t="s">
        <v>534</v>
      </c>
      <c r="D539" s="229" t="s">
        <v>159</v>
      </c>
      <c r="E539" s="230" t="s">
        <v>535</v>
      </c>
      <c r="F539" s="231" t="s">
        <v>536</v>
      </c>
      <c r="G539" s="232" t="s">
        <v>173</v>
      </c>
      <c r="H539" s="233">
        <v>3.6930000000000001</v>
      </c>
      <c r="I539" s="234"/>
      <c r="J539" s="235">
        <f>ROUND(I539*H539,2)</f>
        <v>0</v>
      </c>
      <c r="K539" s="231" t="s">
        <v>163</v>
      </c>
      <c r="L539" s="46"/>
      <c r="M539" s="236" t="s">
        <v>1</v>
      </c>
      <c r="N539" s="237" t="s">
        <v>42</v>
      </c>
      <c r="O539" s="93"/>
      <c r="P539" s="238">
        <f>O539*H539</f>
        <v>0</v>
      </c>
      <c r="Q539" s="238">
        <v>0</v>
      </c>
      <c r="R539" s="238">
        <f>Q539*H539</f>
        <v>0</v>
      </c>
      <c r="S539" s="238">
        <v>0</v>
      </c>
      <c r="T539" s="239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40" t="s">
        <v>164</v>
      </c>
      <c r="AT539" s="240" t="s">
        <v>159</v>
      </c>
      <c r="AU539" s="240" t="s">
        <v>86</v>
      </c>
      <c r="AY539" s="19" t="s">
        <v>157</v>
      </c>
      <c r="BE539" s="241">
        <f>IF(N539="základní",J539,0)</f>
        <v>0</v>
      </c>
      <c r="BF539" s="241">
        <f>IF(N539="snížená",J539,0)</f>
        <v>0</v>
      </c>
      <c r="BG539" s="241">
        <f>IF(N539="zákl. přenesená",J539,0)</f>
        <v>0</v>
      </c>
      <c r="BH539" s="241">
        <f>IF(N539="sníž. přenesená",J539,0)</f>
        <v>0</v>
      </c>
      <c r="BI539" s="241">
        <f>IF(N539="nulová",J539,0)</f>
        <v>0</v>
      </c>
      <c r="BJ539" s="19" t="s">
        <v>84</v>
      </c>
      <c r="BK539" s="241">
        <f>ROUND(I539*H539,2)</f>
        <v>0</v>
      </c>
      <c r="BL539" s="19" t="s">
        <v>164</v>
      </c>
      <c r="BM539" s="240" t="s">
        <v>537</v>
      </c>
    </row>
    <row r="540" s="2" customFormat="1">
      <c r="A540" s="40"/>
      <c r="B540" s="41"/>
      <c r="C540" s="42"/>
      <c r="D540" s="242" t="s">
        <v>166</v>
      </c>
      <c r="E540" s="42"/>
      <c r="F540" s="243" t="s">
        <v>538</v>
      </c>
      <c r="G540" s="42"/>
      <c r="H540" s="42"/>
      <c r="I540" s="244"/>
      <c r="J540" s="42"/>
      <c r="K540" s="42"/>
      <c r="L540" s="46"/>
      <c r="M540" s="245"/>
      <c r="N540" s="246"/>
      <c r="O540" s="93"/>
      <c r="P540" s="93"/>
      <c r="Q540" s="93"/>
      <c r="R540" s="93"/>
      <c r="S540" s="93"/>
      <c r="T540" s="94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166</v>
      </c>
      <c r="AU540" s="19" t="s">
        <v>86</v>
      </c>
    </row>
    <row r="541" s="2" customFormat="1" ht="37.8" customHeight="1">
      <c r="A541" s="40"/>
      <c r="B541" s="41"/>
      <c r="C541" s="229" t="s">
        <v>539</v>
      </c>
      <c r="D541" s="229" t="s">
        <v>159</v>
      </c>
      <c r="E541" s="230" t="s">
        <v>540</v>
      </c>
      <c r="F541" s="231" t="s">
        <v>541</v>
      </c>
      <c r="G541" s="232" t="s">
        <v>173</v>
      </c>
      <c r="H541" s="233">
        <v>165.85900000000001</v>
      </c>
      <c r="I541" s="234"/>
      <c r="J541" s="235">
        <f>ROUND(I541*H541,2)</f>
        <v>0</v>
      </c>
      <c r="K541" s="231" t="s">
        <v>163</v>
      </c>
      <c r="L541" s="46"/>
      <c r="M541" s="236" t="s">
        <v>1</v>
      </c>
      <c r="N541" s="237" t="s">
        <v>42</v>
      </c>
      <c r="O541" s="93"/>
      <c r="P541" s="238">
        <f>O541*H541</f>
        <v>0</v>
      </c>
      <c r="Q541" s="238">
        <v>0</v>
      </c>
      <c r="R541" s="238">
        <f>Q541*H541</f>
        <v>0</v>
      </c>
      <c r="S541" s="238">
        <v>0</v>
      </c>
      <c r="T541" s="239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40" t="s">
        <v>164</v>
      </c>
      <c r="AT541" s="240" t="s">
        <v>159</v>
      </c>
      <c r="AU541" s="240" t="s">
        <v>86</v>
      </c>
      <c r="AY541" s="19" t="s">
        <v>157</v>
      </c>
      <c r="BE541" s="241">
        <f>IF(N541="základní",J541,0)</f>
        <v>0</v>
      </c>
      <c r="BF541" s="241">
        <f>IF(N541="snížená",J541,0)</f>
        <v>0</v>
      </c>
      <c r="BG541" s="241">
        <f>IF(N541="zákl. přenesená",J541,0)</f>
        <v>0</v>
      </c>
      <c r="BH541" s="241">
        <f>IF(N541="sníž. přenesená",J541,0)</f>
        <v>0</v>
      </c>
      <c r="BI541" s="241">
        <f>IF(N541="nulová",J541,0)</f>
        <v>0</v>
      </c>
      <c r="BJ541" s="19" t="s">
        <v>84</v>
      </c>
      <c r="BK541" s="241">
        <f>ROUND(I541*H541,2)</f>
        <v>0</v>
      </c>
      <c r="BL541" s="19" t="s">
        <v>164</v>
      </c>
      <c r="BM541" s="240" t="s">
        <v>542</v>
      </c>
    </row>
    <row r="542" s="2" customFormat="1">
      <c r="A542" s="40"/>
      <c r="B542" s="41"/>
      <c r="C542" s="42"/>
      <c r="D542" s="242" t="s">
        <v>166</v>
      </c>
      <c r="E542" s="42"/>
      <c r="F542" s="243" t="s">
        <v>543</v>
      </c>
      <c r="G542" s="42"/>
      <c r="H542" s="42"/>
      <c r="I542" s="244"/>
      <c r="J542" s="42"/>
      <c r="K542" s="42"/>
      <c r="L542" s="46"/>
      <c r="M542" s="245"/>
      <c r="N542" s="246"/>
      <c r="O542" s="93"/>
      <c r="P542" s="93"/>
      <c r="Q542" s="93"/>
      <c r="R542" s="93"/>
      <c r="S542" s="93"/>
      <c r="T542" s="94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166</v>
      </c>
      <c r="AU542" s="19" t="s">
        <v>86</v>
      </c>
    </row>
    <row r="543" s="2" customFormat="1" ht="33" customHeight="1">
      <c r="A543" s="40"/>
      <c r="B543" s="41"/>
      <c r="C543" s="229" t="s">
        <v>544</v>
      </c>
      <c r="D543" s="229" t="s">
        <v>159</v>
      </c>
      <c r="E543" s="230" t="s">
        <v>545</v>
      </c>
      <c r="F543" s="231" t="s">
        <v>546</v>
      </c>
      <c r="G543" s="232" t="s">
        <v>173</v>
      </c>
      <c r="H543" s="233">
        <v>32.926000000000002</v>
      </c>
      <c r="I543" s="234"/>
      <c r="J543" s="235">
        <f>ROUND(I543*H543,2)</f>
        <v>0</v>
      </c>
      <c r="K543" s="231" t="s">
        <v>163</v>
      </c>
      <c r="L543" s="46"/>
      <c r="M543" s="236" t="s">
        <v>1</v>
      </c>
      <c r="N543" s="237" t="s">
        <v>42</v>
      </c>
      <c r="O543" s="93"/>
      <c r="P543" s="238">
        <f>O543*H543</f>
        <v>0</v>
      </c>
      <c r="Q543" s="238">
        <v>0</v>
      </c>
      <c r="R543" s="238">
        <f>Q543*H543</f>
        <v>0</v>
      </c>
      <c r="S543" s="238">
        <v>0</v>
      </c>
      <c r="T543" s="239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40" t="s">
        <v>164</v>
      </c>
      <c r="AT543" s="240" t="s">
        <v>159</v>
      </c>
      <c r="AU543" s="240" t="s">
        <v>86</v>
      </c>
      <c r="AY543" s="19" t="s">
        <v>157</v>
      </c>
      <c r="BE543" s="241">
        <f>IF(N543="základní",J543,0)</f>
        <v>0</v>
      </c>
      <c r="BF543" s="241">
        <f>IF(N543="snížená",J543,0)</f>
        <v>0</v>
      </c>
      <c r="BG543" s="241">
        <f>IF(N543="zákl. přenesená",J543,0)</f>
        <v>0</v>
      </c>
      <c r="BH543" s="241">
        <f>IF(N543="sníž. přenesená",J543,0)</f>
        <v>0</v>
      </c>
      <c r="BI543" s="241">
        <f>IF(N543="nulová",J543,0)</f>
        <v>0</v>
      </c>
      <c r="BJ543" s="19" t="s">
        <v>84</v>
      </c>
      <c r="BK543" s="241">
        <f>ROUND(I543*H543,2)</f>
        <v>0</v>
      </c>
      <c r="BL543" s="19" t="s">
        <v>164</v>
      </c>
      <c r="BM543" s="240" t="s">
        <v>547</v>
      </c>
    </row>
    <row r="544" s="2" customFormat="1">
      <c r="A544" s="40"/>
      <c r="B544" s="41"/>
      <c r="C544" s="42"/>
      <c r="D544" s="242" t="s">
        <v>166</v>
      </c>
      <c r="E544" s="42"/>
      <c r="F544" s="243" t="s">
        <v>548</v>
      </c>
      <c r="G544" s="42"/>
      <c r="H544" s="42"/>
      <c r="I544" s="244"/>
      <c r="J544" s="42"/>
      <c r="K544" s="42"/>
      <c r="L544" s="46"/>
      <c r="M544" s="245"/>
      <c r="N544" s="246"/>
      <c r="O544" s="93"/>
      <c r="P544" s="93"/>
      <c r="Q544" s="93"/>
      <c r="R544" s="93"/>
      <c r="S544" s="93"/>
      <c r="T544" s="94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166</v>
      </c>
      <c r="AU544" s="19" t="s">
        <v>86</v>
      </c>
    </row>
    <row r="545" s="2" customFormat="1" ht="37.8" customHeight="1">
      <c r="A545" s="40"/>
      <c r="B545" s="41"/>
      <c r="C545" s="229" t="s">
        <v>549</v>
      </c>
      <c r="D545" s="229" t="s">
        <v>159</v>
      </c>
      <c r="E545" s="230" t="s">
        <v>550</v>
      </c>
      <c r="F545" s="231" t="s">
        <v>551</v>
      </c>
      <c r="G545" s="232" t="s">
        <v>173</v>
      </c>
      <c r="H545" s="233">
        <v>29.641999999999999</v>
      </c>
      <c r="I545" s="234"/>
      <c r="J545" s="235">
        <f>ROUND(I545*H545,2)</f>
        <v>0</v>
      </c>
      <c r="K545" s="231" t="s">
        <v>163</v>
      </c>
      <c r="L545" s="46"/>
      <c r="M545" s="236" t="s">
        <v>1</v>
      </c>
      <c r="N545" s="237" t="s">
        <v>42</v>
      </c>
      <c r="O545" s="93"/>
      <c r="P545" s="238">
        <f>O545*H545</f>
        <v>0</v>
      </c>
      <c r="Q545" s="238">
        <v>0</v>
      </c>
      <c r="R545" s="238">
        <f>Q545*H545</f>
        <v>0</v>
      </c>
      <c r="S545" s="238">
        <v>0</v>
      </c>
      <c r="T545" s="239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40" t="s">
        <v>164</v>
      </c>
      <c r="AT545" s="240" t="s">
        <v>159</v>
      </c>
      <c r="AU545" s="240" t="s">
        <v>86</v>
      </c>
      <c r="AY545" s="19" t="s">
        <v>157</v>
      </c>
      <c r="BE545" s="241">
        <f>IF(N545="základní",J545,0)</f>
        <v>0</v>
      </c>
      <c r="BF545" s="241">
        <f>IF(N545="snížená",J545,0)</f>
        <v>0</v>
      </c>
      <c r="BG545" s="241">
        <f>IF(N545="zákl. přenesená",J545,0)</f>
        <v>0</v>
      </c>
      <c r="BH545" s="241">
        <f>IF(N545="sníž. přenesená",J545,0)</f>
        <v>0</v>
      </c>
      <c r="BI545" s="241">
        <f>IF(N545="nulová",J545,0)</f>
        <v>0</v>
      </c>
      <c r="BJ545" s="19" t="s">
        <v>84</v>
      </c>
      <c r="BK545" s="241">
        <f>ROUND(I545*H545,2)</f>
        <v>0</v>
      </c>
      <c r="BL545" s="19" t="s">
        <v>164</v>
      </c>
      <c r="BM545" s="240" t="s">
        <v>552</v>
      </c>
    </row>
    <row r="546" s="2" customFormat="1">
      <c r="A546" s="40"/>
      <c r="B546" s="41"/>
      <c r="C546" s="42"/>
      <c r="D546" s="242" t="s">
        <v>166</v>
      </c>
      <c r="E546" s="42"/>
      <c r="F546" s="243" t="s">
        <v>553</v>
      </c>
      <c r="G546" s="42"/>
      <c r="H546" s="42"/>
      <c r="I546" s="244"/>
      <c r="J546" s="42"/>
      <c r="K546" s="42"/>
      <c r="L546" s="46"/>
      <c r="M546" s="245"/>
      <c r="N546" s="246"/>
      <c r="O546" s="93"/>
      <c r="P546" s="93"/>
      <c r="Q546" s="93"/>
      <c r="R546" s="93"/>
      <c r="S546" s="93"/>
      <c r="T546" s="94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166</v>
      </c>
      <c r="AU546" s="19" t="s">
        <v>86</v>
      </c>
    </row>
    <row r="547" s="2" customFormat="1" ht="44.25" customHeight="1">
      <c r="A547" s="40"/>
      <c r="B547" s="41"/>
      <c r="C547" s="229" t="s">
        <v>554</v>
      </c>
      <c r="D547" s="229" t="s">
        <v>159</v>
      </c>
      <c r="E547" s="230" t="s">
        <v>555</v>
      </c>
      <c r="F547" s="231" t="s">
        <v>556</v>
      </c>
      <c r="G547" s="232" t="s">
        <v>173</v>
      </c>
      <c r="H547" s="233">
        <v>71.997</v>
      </c>
      <c r="I547" s="234"/>
      <c r="J547" s="235">
        <f>ROUND(I547*H547,2)</f>
        <v>0</v>
      </c>
      <c r="K547" s="231" t="s">
        <v>163</v>
      </c>
      <c r="L547" s="46"/>
      <c r="M547" s="236" t="s">
        <v>1</v>
      </c>
      <c r="N547" s="237" t="s">
        <v>42</v>
      </c>
      <c r="O547" s="93"/>
      <c r="P547" s="238">
        <f>O547*H547</f>
        <v>0</v>
      </c>
      <c r="Q547" s="238">
        <v>0</v>
      </c>
      <c r="R547" s="238">
        <f>Q547*H547</f>
        <v>0</v>
      </c>
      <c r="S547" s="238">
        <v>0</v>
      </c>
      <c r="T547" s="239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40" t="s">
        <v>164</v>
      </c>
      <c r="AT547" s="240" t="s">
        <v>159</v>
      </c>
      <c r="AU547" s="240" t="s">
        <v>86</v>
      </c>
      <c r="AY547" s="19" t="s">
        <v>157</v>
      </c>
      <c r="BE547" s="241">
        <f>IF(N547="základní",J547,0)</f>
        <v>0</v>
      </c>
      <c r="BF547" s="241">
        <f>IF(N547="snížená",J547,0)</f>
        <v>0</v>
      </c>
      <c r="BG547" s="241">
        <f>IF(N547="zákl. přenesená",J547,0)</f>
        <v>0</v>
      </c>
      <c r="BH547" s="241">
        <f>IF(N547="sníž. přenesená",J547,0)</f>
        <v>0</v>
      </c>
      <c r="BI547" s="241">
        <f>IF(N547="nulová",J547,0)</f>
        <v>0</v>
      </c>
      <c r="BJ547" s="19" t="s">
        <v>84</v>
      </c>
      <c r="BK547" s="241">
        <f>ROUND(I547*H547,2)</f>
        <v>0</v>
      </c>
      <c r="BL547" s="19" t="s">
        <v>164</v>
      </c>
      <c r="BM547" s="240" t="s">
        <v>557</v>
      </c>
    </row>
    <row r="548" s="2" customFormat="1">
      <c r="A548" s="40"/>
      <c r="B548" s="41"/>
      <c r="C548" s="42"/>
      <c r="D548" s="242" t="s">
        <v>166</v>
      </c>
      <c r="E548" s="42"/>
      <c r="F548" s="243" t="s">
        <v>558</v>
      </c>
      <c r="G548" s="42"/>
      <c r="H548" s="42"/>
      <c r="I548" s="244"/>
      <c r="J548" s="42"/>
      <c r="K548" s="42"/>
      <c r="L548" s="46"/>
      <c r="M548" s="245"/>
      <c r="N548" s="246"/>
      <c r="O548" s="93"/>
      <c r="P548" s="93"/>
      <c r="Q548" s="93"/>
      <c r="R548" s="93"/>
      <c r="S548" s="93"/>
      <c r="T548" s="94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166</v>
      </c>
      <c r="AU548" s="19" t="s">
        <v>86</v>
      </c>
    </row>
    <row r="549" s="2" customFormat="1" ht="24.15" customHeight="1">
      <c r="A549" s="40"/>
      <c r="B549" s="41"/>
      <c r="C549" s="229" t="s">
        <v>559</v>
      </c>
      <c r="D549" s="229" t="s">
        <v>159</v>
      </c>
      <c r="E549" s="230" t="s">
        <v>560</v>
      </c>
      <c r="F549" s="231" t="s">
        <v>561</v>
      </c>
      <c r="G549" s="232" t="s">
        <v>173</v>
      </c>
      <c r="H549" s="233">
        <v>2.9369999999999998</v>
      </c>
      <c r="I549" s="234"/>
      <c r="J549" s="235">
        <f>ROUND(I549*H549,2)</f>
        <v>0</v>
      </c>
      <c r="K549" s="231" t="s">
        <v>1</v>
      </c>
      <c r="L549" s="46"/>
      <c r="M549" s="236" t="s">
        <v>1</v>
      </c>
      <c r="N549" s="237" t="s">
        <v>42</v>
      </c>
      <c r="O549" s="93"/>
      <c r="P549" s="238">
        <f>O549*H549</f>
        <v>0</v>
      </c>
      <c r="Q549" s="238">
        <v>0</v>
      </c>
      <c r="R549" s="238">
        <f>Q549*H549</f>
        <v>0</v>
      </c>
      <c r="S549" s="238">
        <v>0</v>
      </c>
      <c r="T549" s="239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40" t="s">
        <v>164</v>
      </c>
      <c r="AT549" s="240" t="s">
        <v>159</v>
      </c>
      <c r="AU549" s="240" t="s">
        <v>86</v>
      </c>
      <c r="AY549" s="19" t="s">
        <v>157</v>
      </c>
      <c r="BE549" s="241">
        <f>IF(N549="základní",J549,0)</f>
        <v>0</v>
      </c>
      <c r="BF549" s="241">
        <f>IF(N549="snížená",J549,0)</f>
        <v>0</v>
      </c>
      <c r="BG549" s="241">
        <f>IF(N549="zákl. přenesená",J549,0)</f>
        <v>0</v>
      </c>
      <c r="BH549" s="241">
        <f>IF(N549="sníž. přenesená",J549,0)</f>
        <v>0</v>
      </c>
      <c r="BI549" s="241">
        <f>IF(N549="nulová",J549,0)</f>
        <v>0</v>
      </c>
      <c r="BJ549" s="19" t="s">
        <v>84</v>
      </c>
      <c r="BK549" s="241">
        <f>ROUND(I549*H549,2)</f>
        <v>0</v>
      </c>
      <c r="BL549" s="19" t="s">
        <v>164</v>
      </c>
      <c r="BM549" s="240" t="s">
        <v>562</v>
      </c>
    </row>
    <row r="550" s="2" customFormat="1">
      <c r="A550" s="40"/>
      <c r="B550" s="41"/>
      <c r="C550" s="42"/>
      <c r="D550" s="242" t="s">
        <v>166</v>
      </c>
      <c r="E550" s="42"/>
      <c r="F550" s="243" t="s">
        <v>561</v>
      </c>
      <c r="G550" s="42"/>
      <c r="H550" s="42"/>
      <c r="I550" s="244"/>
      <c r="J550" s="42"/>
      <c r="K550" s="42"/>
      <c r="L550" s="46"/>
      <c r="M550" s="245"/>
      <c r="N550" s="246"/>
      <c r="O550" s="93"/>
      <c r="P550" s="93"/>
      <c r="Q550" s="93"/>
      <c r="R550" s="93"/>
      <c r="S550" s="93"/>
      <c r="T550" s="94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166</v>
      </c>
      <c r="AU550" s="19" t="s">
        <v>86</v>
      </c>
    </row>
    <row r="551" s="12" customFormat="1" ht="22.8" customHeight="1">
      <c r="A551" s="12"/>
      <c r="B551" s="213"/>
      <c r="C551" s="214"/>
      <c r="D551" s="215" t="s">
        <v>76</v>
      </c>
      <c r="E551" s="227" t="s">
        <v>563</v>
      </c>
      <c r="F551" s="227" t="s">
        <v>564</v>
      </c>
      <c r="G551" s="214"/>
      <c r="H551" s="214"/>
      <c r="I551" s="217"/>
      <c r="J551" s="228">
        <f>BK551</f>
        <v>0</v>
      </c>
      <c r="K551" s="214"/>
      <c r="L551" s="219"/>
      <c r="M551" s="220"/>
      <c r="N551" s="221"/>
      <c r="O551" s="221"/>
      <c r="P551" s="222">
        <f>SUM(P552:P553)</f>
        <v>0</v>
      </c>
      <c r="Q551" s="221"/>
      <c r="R551" s="222">
        <f>SUM(R552:R553)</f>
        <v>0</v>
      </c>
      <c r="S551" s="221"/>
      <c r="T551" s="223">
        <f>SUM(T552:T553)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24" t="s">
        <v>84</v>
      </c>
      <c r="AT551" s="225" t="s">
        <v>76</v>
      </c>
      <c r="AU551" s="225" t="s">
        <v>84</v>
      </c>
      <c r="AY551" s="224" t="s">
        <v>157</v>
      </c>
      <c r="BK551" s="226">
        <f>SUM(BK552:BK553)</f>
        <v>0</v>
      </c>
    </row>
    <row r="552" s="2" customFormat="1" ht="16.5" customHeight="1">
      <c r="A552" s="40"/>
      <c r="B552" s="41"/>
      <c r="C552" s="229" t="s">
        <v>565</v>
      </c>
      <c r="D552" s="229" t="s">
        <v>159</v>
      </c>
      <c r="E552" s="230" t="s">
        <v>566</v>
      </c>
      <c r="F552" s="231" t="s">
        <v>567</v>
      </c>
      <c r="G552" s="232" t="s">
        <v>173</v>
      </c>
      <c r="H552" s="233">
        <v>151.69399999999999</v>
      </c>
      <c r="I552" s="234"/>
      <c r="J552" s="235">
        <f>ROUND(I552*H552,2)</f>
        <v>0</v>
      </c>
      <c r="K552" s="231" t="s">
        <v>163</v>
      </c>
      <c r="L552" s="46"/>
      <c r="M552" s="236" t="s">
        <v>1</v>
      </c>
      <c r="N552" s="237" t="s">
        <v>42</v>
      </c>
      <c r="O552" s="93"/>
      <c r="P552" s="238">
        <f>O552*H552</f>
        <v>0</v>
      </c>
      <c r="Q552" s="238">
        <v>0</v>
      </c>
      <c r="R552" s="238">
        <f>Q552*H552</f>
        <v>0</v>
      </c>
      <c r="S552" s="238">
        <v>0</v>
      </c>
      <c r="T552" s="239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40" t="s">
        <v>164</v>
      </c>
      <c r="AT552" s="240" t="s">
        <v>159</v>
      </c>
      <c r="AU552" s="240" t="s">
        <v>86</v>
      </c>
      <c r="AY552" s="19" t="s">
        <v>157</v>
      </c>
      <c r="BE552" s="241">
        <f>IF(N552="základní",J552,0)</f>
        <v>0</v>
      </c>
      <c r="BF552" s="241">
        <f>IF(N552="snížená",J552,0)</f>
        <v>0</v>
      </c>
      <c r="BG552" s="241">
        <f>IF(N552="zákl. přenesená",J552,0)</f>
        <v>0</v>
      </c>
      <c r="BH552" s="241">
        <f>IF(N552="sníž. přenesená",J552,0)</f>
        <v>0</v>
      </c>
      <c r="BI552" s="241">
        <f>IF(N552="nulová",J552,0)</f>
        <v>0</v>
      </c>
      <c r="BJ552" s="19" t="s">
        <v>84</v>
      </c>
      <c r="BK552" s="241">
        <f>ROUND(I552*H552,2)</f>
        <v>0</v>
      </c>
      <c r="BL552" s="19" t="s">
        <v>164</v>
      </c>
      <c r="BM552" s="240" t="s">
        <v>568</v>
      </c>
    </row>
    <row r="553" s="2" customFormat="1">
      <c r="A553" s="40"/>
      <c r="B553" s="41"/>
      <c r="C553" s="42"/>
      <c r="D553" s="242" t="s">
        <v>166</v>
      </c>
      <c r="E553" s="42"/>
      <c r="F553" s="243" t="s">
        <v>569</v>
      </c>
      <c r="G553" s="42"/>
      <c r="H553" s="42"/>
      <c r="I553" s="244"/>
      <c r="J553" s="42"/>
      <c r="K553" s="42"/>
      <c r="L553" s="46"/>
      <c r="M553" s="245"/>
      <c r="N553" s="246"/>
      <c r="O553" s="93"/>
      <c r="P553" s="93"/>
      <c r="Q553" s="93"/>
      <c r="R553" s="93"/>
      <c r="S553" s="93"/>
      <c r="T553" s="94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166</v>
      </c>
      <c r="AU553" s="19" t="s">
        <v>86</v>
      </c>
    </row>
    <row r="554" s="12" customFormat="1" ht="25.92" customHeight="1">
      <c r="A554" s="12"/>
      <c r="B554" s="213"/>
      <c r="C554" s="214"/>
      <c r="D554" s="215" t="s">
        <v>76</v>
      </c>
      <c r="E554" s="216" t="s">
        <v>570</v>
      </c>
      <c r="F554" s="216" t="s">
        <v>571</v>
      </c>
      <c r="G554" s="214"/>
      <c r="H554" s="214"/>
      <c r="I554" s="217"/>
      <c r="J554" s="218">
        <f>BK554</f>
        <v>0</v>
      </c>
      <c r="K554" s="214"/>
      <c r="L554" s="219"/>
      <c r="M554" s="220"/>
      <c r="N554" s="221"/>
      <c r="O554" s="221"/>
      <c r="P554" s="222">
        <f>P555+P574+P582+P815+P830+P976+P983+P1001+P1202+P1376+P1493</f>
        <v>0</v>
      </c>
      <c r="Q554" s="221"/>
      <c r="R554" s="222">
        <f>R555+R574+R582+R815+R830+R976+R983+R1001+R1202+R1376+R1493</f>
        <v>33.091017526328002</v>
      </c>
      <c r="S554" s="221"/>
      <c r="T554" s="223">
        <f>T555+T574+T582+T815+T830+T976+T983+T1001+T1202+T1376+T1493</f>
        <v>31.3402648</v>
      </c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R554" s="224" t="s">
        <v>86</v>
      </c>
      <c r="AT554" s="225" t="s">
        <v>76</v>
      </c>
      <c r="AU554" s="225" t="s">
        <v>77</v>
      </c>
      <c r="AY554" s="224" t="s">
        <v>157</v>
      </c>
      <c r="BK554" s="226">
        <f>BK555+BK574+BK582+BK815+BK830+BK976+BK983+BK1001+BK1202+BK1376+BK1493</f>
        <v>0</v>
      </c>
    </row>
    <row r="555" s="12" customFormat="1" ht="22.8" customHeight="1">
      <c r="A555" s="12"/>
      <c r="B555" s="213"/>
      <c r="C555" s="214"/>
      <c r="D555" s="215" t="s">
        <v>76</v>
      </c>
      <c r="E555" s="227" t="s">
        <v>572</v>
      </c>
      <c r="F555" s="227" t="s">
        <v>573</v>
      </c>
      <c r="G555" s="214"/>
      <c r="H555" s="214"/>
      <c r="I555" s="217"/>
      <c r="J555" s="228">
        <f>BK555</f>
        <v>0</v>
      </c>
      <c r="K555" s="214"/>
      <c r="L555" s="219"/>
      <c r="M555" s="220"/>
      <c r="N555" s="221"/>
      <c r="O555" s="221"/>
      <c r="P555" s="222">
        <f>SUM(P556:P573)</f>
        <v>0</v>
      </c>
      <c r="Q555" s="221"/>
      <c r="R555" s="222">
        <f>SUM(R556:R573)</f>
        <v>0.53948943449999998</v>
      </c>
      <c r="S555" s="221"/>
      <c r="T555" s="223">
        <f>SUM(T556:T573)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24" t="s">
        <v>86</v>
      </c>
      <c r="AT555" s="225" t="s">
        <v>76</v>
      </c>
      <c r="AU555" s="225" t="s">
        <v>84</v>
      </c>
      <c r="AY555" s="224" t="s">
        <v>157</v>
      </c>
      <c r="BK555" s="226">
        <f>SUM(BK556:BK573)</f>
        <v>0</v>
      </c>
    </row>
    <row r="556" s="2" customFormat="1" ht="24.15" customHeight="1">
      <c r="A556" s="40"/>
      <c r="B556" s="41"/>
      <c r="C556" s="229" t="s">
        <v>574</v>
      </c>
      <c r="D556" s="229" t="s">
        <v>159</v>
      </c>
      <c r="E556" s="230" t="s">
        <v>575</v>
      </c>
      <c r="F556" s="231" t="s">
        <v>576</v>
      </c>
      <c r="G556" s="232" t="s">
        <v>181</v>
      </c>
      <c r="H556" s="233">
        <v>45.732999999999997</v>
      </c>
      <c r="I556" s="234"/>
      <c r="J556" s="235">
        <f>ROUND(I556*H556,2)</f>
        <v>0</v>
      </c>
      <c r="K556" s="231" t="s">
        <v>163</v>
      </c>
      <c r="L556" s="46"/>
      <c r="M556" s="236" t="s">
        <v>1</v>
      </c>
      <c r="N556" s="237" t="s">
        <v>42</v>
      </c>
      <c r="O556" s="93"/>
      <c r="P556" s="238">
        <f>O556*H556</f>
        <v>0</v>
      </c>
      <c r="Q556" s="238">
        <v>0</v>
      </c>
      <c r="R556" s="238">
        <f>Q556*H556</f>
        <v>0</v>
      </c>
      <c r="S556" s="238">
        <v>0</v>
      </c>
      <c r="T556" s="239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40" t="s">
        <v>279</v>
      </c>
      <c r="AT556" s="240" t="s">
        <v>159</v>
      </c>
      <c r="AU556" s="240" t="s">
        <v>86</v>
      </c>
      <c r="AY556" s="19" t="s">
        <v>157</v>
      </c>
      <c r="BE556" s="241">
        <f>IF(N556="základní",J556,0)</f>
        <v>0</v>
      </c>
      <c r="BF556" s="241">
        <f>IF(N556="snížená",J556,0)</f>
        <v>0</v>
      </c>
      <c r="BG556" s="241">
        <f>IF(N556="zákl. přenesená",J556,0)</f>
        <v>0</v>
      </c>
      <c r="BH556" s="241">
        <f>IF(N556="sníž. přenesená",J556,0)</f>
        <v>0</v>
      </c>
      <c r="BI556" s="241">
        <f>IF(N556="nulová",J556,0)</f>
        <v>0</v>
      </c>
      <c r="BJ556" s="19" t="s">
        <v>84</v>
      </c>
      <c r="BK556" s="241">
        <f>ROUND(I556*H556,2)</f>
        <v>0</v>
      </c>
      <c r="BL556" s="19" t="s">
        <v>279</v>
      </c>
      <c r="BM556" s="240" t="s">
        <v>577</v>
      </c>
    </row>
    <row r="557" s="2" customFormat="1">
      <c r="A557" s="40"/>
      <c r="B557" s="41"/>
      <c r="C557" s="42"/>
      <c r="D557" s="242" t="s">
        <v>166</v>
      </c>
      <c r="E557" s="42"/>
      <c r="F557" s="243" t="s">
        <v>578</v>
      </c>
      <c r="G557" s="42"/>
      <c r="H557" s="42"/>
      <c r="I557" s="244"/>
      <c r="J557" s="42"/>
      <c r="K557" s="42"/>
      <c r="L557" s="46"/>
      <c r="M557" s="245"/>
      <c r="N557" s="246"/>
      <c r="O557" s="93"/>
      <c r="P557" s="93"/>
      <c r="Q557" s="93"/>
      <c r="R557" s="93"/>
      <c r="S557" s="93"/>
      <c r="T557" s="94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166</v>
      </c>
      <c r="AU557" s="19" t="s">
        <v>86</v>
      </c>
    </row>
    <row r="558" s="13" customFormat="1">
      <c r="A558" s="13"/>
      <c r="B558" s="247"/>
      <c r="C558" s="248"/>
      <c r="D558" s="242" t="s">
        <v>168</v>
      </c>
      <c r="E558" s="249" t="s">
        <v>1</v>
      </c>
      <c r="F558" s="250" t="s">
        <v>579</v>
      </c>
      <c r="G558" s="248"/>
      <c r="H558" s="249" t="s">
        <v>1</v>
      </c>
      <c r="I558" s="251"/>
      <c r="J558" s="248"/>
      <c r="K558" s="248"/>
      <c r="L558" s="252"/>
      <c r="M558" s="253"/>
      <c r="N558" s="254"/>
      <c r="O558" s="254"/>
      <c r="P558" s="254"/>
      <c r="Q558" s="254"/>
      <c r="R558" s="254"/>
      <c r="S558" s="254"/>
      <c r="T558" s="25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6" t="s">
        <v>168</v>
      </c>
      <c r="AU558" s="256" t="s">
        <v>86</v>
      </c>
      <c r="AV558" s="13" t="s">
        <v>84</v>
      </c>
      <c r="AW558" s="13" t="s">
        <v>32</v>
      </c>
      <c r="AX558" s="13" t="s">
        <v>77</v>
      </c>
      <c r="AY558" s="256" t="s">
        <v>157</v>
      </c>
    </row>
    <row r="559" s="14" customFormat="1">
      <c r="A559" s="14"/>
      <c r="B559" s="257"/>
      <c r="C559" s="258"/>
      <c r="D559" s="242" t="s">
        <v>168</v>
      </c>
      <c r="E559" s="259" t="s">
        <v>1</v>
      </c>
      <c r="F559" s="260" t="s">
        <v>580</v>
      </c>
      <c r="G559" s="258"/>
      <c r="H559" s="261">
        <v>45.732999999999997</v>
      </c>
      <c r="I559" s="262"/>
      <c r="J559" s="258"/>
      <c r="K559" s="258"/>
      <c r="L559" s="263"/>
      <c r="M559" s="264"/>
      <c r="N559" s="265"/>
      <c r="O559" s="265"/>
      <c r="P559" s="265"/>
      <c r="Q559" s="265"/>
      <c r="R559" s="265"/>
      <c r="S559" s="265"/>
      <c r="T559" s="266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7" t="s">
        <v>168</v>
      </c>
      <c r="AU559" s="267" t="s">
        <v>86</v>
      </c>
      <c r="AV559" s="14" t="s">
        <v>86</v>
      </c>
      <c r="AW559" s="14" t="s">
        <v>32</v>
      </c>
      <c r="AX559" s="14" t="s">
        <v>84</v>
      </c>
      <c r="AY559" s="267" t="s">
        <v>157</v>
      </c>
    </row>
    <row r="560" s="2" customFormat="1" ht="16.5" customHeight="1">
      <c r="A560" s="40"/>
      <c r="B560" s="41"/>
      <c r="C560" s="279" t="s">
        <v>581</v>
      </c>
      <c r="D560" s="279" t="s">
        <v>201</v>
      </c>
      <c r="E560" s="280" t="s">
        <v>582</v>
      </c>
      <c r="F560" s="281" t="s">
        <v>583</v>
      </c>
      <c r="G560" s="282" t="s">
        <v>584</v>
      </c>
      <c r="H560" s="283">
        <v>13.720000000000001</v>
      </c>
      <c r="I560" s="284"/>
      <c r="J560" s="285">
        <f>ROUND(I560*H560,2)</f>
        <v>0</v>
      </c>
      <c r="K560" s="281" t="s">
        <v>163</v>
      </c>
      <c r="L560" s="286"/>
      <c r="M560" s="287" t="s">
        <v>1</v>
      </c>
      <c r="N560" s="288" t="s">
        <v>42</v>
      </c>
      <c r="O560" s="93"/>
      <c r="P560" s="238">
        <f>O560*H560</f>
        <v>0</v>
      </c>
      <c r="Q560" s="238">
        <v>0.001</v>
      </c>
      <c r="R560" s="238">
        <f>Q560*H560</f>
        <v>0.013720000000000001</v>
      </c>
      <c r="S560" s="238">
        <v>0</v>
      </c>
      <c r="T560" s="239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40" t="s">
        <v>484</v>
      </c>
      <c r="AT560" s="240" t="s">
        <v>201</v>
      </c>
      <c r="AU560" s="240" t="s">
        <v>86</v>
      </c>
      <c r="AY560" s="19" t="s">
        <v>157</v>
      </c>
      <c r="BE560" s="241">
        <f>IF(N560="základní",J560,0)</f>
        <v>0</v>
      </c>
      <c r="BF560" s="241">
        <f>IF(N560="snížená",J560,0)</f>
        <v>0</v>
      </c>
      <c r="BG560" s="241">
        <f>IF(N560="zákl. přenesená",J560,0)</f>
        <v>0</v>
      </c>
      <c r="BH560" s="241">
        <f>IF(N560="sníž. přenesená",J560,0)</f>
        <v>0</v>
      </c>
      <c r="BI560" s="241">
        <f>IF(N560="nulová",J560,0)</f>
        <v>0</v>
      </c>
      <c r="BJ560" s="19" t="s">
        <v>84</v>
      </c>
      <c r="BK560" s="241">
        <f>ROUND(I560*H560,2)</f>
        <v>0</v>
      </c>
      <c r="BL560" s="19" t="s">
        <v>279</v>
      </c>
      <c r="BM560" s="240" t="s">
        <v>585</v>
      </c>
    </row>
    <row r="561" s="2" customFormat="1">
      <c r="A561" s="40"/>
      <c r="B561" s="41"/>
      <c r="C561" s="42"/>
      <c r="D561" s="242" t="s">
        <v>166</v>
      </c>
      <c r="E561" s="42"/>
      <c r="F561" s="243" t="s">
        <v>583</v>
      </c>
      <c r="G561" s="42"/>
      <c r="H561" s="42"/>
      <c r="I561" s="244"/>
      <c r="J561" s="42"/>
      <c r="K561" s="42"/>
      <c r="L561" s="46"/>
      <c r="M561" s="245"/>
      <c r="N561" s="246"/>
      <c r="O561" s="93"/>
      <c r="P561" s="93"/>
      <c r="Q561" s="93"/>
      <c r="R561" s="93"/>
      <c r="S561" s="93"/>
      <c r="T561" s="94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166</v>
      </c>
      <c r="AU561" s="19" t="s">
        <v>86</v>
      </c>
    </row>
    <row r="562" s="14" customFormat="1">
      <c r="A562" s="14"/>
      <c r="B562" s="257"/>
      <c r="C562" s="258"/>
      <c r="D562" s="242" t="s">
        <v>168</v>
      </c>
      <c r="E562" s="258"/>
      <c r="F562" s="260" t="s">
        <v>586</v>
      </c>
      <c r="G562" s="258"/>
      <c r="H562" s="261">
        <v>13.720000000000001</v>
      </c>
      <c r="I562" s="262"/>
      <c r="J562" s="258"/>
      <c r="K562" s="258"/>
      <c r="L562" s="263"/>
      <c r="M562" s="264"/>
      <c r="N562" s="265"/>
      <c r="O562" s="265"/>
      <c r="P562" s="265"/>
      <c r="Q562" s="265"/>
      <c r="R562" s="265"/>
      <c r="S562" s="265"/>
      <c r="T562" s="26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7" t="s">
        <v>168</v>
      </c>
      <c r="AU562" s="267" t="s">
        <v>86</v>
      </c>
      <c r="AV562" s="14" t="s">
        <v>86</v>
      </c>
      <c r="AW562" s="14" t="s">
        <v>4</v>
      </c>
      <c r="AX562" s="14" t="s">
        <v>84</v>
      </c>
      <c r="AY562" s="267" t="s">
        <v>157</v>
      </c>
    </row>
    <row r="563" s="2" customFormat="1" ht="24.15" customHeight="1">
      <c r="A563" s="40"/>
      <c r="B563" s="41"/>
      <c r="C563" s="229" t="s">
        <v>587</v>
      </c>
      <c r="D563" s="229" t="s">
        <v>159</v>
      </c>
      <c r="E563" s="230" t="s">
        <v>588</v>
      </c>
      <c r="F563" s="231" t="s">
        <v>589</v>
      </c>
      <c r="G563" s="232" t="s">
        <v>181</v>
      </c>
      <c r="H563" s="233">
        <v>91.465999999999994</v>
      </c>
      <c r="I563" s="234"/>
      <c r="J563" s="235">
        <f>ROUND(I563*H563,2)</f>
        <v>0</v>
      </c>
      <c r="K563" s="231" t="s">
        <v>163</v>
      </c>
      <c r="L563" s="46"/>
      <c r="M563" s="236" t="s">
        <v>1</v>
      </c>
      <c r="N563" s="237" t="s">
        <v>42</v>
      </c>
      <c r="O563" s="93"/>
      <c r="P563" s="238">
        <f>O563*H563</f>
        <v>0</v>
      </c>
      <c r="Q563" s="238">
        <v>0.00039825</v>
      </c>
      <c r="R563" s="238">
        <f>Q563*H563</f>
        <v>0.036426334499999997</v>
      </c>
      <c r="S563" s="238">
        <v>0</v>
      </c>
      <c r="T563" s="239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40" t="s">
        <v>279</v>
      </c>
      <c r="AT563" s="240" t="s">
        <v>159</v>
      </c>
      <c r="AU563" s="240" t="s">
        <v>86</v>
      </c>
      <c r="AY563" s="19" t="s">
        <v>157</v>
      </c>
      <c r="BE563" s="241">
        <f>IF(N563="základní",J563,0)</f>
        <v>0</v>
      </c>
      <c r="BF563" s="241">
        <f>IF(N563="snížená",J563,0)</f>
        <v>0</v>
      </c>
      <c r="BG563" s="241">
        <f>IF(N563="zákl. přenesená",J563,0)</f>
        <v>0</v>
      </c>
      <c r="BH563" s="241">
        <f>IF(N563="sníž. přenesená",J563,0)</f>
        <v>0</v>
      </c>
      <c r="BI563" s="241">
        <f>IF(N563="nulová",J563,0)</f>
        <v>0</v>
      </c>
      <c r="BJ563" s="19" t="s">
        <v>84</v>
      </c>
      <c r="BK563" s="241">
        <f>ROUND(I563*H563,2)</f>
        <v>0</v>
      </c>
      <c r="BL563" s="19" t="s">
        <v>279</v>
      </c>
      <c r="BM563" s="240" t="s">
        <v>590</v>
      </c>
    </row>
    <row r="564" s="2" customFormat="1">
      <c r="A564" s="40"/>
      <c r="B564" s="41"/>
      <c r="C564" s="42"/>
      <c r="D564" s="242" t="s">
        <v>166</v>
      </c>
      <c r="E564" s="42"/>
      <c r="F564" s="243" t="s">
        <v>591</v>
      </c>
      <c r="G564" s="42"/>
      <c r="H564" s="42"/>
      <c r="I564" s="244"/>
      <c r="J564" s="42"/>
      <c r="K564" s="42"/>
      <c r="L564" s="46"/>
      <c r="M564" s="245"/>
      <c r="N564" s="246"/>
      <c r="O564" s="93"/>
      <c r="P564" s="93"/>
      <c r="Q564" s="93"/>
      <c r="R564" s="93"/>
      <c r="S564" s="93"/>
      <c r="T564" s="94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166</v>
      </c>
      <c r="AU564" s="19" t="s">
        <v>86</v>
      </c>
    </row>
    <row r="565" s="13" customFormat="1">
      <c r="A565" s="13"/>
      <c r="B565" s="247"/>
      <c r="C565" s="248"/>
      <c r="D565" s="242" t="s">
        <v>168</v>
      </c>
      <c r="E565" s="249" t="s">
        <v>1</v>
      </c>
      <c r="F565" s="250" t="s">
        <v>592</v>
      </c>
      <c r="G565" s="248"/>
      <c r="H565" s="249" t="s">
        <v>1</v>
      </c>
      <c r="I565" s="251"/>
      <c r="J565" s="248"/>
      <c r="K565" s="248"/>
      <c r="L565" s="252"/>
      <c r="M565" s="253"/>
      <c r="N565" s="254"/>
      <c r="O565" s="254"/>
      <c r="P565" s="254"/>
      <c r="Q565" s="254"/>
      <c r="R565" s="254"/>
      <c r="S565" s="254"/>
      <c r="T565" s="255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6" t="s">
        <v>168</v>
      </c>
      <c r="AU565" s="256" t="s">
        <v>86</v>
      </c>
      <c r="AV565" s="13" t="s">
        <v>84</v>
      </c>
      <c r="AW565" s="13" t="s">
        <v>32</v>
      </c>
      <c r="AX565" s="13" t="s">
        <v>77</v>
      </c>
      <c r="AY565" s="256" t="s">
        <v>157</v>
      </c>
    </row>
    <row r="566" s="14" customFormat="1">
      <c r="A566" s="14"/>
      <c r="B566" s="257"/>
      <c r="C566" s="258"/>
      <c r="D566" s="242" t="s">
        <v>168</v>
      </c>
      <c r="E566" s="259" t="s">
        <v>1</v>
      </c>
      <c r="F566" s="260" t="s">
        <v>593</v>
      </c>
      <c r="G566" s="258"/>
      <c r="H566" s="261">
        <v>91.465999999999994</v>
      </c>
      <c r="I566" s="262"/>
      <c r="J566" s="258"/>
      <c r="K566" s="258"/>
      <c r="L566" s="263"/>
      <c r="M566" s="264"/>
      <c r="N566" s="265"/>
      <c r="O566" s="265"/>
      <c r="P566" s="265"/>
      <c r="Q566" s="265"/>
      <c r="R566" s="265"/>
      <c r="S566" s="265"/>
      <c r="T566" s="266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7" t="s">
        <v>168</v>
      </c>
      <c r="AU566" s="267" t="s">
        <v>86</v>
      </c>
      <c r="AV566" s="14" t="s">
        <v>86</v>
      </c>
      <c r="AW566" s="14" t="s">
        <v>32</v>
      </c>
      <c r="AX566" s="14" t="s">
        <v>84</v>
      </c>
      <c r="AY566" s="267" t="s">
        <v>157</v>
      </c>
    </row>
    <row r="567" s="2" customFormat="1" ht="44.25" customHeight="1">
      <c r="A567" s="40"/>
      <c r="B567" s="41"/>
      <c r="C567" s="279" t="s">
        <v>594</v>
      </c>
      <c r="D567" s="279" t="s">
        <v>201</v>
      </c>
      <c r="E567" s="280" t="s">
        <v>595</v>
      </c>
      <c r="F567" s="281" t="s">
        <v>596</v>
      </c>
      <c r="G567" s="282" t="s">
        <v>181</v>
      </c>
      <c r="H567" s="283">
        <v>45.732999999999997</v>
      </c>
      <c r="I567" s="284"/>
      <c r="J567" s="285">
        <f>ROUND(I567*H567,2)</f>
        <v>0</v>
      </c>
      <c r="K567" s="281" t="s">
        <v>163</v>
      </c>
      <c r="L567" s="286"/>
      <c r="M567" s="287" t="s">
        <v>1</v>
      </c>
      <c r="N567" s="288" t="s">
        <v>42</v>
      </c>
      <c r="O567" s="93"/>
      <c r="P567" s="238">
        <f>O567*H567</f>
        <v>0</v>
      </c>
      <c r="Q567" s="238">
        <v>0.0054000000000000003</v>
      </c>
      <c r="R567" s="238">
        <f>Q567*H567</f>
        <v>0.24695819999999999</v>
      </c>
      <c r="S567" s="238">
        <v>0</v>
      </c>
      <c r="T567" s="239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40" t="s">
        <v>484</v>
      </c>
      <c r="AT567" s="240" t="s">
        <v>201</v>
      </c>
      <c r="AU567" s="240" t="s">
        <v>86</v>
      </c>
      <c r="AY567" s="19" t="s">
        <v>157</v>
      </c>
      <c r="BE567" s="241">
        <f>IF(N567="základní",J567,0)</f>
        <v>0</v>
      </c>
      <c r="BF567" s="241">
        <f>IF(N567="snížená",J567,0)</f>
        <v>0</v>
      </c>
      <c r="BG567" s="241">
        <f>IF(N567="zákl. přenesená",J567,0)</f>
        <v>0</v>
      </c>
      <c r="BH567" s="241">
        <f>IF(N567="sníž. přenesená",J567,0)</f>
        <v>0</v>
      </c>
      <c r="BI567" s="241">
        <f>IF(N567="nulová",J567,0)</f>
        <v>0</v>
      </c>
      <c r="BJ567" s="19" t="s">
        <v>84</v>
      </c>
      <c r="BK567" s="241">
        <f>ROUND(I567*H567,2)</f>
        <v>0</v>
      </c>
      <c r="BL567" s="19" t="s">
        <v>279</v>
      </c>
      <c r="BM567" s="240" t="s">
        <v>597</v>
      </c>
    </row>
    <row r="568" s="2" customFormat="1">
      <c r="A568" s="40"/>
      <c r="B568" s="41"/>
      <c r="C568" s="42"/>
      <c r="D568" s="242" t="s">
        <v>166</v>
      </c>
      <c r="E568" s="42"/>
      <c r="F568" s="243" t="s">
        <v>596</v>
      </c>
      <c r="G568" s="42"/>
      <c r="H568" s="42"/>
      <c r="I568" s="244"/>
      <c r="J568" s="42"/>
      <c r="K568" s="42"/>
      <c r="L568" s="46"/>
      <c r="M568" s="245"/>
      <c r="N568" s="246"/>
      <c r="O568" s="93"/>
      <c r="P568" s="93"/>
      <c r="Q568" s="93"/>
      <c r="R568" s="93"/>
      <c r="S568" s="93"/>
      <c r="T568" s="94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166</v>
      </c>
      <c r="AU568" s="19" t="s">
        <v>86</v>
      </c>
    </row>
    <row r="569" s="14" customFormat="1">
      <c r="A569" s="14"/>
      <c r="B569" s="257"/>
      <c r="C569" s="258"/>
      <c r="D569" s="242" t="s">
        <v>168</v>
      </c>
      <c r="E569" s="259" t="s">
        <v>1</v>
      </c>
      <c r="F569" s="260" t="s">
        <v>598</v>
      </c>
      <c r="G569" s="258"/>
      <c r="H569" s="261">
        <v>45.732999999999997</v>
      </c>
      <c r="I569" s="262"/>
      <c r="J569" s="258"/>
      <c r="K569" s="258"/>
      <c r="L569" s="263"/>
      <c r="M569" s="264"/>
      <c r="N569" s="265"/>
      <c r="O569" s="265"/>
      <c r="P569" s="265"/>
      <c r="Q569" s="265"/>
      <c r="R569" s="265"/>
      <c r="S569" s="265"/>
      <c r="T569" s="26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7" t="s">
        <v>168</v>
      </c>
      <c r="AU569" s="267" t="s">
        <v>86</v>
      </c>
      <c r="AV569" s="14" t="s">
        <v>86</v>
      </c>
      <c r="AW569" s="14" t="s">
        <v>32</v>
      </c>
      <c r="AX569" s="14" t="s">
        <v>84</v>
      </c>
      <c r="AY569" s="267" t="s">
        <v>157</v>
      </c>
    </row>
    <row r="570" s="2" customFormat="1" ht="49.05" customHeight="1">
      <c r="A570" s="40"/>
      <c r="B570" s="41"/>
      <c r="C570" s="279" t="s">
        <v>599</v>
      </c>
      <c r="D570" s="279" t="s">
        <v>201</v>
      </c>
      <c r="E570" s="280" t="s">
        <v>600</v>
      </c>
      <c r="F570" s="281" t="s">
        <v>601</v>
      </c>
      <c r="G570" s="282" t="s">
        <v>181</v>
      </c>
      <c r="H570" s="283">
        <v>45.732999999999997</v>
      </c>
      <c r="I570" s="284"/>
      <c r="J570" s="285">
        <f>ROUND(I570*H570,2)</f>
        <v>0</v>
      </c>
      <c r="K570" s="281" t="s">
        <v>163</v>
      </c>
      <c r="L570" s="286"/>
      <c r="M570" s="287" t="s">
        <v>1</v>
      </c>
      <c r="N570" s="288" t="s">
        <v>42</v>
      </c>
      <c r="O570" s="93"/>
      <c r="P570" s="238">
        <f>O570*H570</f>
        <v>0</v>
      </c>
      <c r="Q570" s="238">
        <v>0.0053</v>
      </c>
      <c r="R570" s="238">
        <f>Q570*H570</f>
        <v>0.24238489999999999</v>
      </c>
      <c r="S570" s="238">
        <v>0</v>
      </c>
      <c r="T570" s="239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40" t="s">
        <v>484</v>
      </c>
      <c r="AT570" s="240" t="s">
        <v>201</v>
      </c>
      <c r="AU570" s="240" t="s">
        <v>86</v>
      </c>
      <c r="AY570" s="19" t="s">
        <v>157</v>
      </c>
      <c r="BE570" s="241">
        <f>IF(N570="základní",J570,0)</f>
        <v>0</v>
      </c>
      <c r="BF570" s="241">
        <f>IF(N570="snížená",J570,0)</f>
        <v>0</v>
      </c>
      <c r="BG570" s="241">
        <f>IF(N570="zákl. přenesená",J570,0)</f>
        <v>0</v>
      </c>
      <c r="BH570" s="241">
        <f>IF(N570="sníž. přenesená",J570,0)</f>
        <v>0</v>
      </c>
      <c r="BI570" s="241">
        <f>IF(N570="nulová",J570,0)</f>
        <v>0</v>
      </c>
      <c r="BJ570" s="19" t="s">
        <v>84</v>
      </c>
      <c r="BK570" s="241">
        <f>ROUND(I570*H570,2)</f>
        <v>0</v>
      </c>
      <c r="BL570" s="19" t="s">
        <v>279</v>
      </c>
      <c r="BM570" s="240" t="s">
        <v>602</v>
      </c>
    </row>
    <row r="571" s="2" customFormat="1">
      <c r="A571" s="40"/>
      <c r="B571" s="41"/>
      <c r="C571" s="42"/>
      <c r="D571" s="242" t="s">
        <v>166</v>
      </c>
      <c r="E571" s="42"/>
      <c r="F571" s="243" t="s">
        <v>601</v>
      </c>
      <c r="G571" s="42"/>
      <c r="H571" s="42"/>
      <c r="I571" s="244"/>
      <c r="J571" s="42"/>
      <c r="K571" s="42"/>
      <c r="L571" s="46"/>
      <c r="M571" s="245"/>
      <c r="N571" s="246"/>
      <c r="O571" s="93"/>
      <c r="P571" s="93"/>
      <c r="Q571" s="93"/>
      <c r="R571" s="93"/>
      <c r="S571" s="93"/>
      <c r="T571" s="94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166</v>
      </c>
      <c r="AU571" s="19" t="s">
        <v>86</v>
      </c>
    </row>
    <row r="572" s="2" customFormat="1" ht="24.15" customHeight="1">
      <c r="A572" s="40"/>
      <c r="B572" s="41"/>
      <c r="C572" s="229" t="s">
        <v>603</v>
      </c>
      <c r="D572" s="229" t="s">
        <v>159</v>
      </c>
      <c r="E572" s="230" t="s">
        <v>604</v>
      </c>
      <c r="F572" s="231" t="s">
        <v>605</v>
      </c>
      <c r="G572" s="232" t="s">
        <v>173</v>
      </c>
      <c r="H572" s="233">
        <v>0.53900000000000003</v>
      </c>
      <c r="I572" s="234"/>
      <c r="J572" s="235">
        <f>ROUND(I572*H572,2)</f>
        <v>0</v>
      </c>
      <c r="K572" s="231" t="s">
        <v>163</v>
      </c>
      <c r="L572" s="46"/>
      <c r="M572" s="236" t="s">
        <v>1</v>
      </c>
      <c r="N572" s="237" t="s">
        <v>42</v>
      </c>
      <c r="O572" s="93"/>
      <c r="P572" s="238">
        <f>O572*H572</f>
        <v>0</v>
      </c>
      <c r="Q572" s="238">
        <v>0</v>
      </c>
      <c r="R572" s="238">
        <f>Q572*H572</f>
        <v>0</v>
      </c>
      <c r="S572" s="238">
        <v>0</v>
      </c>
      <c r="T572" s="239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40" t="s">
        <v>279</v>
      </c>
      <c r="AT572" s="240" t="s">
        <v>159</v>
      </c>
      <c r="AU572" s="240" t="s">
        <v>86</v>
      </c>
      <c r="AY572" s="19" t="s">
        <v>157</v>
      </c>
      <c r="BE572" s="241">
        <f>IF(N572="základní",J572,0)</f>
        <v>0</v>
      </c>
      <c r="BF572" s="241">
        <f>IF(N572="snížená",J572,0)</f>
        <v>0</v>
      </c>
      <c r="BG572" s="241">
        <f>IF(N572="zákl. přenesená",J572,0)</f>
        <v>0</v>
      </c>
      <c r="BH572" s="241">
        <f>IF(N572="sníž. přenesená",J572,0)</f>
        <v>0</v>
      </c>
      <c r="BI572" s="241">
        <f>IF(N572="nulová",J572,0)</f>
        <v>0</v>
      </c>
      <c r="BJ572" s="19" t="s">
        <v>84</v>
      </c>
      <c r="BK572" s="241">
        <f>ROUND(I572*H572,2)</f>
        <v>0</v>
      </c>
      <c r="BL572" s="19" t="s">
        <v>279</v>
      </c>
      <c r="BM572" s="240" t="s">
        <v>606</v>
      </c>
    </row>
    <row r="573" s="2" customFormat="1">
      <c r="A573" s="40"/>
      <c r="B573" s="41"/>
      <c r="C573" s="42"/>
      <c r="D573" s="242" t="s">
        <v>166</v>
      </c>
      <c r="E573" s="42"/>
      <c r="F573" s="243" t="s">
        <v>607</v>
      </c>
      <c r="G573" s="42"/>
      <c r="H573" s="42"/>
      <c r="I573" s="244"/>
      <c r="J573" s="42"/>
      <c r="K573" s="42"/>
      <c r="L573" s="46"/>
      <c r="M573" s="245"/>
      <c r="N573" s="246"/>
      <c r="O573" s="93"/>
      <c r="P573" s="93"/>
      <c r="Q573" s="93"/>
      <c r="R573" s="93"/>
      <c r="S573" s="93"/>
      <c r="T573" s="94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166</v>
      </c>
      <c r="AU573" s="19" t="s">
        <v>86</v>
      </c>
    </row>
    <row r="574" s="12" customFormat="1" ht="22.8" customHeight="1">
      <c r="A574" s="12"/>
      <c r="B574" s="213"/>
      <c r="C574" s="214"/>
      <c r="D574" s="215" t="s">
        <v>76</v>
      </c>
      <c r="E574" s="227" t="s">
        <v>608</v>
      </c>
      <c r="F574" s="227" t="s">
        <v>609</v>
      </c>
      <c r="G574" s="214"/>
      <c r="H574" s="214"/>
      <c r="I574" s="217"/>
      <c r="J574" s="228">
        <f>BK574</f>
        <v>0</v>
      </c>
      <c r="K574" s="214"/>
      <c r="L574" s="219"/>
      <c r="M574" s="220"/>
      <c r="N574" s="221"/>
      <c r="O574" s="221"/>
      <c r="P574" s="222">
        <f>SUM(P575:P581)</f>
        <v>0</v>
      </c>
      <c r="Q574" s="221"/>
      <c r="R574" s="222">
        <f>SUM(R575:R581)</f>
        <v>0.76000000000000001</v>
      </c>
      <c r="S574" s="221"/>
      <c r="T574" s="223">
        <f>SUM(T575:T581)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24" t="s">
        <v>86</v>
      </c>
      <c r="AT574" s="225" t="s">
        <v>76</v>
      </c>
      <c r="AU574" s="225" t="s">
        <v>84</v>
      </c>
      <c r="AY574" s="224" t="s">
        <v>157</v>
      </c>
      <c r="BK574" s="226">
        <f>SUM(BK575:BK581)</f>
        <v>0</v>
      </c>
    </row>
    <row r="575" s="2" customFormat="1" ht="24.15" customHeight="1">
      <c r="A575" s="40"/>
      <c r="B575" s="41"/>
      <c r="C575" s="229" t="s">
        <v>610</v>
      </c>
      <c r="D575" s="229" t="s">
        <v>159</v>
      </c>
      <c r="E575" s="230" t="s">
        <v>611</v>
      </c>
      <c r="F575" s="231" t="s">
        <v>612</v>
      </c>
      <c r="G575" s="232" t="s">
        <v>181</v>
      </c>
      <c r="H575" s="233">
        <v>9.5999999999999996</v>
      </c>
      <c r="I575" s="234"/>
      <c r="J575" s="235">
        <f>ROUND(I575*H575,2)</f>
        <v>0</v>
      </c>
      <c r="K575" s="231" t="s">
        <v>1</v>
      </c>
      <c r="L575" s="46"/>
      <c r="M575" s="236" t="s">
        <v>1</v>
      </c>
      <c r="N575" s="237" t="s">
        <v>42</v>
      </c>
      <c r="O575" s="93"/>
      <c r="P575" s="238">
        <f>O575*H575</f>
        <v>0</v>
      </c>
      <c r="Q575" s="238">
        <v>0.050000000000000003</v>
      </c>
      <c r="R575" s="238">
        <f>Q575*H575</f>
        <v>0.47999999999999998</v>
      </c>
      <c r="S575" s="238">
        <v>0</v>
      </c>
      <c r="T575" s="239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40" t="s">
        <v>279</v>
      </c>
      <c r="AT575" s="240" t="s">
        <v>159</v>
      </c>
      <c r="AU575" s="240" t="s">
        <v>86</v>
      </c>
      <c r="AY575" s="19" t="s">
        <v>157</v>
      </c>
      <c r="BE575" s="241">
        <f>IF(N575="základní",J575,0)</f>
        <v>0</v>
      </c>
      <c r="BF575" s="241">
        <f>IF(N575="snížená",J575,0)</f>
        <v>0</v>
      </c>
      <c r="BG575" s="241">
        <f>IF(N575="zákl. přenesená",J575,0)</f>
        <v>0</v>
      </c>
      <c r="BH575" s="241">
        <f>IF(N575="sníž. přenesená",J575,0)</f>
        <v>0</v>
      </c>
      <c r="BI575" s="241">
        <f>IF(N575="nulová",J575,0)</f>
        <v>0</v>
      </c>
      <c r="BJ575" s="19" t="s">
        <v>84</v>
      </c>
      <c r="BK575" s="241">
        <f>ROUND(I575*H575,2)</f>
        <v>0</v>
      </c>
      <c r="BL575" s="19" t="s">
        <v>279</v>
      </c>
      <c r="BM575" s="240" t="s">
        <v>613</v>
      </c>
    </row>
    <row r="576" s="2" customFormat="1">
      <c r="A576" s="40"/>
      <c r="B576" s="41"/>
      <c r="C576" s="42"/>
      <c r="D576" s="242" t="s">
        <v>166</v>
      </c>
      <c r="E576" s="42"/>
      <c r="F576" s="243" t="s">
        <v>614</v>
      </c>
      <c r="G576" s="42"/>
      <c r="H576" s="42"/>
      <c r="I576" s="244"/>
      <c r="J576" s="42"/>
      <c r="K576" s="42"/>
      <c r="L576" s="46"/>
      <c r="M576" s="245"/>
      <c r="N576" s="246"/>
      <c r="O576" s="93"/>
      <c r="P576" s="93"/>
      <c r="Q576" s="93"/>
      <c r="R576" s="93"/>
      <c r="S576" s="93"/>
      <c r="T576" s="94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166</v>
      </c>
      <c r="AU576" s="19" t="s">
        <v>86</v>
      </c>
    </row>
    <row r="577" s="14" customFormat="1">
      <c r="A577" s="14"/>
      <c r="B577" s="257"/>
      <c r="C577" s="258"/>
      <c r="D577" s="242" t="s">
        <v>168</v>
      </c>
      <c r="E577" s="259" t="s">
        <v>1</v>
      </c>
      <c r="F577" s="260" t="s">
        <v>615</v>
      </c>
      <c r="G577" s="258"/>
      <c r="H577" s="261">
        <v>9.5999999999999996</v>
      </c>
      <c r="I577" s="262"/>
      <c r="J577" s="258"/>
      <c r="K577" s="258"/>
      <c r="L577" s="263"/>
      <c r="M577" s="264"/>
      <c r="N577" s="265"/>
      <c r="O577" s="265"/>
      <c r="P577" s="265"/>
      <c r="Q577" s="265"/>
      <c r="R577" s="265"/>
      <c r="S577" s="265"/>
      <c r="T577" s="26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7" t="s">
        <v>168</v>
      </c>
      <c r="AU577" s="267" t="s">
        <v>86</v>
      </c>
      <c r="AV577" s="14" t="s">
        <v>86</v>
      </c>
      <c r="AW577" s="14" t="s">
        <v>32</v>
      </c>
      <c r="AX577" s="14" t="s">
        <v>84</v>
      </c>
      <c r="AY577" s="267" t="s">
        <v>157</v>
      </c>
    </row>
    <row r="578" s="2" customFormat="1" ht="24.15" customHeight="1">
      <c r="A578" s="40"/>
      <c r="B578" s="41"/>
      <c r="C578" s="229" t="s">
        <v>616</v>
      </c>
      <c r="D578" s="229" t="s">
        <v>159</v>
      </c>
      <c r="E578" s="230" t="s">
        <v>617</v>
      </c>
      <c r="F578" s="231" t="s">
        <v>618</v>
      </c>
      <c r="G578" s="232" t="s">
        <v>619</v>
      </c>
      <c r="H578" s="233">
        <v>8</v>
      </c>
      <c r="I578" s="234"/>
      <c r="J578" s="235">
        <f>ROUND(I578*H578,2)</f>
        <v>0</v>
      </c>
      <c r="K578" s="231" t="s">
        <v>1</v>
      </c>
      <c r="L578" s="46"/>
      <c r="M578" s="236" t="s">
        <v>1</v>
      </c>
      <c r="N578" s="237" t="s">
        <v>42</v>
      </c>
      <c r="O578" s="93"/>
      <c r="P578" s="238">
        <f>O578*H578</f>
        <v>0</v>
      </c>
      <c r="Q578" s="238">
        <v>0.035000000000000003</v>
      </c>
      <c r="R578" s="238">
        <f>Q578*H578</f>
        <v>0.28000000000000003</v>
      </c>
      <c r="S578" s="238">
        <v>0</v>
      </c>
      <c r="T578" s="239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40" t="s">
        <v>279</v>
      </c>
      <c r="AT578" s="240" t="s">
        <v>159</v>
      </c>
      <c r="AU578" s="240" t="s">
        <v>86</v>
      </c>
      <c r="AY578" s="19" t="s">
        <v>157</v>
      </c>
      <c r="BE578" s="241">
        <f>IF(N578="základní",J578,0)</f>
        <v>0</v>
      </c>
      <c r="BF578" s="241">
        <f>IF(N578="snížená",J578,0)</f>
        <v>0</v>
      </c>
      <c r="BG578" s="241">
        <f>IF(N578="zákl. přenesená",J578,0)</f>
        <v>0</v>
      </c>
      <c r="BH578" s="241">
        <f>IF(N578="sníž. přenesená",J578,0)</f>
        <v>0</v>
      </c>
      <c r="BI578" s="241">
        <f>IF(N578="nulová",J578,0)</f>
        <v>0</v>
      </c>
      <c r="BJ578" s="19" t="s">
        <v>84</v>
      </c>
      <c r="BK578" s="241">
        <f>ROUND(I578*H578,2)</f>
        <v>0</v>
      </c>
      <c r="BL578" s="19" t="s">
        <v>279</v>
      </c>
      <c r="BM578" s="240" t="s">
        <v>620</v>
      </c>
    </row>
    <row r="579" s="2" customFormat="1">
      <c r="A579" s="40"/>
      <c r="B579" s="41"/>
      <c r="C579" s="42"/>
      <c r="D579" s="242" t="s">
        <v>166</v>
      </c>
      <c r="E579" s="42"/>
      <c r="F579" s="243" t="s">
        <v>621</v>
      </c>
      <c r="G579" s="42"/>
      <c r="H579" s="42"/>
      <c r="I579" s="244"/>
      <c r="J579" s="42"/>
      <c r="K579" s="42"/>
      <c r="L579" s="46"/>
      <c r="M579" s="245"/>
      <c r="N579" s="246"/>
      <c r="O579" s="93"/>
      <c r="P579" s="93"/>
      <c r="Q579" s="93"/>
      <c r="R579" s="93"/>
      <c r="S579" s="93"/>
      <c r="T579" s="94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166</v>
      </c>
      <c r="AU579" s="19" t="s">
        <v>86</v>
      </c>
    </row>
    <row r="580" s="2" customFormat="1" ht="24.15" customHeight="1">
      <c r="A580" s="40"/>
      <c r="B580" s="41"/>
      <c r="C580" s="229" t="s">
        <v>622</v>
      </c>
      <c r="D580" s="229" t="s">
        <v>159</v>
      </c>
      <c r="E580" s="230" t="s">
        <v>623</v>
      </c>
      <c r="F580" s="231" t="s">
        <v>624</v>
      </c>
      <c r="G580" s="232" t="s">
        <v>173</v>
      </c>
      <c r="H580" s="233">
        <v>0.76000000000000001</v>
      </c>
      <c r="I580" s="234"/>
      <c r="J580" s="235">
        <f>ROUND(I580*H580,2)</f>
        <v>0</v>
      </c>
      <c r="K580" s="231" t="s">
        <v>163</v>
      </c>
      <c r="L580" s="46"/>
      <c r="M580" s="236" t="s">
        <v>1</v>
      </c>
      <c r="N580" s="237" t="s">
        <v>42</v>
      </c>
      <c r="O580" s="93"/>
      <c r="P580" s="238">
        <f>O580*H580</f>
        <v>0</v>
      </c>
      <c r="Q580" s="238">
        <v>0</v>
      </c>
      <c r="R580" s="238">
        <f>Q580*H580</f>
        <v>0</v>
      </c>
      <c r="S580" s="238">
        <v>0</v>
      </c>
      <c r="T580" s="239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40" t="s">
        <v>279</v>
      </c>
      <c r="AT580" s="240" t="s">
        <v>159</v>
      </c>
      <c r="AU580" s="240" t="s">
        <v>86</v>
      </c>
      <c r="AY580" s="19" t="s">
        <v>157</v>
      </c>
      <c r="BE580" s="241">
        <f>IF(N580="základní",J580,0)</f>
        <v>0</v>
      </c>
      <c r="BF580" s="241">
        <f>IF(N580="snížená",J580,0)</f>
        <v>0</v>
      </c>
      <c r="BG580" s="241">
        <f>IF(N580="zákl. přenesená",J580,0)</f>
        <v>0</v>
      </c>
      <c r="BH580" s="241">
        <f>IF(N580="sníž. přenesená",J580,0)</f>
        <v>0</v>
      </c>
      <c r="BI580" s="241">
        <f>IF(N580="nulová",J580,0)</f>
        <v>0</v>
      </c>
      <c r="BJ580" s="19" t="s">
        <v>84</v>
      </c>
      <c r="BK580" s="241">
        <f>ROUND(I580*H580,2)</f>
        <v>0</v>
      </c>
      <c r="BL580" s="19" t="s">
        <v>279</v>
      </c>
      <c r="BM580" s="240" t="s">
        <v>625</v>
      </c>
    </row>
    <row r="581" s="2" customFormat="1">
      <c r="A581" s="40"/>
      <c r="B581" s="41"/>
      <c r="C581" s="42"/>
      <c r="D581" s="242" t="s">
        <v>166</v>
      </c>
      <c r="E581" s="42"/>
      <c r="F581" s="243" t="s">
        <v>626</v>
      </c>
      <c r="G581" s="42"/>
      <c r="H581" s="42"/>
      <c r="I581" s="244"/>
      <c r="J581" s="42"/>
      <c r="K581" s="42"/>
      <c r="L581" s="46"/>
      <c r="M581" s="245"/>
      <c r="N581" s="246"/>
      <c r="O581" s="93"/>
      <c r="P581" s="93"/>
      <c r="Q581" s="93"/>
      <c r="R581" s="93"/>
      <c r="S581" s="93"/>
      <c r="T581" s="94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166</v>
      </c>
      <c r="AU581" s="19" t="s">
        <v>86</v>
      </c>
    </row>
    <row r="582" s="12" customFormat="1" ht="22.8" customHeight="1">
      <c r="A582" s="12"/>
      <c r="B582" s="213"/>
      <c r="C582" s="214"/>
      <c r="D582" s="215" t="s">
        <v>76</v>
      </c>
      <c r="E582" s="227" t="s">
        <v>627</v>
      </c>
      <c r="F582" s="227" t="s">
        <v>628</v>
      </c>
      <c r="G582" s="214"/>
      <c r="H582" s="214"/>
      <c r="I582" s="217"/>
      <c r="J582" s="228">
        <f>BK582</f>
        <v>0</v>
      </c>
      <c r="K582" s="214"/>
      <c r="L582" s="219"/>
      <c r="M582" s="220"/>
      <c r="N582" s="221"/>
      <c r="O582" s="221"/>
      <c r="P582" s="222">
        <f>SUM(P583:P814)</f>
        <v>0</v>
      </c>
      <c r="Q582" s="221"/>
      <c r="R582" s="222">
        <f>SUM(R583:R814)</f>
        <v>1.244831</v>
      </c>
      <c r="S582" s="221"/>
      <c r="T582" s="223">
        <f>SUM(T583:T814)</f>
        <v>0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24" t="s">
        <v>86</v>
      </c>
      <c r="AT582" s="225" t="s">
        <v>76</v>
      </c>
      <c r="AU582" s="225" t="s">
        <v>84</v>
      </c>
      <c r="AY582" s="224" t="s">
        <v>157</v>
      </c>
      <c r="BK582" s="226">
        <f>SUM(BK583:BK814)</f>
        <v>0</v>
      </c>
    </row>
    <row r="583" s="2" customFormat="1" ht="24.15" customHeight="1">
      <c r="A583" s="40"/>
      <c r="B583" s="41"/>
      <c r="C583" s="229" t="s">
        <v>629</v>
      </c>
      <c r="D583" s="229" t="s">
        <v>159</v>
      </c>
      <c r="E583" s="230" t="s">
        <v>630</v>
      </c>
      <c r="F583" s="231" t="s">
        <v>631</v>
      </c>
      <c r="G583" s="232" t="s">
        <v>181</v>
      </c>
      <c r="H583" s="233">
        <v>685.5</v>
      </c>
      <c r="I583" s="234"/>
      <c r="J583" s="235">
        <f>ROUND(I583*H583,2)</f>
        <v>0</v>
      </c>
      <c r="K583" s="231" t="s">
        <v>163</v>
      </c>
      <c r="L583" s="46"/>
      <c r="M583" s="236" t="s">
        <v>1</v>
      </c>
      <c r="N583" s="237" t="s">
        <v>42</v>
      </c>
      <c r="O583" s="93"/>
      <c r="P583" s="238">
        <f>O583*H583</f>
        <v>0</v>
      </c>
      <c r="Q583" s="238">
        <v>0</v>
      </c>
      <c r="R583" s="238">
        <f>Q583*H583</f>
        <v>0</v>
      </c>
      <c r="S583" s="238">
        <v>0</v>
      </c>
      <c r="T583" s="239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40" t="s">
        <v>279</v>
      </c>
      <c r="AT583" s="240" t="s">
        <v>159</v>
      </c>
      <c r="AU583" s="240" t="s">
        <v>86</v>
      </c>
      <c r="AY583" s="19" t="s">
        <v>157</v>
      </c>
      <c r="BE583" s="241">
        <f>IF(N583="základní",J583,0)</f>
        <v>0</v>
      </c>
      <c r="BF583" s="241">
        <f>IF(N583="snížená",J583,0)</f>
        <v>0</v>
      </c>
      <c r="BG583" s="241">
        <f>IF(N583="zákl. přenesená",J583,0)</f>
        <v>0</v>
      </c>
      <c r="BH583" s="241">
        <f>IF(N583="sníž. přenesená",J583,0)</f>
        <v>0</v>
      </c>
      <c r="BI583" s="241">
        <f>IF(N583="nulová",J583,0)</f>
        <v>0</v>
      </c>
      <c r="BJ583" s="19" t="s">
        <v>84</v>
      </c>
      <c r="BK583" s="241">
        <f>ROUND(I583*H583,2)</f>
        <v>0</v>
      </c>
      <c r="BL583" s="19" t="s">
        <v>279</v>
      </c>
      <c r="BM583" s="240" t="s">
        <v>632</v>
      </c>
    </row>
    <row r="584" s="2" customFormat="1">
      <c r="A584" s="40"/>
      <c r="B584" s="41"/>
      <c r="C584" s="42"/>
      <c r="D584" s="242" t="s">
        <v>166</v>
      </c>
      <c r="E584" s="42"/>
      <c r="F584" s="243" t="s">
        <v>633</v>
      </c>
      <c r="G584" s="42"/>
      <c r="H584" s="42"/>
      <c r="I584" s="244"/>
      <c r="J584" s="42"/>
      <c r="K584" s="42"/>
      <c r="L584" s="46"/>
      <c r="M584" s="245"/>
      <c r="N584" s="246"/>
      <c r="O584" s="93"/>
      <c r="P584" s="93"/>
      <c r="Q584" s="93"/>
      <c r="R584" s="93"/>
      <c r="S584" s="93"/>
      <c r="T584" s="94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166</v>
      </c>
      <c r="AU584" s="19" t="s">
        <v>86</v>
      </c>
    </row>
    <row r="585" s="13" customFormat="1">
      <c r="A585" s="13"/>
      <c r="B585" s="247"/>
      <c r="C585" s="248"/>
      <c r="D585" s="242" t="s">
        <v>168</v>
      </c>
      <c r="E585" s="249" t="s">
        <v>1</v>
      </c>
      <c r="F585" s="250" t="s">
        <v>185</v>
      </c>
      <c r="G585" s="248"/>
      <c r="H585" s="249" t="s">
        <v>1</v>
      </c>
      <c r="I585" s="251"/>
      <c r="J585" s="248"/>
      <c r="K585" s="248"/>
      <c r="L585" s="252"/>
      <c r="M585" s="253"/>
      <c r="N585" s="254"/>
      <c r="O585" s="254"/>
      <c r="P585" s="254"/>
      <c r="Q585" s="254"/>
      <c r="R585" s="254"/>
      <c r="S585" s="254"/>
      <c r="T585" s="25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56" t="s">
        <v>168</v>
      </c>
      <c r="AU585" s="256" t="s">
        <v>86</v>
      </c>
      <c r="AV585" s="13" t="s">
        <v>84</v>
      </c>
      <c r="AW585" s="13" t="s">
        <v>32</v>
      </c>
      <c r="AX585" s="13" t="s">
        <v>77</v>
      </c>
      <c r="AY585" s="256" t="s">
        <v>157</v>
      </c>
    </row>
    <row r="586" s="14" customFormat="1">
      <c r="A586" s="14"/>
      <c r="B586" s="257"/>
      <c r="C586" s="258"/>
      <c r="D586" s="242" t="s">
        <v>168</v>
      </c>
      <c r="E586" s="259" t="s">
        <v>1</v>
      </c>
      <c r="F586" s="260" t="s">
        <v>634</v>
      </c>
      <c r="G586" s="258"/>
      <c r="H586" s="261">
        <v>3.4300000000000002</v>
      </c>
      <c r="I586" s="262"/>
      <c r="J586" s="258"/>
      <c r="K586" s="258"/>
      <c r="L586" s="263"/>
      <c r="M586" s="264"/>
      <c r="N586" s="265"/>
      <c r="O586" s="265"/>
      <c r="P586" s="265"/>
      <c r="Q586" s="265"/>
      <c r="R586" s="265"/>
      <c r="S586" s="265"/>
      <c r="T586" s="26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7" t="s">
        <v>168</v>
      </c>
      <c r="AU586" s="267" t="s">
        <v>86</v>
      </c>
      <c r="AV586" s="14" t="s">
        <v>86</v>
      </c>
      <c r="AW586" s="14" t="s">
        <v>32</v>
      </c>
      <c r="AX586" s="14" t="s">
        <v>77</v>
      </c>
      <c r="AY586" s="267" t="s">
        <v>157</v>
      </c>
    </row>
    <row r="587" s="13" customFormat="1">
      <c r="A587" s="13"/>
      <c r="B587" s="247"/>
      <c r="C587" s="248"/>
      <c r="D587" s="242" t="s">
        <v>168</v>
      </c>
      <c r="E587" s="249" t="s">
        <v>1</v>
      </c>
      <c r="F587" s="250" t="s">
        <v>291</v>
      </c>
      <c r="G587" s="248"/>
      <c r="H587" s="249" t="s">
        <v>1</v>
      </c>
      <c r="I587" s="251"/>
      <c r="J587" s="248"/>
      <c r="K587" s="248"/>
      <c r="L587" s="252"/>
      <c r="M587" s="253"/>
      <c r="N587" s="254"/>
      <c r="O587" s="254"/>
      <c r="P587" s="254"/>
      <c r="Q587" s="254"/>
      <c r="R587" s="254"/>
      <c r="S587" s="254"/>
      <c r="T587" s="25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6" t="s">
        <v>168</v>
      </c>
      <c r="AU587" s="256" t="s">
        <v>86</v>
      </c>
      <c r="AV587" s="13" t="s">
        <v>84</v>
      </c>
      <c r="AW587" s="13" t="s">
        <v>32</v>
      </c>
      <c r="AX587" s="13" t="s">
        <v>77</v>
      </c>
      <c r="AY587" s="256" t="s">
        <v>157</v>
      </c>
    </row>
    <row r="588" s="14" customFormat="1">
      <c r="A588" s="14"/>
      <c r="B588" s="257"/>
      <c r="C588" s="258"/>
      <c r="D588" s="242" t="s">
        <v>168</v>
      </c>
      <c r="E588" s="259" t="s">
        <v>1</v>
      </c>
      <c r="F588" s="260" t="s">
        <v>635</v>
      </c>
      <c r="G588" s="258"/>
      <c r="H588" s="261">
        <v>3.3799999999999999</v>
      </c>
      <c r="I588" s="262"/>
      <c r="J588" s="258"/>
      <c r="K588" s="258"/>
      <c r="L588" s="263"/>
      <c r="M588" s="264"/>
      <c r="N588" s="265"/>
      <c r="O588" s="265"/>
      <c r="P588" s="265"/>
      <c r="Q588" s="265"/>
      <c r="R588" s="265"/>
      <c r="S588" s="265"/>
      <c r="T588" s="26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7" t="s">
        <v>168</v>
      </c>
      <c r="AU588" s="267" t="s">
        <v>86</v>
      </c>
      <c r="AV588" s="14" t="s">
        <v>86</v>
      </c>
      <c r="AW588" s="14" t="s">
        <v>32</v>
      </c>
      <c r="AX588" s="14" t="s">
        <v>77</v>
      </c>
      <c r="AY588" s="267" t="s">
        <v>157</v>
      </c>
    </row>
    <row r="589" s="13" customFormat="1">
      <c r="A589" s="13"/>
      <c r="B589" s="247"/>
      <c r="C589" s="248"/>
      <c r="D589" s="242" t="s">
        <v>168</v>
      </c>
      <c r="E589" s="249" t="s">
        <v>1</v>
      </c>
      <c r="F589" s="250" t="s">
        <v>293</v>
      </c>
      <c r="G589" s="248"/>
      <c r="H589" s="249" t="s">
        <v>1</v>
      </c>
      <c r="I589" s="251"/>
      <c r="J589" s="248"/>
      <c r="K589" s="248"/>
      <c r="L589" s="252"/>
      <c r="M589" s="253"/>
      <c r="N589" s="254"/>
      <c r="O589" s="254"/>
      <c r="P589" s="254"/>
      <c r="Q589" s="254"/>
      <c r="R589" s="254"/>
      <c r="S589" s="254"/>
      <c r="T589" s="25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6" t="s">
        <v>168</v>
      </c>
      <c r="AU589" s="256" t="s">
        <v>86</v>
      </c>
      <c r="AV589" s="13" t="s">
        <v>84</v>
      </c>
      <c r="AW589" s="13" t="s">
        <v>32</v>
      </c>
      <c r="AX589" s="13" t="s">
        <v>77</v>
      </c>
      <c r="AY589" s="256" t="s">
        <v>157</v>
      </c>
    </row>
    <row r="590" s="14" customFormat="1">
      <c r="A590" s="14"/>
      <c r="B590" s="257"/>
      <c r="C590" s="258"/>
      <c r="D590" s="242" t="s">
        <v>168</v>
      </c>
      <c r="E590" s="259" t="s">
        <v>1</v>
      </c>
      <c r="F590" s="260" t="s">
        <v>636</v>
      </c>
      <c r="G590" s="258"/>
      <c r="H590" s="261">
        <v>1.3400000000000001</v>
      </c>
      <c r="I590" s="262"/>
      <c r="J590" s="258"/>
      <c r="K590" s="258"/>
      <c r="L590" s="263"/>
      <c r="M590" s="264"/>
      <c r="N590" s="265"/>
      <c r="O590" s="265"/>
      <c r="P590" s="265"/>
      <c r="Q590" s="265"/>
      <c r="R590" s="265"/>
      <c r="S590" s="265"/>
      <c r="T590" s="266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7" t="s">
        <v>168</v>
      </c>
      <c r="AU590" s="267" t="s">
        <v>86</v>
      </c>
      <c r="AV590" s="14" t="s">
        <v>86</v>
      </c>
      <c r="AW590" s="14" t="s">
        <v>32</v>
      </c>
      <c r="AX590" s="14" t="s">
        <v>77</v>
      </c>
      <c r="AY590" s="267" t="s">
        <v>157</v>
      </c>
    </row>
    <row r="591" s="13" customFormat="1">
      <c r="A591" s="13"/>
      <c r="B591" s="247"/>
      <c r="C591" s="248"/>
      <c r="D591" s="242" t="s">
        <v>168</v>
      </c>
      <c r="E591" s="249" t="s">
        <v>1</v>
      </c>
      <c r="F591" s="250" t="s">
        <v>295</v>
      </c>
      <c r="G591" s="248"/>
      <c r="H591" s="249" t="s">
        <v>1</v>
      </c>
      <c r="I591" s="251"/>
      <c r="J591" s="248"/>
      <c r="K591" s="248"/>
      <c r="L591" s="252"/>
      <c r="M591" s="253"/>
      <c r="N591" s="254"/>
      <c r="O591" s="254"/>
      <c r="P591" s="254"/>
      <c r="Q591" s="254"/>
      <c r="R591" s="254"/>
      <c r="S591" s="254"/>
      <c r="T591" s="25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6" t="s">
        <v>168</v>
      </c>
      <c r="AU591" s="256" t="s">
        <v>86</v>
      </c>
      <c r="AV591" s="13" t="s">
        <v>84</v>
      </c>
      <c r="AW591" s="13" t="s">
        <v>32</v>
      </c>
      <c r="AX591" s="13" t="s">
        <v>77</v>
      </c>
      <c r="AY591" s="256" t="s">
        <v>157</v>
      </c>
    </row>
    <row r="592" s="14" customFormat="1">
      <c r="A592" s="14"/>
      <c r="B592" s="257"/>
      <c r="C592" s="258"/>
      <c r="D592" s="242" t="s">
        <v>168</v>
      </c>
      <c r="E592" s="259" t="s">
        <v>1</v>
      </c>
      <c r="F592" s="260" t="s">
        <v>637</v>
      </c>
      <c r="G592" s="258"/>
      <c r="H592" s="261">
        <v>4.9699999999999998</v>
      </c>
      <c r="I592" s="262"/>
      <c r="J592" s="258"/>
      <c r="K592" s="258"/>
      <c r="L592" s="263"/>
      <c r="M592" s="264"/>
      <c r="N592" s="265"/>
      <c r="O592" s="265"/>
      <c r="P592" s="265"/>
      <c r="Q592" s="265"/>
      <c r="R592" s="265"/>
      <c r="S592" s="265"/>
      <c r="T592" s="26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7" t="s">
        <v>168</v>
      </c>
      <c r="AU592" s="267" t="s">
        <v>86</v>
      </c>
      <c r="AV592" s="14" t="s">
        <v>86</v>
      </c>
      <c r="AW592" s="14" t="s">
        <v>32</v>
      </c>
      <c r="AX592" s="14" t="s">
        <v>77</v>
      </c>
      <c r="AY592" s="267" t="s">
        <v>157</v>
      </c>
    </row>
    <row r="593" s="13" customFormat="1">
      <c r="A593" s="13"/>
      <c r="B593" s="247"/>
      <c r="C593" s="248"/>
      <c r="D593" s="242" t="s">
        <v>168</v>
      </c>
      <c r="E593" s="249" t="s">
        <v>1</v>
      </c>
      <c r="F593" s="250" t="s">
        <v>436</v>
      </c>
      <c r="G593" s="248"/>
      <c r="H593" s="249" t="s">
        <v>1</v>
      </c>
      <c r="I593" s="251"/>
      <c r="J593" s="248"/>
      <c r="K593" s="248"/>
      <c r="L593" s="252"/>
      <c r="M593" s="253"/>
      <c r="N593" s="254"/>
      <c r="O593" s="254"/>
      <c r="P593" s="254"/>
      <c r="Q593" s="254"/>
      <c r="R593" s="254"/>
      <c r="S593" s="254"/>
      <c r="T593" s="25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6" t="s">
        <v>168</v>
      </c>
      <c r="AU593" s="256" t="s">
        <v>86</v>
      </c>
      <c r="AV593" s="13" t="s">
        <v>84</v>
      </c>
      <c r="AW593" s="13" t="s">
        <v>32</v>
      </c>
      <c r="AX593" s="13" t="s">
        <v>77</v>
      </c>
      <c r="AY593" s="256" t="s">
        <v>157</v>
      </c>
    </row>
    <row r="594" s="14" customFormat="1">
      <c r="A594" s="14"/>
      <c r="B594" s="257"/>
      <c r="C594" s="258"/>
      <c r="D594" s="242" t="s">
        <v>168</v>
      </c>
      <c r="E594" s="259" t="s">
        <v>1</v>
      </c>
      <c r="F594" s="260" t="s">
        <v>638</v>
      </c>
      <c r="G594" s="258"/>
      <c r="H594" s="261">
        <v>15</v>
      </c>
      <c r="I594" s="262"/>
      <c r="J594" s="258"/>
      <c r="K594" s="258"/>
      <c r="L594" s="263"/>
      <c r="M594" s="264"/>
      <c r="N594" s="265"/>
      <c r="O594" s="265"/>
      <c r="P594" s="265"/>
      <c r="Q594" s="265"/>
      <c r="R594" s="265"/>
      <c r="S594" s="265"/>
      <c r="T594" s="266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7" t="s">
        <v>168</v>
      </c>
      <c r="AU594" s="267" t="s">
        <v>86</v>
      </c>
      <c r="AV594" s="14" t="s">
        <v>86</v>
      </c>
      <c r="AW594" s="14" t="s">
        <v>32</v>
      </c>
      <c r="AX594" s="14" t="s">
        <v>77</v>
      </c>
      <c r="AY594" s="267" t="s">
        <v>157</v>
      </c>
    </row>
    <row r="595" s="13" customFormat="1">
      <c r="A595" s="13"/>
      <c r="B595" s="247"/>
      <c r="C595" s="248"/>
      <c r="D595" s="242" t="s">
        <v>168</v>
      </c>
      <c r="E595" s="249" t="s">
        <v>1</v>
      </c>
      <c r="F595" s="250" t="s">
        <v>438</v>
      </c>
      <c r="G595" s="248"/>
      <c r="H595" s="249" t="s">
        <v>1</v>
      </c>
      <c r="I595" s="251"/>
      <c r="J595" s="248"/>
      <c r="K595" s="248"/>
      <c r="L595" s="252"/>
      <c r="M595" s="253"/>
      <c r="N595" s="254"/>
      <c r="O595" s="254"/>
      <c r="P595" s="254"/>
      <c r="Q595" s="254"/>
      <c r="R595" s="254"/>
      <c r="S595" s="254"/>
      <c r="T595" s="25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6" t="s">
        <v>168</v>
      </c>
      <c r="AU595" s="256" t="s">
        <v>86</v>
      </c>
      <c r="AV595" s="13" t="s">
        <v>84</v>
      </c>
      <c r="AW595" s="13" t="s">
        <v>32</v>
      </c>
      <c r="AX595" s="13" t="s">
        <v>77</v>
      </c>
      <c r="AY595" s="256" t="s">
        <v>157</v>
      </c>
    </row>
    <row r="596" s="14" customFormat="1">
      <c r="A596" s="14"/>
      <c r="B596" s="257"/>
      <c r="C596" s="258"/>
      <c r="D596" s="242" t="s">
        <v>168</v>
      </c>
      <c r="E596" s="259" t="s">
        <v>1</v>
      </c>
      <c r="F596" s="260" t="s">
        <v>639</v>
      </c>
      <c r="G596" s="258"/>
      <c r="H596" s="261">
        <v>8.3599999999999994</v>
      </c>
      <c r="I596" s="262"/>
      <c r="J596" s="258"/>
      <c r="K596" s="258"/>
      <c r="L596" s="263"/>
      <c r="M596" s="264"/>
      <c r="N596" s="265"/>
      <c r="O596" s="265"/>
      <c r="P596" s="265"/>
      <c r="Q596" s="265"/>
      <c r="R596" s="265"/>
      <c r="S596" s="265"/>
      <c r="T596" s="26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7" t="s">
        <v>168</v>
      </c>
      <c r="AU596" s="267" t="s">
        <v>86</v>
      </c>
      <c r="AV596" s="14" t="s">
        <v>86</v>
      </c>
      <c r="AW596" s="14" t="s">
        <v>32</v>
      </c>
      <c r="AX596" s="14" t="s">
        <v>77</v>
      </c>
      <c r="AY596" s="267" t="s">
        <v>157</v>
      </c>
    </row>
    <row r="597" s="13" customFormat="1">
      <c r="A597" s="13"/>
      <c r="B597" s="247"/>
      <c r="C597" s="248"/>
      <c r="D597" s="242" t="s">
        <v>168</v>
      </c>
      <c r="E597" s="249" t="s">
        <v>1</v>
      </c>
      <c r="F597" s="250" t="s">
        <v>440</v>
      </c>
      <c r="G597" s="248"/>
      <c r="H597" s="249" t="s">
        <v>1</v>
      </c>
      <c r="I597" s="251"/>
      <c r="J597" s="248"/>
      <c r="K597" s="248"/>
      <c r="L597" s="252"/>
      <c r="M597" s="253"/>
      <c r="N597" s="254"/>
      <c r="O597" s="254"/>
      <c r="P597" s="254"/>
      <c r="Q597" s="254"/>
      <c r="R597" s="254"/>
      <c r="S597" s="254"/>
      <c r="T597" s="25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6" t="s">
        <v>168</v>
      </c>
      <c r="AU597" s="256" t="s">
        <v>86</v>
      </c>
      <c r="AV597" s="13" t="s">
        <v>84</v>
      </c>
      <c r="AW597" s="13" t="s">
        <v>32</v>
      </c>
      <c r="AX597" s="13" t="s">
        <v>77</v>
      </c>
      <c r="AY597" s="256" t="s">
        <v>157</v>
      </c>
    </row>
    <row r="598" s="14" customFormat="1">
      <c r="A598" s="14"/>
      <c r="B598" s="257"/>
      <c r="C598" s="258"/>
      <c r="D598" s="242" t="s">
        <v>168</v>
      </c>
      <c r="E598" s="259" t="s">
        <v>1</v>
      </c>
      <c r="F598" s="260" t="s">
        <v>640</v>
      </c>
      <c r="G598" s="258"/>
      <c r="H598" s="261">
        <v>8.9000000000000004</v>
      </c>
      <c r="I598" s="262"/>
      <c r="J598" s="258"/>
      <c r="K598" s="258"/>
      <c r="L598" s="263"/>
      <c r="M598" s="264"/>
      <c r="N598" s="265"/>
      <c r="O598" s="265"/>
      <c r="P598" s="265"/>
      <c r="Q598" s="265"/>
      <c r="R598" s="265"/>
      <c r="S598" s="265"/>
      <c r="T598" s="26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7" t="s">
        <v>168</v>
      </c>
      <c r="AU598" s="267" t="s">
        <v>86</v>
      </c>
      <c r="AV598" s="14" t="s">
        <v>86</v>
      </c>
      <c r="AW598" s="14" t="s">
        <v>32</v>
      </c>
      <c r="AX598" s="14" t="s">
        <v>77</v>
      </c>
      <c r="AY598" s="267" t="s">
        <v>157</v>
      </c>
    </row>
    <row r="599" s="13" customFormat="1">
      <c r="A599" s="13"/>
      <c r="B599" s="247"/>
      <c r="C599" s="248"/>
      <c r="D599" s="242" t="s">
        <v>168</v>
      </c>
      <c r="E599" s="249" t="s">
        <v>1</v>
      </c>
      <c r="F599" s="250" t="s">
        <v>442</v>
      </c>
      <c r="G599" s="248"/>
      <c r="H599" s="249" t="s">
        <v>1</v>
      </c>
      <c r="I599" s="251"/>
      <c r="J599" s="248"/>
      <c r="K599" s="248"/>
      <c r="L599" s="252"/>
      <c r="M599" s="253"/>
      <c r="N599" s="254"/>
      <c r="O599" s="254"/>
      <c r="P599" s="254"/>
      <c r="Q599" s="254"/>
      <c r="R599" s="254"/>
      <c r="S599" s="254"/>
      <c r="T599" s="25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56" t="s">
        <v>168</v>
      </c>
      <c r="AU599" s="256" t="s">
        <v>86</v>
      </c>
      <c r="AV599" s="13" t="s">
        <v>84</v>
      </c>
      <c r="AW599" s="13" t="s">
        <v>32</v>
      </c>
      <c r="AX599" s="13" t="s">
        <v>77</v>
      </c>
      <c r="AY599" s="256" t="s">
        <v>157</v>
      </c>
    </row>
    <row r="600" s="14" customFormat="1">
      <c r="A600" s="14"/>
      <c r="B600" s="257"/>
      <c r="C600" s="258"/>
      <c r="D600" s="242" t="s">
        <v>168</v>
      </c>
      <c r="E600" s="259" t="s">
        <v>1</v>
      </c>
      <c r="F600" s="260" t="s">
        <v>641</v>
      </c>
      <c r="G600" s="258"/>
      <c r="H600" s="261">
        <v>7.9000000000000004</v>
      </c>
      <c r="I600" s="262"/>
      <c r="J600" s="258"/>
      <c r="K600" s="258"/>
      <c r="L600" s="263"/>
      <c r="M600" s="264"/>
      <c r="N600" s="265"/>
      <c r="O600" s="265"/>
      <c r="P600" s="265"/>
      <c r="Q600" s="265"/>
      <c r="R600" s="265"/>
      <c r="S600" s="265"/>
      <c r="T600" s="26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7" t="s">
        <v>168</v>
      </c>
      <c r="AU600" s="267" t="s">
        <v>86</v>
      </c>
      <c r="AV600" s="14" t="s">
        <v>86</v>
      </c>
      <c r="AW600" s="14" t="s">
        <v>32</v>
      </c>
      <c r="AX600" s="14" t="s">
        <v>77</v>
      </c>
      <c r="AY600" s="267" t="s">
        <v>157</v>
      </c>
    </row>
    <row r="601" s="13" customFormat="1">
      <c r="A601" s="13"/>
      <c r="B601" s="247"/>
      <c r="C601" s="248"/>
      <c r="D601" s="242" t="s">
        <v>168</v>
      </c>
      <c r="E601" s="249" t="s">
        <v>1</v>
      </c>
      <c r="F601" s="250" t="s">
        <v>444</v>
      </c>
      <c r="G601" s="248"/>
      <c r="H601" s="249" t="s">
        <v>1</v>
      </c>
      <c r="I601" s="251"/>
      <c r="J601" s="248"/>
      <c r="K601" s="248"/>
      <c r="L601" s="252"/>
      <c r="M601" s="253"/>
      <c r="N601" s="254"/>
      <c r="O601" s="254"/>
      <c r="P601" s="254"/>
      <c r="Q601" s="254"/>
      <c r="R601" s="254"/>
      <c r="S601" s="254"/>
      <c r="T601" s="25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6" t="s">
        <v>168</v>
      </c>
      <c r="AU601" s="256" t="s">
        <v>86</v>
      </c>
      <c r="AV601" s="13" t="s">
        <v>84</v>
      </c>
      <c r="AW601" s="13" t="s">
        <v>32</v>
      </c>
      <c r="AX601" s="13" t="s">
        <v>77</v>
      </c>
      <c r="AY601" s="256" t="s">
        <v>157</v>
      </c>
    </row>
    <row r="602" s="14" customFormat="1">
      <c r="A602" s="14"/>
      <c r="B602" s="257"/>
      <c r="C602" s="258"/>
      <c r="D602" s="242" t="s">
        <v>168</v>
      </c>
      <c r="E602" s="259" t="s">
        <v>1</v>
      </c>
      <c r="F602" s="260" t="s">
        <v>642</v>
      </c>
      <c r="G602" s="258"/>
      <c r="H602" s="261">
        <v>3.5499999999999998</v>
      </c>
      <c r="I602" s="262"/>
      <c r="J602" s="258"/>
      <c r="K602" s="258"/>
      <c r="L602" s="263"/>
      <c r="M602" s="264"/>
      <c r="N602" s="265"/>
      <c r="O602" s="265"/>
      <c r="P602" s="265"/>
      <c r="Q602" s="265"/>
      <c r="R602" s="265"/>
      <c r="S602" s="265"/>
      <c r="T602" s="26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7" t="s">
        <v>168</v>
      </c>
      <c r="AU602" s="267" t="s">
        <v>86</v>
      </c>
      <c r="AV602" s="14" t="s">
        <v>86</v>
      </c>
      <c r="AW602" s="14" t="s">
        <v>32</v>
      </c>
      <c r="AX602" s="14" t="s">
        <v>77</v>
      </c>
      <c r="AY602" s="267" t="s">
        <v>157</v>
      </c>
    </row>
    <row r="603" s="13" customFormat="1">
      <c r="A603" s="13"/>
      <c r="B603" s="247"/>
      <c r="C603" s="248"/>
      <c r="D603" s="242" t="s">
        <v>168</v>
      </c>
      <c r="E603" s="249" t="s">
        <v>1</v>
      </c>
      <c r="F603" s="250" t="s">
        <v>412</v>
      </c>
      <c r="G603" s="248"/>
      <c r="H603" s="249" t="s">
        <v>1</v>
      </c>
      <c r="I603" s="251"/>
      <c r="J603" s="248"/>
      <c r="K603" s="248"/>
      <c r="L603" s="252"/>
      <c r="M603" s="253"/>
      <c r="N603" s="254"/>
      <c r="O603" s="254"/>
      <c r="P603" s="254"/>
      <c r="Q603" s="254"/>
      <c r="R603" s="254"/>
      <c r="S603" s="254"/>
      <c r="T603" s="255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56" t="s">
        <v>168</v>
      </c>
      <c r="AU603" s="256" t="s">
        <v>86</v>
      </c>
      <c r="AV603" s="13" t="s">
        <v>84</v>
      </c>
      <c r="AW603" s="13" t="s">
        <v>32</v>
      </c>
      <c r="AX603" s="13" t="s">
        <v>77</v>
      </c>
      <c r="AY603" s="256" t="s">
        <v>157</v>
      </c>
    </row>
    <row r="604" s="14" customFormat="1">
      <c r="A604" s="14"/>
      <c r="B604" s="257"/>
      <c r="C604" s="258"/>
      <c r="D604" s="242" t="s">
        <v>168</v>
      </c>
      <c r="E604" s="259" t="s">
        <v>1</v>
      </c>
      <c r="F604" s="260" t="s">
        <v>413</v>
      </c>
      <c r="G604" s="258"/>
      <c r="H604" s="261">
        <v>0.63</v>
      </c>
      <c r="I604" s="262"/>
      <c r="J604" s="258"/>
      <c r="K604" s="258"/>
      <c r="L604" s="263"/>
      <c r="M604" s="264"/>
      <c r="N604" s="265"/>
      <c r="O604" s="265"/>
      <c r="P604" s="265"/>
      <c r="Q604" s="265"/>
      <c r="R604" s="265"/>
      <c r="S604" s="265"/>
      <c r="T604" s="266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7" t="s">
        <v>168</v>
      </c>
      <c r="AU604" s="267" t="s">
        <v>86</v>
      </c>
      <c r="AV604" s="14" t="s">
        <v>86</v>
      </c>
      <c r="AW604" s="14" t="s">
        <v>32</v>
      </c>
      <c r="AX604" s="14" t="s">
        <v>77</v>
      </c>
      <c r="AY604" s="267" t="s">
        <v>157</v>
      </c>
    </row>
    <row r="605" s="13" customFormat="1">
      <c r="A605" s="13"/>
      <c r="B605" s="247"/>
      <c r="C605" s="248"/>
      <c r="D605" s="242" t="s">
        <v>168</v>
      </c>
      <c r="E605" s="249" t="s">
        <v>1</v>
      </c>
      <c r="F605" s="250" t="s">
        <v>447</v>
      </c>
      <c r="G605" s="248"/>
      <c r="H605" s="249" t="s">
        <v>1</v>
      </c>
      <c r="I605" s="251"/>
      <c r="J605" s="248"/>
      <c r="K605" s="248"/>
      <c r="L605" s="252"/>
      <c r="M605" s="253"/>
      <c r="N605" s="254"/>
      <c r="O605" s="254"/>
      <c r="P605" s="254"/>
      <c r="Q605" s="254"/>
      <c r="R605" s="254"/>
      <c r="S605" s="254"/>
      <c r="T605" s="25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56" t="s">
        <v>168</v>
      </c>
      <c r="AU605" s="256" t="s">
        <v>86</v>
      </c>
      <c r="AV605" s="13" t="s">
        <v>84</v>
      </c>
      <c r="AW605" s="13" t="s">
        <v>32</v>
      </c>
      <c r="AX605" s="13" t="s">
        <v>77</v>
      </c>
      <c r="AY605" s="256" t="s">
        <v>157</v>
      </c>
    </row>
    <row r="606" s="14" customFormat="1">
      <c r="A606" s="14"/>
      <c r="B606" s="257"/>
      <c r="C606" s="258"/>
      <c r="D606" s="242" t="s">
        <v>168</v>
      </c>
      <c r="E606" s="259" t="s">
        <v>1</v>
      </c>
      <c r="F606" s="260" t="s">
        <v>643</v>
      </c>
      <c r="G606" s="258"/>
      <c r="H606" s="261">
        <v>2.8799999999999999</v>
      </c>
      <c r="I606" s="262"/>
      <c r="J606" s="258"/>
      <c r="K606" s="258"/>
      <c r="L606" s="263"/>
      <c r="M606" s="264"/>
      <c r="N606" s="265"/>
      <c r="O606" s="265"/>
      <c r="P606" s="265"/>
      <c r="Q606" s="265"/>
      <c r="R606" s="265"/>
      <c r="S606" s="265"/>
      <c r="T606" s="26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7" t="s">
        <v>168</v>
      </c>
      <c r="AU606" s="267" t="s">
        <v>86</v>
      </c>
      <c r="AV606" s="14" t="s">
        <v>86</v>
      </c>
      <c r="AW606" s="14" t="s">
        <v>32</v>
      </c>
      <c r="AX606" s="14" t="s">
        <v>77</v>
      </c>
      <c r="AY606" s="267" t="s">
        <v>157</v>
      </c>
    </row>
    <row r="607" s="13" customFormat="1">
      <c r="A607" s="13"/>
      <c r="B607" s="247"/>
      <c r="C607" s="248"/>
      <c r="D607" s="242" t="s">
        <v>168</v>
      </c>
      <c r="E607" s="249" t="s">
        <v>1</v>
      </c>
      <c r="F607" s="250" t="s">
        <v>414</v>
      </c>
      <c r="G607" s="248"/>
      <c r="H607" s="249" t="s">
        <v>1</v>
      </c>
      <c r="I607" s="251"/>
      <c r="J607" s="248"/>
      <c r="K607" s="248"/>
      <c r="L607" s="252"/>
      <c r="M607" s="253"/>
      <c r="N607" s="254"/>
      <c r="O607" s="254"/>
      <c r="P607" s="254"/>
      <c r="Q607" s="254"/>
      <c r="R607" s="254"/>
      <c r="S607" s="254"/>
      <c r="T607" s="25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6" t="s">
        <v>168</v>
      </c>
      <c r="AU607" s="256" t="s">
        <v>86</v>
      </c>
      <c r="AV607" s="13" t="s">
        <v>84</v>
      </c>
      <c r="AW607" s="13" t="s">
        <v>32</v>
      </c>
      <c r="AX607" s="13" t="s">
        <v>77</v>
      </c>
      <c r="AY607" s="256" t="s">
        <v>157</v>
      </c>
    </row>
    <row r="608" s="14" customFormat="1">
      <c r="A608" s="14"/>
      <c r="B608" s="257"/>
      <c r="C608" s="258"/>
      <c r="D608" s="242" t="s">
        <v>168</v>
      </c>
      <c r="E608" s="259" t="s">
        <v>1</v>
      </c>
      <c r="F608" s="260" t="s">
        <v>415</v>
      </c>
      <c r="G608" s="258"/>
      <c r="H608" s="261">
        <v>6.8600000000000003</v>
      </c>
      <c r="I608" s="262"/>
      <c r="J608" s="258"/>
      <c r="K608" s="258"/>
      <c r="L608" s="263"/>
      <c r="M608" s="264"/>
      <c r="N608" s="265"/>
      <c r="O608" s="265"/>
      <c r="P608" s="265"/>
      <c r="Q608" s="265"/>
      <c r="R608" s="265"/>
      <c r="S608" s="265"/>
      <c r="T608" s="266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7" t="s">
        <v>168</v>
      </c>
      <c r="AU608" s="267" t="s">
        <v>86</v>
      </c>
      <c r="AV608" s="14" t="s">
        <v>86</v>
      </c>
      <c r="AW608" s="14" t="s">
        <v>32</v>
      </c>
      <c r="AX608" s="14" t="s">
        <v>77</v>
      </c>
      <c r="AY608" s="267" t="s">
        <v>157</v>
      </c>
    </row>
    <row r="609" s="13" customFormat="1">
      <c r="A609" s="13"/>
      <c r="B609" s="247"/>
      <c r="C609" s="248"/>
      <c r="D609" s="242" t="s">
        <v>168</v>
      </c>
      <c r="E609" s="249" t="s">
        <v>1</v>
      </c>
      <c r="F609" s="250" t="s">
        <v>450</v>
      </c>
      <c r="G609" s="248"/>
      <c r="H609" s="249" t="s">
        <v>1</v>
      </c>
      <c r="I609" s="251"/>
      <c r="J609" s="248"/>
      <c r="K609" s="248"/>
      <c r="L609" s="252"/>
      <c r="M609" s="253"/>
      <c r="N609" s="254"/>
      <c r="O609" s="254"/>
      <c r="P609" s="254"/>
      <c r="Q609" s="254"/>
      <c r="R609" s="254"/>
      <c r="S609" s="254"/>
      <c r="T609" s="25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56" t="s">
        <v>168</v>
      </c>
      <c r="AU609" s="256" t="s">
        <v>86</v>
      </c>
      <c r="AV609" s="13" t="s">
        <v>84</v>
      </c>
      <c r="AW609" s="13" t="s">
        <v>32</v>
      </c>
      <c r="AX609" s="13" t="s">
        <v>77</v>
      </c>
      <c r="AY609" s="256" t="s">
        <v>157</v>
      </c>
    </row>
    <row r="610" s="14" customFormat="1">
      <c r="A610" s="14"/>
      <c r="B610" s="257"/>
      <c r="C610" s="258"/>
      <c r="D610" s="242" t="s">
        <v>168</v>
      </c>
      <c r="E610" s="259" t="s">
        <v>1</v>
      </c>
      <c r="F610" s="260" t="s">
        <v>644</v>
      </c>
      <c r="G610" s="258"/>
      <c r="H610" s="261">
        <v>1.8200000000000001</v>
      </c>
      <c r="I610" s="262"/>
      <c r="J610" s="258"/>
      <c r="K610" s="258"/>
      <c r="L610" s="263"/>
      <c r="M610" s="264"/>
      <c r="N610" s="265"/>
      <c r="O610" s="265"/>
      <c r="P610" s="265"/>
      <c r="Q610" s="265"/>
      <c r="R610" s="265"/>
      <c r="S610" s="265"/>
      <c r="T610" s="26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7" t="s">
        <v>168</v>
      </c>
      <c r="AU610" s="267" t="s">
        <v>86</v>
      </c>
      <c r="AV610" s="14" t="s">
        <v>86</v>
      </c>
      <c r="AW610" s="14" t="s">
        <v>32</v>
      </c>
      <c r="AX610" s="14" t="s">
        <v>77</v>
      </c>
      <c r="AY610" s="267" t="s">
        <v>157</v>
      </c>
    </row>
    <row r="611" s="13" customFormat="1">
      <c r="A611" s="13"/>
      <c r="B611" s="247"/>
      <c r="C611" s="248"/>
      <c r="D611" s="242" t="s">
        <v>168</v>
      </c>
      <c r="E611" s="249" t="s">
        <v>1</v>
      </c>
      <c r="F611" s="250" t="s">
        <v>452</v>
      </c>
      <c r="G611" s="248"/>
      <c r="H611" s="249" t="s">
        <v>1</v>
      </c>
      <c r="I611" s="251"/>
      <c r="J611" s="248"/>
      <c r="K611" s="248"/>
      <c r="L611" s="252"/>
      <c r="M611" s="253"/>
      <c r="N611" s="254"/>
      <c r="O611" s="254"/>
      <c r="P611" s="254"/>
      <c r="Q611" s="254"/>
      <c r="R611" s="254"/>
      <c r="S611" s="254"/>
      <c r="T611" s="25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6" t="s">
        <v>168</v>
      </c>
      <c r="AU611" s="256" t="s">
        <v>86</v>
      </c>
      <c r="AV611" s="13" t="s">
        <v>84</v>
      </c>
      <c r="AW611" s="13" t="s">
        <v>32</v>
      </c>
      <c r="AX611" s="13" t="s">
        <v>77</v>
      </c>
      <c r="AY611" s="256" t="s">
        <v>157</v>
      </c>
    </row>
    <row r="612" s="14" customFormat="1">
      <c r="A612" s="14"/>
      <c r="B612" s="257"/>
      <c r="C612" s="258"/>
      <c r="D612" s="242" t="s">
        <v>168</v>
      </c>
      <c r="E612" s="259" t="s">
        <v>1</v>
      </c>
      <c r="F612" s="260" t="s">
        <v>645</v>
      </c>
      <c r="G612" s="258"/>
      <c r="H612" s="261">
        <v>103.72</v>
      </c>
      <c r="I612" s="262"/>
      <c r="J612" s="258"/>
      <c r="K612" s="258"/>
      <c r="L612" s="263"/>
      <c r="M612" s="264"/>
      <c r="N612" s="265"/>
      <c r="O612" s="265"/>
      <c r="P612" s="265"/>
      <c r="Q612" s="265"/>
      <c r="R612" s="265"/>
      <c r="S612" s="265"/>
      <c r="T612" s="26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7" t="s">
        <v>168</v>
      </c>
      <c r="AU612" s="267" t="s">
        <v>86</v>
      </c>
      <c r="AV612" s="14" t="s">
        <v>86</v>
      </c>
      <c r="AW612" s="14" t="s">
        <v>32</v>
      </c>
      <c r="AX612" s="14" t="s">
        <v>77</v>
      </c>
      <c r="AY612" s="267" t="s">
        <v>157</v>
      </c>
    </row>
    <row r="613" s="13" customFormat="1">
      <c r="A613" s="13"/>
      <c r="B613" s="247"/>
      <c r="C613" s="248"/>
      <c r="D613" s="242" t="s">
        <v>168</v>
      </c>
      <c r="E613" s="249" t="s">
        <v>1</v>
      </c>
      <c r="F613" s="250" t="s">
        <v>419</v>
      </c>
      <c r="G613" s="248"/>
      <c r="H613" s="249" t="s">
        <v>1</v>
      </c>
      <c r="I613" s="251"/>
      <c r="J613" s="248"/>
      <c r="K613" s="248"/>
      <c r="L613" s="252"/>
      <c r="M613" s="253"/>
      <c r="N613" s="254"/>
      <c r="O613" s="254"/>
      <c r="P613" s="254"/>
      <c r="Q613" s="254"/>
      <c r="R613" s="254"/>
      <c r="S613" s="254"/>
      <c r="T613" s="25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56" t="s">
        <v>168</v>
      </c>
      <c r="AU613" s="256" t="s">
        <v>86</v>
      </c>
      <c r="AV613" s="13" t="s">
        <v>84</v>
      </c>
      <c r="AW613" s="13" t="s">
        <v>32</v>
      </c>
      <c r="AX613" s="13" t="s">
        <v>77</v>
      </c>
      <c r="AY613" s="256" t="s">
        <v>157</v>
      </c>
    </row>
    <row r="614" s="14" customFormat="1">
      <c r="A614" s="14"/>
      <c r="B614" s="257"/>
      <c r="C614" s="258"/>
      <c r="D614" s="242" t="s">
        <v>168</v>
      </c>
      <c r="E614" s="259" t="s">
        <v>1</v>
      </c>
      <c r="F614" s="260" t="s">
        <v>415</v>
      </c>
      <c r="G614" s="258"/>
      <c r="H614" s="261">
        <v>6.8600000000000003</v>
      </c>
      <c r="I614" s="262"/>
      <c r="J614" s="258"/>
      <c r="K614" s="258"/>
      <c r="L614" s="263"/>
      <c r="M614" s="264"/>
      <c r="N614" s="265"/>
      <c r="O614" s="265"/>
      <c r="P614" s="265"/>
      <c r="Q614" s="265"/>
      <c r="R614" s="265"/>
      <c r="S614" s="265"/>
      <c r="T614" s="26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7" t="s">
        <v>168</v>
      </c>
      <c r="AU614" s="267" t="s">
        <v>86</v>
      </c>
      <c r="AV614" s="14" t="s">
        <v>86</v>
      </c>
      <c r="AW614" s="14" t="s">
        <v>32</v>
      </c>
      <c r="AX614" s="14" t="s">
        <v>77</v>
      </c>
      <c r="AY614" s="267" t="s">
        <v>157</v>
      </c>
    </row>
    <row r="615" s="13" customFormat="1">
      <c r="A615" s="13"/>
      <c r="B615" s="247"/>
      <c r="C615" s="248"/>
      <c r="D615" s="242" t="s">
        <v>168</v>
      </c>
      <c r="E615" s="249" t="s">
        <v>1</v>
      </c>
      <c r="F615" s="250" t="s">
        <v>457</v>
      </c>
      <c r="G615" s="248"/>
      <c r="H615" s="249" t="s">
        <v>1</v>
      </c>
      <c r="I615" s="251"/>
      <c r="J615" s="248"/>
      <c r="K615" s="248"/>
      <c r="L615" s="252"/>
      <c r="M615" s="253"/>
      <c r="N615" s="254"/>
      <c r="O615" s="254"/>
      <c r="P615" s="254"/>
      <c r="Q615" s="254"/>
      <c r="R615" s="254"/>
      <c r="S615" s="254"/>
      <c r="T615" s="25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56" t="s">
        <v>168</v>
      </c>
      <c r="AU615" s="256" t="s">
        <v>86</v>
      </c>
      <c r="AV615" s="13" t="s">
        <v>84</v>
      </c>
      <c r="AW615" s="13" t="s">
        <v>32</v>
      </c>
      <c r="AX615" s="13" t="s">
        <v>77</v>
      </c>
      <c r="AY615" s="256" t="s">
        <v>157</v>
      </c>
    </row>
    <row r="616" s="14" customFormat="1">
      <c r="A616" s="14"/>
      <c r="B616" s="257"/>
      <c r="C616" s="258"/>
      <c r="D616" s="242" t="s">
        <v>168</v>
      </c>
      <c r="E616" s="259" t="s">
        <v>1</v>
      </c>
      <c r="F616" s="260" t="s">
        <v>642</v>
      </c>
      <c r="G616" s="258"/>
      <c r="H616" s="261">
        <v>3.5499999999999998</v>
      </c>
      <c r="I616" s="262"/>
      <c r="J616" s="258"/>
      <c r="K616" s="258"/>
      <c r="L616" s="263"/>
      <c r="M616" s="264"/>
      <c r="N616" s="265"/>
      <c r="O616" s="265"/>
      <c r="P616" s="265"/>
      <c r="Q616" s="265"/>
      <c r="R616" s="265"/>
      <c r="S616" s="265"/>
      <c r="T616" s="26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7" t="s">
        <v>168</v>
      </c>
      <c r="AU616" s="267" t="s">
        <v>86</v>
      </c>
      <c r="AV616" s="14" t="s">
        <v>86</v>
      </c>
      <c r="AW616" s="14" t="s">
        <v>32</v>
      </c>
      <c r="AX616" s="14" t="s">
        <v>77</v>
      </c>
      <c r="AY616" s="267" t="s">
        <v>157</v>
      </c>
    </row>
    <row r="617" s="13" customFormat="1">
      <c r="A617" s="13"/>
      <c r="B617" s="247"/>
      <c r="C617" s="248"/>
      <c r="D617" s="242" t="s">
        <v>168</v>
      </c>
      <c r="E617" s="249" t="s">
        <v>1</v>
      </c>
      <c r="F617" s="250" t="s">
        <v>420</v>
      </c>
      <c r="G617" s="248"/>
      <c r="H617" s="249" t="s">
        <v>1</v>
      </c>
      <c r="I617" s="251"/>
      <c r="J617" s="248"/>
      <c r="K617" s="248"/>
      <c r="L617" s="252"/>
      <c r="M617" s="253"/>
      <c r="N617" s="254"/>
      <c r="O617" s="254"/>
      <c r="P617" s="254"/>
      <c r="Q617" s="254"/>
      <c r="R617" s="254"/>
      <c r="S617" s="254"/>
      <c r="T617" s="25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56" t="s">
        <v>168</v>
      </c>
      <c r="AU617" s="256" t="s">
        <v>86</v>
      </c>
      <c r="AV617" s="13" t="s">
        <v>84</v>
      </c>
      <c r="AW617" s="13" t="s">
        <v>32</v>
      </c>
      <c r="AX617" s="13" t="s">
        <v>77</v>
      </c>
      <c r="AY617" s="256" t="s">
        <v>157</v>
      </c>
    </row>
    <row r="618" s="14" customFormat="1">
      <c r="A618" s="14"/>
      <c r="B618" s="257"/>
      <c r="C618" s="258"/>
      <c r="D618" s="242" t="s">
        <v>168</v>
      </c>
      <c r="E618" s="259" t="s">
        <v>1</v>
      </c>
      <c r="F618" s="260" t="s">
        <v>413</v>
      </c>
      <c r="G618" s="258"/>
      <c r="H618" s="261">
        <v>0.63</v>
      </c>
      <c r="I618" s="262"/>
      <c r="J618" s="258"/>
      <c r="K618" s="258"/>
      <c r="L618" s="263"/>
      <c r="M618" s="264"/>
      <c r="N618" s="265"/>
      <c r="O618" s="265"/>
      <c r="P618" s="265"/>
      <c r="Q618" s="265"/>
      <c r="R618" s="265"/>
      <c r="S618" s="265"/>
      <c r="T618" s="26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7" t="s">
        <v>168</v>
      </c>
      <c r="AU618" s="267" t="s">
        <v>86</v>
      </c>
      <c r="AV618" s="14" t="s">
        <v>86</v>
      </c>
      <c r="AW618" s="14" t="s">
        <v>32</v>
      </c>
      <c r="AX618" s="14" t="s">
        <v>77</v>
      </c>
      <c r="AY618" s="267" t="s">
        <v>157</v>
      </c>
    </row>
    <row r="619" s="13" customFormat="1">
      <c r="A619" s="13"/>
      <c r="B619" s="247"/>
      <c r="C619" s="248"/>
      <c r="D619" s="242" t="s">
        <v>168</v>
      </c>
      <c r="E619" s="249" t="s">
        <v>1</v>
      </c>
      <c r="F619" s="250" t="s">
        <v>458</v>
      </c>
      <c r="G619" s="248"/>
      <c r="H619" s="249" t="s">
        <v>1</v>
      </c>
      <c r="I619" s="251"/>
      <c r="J619" s="248"/>
      <c r="K619" s="248"/>
      <c r="L619" s="252"/>
      <c r="M619" s="253"/>
      <c r="N619" s="254"/>
      <c r="O619" s="254"/>
      <c r="P619" s="254"/>
      <c r="Q619" s="254"/>
      <c r="R619" s="254"/>
      <c r="S619" s="254"/>
      <c r="T619" s="25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56" t="s">
        <v>168</v>
      </c>
      <c r="AU619" s="256" t="s">
        <v>86</v>
      </c>
      <c r="AV619" s="13" t="s">
        <v>84</v>
      </c>
      <c r="AW619" s="13" t="s">
        <v>32</v>
      </c>
      <c r="AX619" s="13" t="s">
        <v>77</v>
      </c>
      <c r="AY619" s="256" t="s">
        <v>157</v>
      </c>
    </row>
    <row r="620" s="14" customFormat="1">
      <c r="A620" s="14"/>
      <c r="B620" s="257"/>
      <c r="C620" s="258"/>
      <c r="D620" s="242" t="s">
        <v>168</v>
      </c>
      <c r="E620" s="259" t="s">
        <v>1</v>
      </c>
      <c r="F620" s="260" t="s">
        <v>643</v>
      </c>
      <c r="G620" s="258"/>
      <c r="H620" s="261">
        <v>2.8799999999999999</v>
      </c>
      <c r="I620" s="262"/>
      <c r="J620" s="258"/>
      <c r="K620" s="258"/>
      <c r="L620" s="263"/>
      <c r="M620" s="264"/>
      <c r="N620" s="265"/>
      <c r="O620" s="265"/>
      <c r="P620" s="265"/>
      <c r="Q620" s="265"/>
      <c r="R620" s="265"/>
      <c r="S620" s="265"/>
      <c r="T620" s="266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7" t="s">
        <v>168</v>
      </c>
      <c r="AU620" s="267" t="s">
        <v>86</v>
      </c>
      <c r="AV620" s="14" t="s">
        <v>86</v>
      </c>
      <c r="AW620" s="14" t="s">
        <v>32</v>
      </c>
      <c r="AX620" s="14" t="s">
        <v>77</v>
      </c>
      <c r="AY620" s="267" t="s">
        <v>157</v>
      </c>
    </row>
    <row r="621" s="13" customFormat="1">
      <c r="A621" s="13"/>
      <c r="B621" s="247"/>
      <c r="C621" s="248"/>
      <c r="D621" s="242" t="s">
        <v>168</v>
      </c>
      <c r="E621" s="249" t="s">
        <v>1</v>
      </c>
      <c r="F621" s="250" t="s">
        <v>459</v>
      </c>
      <c r="G621" s="248"/>
      <c r="H621" s="249" t="s">
        <v>1</v>
      </c>
      <c r="I621" s="251"/>
      <c r="J621" s="248"/>
      <c r="K621" s="248"/>
      <c r="L621" s="252"/>
      <c r="M621" s="253"/>
      <c r="N621" s="254"/>
      <c r="O621" s="254"/>
      <c r="P621" s="254"/>
      <c r="Q621" s="254"/>
      <c r="R621" s="254"/>
      <c r="S621" s="254"/>
      <c r="T621" s="255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6" t="s">
        <v>168</v>
      </c>
      <c r="AU621" s="256" t="s">
        <v>86</v>
      </c>
      <c r="AV621" s="13" t="s">
        <v>84</v>
      </c>
      <c r="AW621" s="13" t="s">
        <v>32</v>
      </c>
      <c r="AX621" s="13" t="s">
        <v>77</v>
      </c>
      <c r="AY621" s="256" t="s">
        <v>157</v>
      </c>
    </row>
    <row r="622" s="14" customFormat="1">
      <c r="A622" s="14"/>
      <c r="B622" s="257"/>
      <c r="C622" s="258"/>
      <c r="D622" s="242" t="s">
        <v>168</v>
      </c>
      <c r="E622" s="259" t="s">
        <v>1</v>
      </c>
      <c r="F622" s="260" t="s">
        <v>641</v>
      </c>
      <c r="G622" s="258"/>
      <c r="H622" s="261">
        <v>7.9000000000000004</v>
      </c>
      <c r="I622" s="262"/>
      <c r="J622" s="258"/>
      <c r="K622" s="258"/>
      <c r="L622" s="263"/>
      <c r="M622" s="264"/>
      <c r="N622" s="265"/>
      <c r="O622" s="265"/>
      <c r="P622" s="265"/>
      <c r="Q622" s="265"/>
      <c r="R622" s="265"/>
      <c r="S622" s="265"/>
      <c r="T622" s="266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7" t="s">
        <v>168</v>
      </c>
      <c r="AU622" s="267" t="s">
        <v>86</v>
      </c>
      <c r="AV622" s="14" t="s">
        <v>86</v>
      </c>
      <c r="AW622" s="14" t="s">
        <v>32</v>
      </c>
      <c r="AX622" s="14" t="s">
        <v>77</v>
      </c>
      <c r="AY622" s="267" t="s">
        <v>157</v>
      </c>
    </row>
    <row r="623" s="13" customFormat="1">
      <c r="A623" s="13"/>
      <c r="B623" s="247"/>
      <c r="C623" s="248"/>
      <c r="D623" s="242" t="s">
        <v>168</v>
      </c>
      <c r="E623" s="249" t="s">
        <v>1</v>
      </c>
      <c r="F623" s="250" t="s">
        <v>460</v>
      </c>
      <c r="G623" s="248"/>
      <c r="H623" s="249" t="s">
        <v>1</v>
      </c>
      <c r="I623" s="251"/>
      <c r="J623" s="248"/>
      <c r="K623" s="248"/>
      <c r="L623" s="252"/>
      <c r="M623" s="253"/>
      <c r="N623" s="254"/>
      <c r="O623" s="254"/>
      <c r="P623" s="254"/>
      <c r="Q623" s="254"/>
      <c r="R623" s="254"/>
      <c r="S623" s="254"/>
      <c r="T623" s="255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6" t="s">
        <v>168</v>
      </c>
      <c r="AU623" s="256" t="s">
        <v>86</v>
      </c>
      <c r="AV623" s="13" t="s">
        <v>84</v>
      </c>
      <c r="AW623" s="13" t="s">
        <v>32</v>
      </c>
      <c r="AX623" s="13" t="s">
        <v>77</v>
      </c>
      <c r="AY623" s="256" t="s">
        <v>157</v>
      </c>
    </row>
    <row r="624" s="14" customFormat="1">
      <c r="A624" s="14"/>
      <c r="B624" s="257"/>
      <c r="C624" s="258"/>
      <c r="D624" s="242" t="s">
        <v>168</v>
      </c>
      <c r="E624" s="259" t="s">
        <v>1</v>
      </c>
      <c r="F624" s="260" t="s">
        <v>640</v>
      </c>
      <c r="G624" s="258"/>
      <c r="H624" s="261">
        <v>8.9000000000000004</v>
      </c>
      <c r="I624" s="262"/>
      <c r="J624" s="258"/>
      <c r="K624" s="258"/>
      <c r="L624" s="263"/>
      <c r="M624" s="264"/>
      <c r="N624" s="265"/>
      <c r="O624" s="265"/>
      <c r="P624" s="265"/>
      <c r="Q624" s="265"/>
      <c r="R624" s="265"/>
      <c r="S624" s="265"/>
      <c r="T624" s="26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7" t="s">
        <v>168</v>
      </c>
      <c r="AU624" s="267" t="s">
        <v>86</v>
      </c>
      <c r="AV624" s="14" t="s">
        <v>86</v>
      </c>
      <c r="AW624" s="14" t="s">
        <v>32</v>
      </c>
      <c r="AX624" s="14" t="s">
        <v>77</v>
      </c>
      <c r="AY624" s="267" t="s">
        <v>157</v>
      </c>
    </row>
    <row r="625" s="13" customFormat="1">
      <c r="A625" s="13"/>
      <c r="B625" s="247"/>
      <c r="C625" s="248"/>
      <c r="D625" s="242" t="s">
        <v>168</v>
      </c>
      <c r="E625" s="249" t="s">
        <v>1</v>
      </c>
      <c r="F625" s="250" t="s">
        <v>461</v>
      </c>
      <c r="G625" s="248"/>
      <c r="H625" s="249" t="s">
        <v>1</v>
      </c>
      <c r="I625" s="251"/>
      <c r="J625" s="248"/>
      <c r="K625" s="248"/>
      <c r="L625" s="252"/>
      <c r="M625" s="253"/>
      <c r="N625" s="254"/>
      <c r="O625" s="254"/>
      <c r="P625" s="254"/>
      <c r="Q625" s="254"/>
      <c r="R625" s="254"/>
      <c r="S625" s="254"/>
      <c r="T625" s="255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6" t="s">
        <v>168</v>
      </c>
      <c r="AU625" s="256" t="s">
        <v>86</v>
      </c>
      <c r="AV625" s="13" t="s">
        <v>84</v>
      </c>
      <c r="AW625" s="13" t="s">
        <v>32</v>
      </c>
      <c r="AX625" s="13" t="s">
        <v>77</v>
      </c>
      <c r="AY625" s="256" t="s">
        <v>157</v>
      </c>
    </row>
    <row r="626" s="14" customFormat="1">
      <c r="A626" s="14"/>
      <c r="B626" s="257"/>
      <c r="C626" s="258"/>
      <c r="D626" s="242" t="s">
        <v>168</v>
      </c>
      <c r="E626" s="259" t="s">
        <v>1</v>
      </c>
      <c r="F626" s="260" t="s">
        <v>639</v>
      </c>
      <c r="G626" s="258"/>
      <c r="H626" s="261">
        <v>8.3599999999999994</v>
      </c>
      <c r="I626" s="262"/>
      <c r="J626" s="258"/>
      <c r="K626" s="258"/>
      <c r="L626" s="263"/>
      <c r="M626" s="264"/>
      <c r="N626" s="265"/>
      <c r="O626" s="265"/>
      <c r="P626" s="265"/>
      <c r="Q626" s="265"/>
      <c r="R626" s="265"/>
      <c r="S626" s="265"/>
      <c r="T626" s="26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7" t="s">
        <v>168</v>
      </c>
      <c r="AU626" s="267" t="s">
        <v>86</v>
      </c>
      <c r="AV626" s="14" t="s">
        <v>86</v>
      </c>
      <c r="AW626" s="14" t="s">
        <v>32</v>
      </c>
      <c r="AX626" s="14" t="s">
        <v>77</v>
      </c>
      <c r="AY626" s="267" t="s">
        <v>157</v>
      </c>
    </row>
    <row r="627" s="13" customFormat="1">
      <c r="A627" s="13"/>
      <c r="B627" s="247"/>
      <c r="C627" s="248"/>
      <c r="D627" s="242" t="s">
        <v>168</v>
      </c>
      <c r="E627" s="249" t="s">
        <v>1</v>
      </c>
      <c r="F627" s="250" t="s">
        <v>462</v>
      </c>
      <c r="G627" s="248"/>
      <c r="H627" s="249" t="s">
        <v>1</v>
      </c>
      <c r="I627" s="251"/>
      <c r="J627" s="248"/>
      <c r="K627" s="248"/>
      <c r="L627" s="252"/>
      <c r="M627" s="253"/>
      <c r="N627" s="254"/>
      <c r="O627" s="254"/>
      <c r="P627" s="254"/>
      <c r="Q627" s="254"/>
      <c r="R627" s="254"/>
      <c r="S627" s="254"/>
      <c r="T627" s="25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6" t="s">
        <v>168</v>
      </c>
      <c r="AU627" s="256" t="s">
        <v>86</v>
      </c>
      <c r="AV627" s="13" t="s">
        <v>84</v>
      </c>
      <c r="AW627" s="13" t="s">
        <v>32</v>
      </c>
      <c r="AX627" s="13" t="s">
        <v>77</v>
      </c>
      <c r="AY627" s="256" t="s">
        <v>157</v>
      </c>
    </row>
    <row r="628" s="14" customFormat="1">
      <c r="A628" s="14"/>
      <c r="B628" s="257"/>
      <c r="C628" s="258"/>
      <c r="D628" s="242" t="s">
        <v>168</v>
      </c>
      <c r="E628" s="259" t="s">
        <v>1</v>
      </c>
      <c r="F628" s="260" t="s">
        <v>638</v>
      </c>
      <c r="G628" s="258"/>
      <c r="H628" s="261">
        <v>15</v>
      </c>
      <c r="I628" s="262"/>
      <c r="J628" s="258"/>
      <c r="K628" s="258"/>
      <c r="L628" s="263"/>
      <c r="M628" s="264"/>
      <c r="N628" s="265"/>
      <c r="O628" s="265"/>
      <c r="P628" s="265"/>
      <c r="Q628" s="265"/>
      <c r="R628" s="265"/>
      <c r="S628" s="265"/>
      <c r="T628" s="26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7" t="s">
        <v>168</v>
      </c>
      <c r="AU628" s="267" t="s">
        <v>86</v>
      </c>
      <c r="AV628" s="14" t="s">
        <v>86</v>
      </c>
      <c r="AW628" s="14" t="s">
        <v>32</v>
      </c>
      <c r="AX628" s="14" t="s">
        <v>77</v>
      </c>
      <c r="AY628" s="267" t="s">
        <v>157</v>
      </c>
    </row>
    <row r="629" s="13" customFormat="1">
      <c r="A629" s="13"/>
      <c r="B629" s="247"/>
      <c r="C629" s="248"/>
      <c r="D629" s="242" t="s">
        <v>168</v>
      </c>
      <c r="E629" s="249" t="s">
        <v>1</v>
      </c>
      <c r="F629" s="250" t="s">
        <v>187</v>
      </c>
      <c r="G629" s="248"/>
      <c r="H629" s="249" t="s">
        <v>1</v>
      </c>
      <c r="I629" s="251"/>
      <c r="J629" s="248"/>
      <c r="K629" s="248"/>
      <c r="L629" s="252"/>
      <c r="M629" s="253"/>
      <c r="N629" s="254"/>
      <c r="O629" s="254"/>
      <c r="P629" s="254"/>
      <c r="Q629" s="254"/>
      <c r="R629" s="254"/>
      <c r="S629" s="254"/>
      <c r="T629" s="255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6" t="s">
        <v>168</v>
      </c>
      <c r="AU629" s="256" t="s">
        <v>86</v>
      </c>
      <c r="AV629" s="13" t="s">
        <v>84</v>
      </c>
      <c r="AW629" s="13" t="s">
        <v>32</v>
      </c>
      <c r="AX629" s="13" t="s">
        <v>77</v>
      </c>
      <c r="AY629" s="256" t="s">
        <v>157</v>
      </c>
    </row>
    <row r="630" s="14" customFormat="1">
      <c r="A630" s="14"/>
      <c r="B630" s="257"/>
      <c r="C630" s="258"/>
      <c r="D630" s="242" t="s">
        <v>168</v>
      </c>
      <c r="E630" s="259" t="s">
        <v>1</v>
      </c>
      <c r="F630" s="260" t="s">
        <v>634</v>
      </c>
      <c r="G630" s="258"/>
      <c r="H630" s="261">
        <v>3.4300000000000002</v>
      </c>
      <c r="I630" s="262"/>
      <c r="J630" s="258"/>
      <c r="K630" s="258"/>
      <c r="L630" s="263"/>
      <c r="M630" s="264"/>
      <c r="N630" s="265"/>
      <c r="O630" s="265"/>
      <c r="P630" s="265"/>
      <c r="Q630" s="265"/>
      <c r="R630" s="265"/>
      <c r="S630" s="265"/>
      <c r="T630" s="26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7" t="s">
        <v>168</v>
      </c>
      <c r="AU630" s="267" t="s">
        <v>86</v>
      </c>
      <c r="AV630" s="14" t="s">
        <v>86</v>
      </c>
      <c r="AW630" s="14" t="s">
        <v>32</v>
      </c>
      <c r="AX630" s="14" t="s">
        <v>77</v>
      </c>
      <c r="AY630" s="267" t="s">
        <v>157</v>
      </c>
    </row>
    <row r="631" s="13" customFormat="1">
      <c r="A631" s="13"/>
      <c r="B631" s="247"/>
      <c r="C631" s="248"/>
      <c r="D631" s="242" t="s">
        <v>168</v>
      </c>
      <c r="E631" s="249" t="s">
        <v>1</v>
      </c>
      <c r="F631" s="250" t="s">
        <v>297</v>
      </c>
      <c r="G631" s="248"/>
      <c r="H631" s="249" t="s">
        <v>1</v>
      </c>
      <c r="I631" s="251"/>
      <c r="J631" s="248"/>
      <c r="K631" s="248"/>
      <c r="L631" s="252"/>
      <c r="M631" s="253"/>
      <c r="N631" s="254"/>
      <c r="O631" s="254"/>
      <c r="P631" s="254"/>
      <c r="Q631" s="254"/>
      <c r="R631" s="254"/>
      <c r="S631" s="254"/>
      <c r="T631" s="25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6" t="s">
        <v>168</v>
      </c>
      <c r="AU631" s="256" t="s">
        <v>86</v>
      </c>
      <c r="AV631" s="13" t="s">
        <v>84</v>
      </c>
      <c r="AW631" s="13" t="s">
        <v>32</v>
      </c>
      <c r="AX631" s="13" t="s">
        <v>77</v>
      </c>
      <c r="AY631" s="256" t="s">
        <v>157</v>
      </c>
    </row>
    <row r="632" s="14" customFormat="1">
      <c r="A632" s="14"/>
      <c r="B632" s="257"/>
      <c r="C632" s="258"/>
      <c r="D632" s="242" t="s">
        <v>168</v>
      </c>
      <c r="E632" s="259" t="s">
        <v>1</v>
      </c>
      <c r="F632" s="260" t="s">
        <v>635</v>
      </c>
      <c r="G632" s="258"/>
      <c r="H632" s="261">
        <v>3.3799999999999999</v>
      </c>
      <c r="I632" s="262"/>
      <c r="J632" s="258"/>
      <c r="K632" s="258"/>
      <c r="L632" s="263"/>
      <c r="M632" s="264"/>
      <c r="N632" s="265"/>
      <c r="O632" s="265"/>
      <c r="P632" s="265"/>
      <c r="Q632" s="265"/>
      <c r="R632" s="265"/>
      <c r="S632" s="265"/>
      <c r="T632" s="266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7" t="s">
        <v>168</v>
      </c>
      <c r="AU632" s="267" t="s">
        <v>86</v>
      </c>
      <c r="AV632" s="14" t="s">
        <v>86</v>
      </c>
      <c r="AW632" s="14" t="s">
        <v>32</v>
      </c>
      <c r="AX632" s="14" t="s">
        <v>77</v>
      </c>
      <c r="AY632" s="267" t="s">
        <v>157</v>
      </c>
    </row>
    <row r="633" s="13" customFormat="1">
      <c r="A633" s="13"/>
      <c r="B633" s="247"/>
      <c r="C633" s="248"/>
      <c r="D633" s="242" t="s">
        <v>168</v>
      </c>
      <c r="E633" s="249" t="s">
        <v>1</v>
      </c>
      <c r="F633" s="250" t="s">
        <v>299</v>
      </c>
      <c r="G633" s="248"/>
      <c r="H633" s="249" t="s">
        <v>1</v>
      </c>
      <c r="I633" s="251"/>
      <c r="J633" s="248"/>
      <c r="K633" s="248"/>
      <c r="L633" s="252"/>
      <c r="M633" s="253"/>
      <c r="N633" s="254"/>
      <c r="O633" s="254"/>
      <c r="P633" s="254"/>
      <c r="Q633" s="254"/>
      <c r="R633" s="254"/>
      <c r="S633" s="254"/>
      <c r="T633" s="25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6" t="s">
        <v>168</v>
      </c>
      <c r="AU633" s="256" t="s">
        <v>86</v>
      </c>
      <c r="AV633" s="13" t="s">
        <v>84</v>
      </c>
      <c r="AW633" s="13" t="s">
        <v>32</v>
      </c>
      <c r="AX633" s="13" t="s">
        <v>77</v>
      </c>
      <c r="AY633" s="256" t="s">
        <v>157</v>
      </c>
    </row>
    <row r="634" s="14" customFormat="1">
      <c r="A634" s="14"/>
      <c r="B634" s="257"/>
      <c r="C634" s="258"/>
      <c r="D634" s="242" t="s">
        <v>168</v>
      </c>
      <c r="E634" s="259" t="s">
        <v>1</v>
      </c>
      <c r="F634" s="260" t="s">
        <v>636</v>
      </c>
      <c r="G634" s="258"/>
      <c r="H634" s="261">
        <v>1.3400000000000001</v>
      </c>
      <c r="I634" s="262"/>
      <c r="J634" s="258"/>
      <c r="K634" s="258"/>
      <c r="L634" s="263"/>
      <c r="M634" s="264"/>
      <c r="N634" s="265"/>
      <c r="O634" s="265"/>
      <c r="P634" s="265"/>
      <c r="Q634" s="265"/>
      <c r="R634" s="265"/>
      <c r="S634" s="265"/>
      <c r="T634" s="26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7" t="s">
        <v>168</v>
      </c>
      <c r="AU634" s="267" t="s">
        <v>86</v>
      </c>
      <c r="AV634" s="14" t="s">
        <v>86</v>
      </c>
      <c r="AW634" s="14" t="s">
        <v>32</v>
      </c>
      <c r="AX634" s="14" t="s">
        <v>77</v>
      </c>
      <c r="AY634" s="267" t="s">
        <v>157</v>
      </c>
    </row>
    <row r="635" s="13" customFormat="1">
      <c r="A635" s="13"/>
      <c r="B635" s="247"/>
      <c r="C635" s="248"/>
      <c r="D635" s="242" t="s">
        <v>168</v>
      </c>
      <c r="E635" s="249" t="s">
        <v>1</v>
      </c>
      <c r="F635" s="250" t="s">
        <v>300</v>
      </c>
      <c r="G635" s="248"/>
      <c r="H635" s="249" t="s">
        <v>1</v>
      </c>
      <c r="I635" s="251"/>
      <c r="J635" s="248"/>
      <c r="K635" s="248"/>
      <c r="L635" s="252"/>
      <c r="M635" s="253"/>
      <c r="N635" s="254"/>
      <c r="O635" s="254"/>
      <c r="P635" s="254"/>
      <c r="Q635" s="254"/>
      <c r="R635" s="254"/>
      <c r="S635" s="254"/>
      <c r="T635" s="255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6" t="s">
        <v>168</v>
      </c>
      <c r="AU635" s="256" t="s">
        <v>86</v>
      </c>
      <c r="AV635" s="13" t="s">
        <v>84</v>
      </c>
      <c r="AW635" s="13" t="s">
        <v>32</v>
      </c>
      <c r="AX635" s="13" t="s">
        <v>77</v>
      </c>
      <c r="AY635" s="256" t="s">
        <v>157</v>
      </c>
    </row>
    <row r="636" s="14" customFormat="1">
      <c r="A636" s="14"/>
      <c r="B636" s="257"/>
      <c r="C636" s="258"/>
      <c r="D636" s="242" t="s">
        <v>168</v>
      </c>
      <c r="E636" s="259" t="s">
        <v>1</v>
      </c>
      <c r="F636" s="260" t="s">
        <v>637</v>
      </c>
      <c r="G636" s="258"/>
      <c r="H636" s="261">
        <v>4.9699999999999998</v>
      </c>
      <c r="I636" s="262"/>
      <c r="J636" s="258"/>
      <c r="K636" s="258"/>
      <c r="L636" s="263"/>
      <c r="M636" s="264"/>
      <c r="N636" s="265"/>
      <c r="O636" s="265"/>
      <c r="P636" s="265"/>
      <c r="Q636" s="265"/>
      <c r="R636" s="265"/>
      <c r="S636" s="265"/>
      <c r="T636" s="266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7" t="s">
        <v>168</v>
      </c>
      <c r="AU636" s="267" t="s">
        <v>86</v>
      </c>
      <c r="AV636" s="14" t="s">
        <v>86</v>
      </c>
      <c r="AW636" s="14" t="s">
        <v>32</v>
      </c>
      <c r="AX636" s="14" t="s">
        <v>77</v>
      </c>
      <c r="AY636" s="267" t="s">
        <v>157</v>
      </c>
    </row>
    <row r="637" s="13" customFormat="1">
      <c r="A637" s="13"/>
      <c r="B637" s="247"/>
      <c r="C637" s="248"/>
      <c r="D637" s="242" t="s">
        <v>168</v>
      </c>
      <c r="E637" s="249" t="s">
        <v>1</v>
      </c>
      <c r="F637" s="250" t="s">
        <v>463</v>
      </c>
      <c r="G637" s="248"/>
      <c r="H637" s="249" t="s">
        <v>1</v>
      </c>
      <c r="I637" s="251"/>
      <c r="J637" s="248"/>
      <c r="K637" s="248"/>
      <c r="L637" s="252"/>
      <c r="M637" s="253"/>
      <c r="N637" s="254"/>
      <c r="O637" s="254"/>
      <c r="P637" s="254"/>
      <c r="Q637" s="254"/>
      <c r="R637" s="254"/>
      <c r="S637" s="254"/>
      <c r="T637" s="255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6" t="s">
        <v>168</v>
      </c>
      <c r="AU637" s="256" t="s">
        <v>86</v>
      </c>
      <c r="AV637" s="13" t="s">
        <v>84</v>
      </c>
      <c r="AW637" s="13" t="s">
        <v>32</v>
      </c>
      <c r="AX637" s="13" t="s">
        <v>77</v>
      </c>
      <c r="AY637" s="256" t="s">
        <v>157</v>
      </c>
    </row>
    <row r="638" s="14" customFormat="1">
      <c r="A638" s="14"/>
      <c r="B638" s="257"/>
      <c r="C638" s="258"/>
      <c r="D638" s="242" t="s">
        <v>168</v>
      </c>
      <c r="E638" s="259" t="s">
        <v>1</v>
      </c>
      <c r="F638" s="260" t="s">
        <v>645</v>
      </c>
      <c r="G638" s="258"/>
      <c r="H638" s="261">
        <v>103.72</v>
      </c>
      <c r="I638" s="262"/>
      <c r="J638" s="258"/>
      <c r="K638" s="258"/>
      <c r="L638" s="263"/>
      <c r="M638" s="264"/>
      <c r="N638" s="265"/>
      <c r="O638" s="265"/>
      <c r="P638" s="265"/>
      <c r="Q638" s="265"/>
      <c r="R638" s="265"/>
      <c r="S638" s="265"/>
      <c r="T638" s="26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7" t="s">
        <v>168</v>
      </c>
      <c r="AU638" s="267" t="s">
        <v>86</v>
      </c>
      <c r="AV638" s="14" t="s">
        <v>86</v>
      </c>
      <c r="AW638" s="14" t="s">
        <v>32</v>
      </c>
      <c r="AX638" s="14" t="s">
        <v>77</v>
      </c>
      <c r="AY638" s="267" t="s">
        <v>157</v>
      </c>
    </row>
    <row r="639" s="13" customFormat="1">
      <c r="A639" s="13"/>
      <c r="B639" s="247"/>
      <c r="C639" s="248"/>
      <c r="D639" s="242" t="s">
        <v>168</v>
      </c>
      <c r="E639" s="249" t="s">
        <v>1</v>
      </c>
      <c r="F639" s="250" t="s">
        <v>188</v>
      </c>
      <c r="G639" s="248"/>
      <c r="H639" s="249" t="s">
        <v>1</v>
      </c>
      <c r="I639" s="251"/>
      <c r="J639" s="248"/>
      <c r="K639" s="248"/>
      <c r="L639" s="252"/>
      <c r="M639" s="253"/>
      <c r="N639" s="254"/>
      <c r="O639" s="254"/>
      <c r="P639" s="254"/>
      <c r="Q639" s="254"/>
      <c r="R639" s="254"/>
      <c r="S639" s="254"/>
      <c r="T639" s="25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56" t="s">
        <v>168</v>
      </c>
      <c r="AU639" s="256" t="s">
        <v>86</v>
      </c>
      <c r="AV639" s="13" t="s">
        <v>84</v>
      </c>
      <c r="AW639" s="13" t="s">
        <v>32</v>
      </c>
      <c r="AX639" s="13" t="s">
        <v>77</v>
      </c>
      <c r="AY639" s="256" t="s">
        <v>157</v>
      </c>
    </row>
    <row r="640" s="14" customFormat="1">
      <c r="A640" s="14"/>
      <c r="B640" s="257"/>
      <c r="C640" s="258"/>
      <c r="D640" s="242" t="s">
        <v>168</v>
      </c>
      <c r="E640" s="259" t="s">
        <v>1</v>
      </c>
      <c r="F640" s="260" t="s">
        <v>634</v>
      </c>
      <c r="G640" s="258"/>
      <c r="H640" s="261">
        <v>3.4300000000000002</v>
      </c>
      <c r="I640" s="262"/>
      <c r="J640" s="258"/>
      <c r="K640" s="258"/>
      <c r="L640" s="263"/>
      <c r="M640" s="264"/>
      <c r="N640" s="265"/>
      <c r="O640" s="265"/>
      <c r="P640" s="265"/>
      <c r="Q640" s="265"/>
      <c r="R640" s="265"/>
      <c r="S640" s="265"/>
      <c r="T640" s="26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7" t="s">
        <v>168</v>
      </c>
      <c r="AU640" s="267" t="s">
        <v>86</v>
      </c>
      <c r="AV640" s="14" t="s">
        <v>86</v>
      </c>
      <c r="AW640" s="14" t="s">
        <v>32</v>
      </c>
      <c r="AX640" s="14" t="s">
        <v>77</v>
      </c>
      <c r="AY640" s="267" t="s">
        <v>157</v>
      </c>
    </row>
    <row r="641" s="13" customFormat="1">
      <c r="A641" s="13"/>
      <c r="B641" s="247"/>
      <c r="C641" s="248"/>
      <c r="D641" s="242" t="s">
        <v>168</v>
      </c>
      <c r="E641" s="249" t="s">
        <v>1</v>
      </c>
      <c r="F641" s="250" t="s">
        <v>302</v>
      </c>
      <c r="G641" s="248"/>
      <c r="H641" s="249" t="s">
        <v>1</v>
      </c>
      <c r="I641" s="251"/>
      <c r="J641" s="248"/>
      <c r="K641" s="248"/>
      <c r="L641" s="252"/>
      <c r="M641" s="253"/>
      <c r="N641" s="254"/>
      <c r="O641" s="254"/>
      <c r="P641" s="254"/>
      <c r="Q641" s="254"/>
      <c r="R641" s="254"/>
      <c r="S641" s="254"/>
      <c r="T641" s="255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56" t="s">
        <v>168</v>
      </c>
      <c r="AU641" s="256" t="s">
        <v>86</v>
      </c>
      <c r="AV641" s="13" t="s">
        <v>84</v>
      </c>
      <c r="AW641" s="13" t="s">
        <v>32</v>
      </c>
      <c r="AX641" s="13" t="s">
        <v>77</v>
      </c>
      <c r="AY641" s="256" t="s">
        <v>157</v>
      </c>
    </row>
    <row r="642" s="14" customFormat="1">
      <c r="A642" s="14"/>
      <c r="B642" s="257"/>
      <c r="C642" s="258"/>
      <c r="D642" s="242" t="s">
        <v>168</v>
      </c>
      <c r="E642" s="259" t="s">
        <v>1</v>
      </c>
      <c r="F642" s="260" t="s">
        <v>635</v>
      </c>
      <c r="G642" s="258"/>
      <c r="H642" s="261">
        <v>3.3799999999999999</v>
      </c>
      <c r="I642" s="262"/>
      <c r="J642" s="258"/>
      <c r="K642" s="258"/>
      <c r="L642" s="263"/>
      <c r="M642" s="264"/>
      <c r="N642" s="265"/>
      <c r="O642" s="265"/>
      <c r="P642" s="265"/>
      <c r="Q642" s="265"/>
      <c r="R642" s="265"/>
      <c r="S642" s="265"/>
      <c r="T642" s="26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7" t="s">
        <v>168</v>
      </c>
      <c r="AU642" s="267" t="s">
        <v>86</v>
      </c>
      <c r="AV642" s="14" t="s">
        <v>86</v>
      </c>
      <c r="AW642" s="14" t="s">
        <v>32</v>
      </c>
      <c r="AX642" s="14" t="s">
        <v>77</v>
      </c>
      <c r="AY642" s="267" t="s">
        <v>157</v>
      </c>
    </row>
    <row r="643" s="13" customFormat="1">
      <c r="A643" s="13"/>
      <c r="B643" s="247"/>
      <c r="C643" s="248"/>
      <c r="D643" s="242" t="s">
        <v>168</v>
      </c>
      <c r="E643" s="249" t="s">
        <v>1</v>
      </c>
      <c r="F643" s="250" t="s">
        <v>304</v>
      </c>
      <c r="G643" s="248"/>
      <c r="H643" s="249" t="s">
        <v>1</v>
      </c>
      <c r="I643" s="251"/>
      <c r="J643" s="248"/>
      <c r="K643" s="248"/>
      <c r="L643" s="252"/>
      <c r="M643" s="253"/>
      <c r="N643" s="254"/>
      <c r="O643" s="254"/>
      <c r="P643" s="254"/>
      <c r="Q643" s="254"/>
      <c r="R643" s="254"/>
      <c r="S643" s="254"/>
      <c r="T643" s="25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6" t="s">
        <v>168</v>
      </c>
      <c r="AU643" s="256" t="s">
        <v>86</v>
      </c>
      <c r="AV643" s="13" t="s">
        <v>84</v>
      </c>
      <c r="AW643" s="13" t="s">
        <v>32</v>
      </c>
      <c r="AX643" s="13" t="s">
        <v>77</v>
      </c>
      <c r="AY643" s="256" t="s">
        <v>157</v>
      </c>
    </row>
    <row r="644" s="14" customFormat="1">
      <c r="A644" s="14"/>
      <c r="B644" s="257"/>
      <c r="C644" s="258"/>
      <c r="D644" s="242" t="s">
        <v>168</v>
      </c>
      <c r="E644" s="259" t="s">
        <v>1</v>
      </c>
      <c r="F644" s="260" t="s">
        <v>636</v>
      </c>
      <c r="G644" s="258"/>
      <c r="H644" s="261">
        <v>1.3400000000000001</v>
      </c>
      <c r="I644" s="262"/>
      <c r="J644" s="258"/>
      <c r="K644" s="258"/>
      <c r="L644" s="263"/>
      <c r="M644" s="264"/>
      <c r="N644" s="265"/>
      <c r="O644" s="265"/>
      <c r="P644" s="265"/>
      <c r="Q644" s="265"/>
      <c r="R644" s="265"/>
      <c r="S644" s="265"/>
      <c r="T644" s="26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7" t="s">
        <v>168</v>
      </c>
      <c r="AU644" s="267" t="s">
        <v>86</v>
      </c>
      <c r="AV644" s="14" t="s">
        <v>86</v>
      </c>
      <c r="AW644" s="14" t="s">
        <v>32</v>
      </c>
      <c r="AX644" s="14" t="s">
        <v>77</v>
      </c>
      <c r="AY644" s="267" t="s">
        <v>157</v>
      </c>
    </row>
    <row r="645" s="13" customFormat="1">
      <c r="A645" s="13"/>
      <c r="B645" s="247"/>
      <c r="C645" s="248"/>
      <c r="D645" s="242" t="s">
        <v>168</v>
      </c>
      <c r="E645" s="249" t="s">
        <v>1</v>
      </c>
      <c r="F645" s="250" t="s">
        <v>306</v>
      </c>
      <c r="G645" s="248"/>
      <c r="H645" s="249" t="s">
        <v>1</v>
      </c>
      <c r="I645" s="251"/>
      <c r="J645" s="248"/>
      <c r="K645" s="248"/>
      <c r="L645" s="252"/>
      <c r="M645" s="253"/>
      <c r="N645" s="254"/>
      <c r="O645" s="254"/>
      <c r="P645" s="254"/>
      <c r="Q645" s="254"/>
      <c r="R645" s="254"/>
      <c r="S645" s="254"/>
      <c r="T645" s="25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6" t="s">
        <v>168</v>
      </c>
      <c r="AU645" s="256" t="s">
        <v>86</v>
      </c>
      <c r="AV645" s="13" t="s">
        <v>84</v>
      </c>
      <c r="AW645" s="13" t="s">
        <v>32</v>
      </c>
      <c r="AX645" s="13" t="s">
        <v>77</v>
      </c>
      <c r="AY645" s="256" t="s">
        <v>157</v>
      </c>
    </row>
    <row r="646" s="14" customFormat="1">
      <c r="A646" s="14"/>
      <c r="B646" s="257"/>
      <c r="C646" s="258"/>
      <c r="D646" s="242" t="s">
        <v>168</v>
      </c>
      <c r="E646" s="259" t="s">
        <v>1</v>
      </c>
      <c r="F646" s="260" t="s">
        <v>637</v>
      </c>
      <c r="G646" s="258"/>
      <c r="H646" s="261">
        <v>4.9699999999999998</v>
      </c>
      <c r="I646" s="262"/>
      <c r="J646" s="258"/>
      <c r="K646" s="258"/>
      <c r="L646" s="263"/>
      <c r="M646" s="264"/>
      <c r="N646" s="265"/>
      <c r="O646" s="265"/>
      <c r="P646" s="265"/>
      <c r="Q646" s="265"/>
      <c r="R646" s="265"/>
      <c r="S646" s="265"/>
      <c r="T646" s="26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7" t="s">
        <v>168</v>
      </c>
      <c r="AU646" s="267" t="s">
        <v>86</v>
      </c>
      <c r="AV646" s="14" t="s">
        <v>86</v>
      </c>
      <c r="AW646" s="14" t="s">
        <v>32</v>
      </c>
      <c r="AX646" s="14" t="s">
        <v>77</v>
      </c>
      <c r="AY646" s="267" t="s">
        <v>157</v>
      </c>
    </row>
    <row r="647" s="13" customFormat="1">
      <c r="A647" s="13"/>
      <c r="B647" s="247"/>
      <c r="C647" s="248"/>
      <c r="D647" s="242" t="s">
        <v>168</v>
      </c>
      <c r="E647" s="249" t="s">
        <v>1</v>
      </c>
      <c r="F647" s="250" t="s">
        <v>468</v>
      </c>
      <c r="G647" s="248"/>
      <c r="H647" s="249" t="s">
        <v>1</v>
      </c>
      <c r="I647" s="251"/>
      <c r="J647" s="248"/>
      <c r="K647" s="248"/>
      <c r="L647" s="252"/>
      <c r="M647" s="253"/>
      <c r="N647" s="254"/>
      <c r="O647" s="254"/>
      <c r="P647" s="254"/>
      <c r="Q647" s="254"/>
      <c r="R647" s="254"/>
      <c r="S647" s="254"/>
      <c r="T647" s="25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56" t="s">
        <v>168</v>
      </c>
      <c r="AU647" s="256" t="s">
        <v>86</v>
      </c>
      <c r="AV647" s="13" t="s">
        <v>84</v>
      </c>
      <c r="AW647" s="13" t="s">
        <v>32</v>
      </c>
      <c r="AX647" s="13" t="s">
        <v>77</v>
      </c>
      <c r="AY647" s="256" t="s">
        <v>157</v>
      </c>
    </row>
    <row r="648" s="14" customFormat="1">
      <c r="A648" s="14"/>
      <c r="B648" s="257"/>
      <c r="C648" s="258"/>
      <c r="D648" s="242" t="s">
        <v>168</v>
      </c>
      <c r="E648" s="259" t="s">
        <v>1</v>
      </c>
      <c r="F648" s="260" t="s">
        <v>638</v>
      </c>
      <c r="G648" s="258"/>
      <c r="H648" s="261">
        <v>15</v>
      </c>
      <c r="I648" s="262"/>
      <c r="J648" s="258"/>
      <c r="K648" s="258"/>
      <c r="L648" s="263"/>
      <c r="M648" s="264"/>
      <c r="N648" s="265"/>
      <c r="O648" s="265"/>
      <c r="P648" s="265"/>
      <c r="Q648" s="265"/>
      <c r="R648" s="265"/>
      <c r="S648" s="265"/>
      <c r="T648" s="266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67" t="s">
        <v>168</v>
      </c>
      <c r="AU648" s="267" t="s">
        <v>86</v>
      </c>
      <c r="AV648" s="14" t="s">
        <v>86</v>
      </c>
      <c r="AW648" s="14" t="s">
        <v>32</v>
      </c>
      <c r="AX648" s="14" t="s">
        <v>77</v>
      </c>
      <c r="AY648" s="267" t="s">
        <v>157</v>
      </c>
    </row>
    <row r="649" s="13" customFormat="1">
      <c r="A649" s="13"/>
      <c r="B649" s="247"/>
      <c r="C649" s="248"/>
      <c r="D649" s="242" t="s">
        <v>168</v>
      </c>
      <c r="E649" s="249" t="s">
        <v>1</v>
      </c>
      <c r="F649" s="250" t="s">
        <v>469</v>
      </c>
      <c r="G649" s="248"/>
      <c r="H649" s="249" t="s">
        <v>1</v>
      </c>
      <c r="I649" s="251"/>
      <c r="J649" s="248"/>
      <c r="K649" s="248"/>
      <c r="L649" s="252"/>
      <c r="M649" s="253"/>
      <c r="N649" s="254"/>
      <c r="O649" s="254"/>
      <c r="P649" s="254"/>
      <c r="Q649" s="254"/>
      <c r="R649" s="254"/>
      <c r="S649" s="254"/>
      <c r="T649" s="25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6" t="s">
        <v>168</v>
      </c>
      <c r="AU649" s="256" t="s">
        <v>86</v>
      </c>
      <c r="AV649" s="13" t="s">
        <v>84</v>
      </c>
      <c r="AW649" s="13" t="s">
        <v>32</v>
      </c>
      <c r="AX649" s="13" t="s">
        <v>77</v>
      </c>
      <c r="AY649" s="256" t="s">
        <v>157</v>
      </c>
    </row>
    <row r="650" s="14" customFormat="1">
      <c r="A650" s="14"/>
      <c r="B650" s="257"/>
      <c r="C650" s="258"/>
      <c r="D650" s="242" t="s">
        <v>168</v>
      </c>
      <c r="E650" s="259" t="s">
        <v>1</v>
      </c>
      <c r="F650" s="260" t="s">
        <v>639</v>
      </c>
      <c r="G650" s="258"/>
      <c r="H650" s="261">
        <v>8.3599999999999994</v>
      </c>
      <c r="I650" s="262"/>
      <c r="J650" s="258"/>
      <c r="K650" s="258"/>
      <c r="L650" s="263"/>
      <c r="M650" s="264"/>
      <c r="N650" s="265"/>
      <c r="O650" s="265"/>
      <c r="P650" s="265"/>
      <c r="Q650" s="265"/>
      <c r="R650" s="265"/>
      <c r="S650" s="265"/>
      <c r="T650" s="26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7" t="s">
        <v>168</v>
      </c>
      <c r="AU650" s="267" t="s">
        <v>86</v>
      </c>
      <c r="AV650" s="14" t="s">
        <v>86</v>
      </c>
      <c r="AW650" s="14" t="s">
        <v>32</v>
      </c>
      <c r="AX650" s="14" t="s">
        <v>77</v>
      </c>
      <c r="AY650" s="267" t="s">
        <v>157</v>
      </c>
    </row>
    <row r="651" s="13" customFormat="1">
      <c r="A651" s="13"/>
      <c r="B651" s="247"/>
      <c r="C651" s="248"/>
      <c r="D651" s="242" t="s">
        <v>168</v>
      </c>
      <c r="E651" s="249" t="s">
        <v>1</v>
      </c>
      <c r="F651" s="250" t="s">
        <v>470</v>
      </c>
      <c r="G651" s="248"/>
      <c r="H651" s="249" t="s">
        <v>1</v>
      </c>
      <c r="I651" s="251"/>
      <c r="J651" s="248"/>
      <c r="K651" s="248"/>
      <c r="L651" s="252"/>
      <c r="M651" s="253"/>
      <c r="N651" s="254"/>
      <c r="O651" s="254"/>
      <c r="P651" s="254"/>
      <c r="Q651" s="254"/>
      <c r="R651" s="254"/>
      <c r="S651" s="254"/>
      <c r="T651" s="255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6" t="s">
        <v>168</v>
      </c>
      <c r="AU651" s="256" t="s">
        <v>86</v>
      </c>
      <c r="AV651" s="13" t="s">
        <v>84</v>
      </c>
      <c r="AW651" s="13" t="s">
        <v>32</v>
      </c>
      <c r="AX651" s="13" t="s">
        <v>77</v>
      </c>
      <c r="AY651" s="256" t="s">
        <v>157</v>
      </c>
    </row>
    <row r="652" s="14" customFormat="1">
      <c r="A652" s="14"/>
      <c r="B652" s="257"/>
      <c r="C652" s="258"/>
      <c r="D652" s="242" t="s">
        <v>168</v>
      </c>
      <c r="E652" s="259" t="s">
        <v>1</v>
      </c>
      <c r="F652" s="260" t="s">
        <v>640</v>
      </c>
      <c r="G652" s="258"/>
      <c r="H652" s="261">
        <v>8.9000000000000004</v>
      </c>
      <c r="I652" s="262"/>
      <c r="J652" s="258"/>
      <c r="K652" s="258"/>
      <c r="L652" s="263"/>
      <c r="M652" s="264"/>
      <c r="N652" s="265"/>
      <c r="O652" s="265"/>
      <c r="P652" s="265"/>
      <c r="Q652" s="265"/>
      <c r="R652" s="265"/>
      <c r="S652" s="265"/>
      <c r="T652" s="266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7" t="s">
        <v>168</v>
      </c>
      <c r="AU652" s="267" t="s">
        <v>86</v>
      </c>
      <c r="AV652" s="14" t="s">
        <v>86</v>
      </c>
      <c r="AW652" s="14" t="s">
        <v>32</v>
      </c>
      <c r="AX652" s="14" t="s">
        <v>77</v>
      </c>
      <c r="AY652" s="267" t="s">
        <v>157</v>
      </c>
    </row>
    <row r="653" s="13" customFormat="1">
      <c r="A653" s="13"/>
      <c r="B653" s="247"/>
      <c r="C653" s="248"/>
      <c r="D653" s="242" t="s">
        <v>168</v>
      </c>
      <c r="E653" s="249" t="s">
        <v>1</v>
      </c>
      <c r="F653" s="250" t="s">
        <v>471</v>
      </c>
      <c r="G653" s="248"/>
      <c r="H653" s="249" t="s">
        <v>1</v>
      </c>
      <c r="I653" s="251"/>
      <c r="J653" s="248"/>
      <c r="K653" s="248"/>
      <c r="L653" s="252"/>
      <c r="M653" s="253"/>
      <c r="N653" s="254"/>
      <c r="O653" s="254"/>
      <c r="P653" s="254"/>
      <c r="Q653" s="254"/>
      <c r="R653" s="254"/>
      <c r="S653" s="254"/>
      <c r="T653" s="25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6" t="s">
        <v>168</v>
      </c>
      <c r="AU653" s="256" t="s">
        <v>86</v>
      </c>
      <c r="AV653" s="13" t="s">
        <v>84</v>
      </c>
      <c r="AW653" s="13" t="s">
        <v>32</v>
      </c>
      <c r="AX653" s="13" t="s">
        <v>77</v>
      </c>
      <c r="AY653" s="256" t="s">
        <v>157</v>
      </c>
    </row>
    <row r="654" s="14" customFormat="1">
      <c r="A654" s="14"/>
      <c r="B654" s="257"/>
      <c r="C654" s="258"/>
      <c r="D654" s="242" t="s">
        <v>168</v>
      </c>
      <c r="E654" s="259" t="s">
        <v>1</v>
      </c>
      <c r="F654" s="260" t="s">
        <v>641</v>
      </c>
      <c r="G654" s="258"/>
      <c r="H654" s="261">
        <v>7.9000000000000004</v>
      </c>
      <c r="I654" s="262"/>
      <c r="J654" s="258"/>
      <c r="K654" s="258"/>
      <c r="L654" s="263"/>
      <c r="M654" s="264"/>
      <c r="N654" s="265"/>
      <c r="O654" s="265"/>
      <c r="P654" s="265"/>
      <c r="Q654" s="265"/>
      <c r="R654" s="265"/>
      <c r="S654" s="265"/>
      <c r="T654" s="266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7" t="s">
        <v>168</v>
      </c>
      <c r="AU654" s="267" t="s">
        <v>86</v>
      </c>
      <c r="AV654" s="14" t="s">
        <v>86</v>
      </c>
      <c r="AW654" s="14" t="s">
        <v>32</v>
      </c>
      <c r="AX654" s="14" t="s">
        <v>77</v>
      </c>
      <c r="AY654" s="267" t="s">
        <v>157</v>
      </c>
    </row>
    <row r="655" s="13" customFormat="1">
      <c r="A655" s="13"/>
      <c r="B655" s="247"/>
      <c r="C655" s="248"/>
      <c r="D655" s="242" t="s">
        <v>168</v>
      </c>
      <c r="E655" s="249" t="s">
        <v>1</v>
      </c>
      <c r="F655" s="250" t="s">
        <v>472</v>
      </c>
      <c r="G655" s="248"/>
      <c r="H655" s="249" t="s">
        <v>1</v>
      </c>
      <c r="I655" s="251"/>
      <c r="J655" s="248"/>
      <c r="K655" s="248"/>
      <c r="L655" s="252"/>
      <c r="M655" s="253"/>
      <c r="N655" s="254"/>
      <c r="O655" s="254"/>
      <c r="P655" s="254"/>
      <c r="Q655" s="254"/>
      <c r="R655" s="254"/>
      <c r="S655" s="254"/>
      <c r="T655" s="25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6" t="s">
        <v>168</v>
      </c>
      <c r="AU655" s="256" t="s">
        <v>86</v>
      </c>
      <c r="AV655" s="13" t="s">
        <v>84</v>
      </c>
      <c r="AW655" s="13" t="s">
        <v>32</v>
      </c>
      <c r="AX655" s="13" t="s">
        <v>77</v>
      </c>
      <c r="AY655" s="256" t="s">
        <v>157</v>
      </c>
    </row>
    <row r="656" s="14" customFormat="1">
      <c r="A656" s="14"/>
      <c r="B656" s="257"/>
      <c r="C656" s="258"/>
      <c r="D656" s="242" t="s">
        <v>168</v>
      </c>
      <c r="E656" s="259" t="s">
        <v>1</v>
      </c>
      <c r="F656" s="260" t="s">
        <v>642</v>
      </c>
      <c r="G656" s="258"/>
      <c r="H656" s="261">
        <v>3.5499999999999998</v>
      </c>
      <c r="I656" s="262"/>
      <c r="J656" s="258"/>
      <c r="K656" s="258"/>
      <c r="L656" s="263"/>
      <c r="M656" s="264"/>
      <c r="N656" s="265"/>
      <c r="O656" s="265"/>
      <c r="P656" s="265"/>
      <c r="Q656" s="265"/>
      <c r="R656" s="265"/>
      <c r="S656" s="265"/>
      <c r="T656" s="26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7" t="s">
        <v>168</v>
      </c>
      <c r="AU656" s="267" t="s">
        <v>86</v>
      </c>
      <c r="AV656" s="14" t="s">
        <v>86</v>
      </c>
      <c r="AW656" s="14" t="s">
        <v>32</v>
      </c>
      <c r="AX656" s="14" t="s">
        <v>77</v>
      </c>
      <c r="AY656" s="267" t="s">
        <v>157</v>
      </c>
    </row>
    <row r="657" s="13" customFormat="1">
      <c r="A657" s="13"/>
      <c r="B657" s="247"/>
      <c r="C657" s="248"/>
      <c r="D657" s="242" t="s">
        <v>168</v>
      </c>
      <c r="E657" s="249" t="s">
        <v>1</v>
      </c>
      <c r="F657" s="250" t="s">
        <v>421</v>
      </c>
      <c r="G657" s="248"/>
      <c r="H657" s="249" t="s">
        <v>1</v>
      </c>
      <c r="I657" s="251"/>
      <c r="J657" s="248"/>
      <c r="K657" s="248"/>
      <c r="L657" s="252"/>
      <c r="M657" s="253"/>
      <c r="N657" s="254"/>
      <c r="O657" s="254"/>
      <c r="P657" s="254"/>
      <c r="Q657" s="254"/>
      <c r="R657" s="254"/>
      <c r="S657" s="254"/>
      <c r="T657" s="255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6" t="s">
        <v>168</v>
      </c>
      <c r="AU657" s="256" t="s">
        <v>86</v>
      </c>
      <c r="AV657" s="13" t="s">
        <v>84</v>
      </c>
      <c r="AW657" s="13" t="s">
        <v>32</v>
      </c>
      <c r="AX657" s="13" t="s">
        <v>77</v>
      </c>
      <c r="AY657" s="256" t="s">
        <v>157</v>
      </c>
    </row>
    <row r="658" s="14" customFormat="1">
      <c r="A658" s="14"/>
      <c r="B658" s="257"/>
      <c r="C658" s="258"/>
      <c r="D658" s="242" t="s">
        <v>168</v>
      </c>
      <c r="E658" s="259" t="s">
        <v>1</v>
      </c>
      <c r="F658" s="260" t="s">
        <v>413</v>
      </c>
      <c r="G658" s="258"/>
      <c r="H658" s="261">
        <v>0.63</v>
      </c>
      <c r="I658" s="262"/>
      <c r="J658" s="258"/>
      <c r="K658" s="258"/>
      <c r="L658" s="263"/>
      <c r="M658" s="264"/>
      <c r="N658" s="265"/>
      <c r="O658" s="265"/>
      <c r="P658" s="265"/>
      <c r="Q658" s="265"/>
      <c r="R658" s="265"/>
      <c r="S658" s="265"/>
      <c r="T658" s="266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7" t="s">
        <v>168</v>
      </c>
      <c r="AU658" s="267" t="s">
        <v>86</v>
      </c>
      <c r="AV658" s="14" t="s">
        <v>86</v>
      </c>
      <c r="AW658" s="14" t="s">
        <v>32</v>
      </c>
      <c r="AX658" s="14" t="s">
        <v>77</v>
      </c>
      <c r="AY658" s="267" t="s">
        <v>157</v>
      </c>
    </row>
    <row r="659" s="13" customFormat="1">
      <c r="A659" s="13"/>
      <c r="B659" s="247"/>
      <c r="C659" s="248"/>
      <c r="D659" s="242" t="s">
        <v>168</v>
      </c>
      <c r="E659" s="249" t="s">
        <v>1</v>
      </c>
      <c r="F659" s="250" t="s">
        <v>473</v>
      </c>
      <c r="G659" s="248"/>
      <c r="H659" s="249" t="s">
        <v>1</v>
      </c>
      <c r="I659" s="251"/>
      <c r="J659" s="248"/>
      <c r="K659" s="248"/>
      <c r="L659" s="252"/>
      <c r="M659" s="253"/>
      <c r="N659" s="254"/>
      <c r="O659" s="254"/>
      <c r="P659" s="254"/>
      <c r="Q659" s="254"/>
      <c r="R659" s="254"/>
      <c r="S659" s="254"/>
      <c r="T659" s="25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56" t="s">
        <v>168</v>
      </c>
      <c r="AU659" s="256" t="s">
        <v>86</v>
      </c>
      <c r="AV659" s="13" t="s">
        <v>84</v>
      </c>
      <c r="AW659" s="13" t="s">
        <v>32</v>
      </c>
      <c r="AX659" s="13" t="s">
        <v>77</v>
      </c>
      <c r="AY659" s="256" t="s">
        <v>157</v>
      </c>
    </row>
    <row r="660" s="14" customFormat="1">
      <c r="A660" s="14"/>
      <c r="B660" s="257"/>
      <c r="C660" s="258"/>
      <c r="D660" s="242" t="s">
        <v>168</v>
      </c>
      <c r="E660" s="259" t="s">
        <v>1</v>
      </c>
      <c r="F660" s="260" t="s">
        <v>643</v>
      </c>
      <c r="G660" s="258"/>
      <c r="H660" s="261">
        <v>2.8799999999999999</v>
      </c>
      <c r="I660" s="262"/>
      <c r="J660" s="258"/>
      <c r="K660" s="258"/>
      <c r="L660" s="263"/>
      <c r="M660" s="264"/>
      <c r="N660" s="265"/>
      <c r="O660" s="265"/>
      <c r="P660" s="265"/>
      <c r="Q660" s="265"/>
      <c r="R660" s="265"/>
      <c r="S660" s="265"/>
      <c r="T660" s="26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7" t="s">
        <v>168</v>
      </c>
      <c r="AU660" s="267" t="s">
        <v>86</v>
      </c>
      <c r="AV660" s="14" t="s">
        <v>86</v>
      </c>
      <c r="AW660" s="14" t="s">
        <v>32</v>
      </c>
      <c r="AX660" s="14" t="s">
        <v>77</v>
      </c>
      <c r="AY660" s="267" t="s">
        <v>157</v>
      </c>
    </row>
    <row r="661" s="13" customFormat="1">
      <c r="A661" s="13"/>
      <c r="B661" s="247"/>
      <c r="C661" s="248"/>
      <c r="D661" s="242" t="s">
        <v>168</v>
      </c>
      <c r="E661" s="249" t="s">
        <v>1</v>
      </c>
      <c r="F661" s="250" t="s">
        <v>422</v>
      </c>
      <c r="G661" s="248"/>
      <c r="H661" s="249" t="s">
        <v>1</v>
      </c>
      <c r="I661" s="251"/>
      <c r="J661" s="248"/>
      <c r="K661" s="248"/>
      <c r="L661" s="252"/>
      <c r="M661" s="253"/>
      <c r="N661" s="254"/>
      <c r="O661" s="254"/>
      <c r="P661" s="254"/>
      <c r="Q661" s="254"/>
      <c r="R661" s="254"/>
      <c r="S661" s="254"/>
      <c r="T661" s="255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6" t="s">
        <v>168</v>
      </c>
      <c r="AU661" s="256" t="s">
        <v>86</v>
      </c>
      <c r="AV661" s="13" t="s">
        <v>84</v>
      </c>
      <c r="AW661" s="13" t="s">
        <v>32</v>
      </c>
      <c r="AX661" s="13" t="s">
        <v>77</v>
      </c>
      <c r="AY661" s="256" t="s">
        <v>157</v>
      </c>
    </row>
    <row r="662" s="14" customFormat="1">
      <c r="A662" s="14"/>
      <c r="B662" s="257"/>
      <c r="C662" s="258"/>
      <c r="D662" s="242" t="s">
        <v>168</v>
      </c>
      <c r="E662" s="259" t="s">
        <v>1</v>
      </c>
      <c r="F662" s="260" t="s">
        <v>415</v>
      </c>
      <c r="G662" s="258"/>
      <c r="H662" s="261">
        <v>6.8600000000000003</v>
      </c>
      <c r="I662" s="262"/>
      <c r="J662" s="258"/>
      <c r="K662" s="258"/>
      <c r="L662" s="263"/>
      <c r="M662" s="264"/>
      <c r="N662" s="265"/>
      <c r="O662" s="265"/>
      <c r="P662" s="265"/>
      <c r="Q662" s="265"/>
      <c r="R662" s="265"/>
      <c r="S662" s="265"/>
      <c r="T662" s="266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7" t="s">
        <v>168</v>
      </c>
      <c r="AU662" s="267" t="s">
        <v>86</v>
      </c>
      <c r="AV662" s="14" t="s">
        <v>86</v>
      </c>
      <c r="AW662" s="14" t="s">
        <v>32</v>
      </c>
      <c r="AX662" s="14" t="s">
        <v>77</v>
      </c>
      <c r="AY662" s="267" t="s">
        <v>157</v>
      </c>
    </row>
    <row r="663" s="13" customFormat="1">
      <c r="A663" s="13"/>
      <c r="B663" s="247"/>
      <c r="C663" s="248"/>
      <c r="D663" s="242" t="s">
        <v>168</v>
      </c>
      <c r="E663" s="249" t="s">
        <v>1</v>
      </c>
      <c r="F663" s="250" t="s">
        <v>474</v>
      </c>
      <c r="G663" s="248"/>
      <c r="H663" s="249" t="s">
        <v>1</v>
      </c>
      <c r="I663" s="251"/>
      <c r="J663" s="248"/>
      <c r="K663" s="248"/>
      <c r="L663" s="252"/>
      <c r="M663" s="253"/>
      <c r="N663" s="254"/>
      <c r="O663" s="254"/>
      <c r="P663" s="254"/>
      <c r="Q663" s="254"/>
      <c r="R663" s="254"/>
      <c r="S663" s="254"/>
      <c r="T663" s="25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6" t="s">
        <v>168</v>
      </c>
      <c r="AU663" s="256" t="s">
        <v>86</v>
      </c>
      <c r="AV663" s="13" t="s">
        <v>84</v>
      </c>
      <c r="AW663" s="13" t="s">
        <v>32</v>
      </c>
      <c r="AX663" s="13" t="s">
        <v>77</v>
      </c>
      <c r="AY663" s="256" t="s">
        <v>157</v>
      </c>
    </row>
    <row r="664" s="14" customFormat="1">
      <c r="A664" s="14"/>
      <c r="B664" s="257"/>
      <c r="C664" s="258"/>
      <c r="D664" s="242" t="s">
        <v>168</v>
      </c>
      <c r="E664" s="259" t="s">
        <v>1</v>
      </c>
      <c r="F664" s="260" t="s">
        <v>645</v>
      </c>
      <c r="G664" s="258"/>
      <c r="H664" s="261">
        <v>103.72</v>
      </c>
      <c r="I664" s="262"/>
      <c r="J664" s="258"/>
      <c r="K664" s="258"/>
      <c r="L664" s="263"/>
      <c r="M664" s="264"/>
      <c r="N664" s="265"/>
      <c r="O664" s="265"/>
      <c r="P664" s="265"/>
      <c r="Q664" s="265"/>
      <c r="R664" s="265"/>
      <c r="S664" s="265"/>
      <c r="T664" s="26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7" t="s">
        <v>168</v>
      </c>
      <c r="AU664" s="267" t="s">
        <v>86</v>
      </c>
      <c r="AV664" s="14" t="s">
        <v>86</v>
      </c>
      <c r="AW664" s="14" t="s">
        <v>32</v>
      </c>
      <c r="AX664" s="14" t="s">
        <v>77</v>
      </c>
      <c r="AY664" s="267" t="s">
        <v>157</v>
      </c>
    </row>
    <row r="665" s="13" customFormat="1">
      <c r="A665" s="13"/>
      <c r="B665" s="247"/>
      <c r="C665" s="248"/>
      <c r="D665" s="242" t="s">
        <v>168</v>
      </c>
      <c r="E665" s="249" t="s">
        <v>1</v>
      </c>
      <c r="F665" s="250" t="s">
        <v>425</v>
      </c>
      <c r="G665" s="248"/>
      <c r="H665" s="249" t="s">
        <v>1</v>
      </c>
      <c r="I665" s="251"/>
      <c r="J665" s="248"/>
      <c r="K665" s="248"/>
      <c r="L665" s="252"/>
      <c r="M665" s="253"/>
      <c r="N665" s="254"/>
      <c r="O665" s="254"/>
      <c r="P665" s="254"/>
      <c r="Q665" s="254"/>
      <c r="R665" s="254"/>
      <c r="S665" s="254"/>
      <c r="T665" s="255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56" t="s">
        <v>168</v>
      </c>
      <c r="AU665" s="256" t="s">
        <v>86</v>
      </c>
      <c r="AV665" s="13" t="s">
        <v>84</v>
      </c>
      <c r="AW665" s="13" t="s">
        <v>32</v>
      </c>
      <c r="AX665" s="13" t="s">
        <v>77</v>
      </c>
      <c r="AY665" s="256" t="s">
        <v>157</v>
      </c>
    </row>
    <row r="666" s="14" customFormat="1">
      <c r="A666" s="14"/>
      <c r="B666" s="257"/>
      <c r="C666" s="258"/>
      <c r="D666" s="242" t="s">
        <v>168</v>
      </c>
      <c r="E666" s="259" t="s">
        <v>1</v>
      </c>
      <c r="F666" s="260" t="s">
        <v>415</v>
      </c>
      <c r="G666" s="258"/>
      <c r="H666" s="261">
        <v>6.8600000000000003</v>
      </c>
      <c r="I666" s="262"/>
      <c r="J666" s="258"/>
      <c r="K666" s="258"/>
      <c r="L666" s="263"/>
      <c r="M666" s="264"/>
      <c r="N666" s="265"/>
      <c r="O666" s="265"/>
      <c r="P666" s="265"/>
      <c r="Q666" s="265"/>
      <c r="R666" s="265"/>
      <c r="S666" s="265"/>
      <c r="T666" s="26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7" t="s">
        <v>168</v>
      </c>
      <c r="AU666" s="267" t="s">
        <v>86</v>
      </c>
      <c r="AV666" s="14" t="s">
        <v>86</v>
      </c>
      <c r="AW666" s="14" t="s">
        <v>32</v>
      </c>
      <c r="AX666" s="14" t="s">
        <v>77</v>
      </c>
      <c r="AY666" s="267" t="s">
        <v>157</v>
      </c>
    </row>
    <row r="667" s="13" customFormat="1">
      <c r="A667" s="13"/>
      <c r="B667" s="247"/>
      <c r="C667" s="248"/>
      <c r="D667" s="242" t="s">
        <v>168</v>
      </c>
      <c r="E667" s="249" t="s">
        <v>1</v>
      </c>
      <c r="F667" s="250" t="s">
        <v>477</v>
      </c>
      <c r="G667" s="248"/>
      <c r="H667" s="249" t="s">
        <v>1</v>
      </c>
      <c r="I667" s="251"/>
      <c r="J667" s="248"/>
      <c r="K667" s="248"/>
      <c r="L667" s="252"/>
      <c r="M667" s="253"/>
      <c r="N667" s="254"/>
      <c r="O667" s="254"/>
      <c r="P667" s="254"/>
      <c r="Q667" s="254"/>
      <c r="R667" s="254"/>
      <c r="S667" s="254"/>
      <c r="T667" s="25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56" t="s">
        <v>168</v>
      </c>
      <c r="AU667" s="256" t="s">
        <v>86</v>
      </c>
      <c r="AV667" s="13" t="s">
        <v>84</v>
      </c>
      <c r="AW667" s="13" t="s">
        <v>32</v>
      </c>
      <c r="AX667" s="13" t="s">
        <v>77</v>
      </c>
      <c r="AY667" s="256" t="s">
        <v>157</v>
      </c>
    </row>
    <row r="668" s="14" customFormat="1">
      <c r="A668" s="14"/>
      <c r="B668" s="257"/>
      <c r="C668" s="258"/>
      <c r="D668" s="242" t="s">
        <v>168</v>
      </c>
      <c r="E668" s="259" t="s">
        <v>1</v>
      </c>
      <c r="F668" s="260" t="s">
        <v>642</v>
      </c>
      <c r="G668" s="258"/>
      <c r="H668" s="261">
        <v>3.5499999999999998</v>
      </c>
      <c r="I668" s="262"/>
      <c r="J668" s="258"/>
      <c r="K668" s="258"/>
      <c r="L668" s="263"/>
      <c r="M668" s="264"/>
      <c r="N668" s="265"/>
      <c r="O668" s="265"/>
      <c r="P668" s="265"/>
      <c r="Q668" s="265"/>
      <c r="R668" s="265"/>
      <c r="S668" s="265"/>
      <c r="T668" s="26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7" t="s">
        <v>168</v>
      </c>
      <c r="AU668" s="267" t="s">
        <v>86</v>
      </c>
      <c r="AV668" s="14" t="s">
        <v>86</v>
      </c>
      <c r="AW668" s="14" t="s">
        <v>32</v>
      </c>
      <c r="AX668" s="14" t="s">
        <v>77</v>
      </c>
      <c r="AY668" s="267" t="s">
        <v>157</v>
      </c>
    </row>
    <row r="669" s="13" customFormat="1">
      <c r="A669" s="13"/>
      <c r="B669" s="247"/>
      <c r="C669" s="248"/>
      <c r="D669" s="242" t="s">
        <v>168</v>
      </c>
      <c r="E669" s="249" t="s">
        <v>1</v>
      </c>
      <c r="F669" s="250" t="s">
        <v>426</v>
      </c>
      <c r="G669" s="248"/>
      <c r="H669" s="249" t="s">
        <v>1</v>
      </c>
      <c r="I669" s="251"/>
      <c r="J669" s="248"/>
      <c r="K669" s="248"/>
      <c r="L669" s="252"/>
      <c r="M669" s="253"/>
      <c r="N669" s="254"/>
      <c r="O669" s="254"/>
      <c r="P669" s="254"/>
      <c r="Q669" s="254"/>
      <c r="R669" s="254"/>
      <c r="S669" s="254"/>
      <c r="T669" s="255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56" t="s">
        <v>168</v>
      </c>
      <c r="AU669" s="256" t="s">
        <v>86</v>
      </c>
      <c r="AV669" s="13" t="s">
        <v>84</v>
      </c>
      <c r="AW669" s="13" t="s">
        <v>32</v>
      </c>
      <c r="AX669" s="13" t="s">
        <v>77</v>
      </c>
      <c r="AY669" s="256" t="s">
        <v>157</v>
      </c>
    </row>
    <row r="670" s="14" customFormat="1">
      <c r="A670" s="14"/>
      <c r="B670" s="257"/>
      <c r="C670" s="258"/>
      <c r="D670" s="242" t="s">
        <v>168</v>
      </c>
      <c r="E670" s="259" t="s">
        <v>1</v>
      </c>
      <c r="F670" s="260" t="s">
        <v>413</v>
      </c>
      <c r="G670" s="258"/>
      <c r="H670" s="261">
        <v>0.63</v>
      </c>
      <c r="I670" s="262"/>
      <c r="J670" s="258"/>
      <c r="K670" s="258"/>
      <c r="L670" s="263"/>
      <c r="M670" s="264"/>
      <c r="N670" s="265"/>
      <c r="O670" s="265"/>
      <c r="P670" s="265"/>
      <c r="Q670" s="265"/>
      <c r="R670" s="265"/>
      <c r="S670" s="265"/>
      <c r="T670" s="26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7" t="s">
        <v>168</v>
      </c>
      <c r="AU670" s="267" t="s">
        <v>86</v>
      </c>
      <c r="AV670" s="14" t="s">
        <v>86</v>
      </c>
      <c r="AW670" s="14" t="s">
        <v>32</v>
      </c>
      <c r="AX670" s="14" t="s">
        <v>77</v>
      </c>
      <c r="AY670" s="267" t="s">
        <v>157</v>
      </c>
    </row>
    <row r="671" s="13" customFormat="1">
      <c r="A671" s="13"/>
      <c r="B671" s="247"/>
      <c r="C671" s="248"/>
      <c r="D671" s="242" t="s">
        <v>168</v>
      </c>
      <c r="E671" s="249" t="s">
        <v>1</v>
      </c>
      <c r="F671" s="250" t="s">
        <v>478</v>
      </c>
      <c r="G671" s="248"/>
      <c r="H671" s="249" t="s">
        <v>1</v>
      </c>
      <c r="I671" s="251"/>
      <c r="J671" s="248"/>
      <c r="K671" s="248"/>
      <c r="L671" s="252"/>
      <c r="M671" s="253"/>
      <c r="N671" s="254"/>
      <c r="O671" s="254"/>
      <c r="P671" s="254"/>
      <c r="Q671" s="254"/>
      <c r="R671" s="254"/>
      <c r="S671" s="254"/>
      <c r="T671" s="255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56" t="s">
        <v>168</v>
      </c>
      <c r="AU671" s="256" t="s">
        <v>86</v>
      </c>
      <c r="AV671" s="13" t="s">
        <v>84</v>
      </c>
      <c r="AW671" s="13" t="s">
        <v>32</v>
      </c>
      <c r="AX671" s="13" t="s">
        <v>77</v>
      </c>
      <c r="AY671" s="256" t="s">
        <v>157</v>
      </c>
    </row>
    <row r="672" s="14" customFormat="1">
      <c r="A672" s="14"/>
      <c r="B672" s="257"/>
      <c r="C672" s="258"/>
      <c r="D672" s="242" t="s">
        <v>168</v>
      </c>
      <c r="E672" s="259" t="s">
        <v>1</v>
      </c>
      <c r="F672" s="260" t="s">
        <v>643</v>
      </c>
      <c r="G672" s="258"/>
      <c r="H672" s="261">
        <v>2.8799999999999999</v>
      </c>
      <c r="I672" s="262"/>
      <c r="J672" s="258"/>
      <c r="K672" s="258"/>
      <c r="L672" s="263"/>
      <c r="M672" s="264"/>
      <c r="N672" s="265"/>
      <c r="O672" s="265"/>
      <c r="P672" s="265"/>
      <c r="Q672" s="265"/>
      <c r="R672" s="265"/>
      <c r="S672" s="265"/>
      <c r="T672" s="26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7" t="s">
        <v>168</v>
      </c>
      <c r="AU672" s="267" t="s">
        <v>86</v>
      </c>
      <c r="AV672" s="14" t="s">
        <v>86</v>
      </c>
      <c r="AW672" s="14" t="s">
        <v>32</v>
      </c>
      <c r="AX672" s="14" t="s">
        <v>77</v>
      </c>
      <c r="AY672" s="267" t="s">
        <v>157</v>
      </c>
    </row>
    <row r="673" s="13" customFormat="1">
      <c r="A673" s="13"/>
      <c r="B673" s="247"/>
      <c r="C673" s="248"/>
      <c r="D673" s="242" t="s">
        <v>168</v>
      </c>
      <c r="E673" s="249" t="s">
        <v>1</v>
      </c>
      <c r="F673" s="250" t="s">
        <v>479</v>
      </c>
      <c r="G673" s="248"/>
      <c r="H673" s="249" t="s">
        <v>1</v>
      </c>
      <c r="I673" s="251"/>
      <c r="J673" s="248"/>
      <c r="K673" s="248"/>
      <c r="L673" s="252"/>
      <c r="M673" s="253"/>
      <c r="N673" s="254"/>
      <c r="O673" s="254"/>
      <c r="P673" s="254"/>
      <c r="Q673" s="254"/>
      <c r="R673" s="254"/>
      <c r="S673" s="254"/>
      <c r="T673" s="255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6" t="s">
        <v>168</v>
      </c>
      <c r="AU673" s="256" t="s">
        <v>86</v>
      </c>
      <c r="AV673" s="13" t="s">
        <v>84</v>
      </c>
      <c r="AW673" s="13" t="s">
        <v>32</v>
      </c>
      <c r="AX673" s="13" t="s">
        <v>77</v>
      </c>
      <c r="AY673" s="256" t="s">
        <v>157</v>
      </c>
    </row>
    <row r="674" s="14" customFormat="1">
      <c r="A674" s="14"/>
      <c r="B674" s="257"/>
      <c r="C674" s="258"/>
      <c r="D674" s="242" t="s">
        <v>168</v>
      </c>
      <c r="E674" s="259" t="s">
        <v>1</v>
      </c>
      <c r="F674" s="260" t="s">
        <v>641</v>
      </c>
      <c r="G674" s="258"/>
      <c r="H674" s="261">
        <v>7.9000000000000004</v>
      </c>
      <c r="I674" s="262"/>
      <c r="J674" s="258"/>
      <c r="K674" s="258"/>
      <c r="L674" s="263"/>
      <c r="M674" s="264"/>
      <c r="N674" s="265"/>
      <c r="O674" s="265"/>
      <c r="P674" s="265"/>
      <c r="Q674" s="265"/>
      <c r="R674" s="265"/>
      <c r="S674" s="265"/>
      <c r="T674" s="266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7" t="s">
        <v>168</v>
      </c>
      <c r="AU674" s="267" t="s">
        <v>86</v>
      </c>
      <c r="AV674" s="14" t="s">
        <v>86</v>
      </c>
      <c r="AW674" s="14" t="s">
        <v>32</v>
      </c>
      <c r="AX674" s="14" t="s">
        <v>77</v>
      </c>
      <c r="AY674" s="267" t="s">
        <v>157</v>
      </c>
    </row>
    <row r="675" s="13" customFormat="1">
      <c r="A675" s="13"/>
      <c r="B675" s="247"/>
      <c r="C675" s="248"/>
      <c r="D675" s="242" t="s">
        <v>168</v>
      </c>
      <c r="E675" s="249" t="s">
        <v>1</v>
      </c>
      <c r="F675" s="250" t="s">
        <v>480</v>
      </c>
      <c r="G675" s="248"/>
      <c r="H675" s="249" t="s">
        <v>1</v>
      </c>
      <c r="I675" s="251"/>
      <c r="J675" s="248"/>
      <c r="K675" s="248"/>
      <c r="L675" s="252"/>
      <c r="M675" s="253"/>
      <c r="N675" s="254"/>
      <c r="O675" s="254"/>
      <c r="P675" s="254"/>
      <c r="Q675" s="254"/>
      <c r="R675" s="254"/>
      <c r="S675" s="254"/>
      <c r="T675" s="255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6" t="s">
        <v>168</v>
      </c>
      <c r="AU675" s="256" t="s">
        <v>86</v>
      </c>
      <c r="AV675" s="13" t="s">
        <v>84</v>
      </c>
      <c r="AW675" s="13" t="s">
        <v>32</v>
      </c>
      <c r="AX675" s="13" t="s">
        <v>77</v>
      </c>
      <c r="AY675" s="256" t="s">
        <v>157</v>
      </c>
    </row>
    <row r="676" s="14" customFormat="1">
      <c r="A676" s="14"/>
      <c r="B676" s="257"/>
      <c r="C676" s="258"/>
      <c r="D676" s="242" t="s">
        <v>168</v>
      </c>
      <c r="E676" s="259" t="s">
        <v>1</v>
      </c>
      <c r="F676" s="260" t="s">
        <v>640</v>
      </c>
      <c r="G676" s="258"/>
      <c r="H676" s="261">
        <v>8.9000000000000004</v>
      </c>
      <c r="I676" s="262"/>
      <c r="J676" s="258"/>
      <c r="K676" s="258"/>
      <c r="L676" s="263"/>
      <c r="M676" s="264"/>
      <c r="N676" s="265"/>
      <c r="O676" s="265"/>
      <c r="P676" s="265"/>
      <c r="Q676" s="265"/>
      <c r="R676" s="265"/>
      <c r="S676" s="265"/>
      <c r="T676" s="266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7" t="s">
        <v>168</v>
      </c>
      <c r="AU676" s="267" t="s">
        <v>86</v>
      </c>
      <c r="AV676" s="14" t="s">
        <v>86</v>
      </c>
      <c r="AW676" s="14" t="s">
        <v>32</v>
      </c>
      <c r="AX676" s="14" t="s">
        <v>77</v>
      </c>
      <c r="AY676" s="267" t="s">
        <v>157</v>
      </c>
    </row>
    <row r="677" s="13" customFormat="1">
      <c r="A677" s="13"/>
      <c r="B677" s="247"/>
      <c r="C677" s="248"/>
      <c r="D677" s="242" t="s">
        <v>168</v>
      </c>
      <c r="E677" s="249" t="s">
        <v>1</v>
      </c>
      <c r="F677" s="250" t="s">
        <v>481</v>
      </c>
      <c r="G677" s="248"/>
      <c r="H677" s="249" t="s">
        <v>1</v>
      </c>
      <c r="I677" s="251"/>
      <c r="J677" s="248"/>
      <c r="K677" s="248"/>
      <c r="L677" s="252"/>
      <c r="M677" s="253"/>
      <c r="N677" s="254"/>
      <c r="O677" s="254"/>
      <c r="P677" s="254"/>
      <c r="Q677" s="254"/>
      <c r="R677" s="254"/>
      <c r="S677" s="254"/>
      <c r="T677" s="25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56" t="s">
        <v>168</v>
      </c>
      <c r="AU677" s="256" t="s">
        <v>86</v>
      </c>
      <c r="AV677" s="13" t="s">
        <v>84</v>
      </c>
      <c r="AW677" s="13" t="s">
        <v>32</v>
      </c>
      <c r="AX677" s="13" t="s">
        <v>77</v>
      </c>
      <c r="AY677" s="256" t="s">
        <v>157</v>
      </c>
    </row>
    <row r="678" s="14" customFormat="1">
      <c r="A678" s="14"/>
      <c r="B678" s="257"/>
      <c r="C678" s="258"/>
      <c r="D678" s="242" t="s">
        <v>168</v>
      </c>
      <c r="E678" s="259" t="s">
        <v>1</v>
      </c>
      <c r="F678" s="260" t="s">
        <v>639</v>
      </c>
      <c r="G678" s="258"/>
      <c r="H678" s="261">
        <v>8.3599999999999994</v>
      </c>
      <c r="I678" s="262"/>
      <c r="J678" s="258"/>
      <c r="K678" s="258"/>
      <c r="L678" s="263"/>
      <c r="M678" s="264"/>
      <c r="N678" s="265"/>
      <c r="O678" s="265"/>
      <c r="P678" s="265"/>
      <c r="Q678" s="265"/>
      <c r="R678" s="265"/>
      <c r="S678" s="265"/>
      <c r="T678" s="26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7" t="s">
        <v>168</v>
      </c>
      <c r="AU678" s="267" t="s">
        <v>86</v>
      </c>
      <c r="AV678" s="14" t="s">
        <v>86</v>
      </c>
      <c r="AW678" s="14" t="s">
        <v>32</v>
      </c>
      <c r="AX678" s="14" t="s">
        <v>77</v>
      </c>
      <c r="AY678" s="267" t="s">
        <v>157</v>
      </c>
    </row>
    <row r="679" s="13" customFormat="1">
      <c r="A679" s="13"/>
      <c r="B679" s="247"/>
      <c r="C679" s="248"/>
      <c r="D679" s="242" t="s">
        <v>168</v>
      </c>
      <c r="E679" s="249" t="s">
        <v>1</v>
      </c>
      <c r="F679" s="250" t="s">
        <v>482</v>
      </c>
      <c r="G679" s="248"/>
      <c r="H679" s="249" t="s">
        <v>1</v>
      </c>
      <c r="I679" s="251"/>
      <c r="J679" s="248"/>
      <c r="K679" s="248"/>
      <c r="L679" s="252"/>
      <c r="M679" s="253"/>
      <c r="N679" s="254"/>
      <c r="O679" s="254"/>
      <c r="P679" s="254"/>
      <c r="Q679" s="254"/>
      <c r="R679" s="254"/>
      <c r="S679" s="254"/>
      <c r="T679" s="255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6" t="s">
        <v>168</v>
      </c>
      <c r="AU679" s="256" t="s">
        <v>86</v>
      </c>
      <c r="AV679" s="13" t="s">
        <v>84</v>
      </c>
      <c r="AW679" s="13" t="s">
        <v>32</v>
      </c>
      <c r="AX679" s="13" t="s">
        <v>77</v>
      </c>
      <c r="AY679" s="256" t="s">
        <v>157</v>
      </c>
    </row>
    <row r="680" s="14" customFormat="1">
      <c r="A680" s="14"/>
      <c r="B680" s="257"/>
      <c r="C680" s="258"/>
      <c r="D680" s="242" t="s">
        <v>168</v>
      </c>
      <c r="E680" s="259" t="s">
        <v>1</v>
      </c>
      <c r="F680" s="260" t="s">
        <v>638</v>
      </c>
      <c r="G680" s="258"/>
      <c r="H680" s="261">
        <v>15</v>
      </c>
      <c r="I680" s="262"/>
      <c r="J680" s="258"/>
      <c r="K680" s="258"/>
      <c r="L680" s="263"/>
      <c r="M680" s="264"/>
      <c r="N680" s="265"/>
      <c r="O680" s="265"/>
      <c r="P680" s="265"/>
      <c r="Q680" s="265"/>
      <c r="R680" s="265"/>
      <c r="S680" s="265"/>
      <c r="T680" s="26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7" t="s">
        <v>168</v>
      </c>
      <c r="AU680" s="267" t="s">
        <v>86</v>
      </c>
      <c r="AV680" s="14" t="s">
        <v>86</v>
      </c>
      <c r="AW680" s="14" t="s">
        <v>32</v>
      </c>
      <c r="AX680" s="14" t="s">
        <v>77</v>
      </c>
      <c r="AY680" s="267" t="s">
        <v>157</v>
      </c>
    </row>
    <row r="681" s="13" customFormat="1">
      <c r="A681" s="13"/>
      <c r="B681" s="247"/>
      <c r="C681" s="248"/>
      <c r="D681" s="242" t="s">
        <v>168</v>
      </c>
      <c r="E681" s="249" t="s">
        <v>1</v>
      </c>
      <c r="F681" s="250" t="s">
        <v>189</v>
      </c>
      <c r="G681" s="248"/>
      <c r="H681" s="249" t="s">
        <v>1</v>
      </c>
      <c r="I681" s="251"/>
      <c r="J681" s="248"/>
      <c r="K681" s="248"/>
      <c r="L681" s="252"/>
      <c r="M681" s="253"/>
      <c r="N681" s="254"/>
      <c r="O681" s="254"/>
      <c r="P681" s="254"/>
      <c r="Q681" s="254"/>
      <c r="R681" s="254"/>
      <c r="S681" s="254"/>
      <c r="T681" s="255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6" t="s">
        <v>168</v>
      </c>
      <c r="AU681" s="256" t="s">
        <v>86</v>
      </c>
      <c r="AV681" s="13" t="s">
        <v>84</v>
      </c>
      <c r="AW681" s="13" t="s">
        <v>32</v>
      </c>
      <c r="AX681" s="13" t="s">
        <v>77</v>
      </c>
      <c r="AY681" s="256" t="s">
        <v>157</v>
      </c>
    </row>
    <row r="682" s="14" customFormat="1">
      <c r="A682" s="14"/>
      <c r="B682" s="257"/>
      <c r="C682" s="258"/>
      <c r="D682" s="242" t="s">
        <v>168</v>
      </c>
      <c r="E682" s="259" t="s">
        <v>1</v>
      </c>
      <c r="F682" s="260" t="s">
        <v>634</v>
      </c>
      <c r="G682" s="258"/>
      <c r="H682" s="261">
        <v>3.4300000000000002</v>
      </c>
      <c r="I682" s="262"/>
      <c r="J682" s="258"/>
      <c r="K682" s="258"/>
      <c r="L682" s="263"/>
      <c r="M682" s="264"/>
      <c r="N682" s="265"/>
      <c r="O682" s="265"/>
      <c r="P682" s="265"/>
      <c r="Q682" s="265"/>
      <c r="R682" s="265"/>
      <c r="S682" s="265"/>
      <c r="T682" s="266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7" t="s">
        <v>168</v>
      </c>
      <c r="AU682" s="267" t="s">
        <v>86</v>
      </c>
      <c r="AV682" s="14" t="s">
        <v>86</v>
      </c>
      <c r="AW682" s="14" t="s">
        <v>32</v>
      </c>
      <c r="AX682" s="14" t="s">
        <v>77</v>
      </c>
      <c r="AY682" s="267" t="s">
        <v>157</v>
      </c>
    </row>
    <row r="683" s="13" customFormat="1">
      <c r="A683" s="13"/>
      <c r="B683" s="247"/>
      <c r="C683" s="248"/>
      <c r="D683" s="242" t="s">
        <v>168</v>
      </c>
      <c r="E683" s="249" t="s">
        <v>1</v>
      </c>
      <c r="F683" s="250" t="s">
        <v>308</v>
      </c>
      <c r="G683" s="248"/>
      <c r="H683" s="249" t="s">
        <v>1</v>
      </c>
      <c r="I683" s="251"/>
      <c r="J683" s="248"/>
      <c r="K683" s="248"/>
      <c r="L683" s="252"/>
      <c r="M683" s="253"/>
      <c r="N683" s="254"/>
      <c r="O683" s="254"/>
      <c r="P683" s="254"/>
      <c r="Q683" s="254"/>
      <c r="R683" s="254"/>
      <c r="S683" s="254"/>
      <c r="T683" s="25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56" t="s">
        <v>168</v>
      </c>
      <c r="AU683" s="256" t="s">
        <v>86</v>
      </c>
      <c r="AV683" s="13" t="s">
        <v>84</v>
      </c>
      <c r="AW683" s="13" t="s">
        <v>32</v>
      </c>
      <c r="AX683" s="13" t="s">
        <v>77</v>
      </c>
      <c r="AY683" s="256" t="s">
        <v>157</v>
      </c>
    </row>
    <row r="684" s="14" customFormat="1">
      <c r="A684" s="14"/>
      <c r="B684" s="257"/>
      <c r="C684" s="258"/>
      <c r="D684" s="242" t="s">
        <v>168</v>
      </c>
      <c r="E684" s="259" t="s">
        <v>1</v>
      </c>
      <c r="F684" s="260" t="s">
        <v>635</v>
      </c>
      <c r="G684" s="258"/>
      <c r="H684" s="261">
        <v>3.3799999999999999</v>
      </c>
      <c r="I684" s="262"/>
      <c r="J684" s="258"/>
      <c r="K684" s="258"/>
      <c r="L684" s="263"/>
      <c r="M684" s="264"/>
      <c r="N684" s="265"/>
      <c r="O684" s="265"/>
      <c r="P684" s="265"/>
      <c r="Q684" s="265"/>
      <c r="R684" s="265"/>
      <c r="S684" s="265"/>
      <c r="T684" s="266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7" t="s">
        <v>168</v>
      </c>
      <c r="AU684" s="267" t="s">
        <v>86</v>
      </c>
      <c r="AV684" s="14" t="s">
        <v>86</v>
      </c>
      <c r="AW684" s="14" t="s">
        <v>32</v>
      </c>
      <c r="AX684" s="14" t="s">
        <v>77</v>
      </c>
      <c r="AY684" s="267" t="s">
        <v>157</v>
      </c>
    </row>
    <row r="685" s="13" customFormat="1">
      <c r="A685" s="13"/>
      <c r="B685" s="247"/>
      <c r="C685" s="248"/>
      <c r="D685" s="242" t="s">
        <v>168</v>
      </c>
      <c r="E685" s="249" t="s">
        <v>1</v>
      </c>
      <c r="F685" s="250" t="s">
        <v>309</v>
      </c>
      <c r="G685" s="248"/>
      <c r="H685" s="249" t="s">
        <v>1</v>
      </c>
      <c r="I685" s="251"/>
      <c r="J685" s="248"/>
      <c r="K685" s="248"/>
      <c r="L685" s="252"/>
      <c r="M685" s="253"/>
      <c r="N685" s="254"/>
      <c r="O685" s="254"/>
      <c r="P685" s="254"/>
      <c r="Q685" s="254"/>
      <c r="R685" s="254"/>
      <c r="S685" s="254"/>
      <c r="T685" s="255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6" t="s">
        <v>168</v>
      </c>
      <c r="AU685" s="256" t="s">
        <v>86</v>
      </c>
      <c r="AV685" s="13" t="s">
        <v>84</v>
      </c>
      <c r="AW685" s="13" t="s">
        <v>32</v>
      </c>
      <c r="AX685" s="13" t="s">
        <v>77</v>
      </c>
      <c r="AY685" s="256" t="s">
        <v>157</v>
      </c>
    </row>
    <row r="686" s="14" customFormat="1">
      <c r="A686" s="14"/>
      <c r="B686" s="257"/>
      <c r="C686" s="258"/>
      <c r="D686" s="242" t="s">
        <v>168</v>
      </c>
      <c r="E686" s="259" t="s">
        <v>1</v>
      </c>
      <c r="F686" s="260" t="s">
        <v>636</v>
      </c>
      <c r="G686" s="258"/>
      <c r="H686" s="261">
        <v>1.3400000000000001</v>
      </c>
      <c r="I686" s="262"/>
      <c r="J686" s="258"/>
      <c r="K686" s="258"/>
      <c r="L686" s="263"/>
      <c r="M686" s="264"/>
      <c r="N686" s="265"/>
      <c r="O686" s="265"/>
      <c r="P686" s="265"/>
      <c r="Q686" s="265"/>
      <c r="R686" s="265"/>
      <c r="S686" s="265"/>
      <c r="T686" s="266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7" t="s">
        <v>168</v>
      </c>
      <c r="AU686" s="267" t="s">
        <v>86</v>
      </c>
      <c r="AV686" s="14" t="s">
        <v>86</v>
      </c>
      <c r="AW686" s="14" t="s">
        <v>32</v>
      </c>
      <c r="AX686" s="14" t="s">
        <v>77</v>
      </c>
      <c r="AY686" s="267" t="s">
        <v>157</v>
      </c>
    </row>
    <row r="687" s="13" customFormat="1">
      <c r="A687" s="13"/>
      <c r="B687" s="247"/>
      <c r="C687" s="248"/>
      <c r="D687" s="242" t="s">
        <v>168</v>
      </c>
      <c r="E687" s="249" t="s">
        <v>1</v>
      </c>
      <c r="F687" s="250" t="s">
        <v>310</v>
      </c>
      <c r="G687" s="248"/>
      <c r="H687" s="249" t="s">
        <v>1</v>
      </c>
      <c r="I687" s="251"/>
      <c r="J687" s="248"/>
      <c r="K687" s="248"/>
      <c r="L687" s="252"/>
      <c r="M687" s="253"/>
      <c r="N687" s="254"/>
      <c r="O687" s="254"/>
      <c r="P687" s="254"/>
      <c r="Q687" s="254"/>
      <c r="R687" s="254"/>
      <c r="S687" s="254"/>
      <c r="T687" s="25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6" t="s">
        <v>168</v>
      </c>
      <c r="AU687" s="256" t="s">
        <v>86</v>
      </c>
      <c r="AV687" s="13" t="s">
        <v>84</v>
      </c>
      <c r="AW687" s="13" t="s">
        <v>32</v>
      </c>
      <c r="AX687" s="13" t="s">
        <v>77</v>
      </c>
      <c r="AY687" s="256" t="s">
        <v>157</v>
      </c>
    </row>
    <row r="688" s="14" customFormat="1">
      <c r="A688" s="14"/>
      <c r="B688" s="257"/>
      <c r="C688" s="258"/>
      <c r="D688" s="242" t="s">
        <v>168</v>
      </c>
      <c r="E688" s="259" t="s">
        <v>1</v>
      </c>
      <c r="F688" s="260" t="s">
        <v>637</v>
      </c>
      <c r="G688" s="258"/>
      <c r="H688" s="261">
        <v>4.9699999999999998</v>
      </c>
      <c r="I688" s="262"/>
      <c r="J688" s="258"/>
      <c r="K688" s="258"/>
      <c r="L688" s="263"/>
      <c r="M688" s="264"/>
      <c r="N688" s="265"/>
      <c r="O688" s="265"/>
      <c r="P688" s="265"/>
      <c r="Q688" s="265"/>
      <c r="R688" s="265"/>
      <c r="S688" s="265"/>
      <c r="T688" s="266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7" t="s">
        <v>168</v>
      </c>
      <c r="AU688" s="267" t="s">
        <v>86</v>
      </c>
      <c r="AV688" s="14" t="s">
        <v>86</v>
      </c>
      <c r="AW688" s="14" t="s">
        <v>32</v>
      </c>
      <c r="AX688" s="14" t="s">
        <v>77</v>
      </c>
      <c r="AY688" s="267" t="s">
        <v>157</v>
      </c>
    </row>
    <row r="689" s="13" customFormat="1">
      <c r="A689" s="13"/>
      <c r="B689" s="247"/>
      <c r="C689" s="248"/>
      <c r="D689" s="242" t="s">
        <v>168</v>
      </c>
      <c r="E689" s="249" t="s">
        <v>1</v>
      </c>
      <c r="F689" s="250" t="s">
        <v>483</v>
      </c>
      <c r="G689" s="248"/>
      <c r="H689" s="249" t="s">
        <v>1</v>
      </c>
      <c r="I689" s="251"/>
      <c r="J689" s="248"/>
      <c r="K689" s="248"/>
      <c r="L689" s="252"/>
      <c r="M689" s="253"/>
      <c r="N689" s="254"/>
      <c r="O689" s="254"/>
      <c r="P689" s="254"/>
      <c r="Q689" s="254"/>
      <c r="R689" s="254"/>
      <c r="S689" s="254"/>
      <c r="T689" s="255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6" t="s">
        <v>168</v>
      </c>
      <c r="AU689" s="256" t="s">
        <v>86</v>
      </c>
      <c r="AV689" s="13" t="s">
        <v>84</v>
      </c>
      <c r="AW689" s="13" t="s">
        <v>32</v>
      </c>
      <c r="AX689" s="13" t="s">
        <v>77</v>
      </c>
      <c r="AY689" s="256" t="s">
        <v>157</v>
      </c>
    </row>
    <row r="690" s="14" customFormat="1">
      <c r="A690" s="14"/>
      <c r="B690" s="257"/>
      <c r="C690" s="258"/>
      <c r="D690" s="242" t="s">
        <v>168</v>
      </c>
      <c r="E690" s="259" t="s">
        <v>1</v>
      </c>
      <c r="F690" s="260" t="s">
        <v>645</v>
      </c>
      <c r="G690" s="258"/>
      <c r="H690" s="261">
        <v>103.72</v>
      </c>
      <c r="I690" s="262"/>
      <c r="J690" s="258"/>
      <c r="K690" s="258"/>
      <c r="L690" s="263"/>
      <c r="M690" s="264"/>
      <c r="N690" s="265"/>
      <c r="O690" s="265"/>
      <c r="P690" s="265"/>
      <c r="Q690" s="265"/>
      <c r="R690" s="265"/>
      <c r="S690" s="265"/>
      <c r="T690" s="266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7" t="s">
        <v>168</v>
      </c>
      <c r="AU690" s="267" t="s">
        <v>86</v>
      </c>
      <c r="AV690" s="14" t="s">
        <v>86</v>
      </c>
      <c r="AW690" s="14" t="s">
        <v>32</v>
      </c>
      <c r="AX690" s="14" t="s">
        <v>77</v>
      </c>
      <c r="AY690" s="267" t="s">
        <v>157</v>
      </c>
    </row>
    <row r="691" s="15" customFormat="1">
      <c r="A691" s="15"/>
      <c r="B691" s="268"/>
      <c r="C691" s="269"/>
      <c r="D691" s="242" t="s">
        <v>168</v>
      </c>
      <c r="E691" s="270" t="s">
        <v>1</v>
      </c>
      <c r="F691" s="271" t="s">
        <v>190</v>
      </c>
      <c r="G691" s="269"/>
      <c r="H691" s="272">
        <v>685.5</v>
      </c>
      <c r="I691" s="273"/>
      <c r="J691" s="269"/>
      <c r="K691" s="269"/>
      <c r="L691" s="274"/>
      <c r="M691" s="275"/>
      <c r="N691" s="276"/>
      <c r="O691" s="276"/>
      <c r="P691" s="276"/>
      <c r="Q691" s="276"/>
      <c r="R691" s="276"/>
      <c r="S691" s="276"/>
      <c r="T691" s="277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78" t="s">
        <v>168</v>
      </c>
      <c r="AU691" s="278" t="s">
        <v>86</v>
      </c>
      <c r="AV691" s="15" t="s">
        <v>164</v>
      </c>
      <c r="AW691" s="15" t="s">
        <v>32</v>
      </c>
      <c r="AX691" s="15" t="s">
        <v>84</v>
      </c>
      <c r="AY691" s="278" t="s">
        <v>157</v>
      </c>
    </row>
    <row r="692" s="2" customFormat="1" ht="24.15" customHeight="1">
      <c r="A692" s="40"/>
      <c r="B692" s="41"/>
      <c r="C692" s="279" t="s">
        <v>646</v>
      </c>
      <c r="D692" s="279" t="s">
        <v>201</v>
      </c>
      <c r="E692" s="280" t="s">
        <v>647</v>
      </c>
      <c r="F692" s="281" t="s">
        <v>648</v>
      </c>
      <c r="G692" s="282" t="s">
        <v>181</v>
      </c>
      <c r="H692" s="283">
        <v>699.21000000000004</v>
      </c>
      <c r="I692" s="284"/>
      <c r="J692" s="285">
        <f>ROUND(I692*H692,2)</f>
        <v>0</v>
      </c>
      <c r="K692" s="281" t="s">
        <v>163</v>
      </c>
      <c r="L692" s="286"/>
      <c r="M692" s="287" t="s">
        <v>1</v>
      </c>
      <c r="N692" s="288" t="s">
        <v>42</v>
      </c>
      <c r="O692" s="93"/>
      <c r="P692" s="238">
        <f>O692*H692</f>
        <v>0</v>
      </c>
      <c r="Q692" s="238">
        <v>0.0011999999999999999</v>
      </c>
      <c r="R692" s="238">
        <f>Q692*H692</f>
        <v>0.83905200000000002</v>
      </c>
      <c r="S692" s="238">
        <v>0</v>
      </c>
      <c r="T692" s="239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40" t="s">
        <v>484</v>
      </c>
      <c r="AT692" s="240" t="s">
        <v>201</v>
      </c>
      <c r="AU692" s="240" t="s">
        <v>86</v>
      </c>
      <c r="AY692" s="19" t="s">
        <v>157</v>
      </c>
      <c r="BE692" s="241">
        <f>IF(N692="základní",J692,0)</f>
        <v>0</v>
      </c>
      <c r="BF692" s="241">
        <f>IF(N692="snížená",J692,0)</f>
        <v>0</v>
      </c>
      <c r="BG692" s="241">
        <f>IF(N692="zákl. přenesená",J692,0)</f>
        <v>0</v>
      </c>
      <c r="BH692" s="241">
        <f>IF(N692="sníž. přenesená",J692,0)</f>
        <v>0</v>
      </c>
      <c r="BI692" s="241">
        <f>IF(N692="nulová",J692,0)</f>
        <v>0</v>
      </c>
      <c r="BJ692" s="19" t="s">
        <v>84</v>
      </c>
      <c r="BK692" s="241">
        <f>ROUND(I692*H692,2)</f>
        <v>0</v>
      </c>
      <c r="BL692" s="19" t="s">
        <v>279</v>
      </c>
      <c r="BM692" s="240" t="s">
        <v>649</v>
      </c>
    </row>
    <row r="693" s="2" customFormat="1">
      <c r="A693" s="40"/>
      <c r="B693" s="41"/>
      <c r="C693" s="42"/>
      <c r="D693" s="242" t="s">
        <v>166</v>
      </c>
      <c r="E693" s="42"/>
      <c r="F693" s="243" t="s">
        <v>648</v>
      </c>
      <c r="G693" s="42"/>
      <c r="H693" s="42"/>
      <c r="I693" s="244"/>
      <c r="J693" s="42"/>
      <c r="K693" s="42"/>
      <c r="L693" s="46"/>
      <c r="M693" s="245"/>
      <c r="N693" s="246"/>
      <c r="O693" s="93"/>
      <c r="P693" s="93"/>
      <c r="Q693" s="93"/>
      <c r="R693" s="93"/>
      <c r="S693" s="93"/>
      <c r="T693" s="94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9" t="s">
        <v>166</v>
      </c>
      <c r="AU693" s="19" t="s">
        <v>86</v>
      </c>
    </row>
    <row r="694" s="14" customFormat="1">
      <c r="A694" s="14"/>
      <c r="B694" s="257"/>
      <c r="C694" s="258"/>
      <c r="D694" s="242" t="s">
        <v>168</v>
      </c>
      <c r="E694" s="258"/>
      <c r="F694" s="260" t="s">
        <v>650</v>
      </c>
      <c r="G694" s="258"/>
      <c r="H694" s="261">
        <v>699.21000000000004</v>
      </c>
      <c r="I694" s="262"/>
      <c r="J694" s="258"/>
      <c r="K694" s="258"/>
      <c r="L694" s="263"/>
      <c r="M694" s="264"/>
      <c r="N694" s="265"/>
      <c r="O694" s="265"/>
      <c r="P694" s="265"/>
      <c r="Q694" s="265"/>
      <c r="R694" s="265"/>
      <c r="S694" s="265"/>
      <c r="T694" s="26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67" t="s">
        <v>168</v>
      </c>
      <c r="AU694" s="267" t="s">
        <v>86</v>
      </c>
      <c r="AV694" s="14" t="s">
        <v>86</v>
      </c>
      <c r="AW694" s="14" t="s">
        <v>4</v>
      </c>
      <c r="AX694" s="14" t="s">
        <v>84</v>
      </c>
      <c r="AY694" s="267" t="s">
        <v>157</v>
      </c>
    </row>
    <row r="695" s="2" customFormat="1" ht="24.15" customHeight="1">
      <c r="A695" s="40"/>
      <c r="B695" s="41"/>
      <c r="C695" s="229" t="s">
        <v>651</v>
      </c>
      <c r="D695" s="229" t="s">
        <v>159</v>
      </c>
      <c r="E695" s="230" t="s">
        <v>652</v>
      </c>
      <c r="F695" s="231" t="s">
        <v>653</v>
      </c>
      <c r="G695" s="232" t="s">
        <v>181</v>
      </c>
      <c r="H695" s="233">
        <v>685.5</v>
      </c>
      <c r="I695" s="234"/>
      <c r="J695" s="235">
        <f>ROUND(I695*H695,2)</f>
        <v>0</v>
      </c>
      <c r="K695" s="231" t="s">
        <v>163</v>
      </c>
      <c r="L695" s="46"/>
      <c r="M695" s="236" t="s">
        <v>1</v>
      </c>
      <c r="N695" s="237" t="s">
        <v>42</v>
      </c>
      <c r="O695" s="93"/>
      <c r="P695" s="238">
        <f>O695*H695</f>
        <v>0</v>
      </c>
      <c r="Q695" s="238">
        <v>0</v>
      </c>
      <c r="R695" s="238">
        <f>Q695*H695</f>
        <v>0</v>
      </c>
      <c r="S695" s="238">
        <v>0</v>
      </c>
      <c r="T695" s="239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40" t="s">
        <v>279</v>
      </c>
      <c r="AT695" s="240" t="s">
        <v>159</v>
      </c>
      <c r="AU695" s="240" t="s">
        <v>86</v>
      </c>
      <c r="AY695" s="19" t="s">
        <v>157</v>
      </c>
      <c r="BE695" s="241">
        <f>IF(N695="základní",J695,0)</f>
        <v>0</v>
      </c>
      <c r="BF695" s="241">
        <f>IF(N695="snížená",J695,0)</f>
        <v>0</v>
      </c>
      <c r="BG695" s="241">
        <f>IF(N695="zákl. přenesená",J695,0)</f>
        <v>0</v>
      </c>
      <c r="BH695" s="241">
        <f>IF(N695="sníž. přenesená",J695,0)</f>
        <v>0</v>
      </c>
      <c r="BI695" s="241">
        <f>IF(N695="nulová",J695,0)</f>
        <v>0</v>
      </c>
      <c r="BJ695" s="19" t="s">
        <v>84</v>
      </c>
      <c r="BK695" s="241">
        <f>ROUND(I695*H695,2)</f>
        <v>0</v>
      </c>
      <c r="BL695" s="19" t="s">
        <v>279</v>
      </c>
      <c r="BM695" s="240" t="s">
        <v>654</v>
      </c>
    </row>
    <row r="696" s="2" customFormat="1">
      <c r="A696" s="40"/>
      <c r="B696" s="41"/>
      <c r="C696" s="42"/>
      <c r="D696" s="242" t="s">
        <v>166</v>
      </c>
      <c r="E696" s="42"/>
      <c r="F696" s="243" t="s">
        <v>655</v>
      </c>
      <c r="G696" s="42"/>
      <c r="H696" s="42"/>
      <c r="I696" s="244"/>
      <c r="J696" s="42"/>
      <c r="K696" s="42"/>
      <c r="L696" s="46"/>
      <c r="M696" s="245"/>
      <c r="N696" s="246"/>
      <c r="O696" s="93"/>
      <c r="P696" s="93"/>
      <c r="Q696" s="93"/>
      <c r="R696" s="93"/>
      <c r="S696" s="93"/>
      <c r="T696" s="94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166</v>
      </c>
      <c r="AU696" s="19" t="s">
        <v>86</v>
      </c>
    </row>
    <row r="697" s="13" customFormat="1">
      <c r="A697" s="13"/>
      <c r="B697" s="247"/>
      <c r="C697" s="248"/>
      <c r="D697" s="242" t="s">
        <v>168</v>
      </c>
      <c r="E697" s="249" t="s">
        <v>1</v>
      </c>
      <c r="F697" s="250" t="s">
        <v>656</v>
      </c>
      <c r="G697" s="248"/>
      <c r="H697" s="249" t="s">
        <v>1</v>
      </c>
      <c r="I697" s="251"/>
      <c r="J697" s="248"/>
      <c r="K697" s="248"/>
      <c r="L697" s="252"/>
      <c r="M697" s="253"/>
      <c r="N697" s="254"/>
      <c r="O697" s="254"/>
      <c r="P697" s="254"/>
      <c r="Q697" s="254"/>
      <c r="R697" s="254"/>
      <c r="S697" s="254"/>
      <c r="T697" s="255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6" t="s">
        <v>168</v>
      </c>
      <c r="AU697" s="256" t="s">
        <v>86</v>
      </c>
      <c r="AV697" s="13" t="s">
        <v>84</v>
      </c>
      <c r="AW697" s="13" t="s">
        <v>32</v>
      </c>
      <c r="AX697" s="13" t="s">
        <v>77</v>
      </c>
      <c r="AY697" s="256" t="s">
        <v>157</v>
      </c>
    </row>
    <row r="698" s="14" customFormat="1">
      <c r="A698" s="14"/>
      <c r="B698" s="257"/>
      <c r="C698" s="258"/>
      <c r="D698" s="242" t="s">
        <v>168</v>
      </c>
      <c r="E698" s="259" t="s">
        <v>1</v>
      </c>
      <c r="F698" s="260" t="s">
        <v>657</v>
      </c>
      <c r="G698" s="258"/>
      <c r="H698" s="261">
        <v>685.5</v>
      </c>
      <c r="I698" s="262"/>
      <c r="J698" s="258"/>
      <c r="K698" s="258"/>
      <c r="L698" s="263"/>
      <c r="M698" s="264"/>
      <c r="N698" s="265"/>
      <c r="O698" s="265"/>
      <c r="P698" s="265"/>
      <c r="Q698" s="265"/>
      <c r="R698" s="265"/>
      <c r="S698" s="265"/>
      <c r="T698" s="26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7" t="s">
        <v>168</v>
      </c>
      <c r="AU698" s="267" t="s">
        <v>86</v>
      </c>
      <c r="AV698" s="14" t="s">
        <v>86</v>
      </c>
      <c r="AW698" s="14" t="s">
        <v>32</v>
      </c>
      <c r="AX698" s="14" t="s">
        <v>84</v>
      </c>
      <c r="AY698" s="267" t="s">
        <v>157</v>
      </c>
    </row>
    <row r="699" s="2" customFormat="1" ht="24.15" customHeight="1">
      <c r="A699" s="40"/>
      <c r="B699" s="41"/>
      <c r="C699" s="279" t="s">
        <v>658</v>
      </c>
      <c r="D699" s="279" t="s">
        <v>201</v>
      </c>
      <c r="E699" s="280" t="s">
        <v>659</v>
      </c>
      <c r="F699" s="281" t="s">
        <v>660</v>
      </c>
      <c r="G699" s="282" t="s">
        <v>181</v>
      </c>
      <c r="H699" s="283">
        <v>754.04999999999995</v>
      </c>
      <c r="I699" s="284"/>
      <c r="J699" s="285">
        <f>ROUND(I699*H699,2)</f>
        <v>0</v>
      </c>
      <c r="K699" s="281" t="s">
        <v>163</v>
      </c>
      <c r="L699" s="286"/>
      <c r="M699" s="287" t="s">
        <v>1</v>
      </c>
      <c r="N699" s="288" t="s">
        <v>42</v>
      </c>
      <c r="O699" s="93"/>
      <c r="P699" s="238">
        <f>O699*H699</f>
        <v>0</v>
      </c>
      <c r="Q699" s="238">
        <v>0.00050000000000000001</v>
      </c>
      <c r="R699" s="238">
        <f>Q699*H699</f>
        <v>0.377025</v>
      </c>
      <c r="S699" s="238">
        <v>0</v>
      </c>
      <c r="T699" s="239">
        <f>S699*H699</f>
        <v>0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240" t="s">
        <v>484</v>
      </c>
      <c r="AT699" s="240" t="s">
        <v>201</v>
      </c>
      <c r="AU699" s="240" t="s">
        <v>86</v>
      </c>
      <c r="AY699" s="19" t="s">
        <v>157</v>
      </c>
      <c r="BE699" s="241">
        <f>IF(N699="základní",J699,0)</f>
        <v>0</v>
      </c>
      <c r="BF699" s="241">
        <f>IF(N699="snížená",J699,0)</f>
        <v>0</v>
      </c>
      <c r="BG699" s="241">
        <f>IF(N699="zákl. přenesená",J699,0)</f>
        <v>0</v>
      </c>
      <c r="BH699" s="241">
        <f>IF(N699="sníž. přenesená",J699,0)</f>
        <v>0</v>
      </c>
      <c r="BI699" s="241">
        <f>IF(N699="nulová",J699,0)</f>
        <v>0</v>
      </c>
      <c r="BJ699" s="19" t="s">
        <v>84</v>
      </c>
      <c r="BK699" s="241">
        <f>ROUND(I699*H699,2)</f>
        <v>0</v>
      </c>
      <c r="BL699" s="19" t="s">
        <v>279</v>
      </c>
      <c r="BM699" s="240" t="s">
        <v>661</v>
      </c>
    </row>
    <row r="700" s="2" customFormat="1">
      <c r="A700" s="40"/>
      <c r="B700" s="41"/>
      <c r="C700" s="42"/>
      <c r="D700" s="242" t="s">
        <v>166</v>
      </c>
      <c r="E700" s="42"/>
      <c r="F700" s="243" t="s">
        <v>660</v>
      </c>
      <c r="G700" s="42"/>
      <c r="H700" s="42"/>
      <c r="I700" s="244"/>
      <c r="J700" s="42"/>
      <c r="K700" s="42"/>
      <c r="L700" s="46"/>
      <c r="M700" s="245"/>
      <c r="N700" s="246"/>
      <c r="O700" s="93"/>
      <c r="P700" s="93"/>
      <c r="Q700" s="93"/>
      <c r="R700" s="93"/>
      <c r="S700" s="93"/>
      <c r="T700" s="94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166</v>
      </c>
      <c r="AU700" s="19" t="s">
        <v>86</v>
      </c>
    </row>
    <row r="701" s="14" customFormat="1">
      <c r="A701" s="14"/>
      <c r="B701" s="257"/>
      <c r="C701" s="258"/>
      <c r="D701" s="242" t="s">
        <v>168</v>
      </c>
      <c r="E701" s="258"/>
      <c r="F701" s="260" t="s">
        <v>662</v>
      </c>
      <c r="G701" s="258"/>
      <c r="H701" s="261">
        <v>754.04999999999995</v>
      </c>
      <c r="I701" s="262"/>
      <c r="J701" s="258"/>
      <c r="K701" s="258"/>
      <c r="L701" s="263"/>
      <c r="M701" s="264"/>
      <c r="N701" s="265"/>
      <c r="O701" s="265"/>
      <c r="P701" s="265"/>
      <c r="Q701" s="265"/>
      <c r="R701" s="265"/>
      <c r="S701" s="265"/>
      <c r="T701" s="266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7" t="s">
        <v>168</v>
      </c>
      <c r="AU701" s="267" t="s">
        <v>86</v>
      </c>
      <c r="AV701" s="14" t="s">
        <v>86</v>
      </c>
      <c r="AW701" s="14" t="s">
        <v>4</v>
      </c>
      <c r="AX701" s="14" t="s">
        <v>84</v>
      </c>
      <c r="AY701" s="267" t="s">
        <v>157</v>
      </c>
    </row>
    <row r="702" s="2" customFormat="1" ht="24.15" customHeight="1">
      <c r="A702" s="40"/>
      <c r="B702" s="41"/>
      <c r="C702" s="229" t="s">
        <v>663</v>
      </c>
      <c r="D702" s="229" t="s">
        <v>159</v>
      </c>
      <c r="E702" s="230" t="s">
        <v>664</v>
      </c>
      <c r="F702" s="231" t="s">
        <v>665</v>
      </c>
      <c r="G702" s="232" t="s">
        <v>395</v>
      </c>
      <c r="H702" s="233">
        <v>575.08000000000004</v>
      </c>
      <c r="I702" s="234"/>
      <c r="J702" s="235">
        <f>ROUND(I702*H702,2)</f>
        <v>0</v>
      </c>
      <c r="K702" s="231" t="s">
        <v>163</v>
      </c>
      <c r="L702" s="46"/>
      <c r="M702" s="236" t="s">
        <v>1</v>
      </c>
      <c r="N702" s="237" t="s">
        <v>42</v>
      </c>
      <c r="O702" s="93"/>
      <c r="P702" s="238">
        <f>O702*H702</f>
        <v>0</v>
      </c>
      <c r="Q702" s="238">
        <v>0</v>
      </c>
      <c r="R702" s="238">
        <f>Q702*H702</f>
        <v>0</v>
      </c>
      <c r="S702" s="238">
        <v>0</v>
      </c>
      <c r="T702" s="239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40" t="s">
        <v>279</v>
      </c>
      <c r="AT702" s="240" t="s">
        <v>159</v>
      </c>
      <c r="AU702" s="240" t="s">
        <v>86</v>
      </c>
      <c r="AY702" s="19" t="s">
        <v>157</v>
      </c>
      <c r="BE702" s="241">
        <f>IF(N702="základní",J702,0)</f>
        <v>0</v>
      </c>
      <c r="BF702" s="241">
        <f>IF(N702="snížená",J702,0)</f>
        <v>0</v>
      </c>
      <c r="BG702" s="241">
        <f>IF(N702="zákl. přenesená",J702,0)</f>
        <v>0</v>
      </c>
      <c r="BH702" s="241">
        <f>IF(N702="sníž. přenesená",J702,0)</f>
        <v>0</v>
      </c>
      <c r="BI702" s="241">
        <f>IF(N702="nulová",J702,0)</f>
        <v>0</v>
      </c>
      <c r="BJ702" s="19" t="s">
        <v>84</v>
      </c>
      <c r="BK702" s="241">
        <f>ROUND(I702*H702,2)</f>
        <v>0</v>
      </c>
      <c r="BL702" s="19" t="s">
        <v>279</v>
      </c>
      <c r="BM702" s="240" t="s">
        <v>666</v>
      </c>
    </row>
    <row r="703" s="2" customFormat="1">
      <c r="A703" s="40"/>
      <c r="B703" s="41"/>
      <c r="C703" s="42"/>
      <c r="D703" s="242" t="s">
        <v>166</v>
      </c>
      <c r="E703" s="42"/>
      <c r="F703" s="243" t="s">
        <v>667</v>
      </c>
      <c r="G703" s="42"/>
      <c r="H703" s="42"/>
      <c r="I703" s="244"/>
      <c r="J703" s="42"/>
      <c r="K703" s="42"/>
      <c r="L703" s="46"/>
      <c r="M703" s="245"/>
      <c r="N703" s="246"/>
      <c r="O703" s="93"/>
      <c r="P703" s="93"/>
      <c r="Q703" s="93"/>
      <c r="R703" s="93"/>
      <c r="S703" s="93"/>
      <c r="T703" s="94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T703" s="19" t="s">
        <v>166</v>
      </c>
      <c r="AU703" s="19" t="s">
        <v>86</v>
      </c>
    </row>
    <row r="704" s="13" customFormat="1">
      <c r="A704" s="13"/>
      <c r="B704" s="247"/>
      <c r="C704" s="248"/>
      <c r="D704" s="242" t="s">
        <v>168</v>
      </c>
      <c r="E704" s="249" t="s">
        <v>1</v>
      </c>
      <c r="F704" s="250" t="s">
        <v>185</v>
      </c>
      <c r="G704" s="248"/>
      <c r="H704" s="249" t="s">
        <v>1</v>
      </c>
      <c r="I704" s="251"/>
      <c r="J704" s="248"/>
      <c r="K704" s="248"/>
      <c r="L704" s="252"/>
      <c r="M704" s="253"/>
      <c r="N704" s="254"/>
      <c r="O704" s="254"/>
      <c r="P704" s="254"/>
      <c r="Q704" s="254"/>
      <c r="R704" s="254"/>
      <c r="S704" s="254"/>
      <c r="T704" s="25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6" t="s">
        <v>168</v>
      </c>
      <c r="AU704" s="256" t="s">
        <v>86</v>
      </c>
      <c r="AV704" s="13" t="s">
        <v>84</v>
      </c>
      <c r="AW704" s="13" t="s">
        <v>32</v>
      </c>
      <c r="AX704" s="13" t="s">
        <v>77</v>
      </c>
      <c r="AY704" s="256" t="s">
        <v>157</v>
      </c>
    </row>
    <row r="705" s="14" customFormat="1">
      <c r="A705" s="14"/>
      <c r="B705" s="257"/>
      <c r="C705" s="258"/>
      <c r="D705" s="242" t="s">
        <v>168</v>
      </c>
      <c r="E705" s="259" t="s">
        <v>1</v>
      </c>
      <c r="F705" s="260" t="s">
        <v>668</v>
      </c>
      <c r="G705" s="258"/>
      <c r="H705" s="261">
        <v>4.1600000000000001</v>
      </c>
      <c r="I705" s="262"/>
      <c r="J705" s="258"/>
      <c r="K705" s="258"/>
      <c r="L705" s="263"/>
      <c r="M705" s="264"/>
      <c r="N705" s="265"/>
      <c r="O705" s="265"/>
      <c r="P705" s="265"/>
      <c r="Q705" s="265"/>
      <c r="R705" s="265"/>
      <c r="S705" s="265"/>
      <c r="T705" s="26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7" t="s">
        <v>168</v>
      </c>
      <c r="AU705" s="267" t="s">
        <v>86</v>
      </c>
      <c r="AV705" s="14" t="s">
        <v>86</v>
      </c>
      <c r="AW705" s="14" t="s">
        <v>32</v>
      </c>
      <c r="AX705" s="14" t="s">
        <v>77</v>
      </c>
      <c r="AY705" s="267" t="s">
        <v>157</v>
      </c>
    </row>
    <row r="706" s="13" customFormat="1">
      <c r="A706" s="13"/>
      <c r="B706" s="247"/>
      <c r="C706" s="248"/>
      <c r="D706" s="242" t="s">
        <v>168</v>
      </c>
      <c r="E706" s="249" t="s">
        <v>1</v>
      </c>
      <c r="F706" s="250" t="s">
        <v>291</v>
      </c>
      <c r="G706" s="248"/>
      <c r="H706" s="249" t="s">
        <v>1</v>
      </c>
      <c r="I706" s="251"/>
      <c r="J706" s="248"/>
      <c r="K706" s="248"/>
      <c r="L706" s="252"/>
      <c r="M706" s="253"/>
      <c r="N706" s="254"/>
      <c r="O706" s="254"/>
      <c r="P706" s="254"/>
      <c r="Q706" s="254"/>
      <c r="R706" s="254"/>
      <c r="S706" s="254"/>
      <c r="T706" s="255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6" t="s">
        <v>168</v>
      </c>
      <c r="AU706" s="256" t="s">
        <v>86</v>
      </c>
      <c r="AV706" s="13" t="s">
        <v>84</v>
      </c>
      <c r="AW706" s="13" t="s">
        <v>32</v>
      </c>
      <c r="AX706" s="13" t="s">
        <v>77</v>
      </c>
      <c r="AY706" s="256" t="s">
        <v>157</v>
      </c>
    </row>
    <row r="707" s="14" customFormat="1">
      <c r="A707" s="14"/>
      <c r="B707" s="257"/>
      <c r="C707" s="258"/>
      <c r="D707" s="242" t="s">
        <v>168</v>
      </c>
      <c r="E707" s="259" t="s">
        <v>1</v>
      </c>
      <c r="F707" s="260" t="s">
        <v>669</v>
      </c>
      <c r="G707" s="258"/>
      <c r="H707" s="261">
        <v>6.5999999999999996</v>
      </c>
      <c r="I707" s="262"/>
      <c r="J707" s="258"/>
      <c r="K707" s="258"/>
      <c r="L707" s="263"/>
      <c r="M707" s="264"/>
      <c r="N707" s="265"/>
      <c r="O707" s="265"/>
      <c r="P707" s="265"/>
      <c r="Q707" s="265"/>
      <c r="R707" s="265"/>
      <c r="S707" s="265"/>
      <c r="T707" s="26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7" t="s">
        <v>168</v>
      </c>
      <c r="AU707" s="267" t="s">
        <v>86</v>
      </c>
      <c r="AV707" s="14" t="s">
        <v>86</v>
      </c>
      <c r="AW707" s="14" t="s">
        <v>32</v>
      </c>
      <c r="AX707" s="14" t="s">
        <v>77</v>
      </c>
      <c r="AY707" s="267" t="s">
        <v>157</v>
      </c>
    </row>
    <row r="708" s="13" customFormat="1">
      <c r="A708" s="13"/>
      <c r="B708" s="247"/>
      <c r="C708" s="248"/>
      <c r="D708" s="242" t="s">
        <v>168</v>
      </c>
      <c r="E708" s="249" t="s">
        <v>1</v>
      </c>
      <c r="F708" s="250" t="s">
        <v>293</v>
      </c>
      <c r="G708" s="248"/>
      <c r="H708" s="249" t="s">
        <v>1</v>
      </c>
      <c r="I708" s="251"/>
      <c r="J708" s="248"/>
      <c r="K708" s="248"/>
      <c r="L708" s="252"/>
      <c r="M708" s="253"/>
      <c r="N708" s="254"/>
      <c r="O708" s="254"/>
      <c r="P708" s="254"/>
      <c r="Q708" s="254"/>
      <c r="R708" s="254"/>
      <c r="S708" s="254"/>
      <c r="T708" s="255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56" t="s">
        <v>168</v>
      </c>
      <c r="AU708" s="256" t="s">
        <v>86</v>
      </c>
      <c r="AV708" s="13" t="s">
        <v>84</v>
      </c>
      <c r="AW708" s="13" t="s">
        <v>32</v>
      </c>
      <c r="AX708" s="13" t="s">
        <v>77</v>
      </c>
      <c r="AY708" s="256" t="s">
        <v>157</v>
      </c>
    </row>
    <row r="709" s="14" customFormat="1">
      <c r="A709" s="14"/>
      <c r="B709" s="257"/>
      <c r="C709" s="258"/>
      <c r="D709" s="242" t="s">
        <v>168</v>
      </c>
      <c r="E709" s="259" t="s">
        <v>1</v>
      </c>
      <c r="F709" s="260" t="s">
        <v>670</v>
      </c>
      <c r="G709" s="258"/>
      <c r="H709" s="261">
        <v>4.1200000000000001</v>
      </c>
      <c r="I709" s="262"/>
      <c r="J709" s="258"/>
      <c r="K709" s="258"/>
      <c r="L709" s="263"/>
      <c r="M709" s="264"/>
      <c r="N709" s="265"/>
      <c r="O709" s="265"/>
      <c r="P709" s="265"/>
      <c r="Q709" s="265"/>
      <c r="R709" s="265"/>
      <c r="S709" s="265"/>
      <c r="T709" s="266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7" t="s">
        <v>168</v>
      </c>
      <c r="AU709" s="267" t="s">
        <v>86</v>
      </c>
      <c r="AV709" s="14" t="s">
        <v>86</v>
      </c>
      <c r="AW709" s="14" t="s">
        <v>32</v>
      </c>
      <c r="AX709" s="14" t="s">
        <v>77</v>
      </c>
      <c r="AY709" s="267" t="s">
        <v>157</v>
      </c>
    </row>
    <row r="710" s="13" customFormat="1">
      <c r="A710" s="13"/>
      <c r="B710" s="247"/>
      <c r="C710" s="248"/>
      <c r="D710" s="242" t="s">
        <v>168</v>
      </c>
      <c r="E710" s="249" t="s">
        <v>1</v>
      </c>
      <c r="F710" s="250" t="s">
        <v>295</v>
      </c>
      <c r="G710" s="248"/>
      <c r="H710" s="249" t="s">
        <v>1</v>
      </c>
      <c r="I710" s="251"/>
      <c r="J710" s="248"/>
      <c r="K710" s="248"/>
      <c r="L710" s="252"/>
      <c r="M710" s="253"/>
      <c r="N710" s="254"/>
      <c r="O710" s="254"/>
      <c r="P710" s="254"/>
      <c r="Q710" s="254"/>
      <c r="R710" s="254"/>
      <c r="S710" s="254"/>
      <c r="T710" s="255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6" t="s">
        <v>168</v>
      </c>
      <c r="AU710" s="256" t="s">
        <v>86</v>
      </c>
      <c r="AV710" s="13" t="s">
        <v>84</v>
      </c>
      <c r="AW710" s="13" t="s">
        <v>32</v>
      </c>
      <c r="AX710" s="13" t="s">
        <v>77</v>
      </c>
      <c r="AY710" s="256" t="s">
        <v>157</v>
      </c>
    </row>
    <row r="711" s="14" customFormat="1">
      <c r="A711" s="14"/>
      <c r="B711" s="257"/>
      <c r="C711" s="258"/>
      <c r="D711" s="242" t="s">
        <v>168</v>
      </c>
      <c r="E711" s="259" t="s">
        <v>1</v>
      </c>
      <c r="F711" s="260" t="s">
        <v>671</v>
      </c>
      <c r="G711" s="258"/>
      <c r="H711" s="261">
        <v>8.4399999999999995</v>
      </c>
      <c r="I711" s="262"/>
      <c r="J711" s="258"/>
      <c r="K711" s="258"/>
      <c r="L711" s="263"/>
      <c r="M711" s="264"/>
      <c r="N711" s="265"/>
      <c r="O711" s="265"/>
      <c r="P711" s="265"/>
      <c r="Q711" s="265"/>
      <c r="R711" s="265"/>
      <c r="S711" s="265"/>
      <c r="T711" s="266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7" t="s">
        <v>168</v>
      </c>
      <c r="AU711" s="267" t="s">
        <v>86</v>
      </c>
      <c r="AV711" s="14" t="s">
        <v>86</v>
      </c>
      <c r="AW711" s="14" t="s">
        <v>32</v>
      </c>
      <c r="AX711" s="14" t="s">
        <v>77</v>
      </c>
      <c r="AY711" s="267" t="s">
        <v>157</v>
      </c>
    </row>
    <row r="712" s="13" customFormat="1">
      <c r="A712" s="13"/>
      <c r="B712" s="247"/>
      <c r="C712" s="248"/>
      <c r="D712" s="242" t="s">
        <v>168</v>
      </c>
      <c r="E712" s="249" t="s">
        <v>1</v>
      </c>
      <c r="F712" s="250" t="s">
        <v>436</v>
      </c>
      <c r="G712" s="248"/>
      <c r="H712" s="249" t="s">
        <v>1</v>
      </c>
      <c r="I712" s="251"/>
      <c r="J712" s="248"/>
      <c r="K712" s="248"/>
      <c r="L712" s="252"/>
      <c r="M712" s="253"/>
      <c r="N712" s="254"/>
      <c r="O712" s="254"/>
      <c r="P712" s="254"/>
      <c r="Q712" s="254"/>
      <c r="R712" s="254"/>
      <c r="S712" s="254"/>
      <c r="T712" s="25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6" t="s">
        <v>168</v>
      </c>
      <c r="AU712" s="256" t="s">
        <v>86</v>
      </c>
      <c r="AV712" s="13" t="s">
        <v>84</v>
      </c>
      <c r="AW712" s="13" t="s">
        <v>32</v>
      </c>
      <c r="AX712" s="13" t="s">
        <v>77</v>
      </c>
      <c r="AY712" s="256" t="s">
        <v>157</v>
      </c>
    </row>
    <row r="713" s="14" customFormat="1">
      <c r="A713" s="14"/>
      <c r="B713" s="257"/>
      <c r="C713" s="258"/>
      <c r="D713" s="242" t="s">
        <v>168</v>
      </c>
      <c r="E713" s="259" t="s">
        <v>1</v>
      </c>
      <c r="F713" s="260" t="s">
        <v>672</v>
      </c>
      <c r="G713" s="258"/>
      <c r="H713" s="261">
        <v>13.119999999999999</v>
      </c>
      <c r="I713" s="262"/>
      <c r="J713" s="258"/>
      <c r="K713" s="258"/>
      <c r="L713" s="263"/>
      <c r="M713" s="264"/>
      <c r="N713" s="265"/>
      <c r="O713" s="265"/>
      <c r="P713" s="265"/>
      <c r="Q713" s="265"/>
      <c r="R713" s="265"/>
      <c r="S713" s="265"/>
      <c r="T713" s="266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7" t="s">
        <v>168</v>
      </c>
      <c r="AU713" s="267" t="s">
        <v>86</v>
      </c>
      <c r="AV713" s="14" t="s">
        <v>86</v>
      </c>
      <c r="AW713" s="14" t="s">
        <v>32</v>
      </c>
      <c r="AX713" s="14" t="s">
        <v>77</v>
      </c>
      <c r="AY713" s="267" t="s">
        <v>157</v>
      </c>
    </row>
    <row r="714" s="13" customFormat="1">
      <c r="A714" s="13"/>
      <c r="B714" s="247"/>
      <c r="C714" s="248"/>
      <c r="D714" s="242" t="s">
        <v>168</v>
      </c>
      <c r="E714" s="249" t="s">
        <v>1</v>
      </c>
      <c r="F714" s="250" t="s">
        <v>438</v>
      </c>
      <c r="G714" s="248"/>
      <c r="H714" s="249" t="s">
        <v>1</v>
      </c>
      <c r="I714" s="251"/>
      <c r="J714" s="248"/>
      <c r="K714" s="248"/>
      <c r="L714" s="252"/>
      <c r="M714" s="253"/>
      <c r="N714" s="254"/>
      <c r="O714" s="254"/>
      <c r="P714" s="254"/>
      <c r="Q714" s="254"/>
      <c r="R714" s="254"/>
      <c r="S714" s="254"/>
      <c r="T714" s="25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6" t="s">
        <v>168</v>
      </c>
      <c r="AU714" s="256" t="s">
        <v>86</v>
      </c>
      <c r="AV714" s="13" t="s">
        <v>84</v>
      </c>
      <c r="AW714" s="13" t="s">
        <v>32</v>
      </c>
      <c r="AX714" s="13" t="s">
        <v>77</v>
      </c>
      <c r="AY714" s="256" t="s">
        <v>157</v>
      </c>
    </row>
    <row r="715" s="14" customFormat="1">
      <c r="A715" s="14"/>
      <c r="B715" s="257"/>
      <c r="C715" s="258"/>
      <c r="D715" s="242" t="s">
        <v>168</v>
      </c>
      <c r="E715" s="259" t="s">
        <v>1</v>
      </c>
      <c r="F715" s="260" t="s">
        <v>673</v>
      </c>
      <c r="G715" s="258"/>
      <c r="H715" s="261">
        <v>10.66</v>
      </c>
      <c r="I715" s="262"/>
      <c r="J715" s="258"/>
      <c r="K715" s="258"/>
      <c r="L715" s="263"/>
      <c r="M715" s="264"/>
      <c r="N715" s="265"/>
      <c r="O715" s="265"/>
      <c r="P715" s="265"/>
      <c r="Q715" s="265"/>
      <c r="R715" s="265"/>
      <c r="S715" s="265"/>
      <c r="T715" s="26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7" t="s">
        <v>168</v>
      </c>
      <c r="AU715" s="267" t="s">
        <v>86</v>
      </c>
      <c r="AV715" s="14" t="s">
        <v>86</v>
      </c>
      <c r="AW715" s="14" t="s">
        <v>32</v>
      </c>
      <c r="AX715" s="14" t="s">
        <v>77</v>
      </c>
      <c r="AY715" s="267" t="s">
        <v>157</v>
      </c>
    </row>
    <row r="716" s="13" customFormat="1">
      <c r="A716" s="13"/>
      <c r="B716" s="247"/>
      <c r="C716" s="248"/>
      <c r="D716" s="242" t="s">
        <v>168</v>
      </c>
      <c r="E716" s="249" t="s">
        <v>1</v>
      </c>
      <c r="F716" s="250" t="s">
        <v>440</v>
      </c>
      <c r="G716" s="248"/>
      <c r="H716" s="249" t="s">
        <v>1</v>
      </c>
      <c r="I716" s="251"/>
      <c r="J716" s="248"/>
      <c r="K716" s="248"/>
      <c r="L716" s="252"/>
      <c r="M716" s="253"/>
      <c r="N716" s="254"/>
      <c r="O716" s="254"/>
      <c r="P716" s="254"/>
      <c r="Q716" s="254"/>
      <c r="R716" s="254"/>
      <c r="S716" s="254"/>
      <c r="T716" s="255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6" t="s">
        <v>168</v>
      </c>
      <c r="AU716" s="256" t="s">
        <v>86</v>
      </c>
      <c r="AV716" s="13" t="s">
        <v>84</v>
      </c>
      <c r="AW716" s="13" t="s">
        <v>32</v>
      </c>
      <c r="AX716" s="13" t="s">
        <v>77</v>
      </c>
      <c r="AY716" s="256" t="s">
        <v>157</v>
      </c>
    </row>
    <row r="717" s="14" customFormat="1">
      <c r="A717" s="14"/>
      <c r="B717" s="257"/>
      <c r="C717" s="258"/>
      <c r="D717" s="242" t="s">
        <v>168</v>
      </c>
      <c r="E717" s="259" t="s">
        <v>1</v>
      </c>
      <c r="F717" s="260" t="s">
        <v>674</v>
      </c>
      <c r="G717" s="258"/>
      <c r="H717" s="261">
        <v>15.5</v>
      </c>
      <c r="I717" s="262"/>
      <c r="J717" s="258"/>
      <c r="K717" s="258"/>
      <c r="L717" s="263"/>
      <c r="M717" s="264"/>
      <c r="N717" s="265"/>
      <c r="O717" s="265"/>
      <c r="P717" s="265"/>
      <c r="Q717" s="265"/>
      <c r="R717" s="265"/>
      <c r="S717" s="265"/>
      <c r="T717" s="266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7" t="s">
        <v>168</v>
      </c>
      <c r="AU717" s="267" t="s">
        <v>86</v>
      </c>
      <c r="AV717" s="14" t="s">
        <v>86</v>
      </c>
      <c r="AW717" s="14" t="s">
        <v>32</v>
      </c>
      <c r="AX717" s="14" t="s">
        <v>77</v>
      </c>
      <c r="AY717" s="267" t="s">
        <v>157</v>
      </c>
    </row>
    <row r="718" s="13" customFormat="1">
      <c r="A718" s="13"/>
      <c r="B718" s="247"/>
      <c r="C718" s="248"/>
      <c r="D718" s="242" t="s">
        <v>168</v>
      </c>
      <c r="E718" s="249" t="s">
        <v>1</v>
      </c>
      <c r="F718" s="250" t="s">
        <v>442</v>
      </c>
      <c r="G718" s="248"/>
      <c r="H718" s="249" t="s">
        <v>1</v>
      </c>
      <c r="I718" s="251"/>
      <c r="J718" s="248"/>
      <c r="K718" s="248"/>
      <c r="L718" s="252"/>
      <c r="M718" s="253"/>
      <c r="N718" s="254"/>
      <c r="O718" s="254"/>
      <c r="P718" s="254"/>
      <c r="Q718" s="254"/>
      <c r="R718" s="254"/>
      <c r="S718" s="254"/>
      <c r="T718" s="255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56" t="s">
        <v>168</v>
      </c>
      <c r="AU718" s="256" t="s">
        <v>86</v>
      </c>
      <c r="AV718" s="13" t="s">
        <v>84</v>
      </c>
      <c r="AW718" s="13" t="s">
        <v>32</v>
      </c>
      <c r="AX718" s="13" t="s">
        <v>77</v>
      </c>
      <c r="AY718" s="256" t="s">
        <v>157</v>
      </c>
    </row>
    <row r="719" s="14" customFormat="1">
      <c r="A719" s="14"/>
      <c r="B719" s="257"/>
      <c r="C719" s="258"/>
      <c r="D719" s="242" t="s">
        <v>168</v>
      </c>
      <c r="E719" s="259" t="s">
        <v>1</v>
      </c>
      <c r="F719" s="260" t="s">
        <v>675</v>
      </c>
      <c r="G719" s="258"/>
      <c r="H719" s="261">
        <v>11</v>
      </c>
      <c r="I719" s="262"/>
      <c r="J719" s="258"/>
      <c r="K719" s="258"/>
      <c r="L719" s="263"/>
      <c r="M719" s="264"/>
      <c r="N719" s="265"/>
      <c r="O719" s="265"/>
      <c r="P719" s="265"/>
      <c r="Q719" s="265"/>
      <c r="R719" s="265"/>
      <c r="S719" s="265"/>
      <c r="T719" s="26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7" t="s">
        <v>168</v>
      </c>
      <c r="AU719" s="267" t="s">
        <v>86</v>
      </c>
      <c r="AV719" s="14" t="s">
        <v>86</v>
      </c>
      <c r="AW719" s="14" t="s">
        <v>32</v>
      </c>
      <c r="AX719" s="14" t="s">
        <v>77</v>
      </c>
      <c r="AY719" s="267" t="s">
        <v>157</v>
      </c>
    </row>
    <row r="720" s="13" customFormat="1">
      <c r="A720" s="13"/>
      <c r="B720" s="247"/>
      <c r="C720" s="248"/>
      <c r="D720" s="242" t="s">
        <v>168</v>
      </c>
      <c r="E720" s="249" t="s">
        <v>1</v>
      </c>
      <c r="F720" s="250" t="s">
        <v>444</v>
      </c>
      <c r="G720" s="248"/>
      <c r="H720" s="249" t="s">
        <v>1</v>
      </c>
      <c r="I720" s="251"/>
      <c r="J720" s="248"/>
      <c r="K720" s="248"/>
      <c r="L720" s="252"/>
      <c r="M720" s="253"/>
      <c r="N720" s="254"/>
      <c r="O720" s="254"/>
      <c r="P720" s="254"/>
      <c r="Q720" s="254"/>
      <c r="R720" s="254"/>
      <c r="S720" s="254"/>
      <c r="T720" s="255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6" t="s">
        <v>168</v>
      </c>
      <c r="AU720" s="256" t="s">
        <v>86</v>
      </c>
      <c r="AV720" s="13" t="s">
        <v>84</v>
      </c>
      <c r="AW720" s="13" t="s">
        <v>32</v>
      </c>
      <c r="AX720" s="13" t="s">
        <v>77</v>
      </c>
      <c r="AY720" s="256" t="s">
        <v>157</v>
      </c>
    </row>
    <row r="721" s="14" customFormat="1">
      <c r="A721" s="14"/>
      <c r="B721" s="257"/>
      <c r="C721" s="258"/>
      <c r="D721" s="242" t="s">
        <v>168</v>
      </c>
      <c r="E721" s="259" t="s">
        <v>1</v>
      </c>
      <c r="F721" s="260" t="s">
        <v>676</v>
      </c>
      <c r="G721" s="258"/>
      <c r="H721" s="261">
        <v>5.2000000000000002</v>
      </c>
      <c r="I721" s="262"/>
      <c r="J721" s="258"/>
      <c r="K721" s="258"/>
      <c r="L721" s="263"/>
      <c r="M721" s="264"/>
      <c r="N721" s="265"/>
      <c r="O721" s="265"/>
      <c r="P721" s="265"/>
      <c r="Q721" s="265"/>
      <c r="R721" s="265"/>
      <c r="S721" s="265"/>
      <c r="T721" s="266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7" t="s">
        <v>168</v>
      </c>
      <c r="AU721" s="267" t="s">
        <v>86</v>
      </c>
      <c r="AV721" s="14" t="s">
        <v>86</v>
      </c>
      <c r="AW721" s="14" t="s">
        <v>32</v>
      </c>
      <c r="AX721" s="14" t="s">
        <v>77</v>
      </c>
      <c r="AY721" s="267" t="s">
        <v>157</v>
      </c>
    </row>
    <row r="722" s="13" customFormat="1">
      <c r="A722" s="13"/>
      <c r="B722" s="247"/>
      <c r="C722" s="248"/>
      <c r="D722" s="242" t="s">
        <v>168</v>
      </c>
      <c r="E722" s="249" t="s">
        <v>1</v>
      </c>
      <c r="F722" s="250" t="s">
        <v>412</v>
      </c>
      <c r="G722" s="248"/>
      <c r="H722" s="249" t="s">
        <v>1</v>
      </c>
      <c r="I722" s="251"/>
      <c r="J722" s="248"/>
      <c r="K722" s="248"/>
      <c r="L722" s="252"/>
      <c r="M722" s="253"/>
      <c r="N722" s="254"/>
      <c r="O722" s="254"/>
      <c r="P722" s="254"/>
      <c r="Q722" s="254"/>
      <c r="R722" s="254"/>
      <c r="S722" s="254"/>
      <c r="T722" s="25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56" t="s">
        <v>168</v>
      </c>
      <c r="AU722" s="256" t="s">
        <v>86</v>
      </c>
      <c r="AV722" s="13" t="s">
        <v>84</v>
      </c>
      <c r="AW722" s="13" t="s">
        <v>32</v>
      </c>
      <c r="AX722" s="13" t="s">
        <v>77</v>
      </c>
      <c r="AY722" s="256" t="s">
        <v>157</v>
      </c>
    </row>
    <row r="723" s="14" customFormat="1">
      <c r="A723" s="14"/>
      <c r="B723" s="257"/>
      <c r="C723" s="258"/>
      <c r="D723" s="242" t="s">
        <v>168</v>
      </c>
      <c r="E723" s="259" t="s">
        <v>1</v>
      </c>
      <c r="F723" s="260" t="s">
        <v>677</v>
      </c>
      <c r="G723" s="258"/>
      <c r="H723" s="261">
        <v>2.5</v>
      </c>
      <c r="I723" s="262"/>
      <c r="J723" s="258"/>
      <c r="K723" s="258"/>
      <c r="L723" s="263"/>
      <c r="M723" s="264"/>
      <c r="N723" s="265"/>
      <c r="O723" s="265"/>
      <c r="P723" s="265"/>
      <c r="Q723" s="265"/>
      <c r="R723" s="265"/>
      <c r="S723" s="265"/>
      <c r="T723" s="26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67" t="s">
        <v>168</v>
      </c>
      <c r="AU723" s="267" t="s">
        <v>86</v>
      </c>
      <c r="AV723" s="14" t="s">
        <v>86</v>
      </c>
      <c r="AW723" s="14" t="s">
        <v>32</v>
      </c>
      <c r="AX723" s="14" t="s">
        <v>77</v>
      </c>
      <c r="AY723" s="267" t="s">
        <v>157</v>
      </c>
    </row>
    <row r="724" s="13" customFormat="1">
      <c r="A724" s="13"/>
      <c r="B724" s="247"/>
      <c r="C724" s="248"/>
      <c r="D724" s="242" t="s">
        <v>168</v>
      </c>
      <c r="E724" s="249" t="s">
        <v>1</v>
      </c>
      <c r="F724" s="250" t="s">
        <v>447</v>
      </c>
      <c r="G724" s="248"/>
      <c r="H724" s="249" t="s">
        <v>1</v>
      </c>
      <c r="I724" s="251"/>
      <c r="J724" s="248"/>
      <c r="K724" s="248"/>
      <c r="L724" s="252"/>
      <c r="M724" s="253"/>
      <c r="N724" s="254"/>
      <c r="O724" s="254"/>
      <c r="P724" s="254"/>
      <c r="Q724" s="254"/>
      <c r="R724" s="254"/>
      <c r="S724" s="254"/>
      <c r="T724" s="25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56" t="s">
        <v>168</v>
      </c>
      <c r="AU724" s="256" t="s">
        <v>86</v>
      </c>
      <c r="AV724" s="13" t="s">
        <v>84</v>
      </c>
      <c r="AW724" s="13" t="s">
        <v>32</v>
      </c>
      <c r="AX724" s="13" t="s">
        <v>77</v>
      </c>
      <c r="AY724" s="256" t="s">
        <v>157</v>
      </c>
    </row>
    <row r="725" s="14" customFormat="1">
      <c r="A725" s="14"/>
      <c r="B725" s="257"/>
      <c r="C725" s="258"/>
      <c r="D725" s="242" t="s">
        <v>168</v>
      </c>
      <c r="E725" s="259" t="s">
        <v>1</v>
      </c>
      <c r="F725" s="260" t="s">
        <v>678</v>
      </c>
      <c r="G725" s="258"/>
      <c r="H725" s="261">
        <v>5.1600000000000001</v>
      </c>
      <c r="I725" s="262"/>
      <c r="J725" s="258"/>
      <c r="K725" s="258"/>
      <c r="L725" s="263"/>
      <c r="M725" s="264"/>
      <c r="N725" s="265"/>
      <c r="O725" s="265"/>
      <c r="P725" s="265"/>
      <c r="Q725" s="265"/>
      <c r="R725" s="265"/>
      <c r="S725" s="265"/>
      <c r="T725" s="266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67" t="s">
        <v>168</v>
      </c>
      <c r="AU725" s="267" t="s">
        <v>86</v>
      </c>
      <c r="AV725" s="14" t="s">
        <v>86</v>
      </c>
      <c r="AW725" s="14" t="s">
        <v>32</v>
      </c>
      <c r="AX725" s="14" t="s">
        <v>77</v>
      </c>
      <c r="AY725" s="267" t="s">
        <v>157</v>
      </c>
    </row>
    <row r="726" s="13" customFormat="1">
      <c r="A726" s="13"/>
      <c r="B726" s="247"/>
      <c r="C726" s="248"/>
      <c r="D726" s="242" t="s">
        <v>168</v>
      </c>
      <c r="E726" s="249" t="s">
        <v>1</v>
      </c>
      <c r="F726" s="250" t="s">
        <v>414</v>
      </c>
      <c r="G726" s="248"/>
      <c r="H726" s="249" t="s">
        <v>1</v>
      </c>
      <c r="I726" s="251"/>
      <c r="J726" s="248"/>
      <c r="K726" s="248"/>
      <c r="L726" s="252"/>
      <c r="M726" s="253"/>
      <c r="N726" s="254"/>
      <c r="O726" s="254"/>
      <c r="P726" s="254"/>
      <c r="Q726" s="254"/>
      <c r="R726" s="254"/>
      <c r="S726" s="254"/>
      <c r="T726" s="255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56" t="s">
        <v>168</v>
      </c>
      <c r="AU726" s="256" t="s">
        <v>86</v>
      </c>
      <c r="AV726" s="13" t="s">
        <v>84</v>
      </c>
      <c r="AW726" s="13" t="s">
        <v>32</v>
      </c>
      <c r="AX726" s="13" t="s">
        <v>77</v>
      </c>
      <c r="AY726" s="256" t="s">
        <v>157</v>
      </c>
    </row>
    <row r="727" s="14" customFormat="1">
      <c r="A727" s="14"/>
      <c r="B727" s="257"/>
      <c r="C727" s="258"/>
      <c r="D727" s="242" t="s">
        <v>168</v>
      </c>
      <c r="E727" s="259" t="s">
        <v>1</v>
      </c>
      <c r="F727" s="260" t="s">
        <v>679</v>
      </c>
      <c r="G727" s="258"/>
      <c r="H727" s="261">
        <v>10.66</v>
      </c>
      <c r="I727" s="262"/>
      <c r="J727" s="258"/>
      <c r="K727" s="258"/>
      <c r="L727" s="263"/>
      <c r="M727" s="264"/>
      <c r="N727" s="265"/>
      <c r="O727" s="265"/>
      <c r="P727" s="265"/>
      <c r="Q727" s="265"/>
      <c r="R727" s="265"/>
      <c r="S727" s="265"/>
      <c r="T727" s="266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67" t="s">
        <v>168</v>
      </c>
      <c r="AU727" s="267" t="s">
        <v>86</v>
      </c>
      <c r="AV727" s="14" t="s">
        <v>86</v>
      </c>
      <c r="AW727" s="14" t="s">
        <v>32</v>
      </c>
      <c r="AX727" s="14" t="s">
        <v>77</v>
      </c>
      <c r="AY727" s="267" t="s">
        <v>157</v>
      </c>
    </row>
    <row r="728" s="13" customFormat="1">
      <c r="A728" s="13"/>
      <c r="B728" s="247"/>
      <c r="C728" s="248"/>
      <c r="D728" s="242" t="s">
        <v>168</v>
      </c>
      <c r="E728" s="249" t="s">
        <v>1</v>
      </c>
      <c r="F728" s="250" t="s">
        <v>450</v>
      </c>
      <c r="G728" s="248"/>
      <c r="H728" s="249" t="s">
        <v>1</v>
      </c>
      <c r="I728" s="251"/>
      <c r="J728" s="248"/>
      <c r="K728" s="248"/>
      <c r="L728" s="252"/>
      <c r="M728" s="253"/>
      <c r="N728" s="254"/>
      <c r="O728" s="254"/>
      <c r="P728" s="254"/>
      <c r="Q728" s="254"/>
      <c r="R728" s="254"/>
      <c r="S728" s="254"/>
      <c r="T728" s="25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6" t="s">
        <v>168</v>
      </c>
      <c r="AU728" s="256" t="s">
        <v>86</v>
      </c>
      <c r="AV728" s="13" t="s">
        <v>84</v>
      </c>
      <c r="AW728" s="13" t="s">
        <v>32</v>
      </c>
      <c r="AX728" s="13" t="s">
        <v>77</v>
      </c>
      <c r="AY728" s="256" t="s">
        <v>157</v>
      </c>
    </row>
    <row r="729" s="14" customFormat="1">
      <c r="A729" s="14"/>
      <c r="B729" s="257"/>
      <c r="C729" s="258"/>
      <c r="D729" s="242" t="s">
        <v>168</v>
      </c>
      <c r="E729" s="259" t="s">
        <v>1</v>
      </c>
      <c r="F729" s="260" t="s">
        <v>680</v>
      </c>
      <c r="G729" s="258"/>
      <c r="H729" s="261">
        <v>5.4000000000000004</v>
      </c>
      <c r="I729" s="262"/>
      <c r="J729" s="258"/>
      <c r="K729" s="258"/>
      <c r="L729" s="263"/>
      <c r="M729" s="264"/>
      <c r="N729" s="265"/>
      <c r="O729" s="265"/>
      <c r="P729" s="265"/>
      <c r="Q729" s="265"/>
      <c r="R729" s="265"/>
      <c r="S729" s="265"/>
      <c r="T729" s="26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7" t="s">
        <v>168</v>
      </c>
      <c r="AU729" s="267" t="s">
        <v>86</v>
      </c>
      <c r="AV729" s="14" t="s">
        <v>86</v>
      </c>
      <c r="AW729" s="14" t="s">
        <v>32</v>
      </c>
      <c r="AX729" s="14" t="s">
        <v>77</v>
      </c>
      <c r="AY729" s="267" t="s">
        <v>157</v>
      </c>
    </row>
    <row r="730" s="13" customFormat="1">
      <c r="A730" s="13"/>
      <c r="B730" s="247"/>
      <c r="C730" s="248"/>
      <c r="D730" s="242" t="s">
        <v>168</v>
      </c>
      <c r="E730" s="249" t="s">
        <v>1</v>
      </c>
      <c r="F730" s="250" t="s">
        <v>452</v>
      </c>
      <c r="G730" s="248"/>
      <c r="H730" s="249" t="s">
        <v>1</v>
      </c>
      <c r="I730" s="251"/>
      <c r="J730" s="248"/>
      <c r="K730" s="248"/>
      <c r="L730" s="252"/>
      <c r="M730" s="253"/>
      <c r="N730" s="254"/>
      <c r="O730" s="254"/>
      <c r="P730" s="254"/>
      <c r="Q730" s="254"/>
      <c r="R730" s="254"/>
      <c r="S730" s="254"/>
      <c r="T730" s="255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6" t="s">
        <v>168</v>
      </c>
      <c r="AU730" s="256" t="s">
        <v>86</v>
      </c>
      <c r="AV730" s="13" t="s">
        <v>84</v>
      </c>
      <c r="AW730" s="13" t="s">
        <v>32</v>
      </c>
      <c r="AX730" s="13" t="s">
        <v>77</v>
      </c>
      <c r="AY730" s="256" t="s">
        <v>157</v>
      </c>
    </row>
    <row r="731" s="14" customFormat="1">
      <c r="A731" s="14"/>
      <c r="B731" s="257"/>
      <c r="C731" s="258"/>
      <c r="D731" s="242" t="s">
        <v>168</v>
      </c>
      <c r="E731" s="259" t="s">
        <v>1</v>
      </c>
      <c r="F731" s="260" t="s">
        <v>681</v>
      </c>
      <c r="G731" s="258"/>
      <c r="H731" s="261">
        <v>45.299999999999997</v>
      </c>
      <c r="I731" s="262"/>
      <c r="J731" s="258"/>
      <c r="K731" s="258"/>
      <c r="L731" s="263"/>
      <c r="M731" s="264"/>
      <c r="N731" s="265"/>
      <c r="O731" s="265"/>
      <c r="P731" s="265"/>
      <c r="Q731" s="265"/>
      <c r="R731" s="265"/>
      <c r="S731" s="265"/>
      <c r="T731" s="266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7" t="s">
        <v>168</v>
      </c>
      <c r="AU731" s="267" t="s">
        <v>86</v>
      </c>
      <c r="AV731" s="14" t="s">
        <v>86</v>
      </c>
      <c r="AW731" s="14" t="s">
        <v>32</v>
      </c>
      <c r="AX731" s="14" t="s">
        <v>77</v>
      </c>
      <c r="AY731" s="267" t="s">
        <v>157</v>
      </c>
    </row>
    <row r="732" s="13" customFormat="1">
      <c r="A732" s="13"/>
      <c r="B732" s="247"/>
      <c r="C732" s="248"/>
      <c r="D732" s="242" t="s">
        <v>168</v>
      </c>
      <c r="E732" s="249" t="s">
        <v>1</v>
      </c>
      <c r="F732" s="250" t="s">
        <v>419</v>
      </c>
      <c r="G732" s="248"/>
      <c r="H732" s="249" t="s">
        <v>1</v>
      </c>
      <c r="I732" s="251"/>
      <c r="J732" s="248"/>
      <c r="K732" s="248"/>
      <c r="L732" s="252"/>
      <c r="M732" s="253"/>
      <c r="N732" s="254"/>
      <c r="O732" s="254"/>
      <c r="P732" s="254"/>
      <c r="Q732" s="254"/>
      <c r="R732" s="254"/>
      <c r="S732" s="254"/>
      <c r="T732" s="255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6" t="s">
        <v>168</v>
      </c>
      <c r="AU732" s="256" t="s">
        <v>86</v>
      </c>
      <c r="AV732" s="13" t="s">
        <v>84</v>
      </c>
      <c r="AW732" s="13" t="s">
        <v>32</v>
      </c>
      <c r="AX732" s="13" t="s">
        <v>77</v>
      </c>
      <c r="AY732" s="256" t="s">
        <v>157</v>
      </c>
    </row>
    <row r="733" s="14" customFormat="1">
      <c r="A733" s="14"/>
      <c r="B733" s="257"/>
      <c r="C733" s="258"/>
      <c r="D733" s="242" t="s">
        <v>168</v>
      </c>
      <c r="E733" s="259" t="s">
        <v>1</v>
      </c>
      <c r="F733" s="260" t="s">
        <v>679</v>
      </c>
      <c r="G733" s="258"/>
      <c r="H733" s="261">
        <v>10.66</v>
      </c>
      <c r="I733" s="262"/>
      <c r="J733" s="258"/>
      <c r="K733" s="258"/>
      <c r="L733" s="263"/>
      <c r="M733" s="264"/>
      <c r="N733" s="265"/>
      <c r="O733" s="265"/>
      <c r="P733" s="265"/>
      <c r="Q733" s="265"/>
      <c r="R733" s="265"/>
      <c r="S733" s="265"/>
      <c r="T733" s="266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7" t="s">
        <v>168</v>
      </c>
      <c r="AU733" s="267" t="s">
        <v>86</v>
      </c>
      <c r="AV733" s="14" t="s">
        <v>86</v>
      </c>
      <c r="AW733" s="14" t="s">
        <v>32</v>
      </c>
      <c r="AX733" s="14" t="s">
        <v>77</v>
      </c>
      <c r="AY733" s="267" t="s">
        <v>157</v>
      </c>
    </row>
    <row r="734" s="13" customFormat="1">
      <c r="A734" s="13"/>
      <c r="B734" s="247"/>
      <c r="C734" s="248"/>
      <c r="D734" s="242" t="s">
        <v>168</v>
      </c>
      <c r="E734" s="249" t="s">
        <v>1</v>
      </c>
      <c r="F734" s="250" t="s">
        <v>457</v>
      </c>
      <c r="G734" s="248"/>
      <c r="H734" s="249" t="s">
        <v>1</v>
      </c>
      <c r="I734" s="251"/>
      <c r="J734" s="248"/>
      <c r="K734" s="248"/>
      <c r="L734" s="252"/>
      <c r="M734" s="253"/>
      <c r="N734" s="254"/>
      <c r="O734" s="254"/>
      <c r="P734" s="254"/>
      <c r="Q734" s="254"/>
      <c r="R734" s="254"/>
      <c r="S734" s="254"/>
      <c r="T734" s="255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56" t="s">
        <v>168</v>
      </c>
      <c r="AU734" s="256" t="s">
        <v>86</v>
      </c>
      <c r="AV734" s="13" t="s">
        <v>84</v>
      </c>
      <c r="AW734" s="13" t="s">
        <v>32</v>
      </c>
      <c r="AX734" s="13" t="s">
        <v>77</v>
      </c>
      <c r="AY734" s="256" t="s">
        <v>157</v>
      </c>
    </row>
    <row r="735" s="14" customFormat="1">
      <c r="A735" s="14"/>
      <c r="B735" s="257"/>
      <c r="C735" s="258"/>
      <c r="D735" s="242" t="s">
        <v>168</v>
      </c>
      <c r="E735" s="259" t="s">
        <v>1</v>
      </c>
      <c r="F735" s="260" t="s">
        <v>676</v>
      </c>
      <c r="G735" s="258"/>
      <c r="H735" s="261">
        <v>5.2000000000000002</v>
      </c>
      <c r="I735" s="262"/>
      <c r="J735" s="258"/>
      <c r="K735" s="258"/>
      <c r="L735" s="263"/>
      <c r="M735" s="264"/>
      <c r="N735" s="265"/>
      <c r="O735" s="265"/>
      <c r="P735" s="265"/>
      <c r="Q735" s="265"/>
      <c r="R735" s="265"/>
      <c r="S735" s="265"/>
      <c r="T735" s="266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67" t="s">
        <v>168</v>
      </c>
      <c r="AU735" s="267" t="s">
        <v>86</v>
      </c>
      <c r="AV735" s="14" t="s">
        <v>86</v>
      </c>
      <c r="AW735" s="14" t="s">
        <v>32</v>
      </c>
      <c r="AX735" s="14" t="s">
        <v>77</v>
      </c>
      <c r="AY735" s="267" t="s">
        <v>157</v>
      </c>
    </row>
    <row r="736" s="13" customFormat="1">
      <c r="A736" s="13"/>
      <c r="B736" s="247"/>
      <c r="C736" s="248"/>
      <c r="D736" s="242" t="s">
        <v>168</v>
      </c>
      <c r="E736" s="249" t="s">
        <v>1</v>
      </c>
      <c r="F736" s="250" t="s">
        <v>420</v>
      </c>
      <c r="G736" s="248"/>
      <c r="H736" s="249" t="s">
        <v>1</v>
      </c>
      <c r="I736" s="251"/>
      <c r="J736" s="248"/>
      <c r="K736" s="248"/>
      <c r="L736" s="252"/>
      <c r="M736" s="253"/>
      <c r="N736" s="254"/>
      <c r="O736" s="254"/>
      <c r="P736" s="254"/>
      <c r="Q736" s="254"/>
      <c r="R736" s="254"/>
      <c r="S736" s="254"/>
      <c r="T736" s="255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6" t="s">
        <v>168</v>
      </c>
      <c r="AU736" s="256" t="s">
        <v>86</v>
      </c>
      <c r="AV736" s="13" t="s">
        <v>84</v>
      </c>
      <c r="AW736" s="13" t="s">
        <v>32</v>
      </c>
      <c r="AX736" s="13" t="s">
        <v>77</v>
      </c>
      <c r="AY736" s="256" t="s">
        <v>157</v>
      </c>
    </row>
    <row r="737" s="14" customFormat="1">
      <c r="A737" s="14"/>
      <c r="B737" s="257"/>
      <c r="C737" s="258"/>
      <c r="D737" s="242" t="s">
        <v>168</v>
      </c>
      <c r="E737" s="259" t="s">
        <v>1</v>
      </c>
      <c r="F737" s="260" t="s">
        <v>677</v>
      </c>
      <c r="G737" s="258"/>
      <c r="H737" s="261">
        <v>2.5</v>
      </c>
      <c r="I737" s="262"/>
      <c r="J737" s="258"/>
      <c r="K737" s="258"/>
      <c r="L737" s="263"/>
      <c r="M737" s="264"/>
      <c r="N737" s="265"/>
      <c r="O737" s="265"/>
      <c r="P737" s="265"/>
      <c r="Q737" s="265"/>
      <c r="R737" s="265"/>
      <c r="S737" s="265"/>
      <c r="T737" s="266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67" t="s">
        <v>168</v>
      </c>
      <c r="AU737" s="267" t="s">
        <v>86</v>
      </c>
      <c r="AV737" s="14" t="s">
        <v>86</v>
      </c>
      <c r="AW737" s="14" t="s">
        <v>32</v>
      </c>
      <c r="AX737" s="14" t="s">
        <v>77</v>
      </c>
      <c r="AY737" s="267" t="s">
        <v>157</v>
      </c>
    </row>
    <row r="738" s="13" customFormat="1">
      <c r="A738" s="13"/>
      <c r="B738" s="247"/>
      <c r="C738" s="248"/>
      <c r="D738" s="242" t="s">
        <v>168</v>
      </c>
      <c r="E738" s="249" t="s">
        <v>1</v>
      </c>
      <c r="F738" s="250" t="s">
        <v>458</v>
      </c>
      <c r="G738" s="248"/>
      <c r="H738" s="249" t="s">
        <v>1</v>
      </c>
      <c r="I738" s="251"/>
      <c r="J738" s="248"/>
      <c r="K738" s="248"/>
      <c r="L738" s="252"/>
      <c r="M738" s="253"/>
      <c r="N738" s="254"/>
      <c r="O738" s="254"/>
      <c r="P738" s="254"/>
      <c r="Q738" s="254"/>
      <c r="R738" s="254"/>
      <c r="S738" s="254"/>
      <c r="T738" s="25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6" t="s">
        <v>168</v>
      </c>
      <c r="AU738" s="256" t="s">
        <v>86</v>
      </c>
      <c r="AV738" s="13" t="s">
        <v>84</v>
      </c>
      <c r="AW738" s="13" t="s">
        <v>32</v>
      </c>
      <c r="AX738" s="13" t="s">
        <v>77</v>
      </c>
      <c r="AY738" s="256" t="s">
        <v>157</v>
      </c>
    </row>
    <row r="739" s="14" customFormat="1">
      <c r="A739" s="14"/>
      <c r="B739" s="257"/>
      <c r="C739" s="258"/>
      <c r="D739" s="242" t="s">
        <v>168</v>
      </c>
      <c r="E739" s="259" t="s">
        <v>1</v>
      </c>
      <c r="F739" s="260" t="s">
        <v>678</v>
      </c>
      <c r="G739" s="258"/>
      <c r="H739" s="261">
        <v>5.1600000000000001</v>
      </c>
      <c r="I739" s="262"/>
      <c r="J739" s="258"/>
      <c r="K739" s="258"/>
      <c r="L739" s="263"/>
      <c r="M739" s="264"/>
      <c r="N739" s="265"/>
      <c r="O739" s="265"/>
      <c r="P739" s="265"/>
      <c r="Q739" s="265"/>
      <c r="R739" s="265"/>
      <c r="S739" s="265"/>
      <c r="T739" s="26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7" t="s">
        <v>168</v>
      </c>
      <c r="AU739" s="267" t="s">
        <v>86</v>
      </c>
      <c r="AV739" s="14" t="s">
        <v>86</v>
      </c>
      <c r="AW739" s="14" t="s">
        <v>32</v>
      </c>
      <c r="AX739" s="14" t="s">
        <v>77</v>
      </c>
      <c r="AY739" s="267" t="s">
        <v>157</v>
      </c>
    </row>
    <row r="740" s="13" customFormat="1">
      <c r="A740" s="13"/>
      <c r="B740" s="247"/>
      <c r="C740" s="248"/>
      <c r="D740" s="242" t="s">
        <v>168</v>
      </c>
      <c r="E740" s="249" t="s">
        <v>1</v>
      </c>
      <c r="F740" s="250" t="s">
        <v>459</v>
      </c>
      <c r="G740" s="248"/>
      <c r="H740" s="249" t="s">
        <v>1</v>
      </c>
      <c r="I740" s="251"/>
      <c r="J740" s="248"/>
      <c r="K740" s="248"/>
      <c r="L740" s="252"/>
      <c r="M740" s="253"/>
      <c r="N740" s="254"/>
      <c r="O740" s="254"/>
      <c r="P740" s="254"/>
      <c r="Q740" s="254"/>
      <c r="R740" s="254"/>
      <c r="S740" s="254"/>
      <c r="T740" s="255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6" t="s">
        <v>168</v>
      </c>
      <c r="AU740" s="256" t="s">
        <v>86</v>
      </c>
      <c r="AV740" s="13" t="s">
        <v>84</v>
      </c>
      <c r="AW740" s="13" t="s">
        <v>32</v>
      </c>
      <c r="AX740" s="13" t="s">
        <v>77</v>
      </c>
      <c r="AY740" s="256" t="s">
        <v>157</v>
      </c>
    </row>
    <row r="741" s="14" customFormat="1">
      <c r="A741" s="14"/>
      <c r="B741" s="257"/>
      <c r="C741" s="258"/>
      <c r="D741" s="242" t="s">
        <v>168</v>
      </c>
      <c r="E741" s="259" t="s">
        <v>1</v>
      </c>
      <c r="F741" s="260" t="s">
        <v>675</v>
      </c>
      <c r="G741" s="258"/>
      <c r="H741" s="261">
        <v>11</v>
      </c>
      <c r="I741" s="262"/>
      <c r="J741" s="258"/>
      <c r="K741" s="258"/>
      <c r="L741" s="263"/>
      <c r="M741" s="264"/>
      <c r="N741" s="265"/>
      <c r="O741" s="265"/>
      <c r="P741" s="265"/>
      <c r="Q741" s="265"/>
      <c r="R741" s="265"/>
      <c r="S741" s="265"/>
      <c r="T741" s="266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67" t="s">
        <v>168</v>
      </c>
      <c r="AU741" s="267" t="s">
        <v>86</v>
      </c>
      <c r="AV741" s="14" t="s">
        <v>86</v>
      </c>
      <c r="AW741" s="14" t="s">
        <v>32</v>
      </c>
      <c r="AX741" s="14" t="s">
        <v>77</v>
      </c>
      <c r="AY741" s="267" t="s">
        <v>157</v>
      </c>
    </row>
    <row r="742" s="13" customFormat="1">
      <c r="A742" s="13"/>
      <c r="B742" s="247"/>
      <c r="C742" s="248"/>
      <c r="D742" s="242" t="s">
        <v>168</v>
      </c>
      <c r="E742" s="249" t="s">
        <v>1</v>
      </c>
      <c r="F742" s="250" t="s">
        <v>460</v>
      </c>
      <c r="G742" s="248"/>
      <c r="H742" s="249" t="s">
        <v>1</v>
      </c>
      <c r="I742" s="251"/>
      <c r="J742" s="248"/>
      <c r="K742" s="248"/>
      <c r="L742" s="252"/>
      <c r="M742" s="253"/>
      <c r="N742" s="254"/>
      <c r="O742" s="254"/>
      <c r="P742" s="254"/>
      <c r="Q742" s="254"/>
      <c r="R742" s="254"/>
      <c r="S742" s="254"/>
      <c r="T742" s="25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6" t="s">
        <v>168</v>
      </c>
      <c r="AU742" s="256" t="s">
        <v>86</v>
      </c>
      <c r="AV742" s="13" t="s">
        <v>84</v>
      </c>
      <c r="AW742" s="13" t="s">
        <v>32</v>
      </c>
      <c r="AX742" s="13" t="s">
        <v>77</v>
      </c>
      <c r="AY742" s="256" t="s">
        <v>157</v>
      </c>
    </row>
    <row r="743" s="14" customFormat="1">
      <c r="A743" s="14"/>
      <c r="B743" s="257"/>
      <c r="C743" s="258"/>
      <c r="D743" s="242" t="s">
        <v>168</v>
      </c>
      <c r="E743" s="259" t="s">
        <v>1</v>
      </c>
      <c r="F743" s="260" t="s">
        <v>674</v>
      </c>
      <c r="G743" s="258"/>
      <c r="H743" s="261">
        <v>15.5</v>
      </c>
      <c r="I743" s="262"/>
      <c r="J743" s="258"/>
      <c r="K743" s="258"/>
      <c r="L743" s="263"/>
      <c r="M743" s="264"/>
      <c r="N743" s="265"/>
      <c r="O743" s="265"/>
      <c r="P743" s="265"/>
      <c r="Q743" s="265"/>
      <c r="R743" s="265"/>
      <c r="S743" s="265"/>
      <c r="T743" s="266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7" t="s">
        <v>168</v>
      </c>
      <c r="AU743" s="267" t="s">
        <v>86</v>
      </c>
      <c r="AV743" s="14" t="s">
        <v>86</v>
      </c>
      <c r="AW743" s="14" t="s">
        <v>32</v>
      </c>
      <c r="AX743" s="14" t="s">
        <v>77</v>
      </c>
      <c r="AY743" s="267" t="s">
        <v>157</v>
      </c>
    </row>
    <row r="744" s="13" customFormat="1">
      <c r="A744" s="13"/>
      <c r="B744" s="247"/>
      <c r="C744" s="248"/>
      <c r="D744" s="242" t="s">
        <v>168</v>
      </c>
      <c r="E744" s="249" t="s">
        <v>1</v>
      </c>
      <c r="F744" s="250" t="s">
        <v>461</v>
      </c>
      <c r="G744" s="248"/>
      <c r="H744" s="249" t="s">
        <v>1</v>
      </c>
      <c r="I744" s="251"/>
      <c r="J744" s="248"/>
      <c r="K744" s="248"/>
      <c r="L744" s="252"/>
      <c r="M744" s="253"/>
      <c r="N744" s="254"/>
      <c r="O744" s="254"/>
      <c r="P744" s="254"/>
      <c r="Q744" s="254"/>
      <c r="R744" s="254"/>
      <c r="S744" s="254"/>
      <c r="T744" s="255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56" t="s">
        <v>168</v>
      </c>
      <c r="AU744" s="256" t="s">
        <v>86</v>
      </c>
      <c r="AV744" s="13" t="s">
        <v>84</v>
      </c>
      <c r="AW744" s="13" t="s">
        <v>32</v>
      </c>
      <c r="AX744" s="13" t="s">
        <v>77</v>
      </c>
      <c r="AY744" s="256" t="s">
        <v>157</v>
      </c>
    </row>
    <row r="745" s="14" customFormat="1">
      <c r="A745" s="14"/>
      <c r="B745" s="257"/>
      <c r="C745" s="258"/>
      <c r="D745" s="242" t="s">
        <v>168</v>
      </c>
      <c r="E745" s="259" t="s">
        <v>1</v>
      </c>
      <c r="F745" s="260" t="s">
        <v>673</v>
      </c>
      <c r="G745" s="258"/>
      <c r="H745" s="261">
        <v>10.66</v>
      </c>
      <c r="I745" s="262"/>
      <c r="J745" s="258"/>
      <c r="K745" s="258"/>
      <c r="L745" s="263"/>
      <c r="M745" s="264"/>
      <c r="N745" s="265"/>
      <c r="O745" s="265"/>
      <c r="P745" s="265"/>
      <c r="Q745" s="265"/>
      <c r="R745" s="265"/>
      <c r="S745" s="265"/>
      <c r="T745" s="266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67" t="s">
        <v>168</v>
      </c>
      <c r="AU745" s="267" t="s">
        <v>86</v>
      </c>
      <c r="AV745" s="14" t="s">
        <v>86</v>
      </c>
      <c r="AW745" s="14" t="s">
        <v>32</v>
      </c>
      <c r="AX745" s="14" t="s">
        <v>77</v>
      </c>
      <c r="AY745" s="267" t="s">
        <v>157</v>
      </c>
    </row>
    <row r="746" s="13" customFormat="1">
      <c r="A746" s="13"/>
      <c r="B746" s="247"/>
      <c r="C746" s="248"/>
      <c r="D746" s="242" t="s">
        <v>168</v>
      </c>
      <c r="E746" s="249" t="s">
        <v>1</v>
      </c>
      <c r="F746" s="250" t="s">
        <v>462</v>
      </c>
      <c r="G746" s="248"/>
      <c r="H746" s="249" t="s">
        <v>1</v>
      </c>
      <c r="I746" s="251"/>
      <c r="J746" s="248"/>
      <c r="K746" s="248"/>
      <c r="L746" s="252"/>
      <c r="M746" s="253"/>
      <c r="N746" s="254"/>
      <c r="O746" s="254"/>
      <c r="P746" s="254"/>
      <c r="Q746" s="254"/>
      <c r="R746" s="254"/>
      <c r="S746" s="254"/>
      <c r="T746" s="255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56" t="s">
        <v>168</v>
      </c>
      <c r="AU746" s="256" t="s">
        <v>86</v>
      </c>
      <c r="AV746" s="13" t="s">
        <v>84</v>
      </c>
      <c r="AW746" s="13" t="s">
        <v>32</v>
      </c>
      <c r="AX746" s="13" t="s">
        <v>77</v>
      </c>
      <c r="AY746" s="256" t="s">
        <v>157</v>
      </c>
    </row>
    <row r="747" s="14" customFormat="1">
      <c r="A747" s="14"/>
      <c r="B747" s="257"/>
      <c r="C747" s="258"/>
      <c r="D747" s="242" t="s">
        <v>168</v>
      </c>
      <c r="E747" s="259" t="s">
        <v>1</v>
      </c>
      <c r="F747" s="260" t="s">
        <v>672</v>
      </c>
      <c r="G747" s="258"/>
      <c r="H747" s="261">
        <v>13.119999999999999</v>
      </c>
      <c r="I747" s="262"/>
      <c r="J747" s="258"/>
      <c r="K747" s="258"/>
      <c r="L747" s="263"/>
      <c r="M747" s="264"/>
      <c r="N747" s="265"/>
      <c r="O747" s="265"/>
      <c r="P747" s="265"/>
      <c r="Q747" s="265"/>
      <c r="R747" s="265"/>
      <c r="S747" s="265"/>
      <c r="T747" s="266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67" t="s">
        <v>168</v>
      </c>
      <c r="AU747" s="267" t="s">
        <v>86</v>
      </c>
      <c r="AV747" s="14" t="s">
        <v>86</v>
      </c>
      <c r="AW747" s="14" t="s">
        <v>32</v>
      </c>
      <c r="AX747" s="14" t="s">
        <v>77</v>
      </c>
      <c r="AY747" s="267" t="s">
        <v>157</v>
      </c>
    </row>
    <row r="748" s="13" customFormat="1">
      <c r="A748" s="13"/>
      <c r="B748" s="247"/>
      <c r="C748" s="248"/>
      <c r="D748" s="242" t="s">
        <v>168</v>
      </c>
      <c r="E748" s="249" t="s">
        <v>1</v>
      </c>
      <c r="F748" s="250" t="s">
        <v>187</v>
      </c>
      <c r="G748" s="248"/>
      <c r="H748" s="249" t="s">
        <v>1</v>
      </c>
      <c r="I748" s="251"/>
      <c r="J748" s="248"/>
      <c r="K748" s="248"/>
      <c r="L748" s="252"/>
      <c r="M748" s="253"/>
      <c r="N748" s="254"/>
      <c r="O748" s="254"/>
      <c r="P748" s="254"/>
      <c r="Q748" s="254"/>
      <c r="R748" s="254"/>
      <c r="S748" s="254"/>
      <c r="T748" s="255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6" t="s">
        <v>168</v>
      </c>
      <c r="AU748" s="256" t="s">
        <v>86</v>
      </c>
      <c r="AV748" s="13" t="s">
        <v>84</v>
      </c>
      <c r="AW748" s="13" t="s">
        <v>32</v>
      </c>
      <c r="AX748" s="13" t="s">
        <v>77</v>
      </c>
      <c r="AY748" s="256" t="s">
        <v>157</v>
      </c>
    </row>
    <row r="749" s="14" customFormat="1">
      <c r="A749" s="14"/>
      <c r="B749" s="257"/>
      <c r="C749" s="258"/>
      <c r="D749" s="242" t="s">
        <v>168</v>
      </c>
      <c r="E749" s="259" t="s">
        <v>1</v>
      </c>
      <c r="F749" s="260" t="s">
        <v>668</v>
      </c>
      <c r="G749" s="258"/>
      <c r="H749" s="261">
        <v>4.1600000000000001</v>
      </c>
      <c r="I749" s="262"/>
      <c r="J749" s="258"/>
      <c r="K749" s="258"/>
      <c r="L749" s="263"/>
      <c r="M749" s="264"/>
      <c r="N749" s="265"/>
      <c r="O749" s="265"/>
      <c r="P749" s="265"/>
      <c r="Q749" s="265"/>
      <c r="R749" s="265"/>
      <c r="S749" s="265"/>
      <c r="T749" s="266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67" t="s">
        <v>168</v>
      </c>
      <c r="AU749" s="267" t="s">
        <v>86</v>
      </c>
      <c r="AV749" s="14" t="s">
        <v>86</v>
      </c>
      <c r="AW749" s="14" t="s">
        <v>32</v>
      </c>
      <c r="AX749" s="14" t="s">
        <v>77</v>
      </c>
      <c r="AY749" s="267" t="s">
        <v>157</v>
      </c>
    </row>
    <row r="750" s="13" customFormat="1">
      <c r="A750" s="13"/>
      <c r="B750" s="247"/>
      <c r="C750" s="248"/>
      <c r="D750" s="242" t="s">
        <v>168</v>
      </c>
      <c r="E750" s="249" t="s">
        <v>1</v>
      </c>
      <c r="F750" s="250" t="s">
        <v>297</v>
      </c>
      <c r="G750" s="248"/>
      <c r="H750" s="249" t="s">
        <v>1</v>
      </c>
      <c r="I750" s="251"/>
      <c r="J750" s="248"/>
      <c r="K750" s="248"/>
      <c r="L750" s="252"/>
      <c r="M750" s="253"/>
      <c r="N750" s="254"/>
      <c r="O750" s="254"/>
      <c r="P750" s="254"/>
      <c r="Q750" s="254"/>
      <c r="R750" s="254"/>
      <c r="S750" s="254"/>
      <c r="T750" s="25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6" t="s">
        <v>168</v>
      </c>
      <c r="AU750" s="256" t="s">
        <v>86</v>
      </c>
      <c r="AV750" s="13" t="s">
        <v>84</v>
      </c>
      <c r="AW750" s="13" t="s">
        <v>32</v>
      </c>
      <c r="AX750" s="13" t="s">
        <v>77</v>
      </c>
      <c r="AY750" s="256" t="s">
        <v>157</v>
      </c>
    </row>
    <row r="751" s="14" customFormat="1">
      <c r="A751" s="14"/>
      <c r="B751" s="257"/>
      <c r="C751" s="258"/>
      <c r="D751" s="242" t="s">
        <v>168</v>
      </c>
      <c r="E751" s="259" t="s">
        <v>1</v>
      </c>
      <c r="F751" s="260" t="s">
        <v>669</v>
      </c>
      <c r="G751" s="258"/>
      <c r="H751" s="261">
        <v>6.5999999999999996</v>
      </c>
      <c r="I751" s="262"/>
      <c r="J751" s="258"/>
      <c r="K751" s="258"/>
      <c r="L751" s="263"/>
      <c r="M751" s="264"/>
      <c r="N751" s="265"/>
      <c r="O751" s="265"/>
      <c r="P751" s="265"/>
      <c r="Q751" s="265"/>
      <c r="R751" s="265"/>
      <c r="S751" s="265"/>
      <c r="T751" s="266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7" t="s">
        <v>168</v>
      </c>
      <c r="AU751" s="267" t="s">
        <v>86</v>
      </c>
      <c r="AV751" s="14" t="s">
        <v>86</v>
      </c>
      <c r="AW751" s="14" t="s">
        <v>32</v>
      </c>
      <c r="AX751" s="14" t="s">
        <v>77</v>
      </c>
      <c r="AY751" s="267" t="s">
        <v>157</v>
      </c>
    </row>
    <row r="752" s="13" customFormat="1">
      <c r="A752" s="13"/>
      <c r="B752" s="247"/>
      <c r="C752" s="248"/>
      <c r="D752" s="242" t="s">
        <v>168</v>
      </c>
      <c r="E752" s="249" t="s">
        <v>1</v>
      </c>
      <c r="F752" s="250" t="s">
        <v>299</v>
      </c>
      <c r="G752" s="248"/>
      <c r="H752" s="249" t="s">
        <v>1</v>
      </c>
      <c r="I752" s="251"/>
      <c r="J752" s="248"/>
      <c r="K752" s="248"/>
      <c r="L752" s="252"/>
      <c r="M752" s="253"/>
      <c r="N752" s="254"/>
      <c r="O752" s="254"/>
      <c r="P752" s="254"/>
      <c r="Q752" s="254"/>
      <c r="R752" s="254"/>
      <c r="S752" s="254"/>
      <c r="T752" s="255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56" t="s">
        <v>168</v>
      </c>
      <c r="AU752" s="256" t="s">
        <v>86</v>
      </c>
      <c r="AV752" s="13" t="s">
        <v>84</v>
      </c>
      <c r="AW752" s="13" t="s">
        <v>32</v>
      </c>
      <c r="AX752" s="13" t="s">
        <v>77</v>
      </c>
      <c r="AY752" s="256" t="s">
        <v>157</v>
      </c>
    </row>
    <row r="753" s="14" customFormat="1">
      <c r="A753" s="14"/>
      <c r="B753" s="257"/>
      <c r="C753" s="258"/>
      <c r="D753" s="242" t="s">
        <v>168</v>
      </c>
      <c r="E753" s="259" t="s">
        <v>1</v>
      </c>
      <c r="F753" s="260" t="s">
        <v>670</v>
      </c>
      <c r="G753" s="258"/>
      <c r="H753" s="261">
        <v>4.1200000000000001</v>
      </c>
      <c r="I753" s="262"/>
      <c r="J753" s="258"/>
      <c r="K753" s="258"/>
      <c r="L753" s="263"/>
      <c r="M753" s="264"/>
      <c r="N753" s="265"/>
      <c r="O753" s="265"/>
      <c r="P753" s="265"/>
      <c r="Q753" s="265"/>
      <c r="R753" s="265"/>
      <c r="S753" s="265"/>
      <c r="T753" s="266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67" t="s">
        <v>168</v>
      </c>
      <c r="AU753" s="267" t="s">
        <v>86</v>
      </c>
      <c r="AV753" s="14" t="s">
        <v>86</v>
      </c>
      <c r="AW753" s="14" t="s">
        <v>32</v>
      </c>
      <c r="AX753" s="14" t="s">
        <v>77</v>
      </c>
      <c r="AY753" s="267" t="s">
        <v>157</v>
      </c>
    </row>
    <row r="754" s="13" customFormat="1">
      <c r="A754" s="13"/>
      <c r="B754" s="247"/>
      <c r="C754" s="248"/>
      <c r="D754" s="242" t="s">
        <v>168</v>
      </c>
      <c r="E754" s="249" t="s">
        <v>1</v>
      </c>
      <c r="F754" s="250" t="s">
        <v>300</v>
      </c>
      <c r="G754" s="248"/>
      <c r="H754" s="249" t="s">
        <v>1</v>
      </c>
      <c r="I754" s="251"/>
      <c r="J754" s="248"/>
      <c r="K754" s="248"/>
      <c r="L754" s="252"/>
      <c r="M754" s="253"/>
      <c r="N754" s="254"/>
      <c r="O754" s="254"/>
      <c r="P754" s="254"/>
      <c r="Q754" s="254"/>
      <c r="R754" s="254"/>
      <c r="S754" s="254"/>
      <c r="T754" s="255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56" t="s">
        <v>168</v>
      </c>
      <c r="AU754" s="256" t="s">
        <v>86</v>
      </c>
      <c r="AV754" s="13" t="s">
        <v>84</v>
      </c>
      <c r="AW754" s="13" t="s">
        <v>32</v>
      </c>
      <c r="AX754" s="13" t="s">
        <v>77</v>
      </c>
      <c r="AY754" s="256" t="s">
        <v>157</v>
      </c>
    </row>
    <row r="755" s="14" customFormat="1">
      <c r="A755" s="14"/>
      <c r="B755" s="257"/>
      <c r="C755" s="258"/>
      <c r="D755" s="242" t="s">
        <v>168</v>
      </c>
      <c r="E755" s="259" t="s">
        <v>1</v>
      </c>
      <c r="F755" s="260" t="s">
        <v>671</v>
      </c>
      <c r="G755" s="258"/>
      <c r="H755" s="261">
        <v>8.4399999999999995</v>
      </c>
      <c r="I755" s="262"/>
      <c r="J755" s="258"/>
      <c r="K755" s="258"/>
      <c r="L755" s="263"/>
      <c r="M755" s="264"/>
      <c r="N755" s="265"/>
      <c r="O755" s="265"/>
      <c r="P755" s="265"/>
      <c r="Q755" s="265"/>
      <c r="R755" s="265"/>
      <c r="S755" s="265"/>
      <c r="T755" s="26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7" t="s">
        <v>168</v>
      </c>
      <c r="AU755" s="267" t="s">
        <v>86</v>
      </c>
      <c r="AV755" s="14" t="s">
        <v>86</v>
      </c>
      <c r="AW755" s="14" t="s">
        <v>32</v>
      </c>
      <c r="AX755" s="14" t="s">
        <v>77</v>
      </c>
      <c r="AY755" s="267" t="s">
        <v>157</v>
      </c>
    </row>
    <row r="756" s="13" customFormat="1">
      <c r="A756" s="13"/>
      <c r="B756" s="247"/>
      <c r="C756" s="248"/>
      <c r="D756" s="242" t="s">
        <v>168</v>
      </c>
      <c r="E756" s="249" t="s">
        <v>1</v>
      </c>
      <c r="F756" s="250" t="s">
        <v>463</v>
      </c>
      <c r="G756" s="248"/>
      <c r="H756" s="249" t="s">
        <v>1</v>
      </c>
      <c r="I756" s="251"/>
      <c r="J756" s="248"/>
      <c r="K756" s="248"/>
      <c r="L756" s="252"/>
      <c r="M756" s="253"/>
      <c r="N756" s="254"/>
      <c r="O756" s="254"/>
      <c r="P756" s="254"/>
      <c r="Q756" s="254"/>
      <c r="R756" s="254"/>
      <c r="S756" s="254"/>
      <c r="T756" s="255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56" t="s">
        <v>168</v>
      </c>
      <c r="AU756" s="256" t="s">
        <v>86</v>
      </c>
      <c r="AV756" s="13" t="s">
        <v>84</v>
      </c>
      <c r="AW756" s="13" t="s">
        <v>32</v>
      </c>
      <c r="AX756" s="13" t="s">
        <v>77</v>
      </c>
      <c r="AY756" s="256" t="s">
        <v>157</v>
      </c>
    </row>
    <row r="757" s="14" customFormat="1">
      <c r="A757" s="14"/>
      <c r="B757" s="257"/>
      <c r="C757" s="258"/>
      <c r="D757" s="242" t="s">
        <v>168</v>
      </c>
      <c r="E757" s="259" t="s">
        <v>1</v>
      </c>
      <c r="F757" s="260" t="s">
        <v>681</v>
      </c>
      <c r="G757" s="258"/>
      <c r="H757" s="261">
        <v>45.299999999999997</v>
      </c>
      <c r="I757" s="262"/>
      <c r="J757" s="258"/>
      <c r="K757" s="258"/>
      <c r="L757" s="263"/>
      <c r="M757" s="264"/>
      <c r="N757" s="265"/>
      <c r="O757" s="265"/>
      <c r="P757" s="265"/>
      <c r="Q757" s="265"/>
      <c r="R757" s="265"/>
      <c r="S757" s="265"/>
      <c r="T757" s="266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67" t="s">
        <v>168</v>
      </c>
      <c r="AU757" s="267" t="s">
        <v>86</v>
      </c>
      <c r="AV757" s="14" t="s">
        <v>86</v>
      </c>
      <c r="AW757" s="14" t="s">
        <v>32</v>
      </c>
      <c r="AX757" s="14" t="s">
        <v>77</v>
      </c>
      <c r="AY757" s="267" t="s">
        <v>157</v>
      </c>
    </row>
    <row r="758" s="13" customFormat="1">
      <c r="A758" s="13"/>
      <c r="B758" s="247"/>
      <c r="C758" s="248"/>
      <c r="D758" s="242" t="s">
        <v>168</v>
      </c>
      <c r="E758" s="249" t="s">
        <v>1</v>
      </c>
      <c r="F758" s="250" t="s">
        <v>188</v>
      </c>
      <c r="G758" s="248"/>
      <c r="H758" s="249" t="s">
        <v>1</v>
      </c>
      <c r="I758" s="251"/>
      <c r="J758" s="248"/>
      <c r="K758" s="248"/>
      <c r="L758" s="252"/>
      <c r="M758" s="253"/>
      <c r="N758" s="254"/>
      <c r="O758" s="254"/>
      <c r="P758" s="254"/>
      <c r="Q758" s="254"/>
      <c r="R758" s="254"/>
      <c r="S758" s="254"/>
      <c r="T758" s="255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56" t="s">
        <v>168</v>
      </c>
      <c r="AU758" s="256" t="s">
        <v>86</v>
      </c>
      <c r="AV758" s="13" t="s">
        <v>84</v>
      </c>
      <c r="AW758" s="13" t="s">
        <v>32</v>
      </c>
      <c r="AX758" s="13" t="s">
        <v>77</v>
      </c>
      <c r="AY758" s="256" t="s">
        <v>157</v>
      </c>
    </row>
    <row r="759" s="14" customFormat="1">
      <c r="A759" s="14"/>
      <c r="B759" s="257"/>
      <c r="C759" s="258"/>
      <c r="D759" s="242" t="s">
        <v>168</v>
      </c>
      <c r="E759" s="259" t="s">
        <v>1</v>
      </c>
      <c r="F759" s="260" t="s">
        <v>668</v>
      </c>
      <c r="G759" s="258"/>
      <c r="H759" s="261">
        <v>4.1600000000000001</v>
      </c>
      <c r="I759" s="262"/>
      <c r="J759" s="258"/>
      <c r="K759" s="258"/>
      <c r="L759" s="263"/>
      <c r="M759" s="264"/>
      <c r="N759" s="265"/>
      <c r="O759" s="265"/>
      <c r="P759" s="265"/>
      <c r="Q759" s="265"/>
      <c r="R759" s="265"/>
      <c r="S759" s="265"/>
      <c r="T759" s="26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7" t="s">
        <v>168</v>
      </c>
      <c r="AU759" s="267" t="s">
        <v>86</v>
      </c>
      <c r="AV759" s="14" t="s">
        <v>86</v>
      </c>
      <c r="AW759" s="14" t="s">
        <v>32</v>
      </c>
      <c r="AX759" s="14" t="s">
        <v>77</v>
      </c>
      <c r="AY759" s="267" t="s">
        <v>157</v>
      </c>
    </row>
    <row r="760" s="13" customFormat="1">
      <c r="A760" s="13"/>
      <c r="B760" s="247"/>
      <c r="C760" s="248"/>
      <c r="D760" s="242" t="s">
        <v>168</v>
      </c>
      <c r="E760" s="249" t="s">
        <v>1</v>
      </c>
      <c r="F760" s="250" t="s">
        <v>302</v>
      </c>
      <c r="G760" s="248"/>
      <c r="H760" s="249" t="s">
        <v>1</v>
      </c>
      <c r="I760" s="251"/>
      <c r="J760" s="248"/>
      <c r="K760" s="248"/>
      <c r="L760" s="252"/>
      <c r="M760" s="253"/>
      <c r="N760" s="254"/>
      <c r="O760" s="254"/>
      <c r="P760" s="254"/>
      <c r="Q760" s="254"/>
      <c r="R760" s="254"/>
      <c r="S760" s="254"/>
      <c r="T760" s="255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56" t="s">
        <v>168</v>
      </c>
      <c r="AU760" s="256" t="s">
        <v>86</v>
      </c>
      <c r="AV760" s="13" t="s">
        <v>84</v>
      </c>
      <c r="AW760" s="13" t="s">
        <v>32</v>
      </c>
      <c r="AX760" s="13" t="s">
        <v>77</v>
      </c>
      <c r="AY760" s="256" t="s">
        <v>157</v>
      </c>
    </row>
    <row r="761" s="14" customFormat="1">
      <c r="A761" s="14"/>
      <c r="B761" s="257"/>
      <c r="C761" s="258"/>
      <c r="D761" s="242" t="s">
        <v>168</v>
      </c>
      <c r="E761" s="259" t="s">
        <v>1</v>
      </c>
      <c r="F761" s="260" t="s">
        <v>669</v>
      </c>
      <c r="G761" s="258"/>
      <c r="H761" s="261">
        <v>6.5999999999999996</v>
      </c>
      <c r="I761" s="262"/>
      <c r="J761" s="258"/>
      <c r="K761" s="258"/>
      <c r="L761" s="263"/>
      <c r="M761" s="264"/>
      <c r="N761" s="265"/>
      <c r="O761" s="265"/>
      <c r="P761" s="265"/>
      <c r="Q761" s="265"/>
      <c r="R761" s="265"/>
      <c r="S761" s="265"/>
      <c r="T761" s="26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7" t="s">
        <v>168</v>
      </c>
      <c r="AU761" s="267" t="s">
        <v>86</v>
      </c>
      <c r="AV761" s="14" t="s">
        <v>86</v>
      </c>
      <c r="AW761" s="14" t="s">
        <v>32</v>
      </c>
      <c r="AX761" s="14" t="s">
        <v>77</v>
      </c>
      <c r="AY761" s="267" t="s">
        <v>157</v>
      </c>
    </row>
    <row r="762" s="13" customFormat="1">
      <c r="A762" s="13"/>
      <c r="B762" s="247"/>
      <c r="C762" s="248"/>
      <c r="D762" s="242" t="s">
        <v>168</v>
      </c>
      <c r="E762" s="249" t="s">
        <v>1</v>
      </c>
      <c r="F762" s="250" t="s">
        <v>304</v>
      </c>
      <c r="G762" s="248"/>
      <c r="H762" s="249" t="s">
        <v>1</v>
      </c>
      <c r="I762" s="251"/>
      <c r="J762" s="248"/>
      <c r="K762" s="248"/>
      <c r="L762" s="252"/>
      <c r="M762" s="253"/>
      <c r="N762" s="254"/>
      <c r="O762" s="254"/>
      <c r="P762" s="254"/>
      <c r="Q762" s="254"/>
      <c r="R762" s="254"/>
      <c r="S762" s="254"/>
      <c r="T762" s="25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6" t="s">
        <v>168</v>
      </c>
      <c r="AU762" s="256" t="s">
        <v>86</v>
      </c>
      <c r="AV762" s="13" t="s">
        <v>84</v>
      </c>
      <c r="AW762" s="13" t="s">
        <v>32</v>
      </c>
      <c r="AX762" s="13" t="s">
        <v>77</v>
      </c>
      <c r="AY762" s="256" t="s">
        <v>157</v>
      </c>
    </row>
    <row r="763" s="14" customFormat="1">
      <c r="A763" s="14"/>
      <c r="B763" s="257"/>
      <c r="C763" s="258"/>
      <c r="D763" s="242" t="s">
        <v>168</v>
      </c>
      <c r="E763" s="259" t="s">
        <v>1</v>
      </c>
      <c r="F763" s="260" t="s">
        <v>670</v>
      </c>
      <c r="G763" s="258"/>
      <c r="H763" s="261">
        <v>4.1200000000000001</v>
      </c>
      <c r="I763" s="262"/>
      <c r="J763" s="258"/>
      <c r="K763" s="258"/>
      <c r="L763" s="263"/>
      <c r="M763" s="264"/>
      <c r="N763" s="265"/>
      <c r="O763" s="265"/>
      <c r="P763" s="265"/>
      <c r="Q763" s="265"/>
      <c r="R763" s="265"/>
      <c r="S763" s="265"/>
      <c r="T763" s="26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7" t="s">
        <v>168</v>
      </c>
      <c r="AU763" s="267" t="s">
        <v>86</v>
      </c>
      <c r="AV763" s="14" t="s">
        <v>86</v>
      </c>
      <c r="AW763" s="14" t="s">
        <v>32</v>
      </c>
      <c r="AX763" s="14" t="s">
        <v>77</v>
      </c>
      <c r="AY763" s="267" t="s">
        <v>157</v>
      </c>
    </row>
    <row r="764" s="13" customFormat="1">
      <c r="A764" s="13"/>
      <c r="B764" s="247"/>
      <c r="C764" s="248"/>
      <c r="D764" s="242" t="s">
        <v>168</v>
      </c>
      <c r="E764" s="249" t="s">
        <v>1</v>
      </c>
      <c r="F764" s="250" t="s">
        <v>306</v>
      </c>
      <c r="G764" s="248"/>
      <c r="H764" s="249" t="s">
        <v>1</v>
      </c>
      <c r="I764" s="251"/>
      <c r="J764" s="248"/>
      <c r="K764" s="248"/>
      <c r="L764" s="252"/>
      <c r="M764" s="253"/>
      <c r="N764" s="254"/>
      <c r="O764" s="254"/>
      <c r="P764" s="254"/>
      <c r="Q764" s="254"/>
      <c r="R764" s="254"/>
      <c r="S764" s="254"/>
      <c r="T764" s="255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56" t="s">
        <v>168</v>
      </c>
      <c r="AU764" s="256" t="s">
        <v>86</v>
      </c>
      <c r="AV764" s="13" t="s">
        <v>84</v>
      </c>
      <c r="AW764" s="13" t="s">
        <v>32</v>
      </c>
      <c r="AX764" s="13" t="s">
        <v>77</v>
      </c>
      <c r="AY764" s="256" t="s">
        <v>157</v>
      </c>
    </row>
    <row r="765" s="14" customFormat="1">
      <c r="A765" s="14"/>
      <c r="B765" s="257"/>
      <c r="C765" s="258"/>
      <c r="D765" s="242" t="s">
        <v>168</v>
      </c>
      <c r="E765" s="259" t="s">
        <v>1</v>
      </c>
      <c r="F765" s="260" t="s">
        <v>671</v>
      </c>
      <c r="G765" s="258"/>
      <c r="H765" s="261">
        <v>8.4399999999999995</v>
      </c>
      <c r="I765" s="262"/>
      <c r="J765" s="258"/>
      <c r="K765" s="258"/>
      <c r="L765" s="263"/>
      <c r="M765" s="264"/>
      <c r="N765" s="265"/>
      <c r="O765" s="265"/>
      <c r="P765" s="265"/>
      <c r="Q765" s="265"/>
      <c r="R765" s="265"/>
      <c r="S765" s="265"/>
      <c r="T765" s="26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67" t="s">
        <v>168</v>
      </c>
      <c r="AU765" s="267" t="s">
        <v>86</v>
      </c>
      <c r="AV765" s="14" t="s">
        <v>86</v>
      </c>
      <c r="AW765" s="14" t="s">
        <v>32</v>
      </c>
      <c r="AX765" s="14" t="s">
        <v>77</v>
      </c>
      <c r="AY765" s="267" t="s">
        <v>157</v>
      </c>
    </row>
    <row r="766" s="13" customFormat="1">
      <c r="A766" s="13"/>
      <c r="B766" s="247"/>
      <c r="C766" s="248"/>
      <c r="D766" s="242" t="s">
        <v>168</v>
      </c>
      <c r="E766" s="249" t="s">
        <v>1</v>
      </c>
      <c r="F766" s="250" t="s">
        <v>468</v>
      </c>
      <c r="G766" s="248"/>
      <c r="H766" s="249" t="s">
        <v>1</v>
      </c>
      <c r="I766" s="251"/>
      <c r="J766" s="248"/>
      <c r="K766" s="248"/>
      <c r="L766" s="252"/>
      <c r="M766" s="253"/>
      <c r="N766" s="254"/>
      <c r="O766" s="254"/>
      <c r="P766" s="254"/>
      <c r="Q766" s="254"/>
      <c r="R766" s="254"/>
      <c r="S766" s="254"/>
      <c r="T766" s="255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6" t="s">
        <v>168</v>
      </c>
      <c r="AU766" s="256" t="s">
        <v>86</v>
      </c>
      <c r="AV766" s="13" t="s">
        <v>84</v>
      </c>
      <c r="AW766" s="13" t="s">
        <v>32</v>
      </c>
      <c r="AX766" s="13" t="s">
        <v>77</v>
      </c>
      <c r="AY766" s="256" t="s">
        <v>157</v>
      </c>
    </row>
    <row r="767" s="14" customFormat="1">
      <c r="A767" s="14"/>
      <c r="B767" s="257"/>
      <c r="C767" s="258"/>
      <c r="D767" s="242" t="s">
        <v>168</v>
      </c>
      <c r="E767" s="259" t="s">
        <v>1</v>
      </c>
      <c r="F767" s="260" t="s">
        <v>672</v>
      </c>
      <c r="G767" s="258"/>
      <c r="H767" s="261">
        <v>13.119999999999999</v>
      </c>
      <c r="I767" s="262"/>
      <c r="J767" s="258"/>
      <c r="K767" s="258"/>
      <c r="L767" s="263"/>
      <c r="M767" s="264"/>
      <c r="N767" s="265"/>
      <c r="O767" s="265"/>
      <c r="P767" s="265"/>
      <c r="Q767" s="265"/>
      <c r="R767" s="265"/>
      <c r="S767" s="265"/>
      <c r="T767" s="26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7" t="s">
        <v>168</v>
      </c>
      <c r="AU767" s="267" t="s">
        <v>86</v>
      </c>
      <c r="AV767" s="14" t="s">
        <v>86</v>
      </c>
      <c r="AW767" s="14" t="s">
        <v>32</v>
      </c>
      <c r="AX767" s="14" t="s">
        <v>77</v>
      </c>
      <c r="AY767" s="267" t="s">
        <v>157</v>
      </c>
    </row>
    <row r="768" s="13" customFormat="1">
      <c r="A768" s="13"/>
      <c r="B768" s="247"/>
      <c r="C768" s="248"/>
      <c r="D768" s="242" t="s">
        <v>168</v>
      </c>
      <c r="E768" s="249" t="s">
        <v>1</v>
      </c>
      <c r="F768" s="250" t="s">
        <v>469</v>
      </c>
      <c r="G768" s="248"/>
      <c r="H768" s="249" t="s">
        <v>1</v>
      </c>
      <c r="I768" s="251"/>
      <c r="J768" s="248"/>
      <c r="K768" s="248"/>
      <c r="L768" s="252"/>
      <c r="M768" s="253"/>
      <c r="N768" s="254"/>
      <c r="O768" s="254"/>
      <c r="P768" s="254"/>
      <c r="Q768" s="254"/>
      <c r="R768" s="254"/>
      <c r="S768" s="254"/>
      <c r="T768" s="255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56" t="s">
        <v>168</v>
      </c>
      <c r="AU768" s="256" t="s">
        <v>86</v>
      </c>
      <c r="AV768" s="13" t="s">
        <v>84</v>
      </c>
      <c r="AW768" s="13" t="s">
        <v>32</v>
      </c>
      <c r="AX768" s="13" t="s">
        <v>77</v>
      </c>
      <c r="AY768" s="256" t="s">
        <v>157</v>
      </c>
    </row>
    <row r="769" s="14" customFormat="1">
      <c r="A769" s="14"/>
      <c r="B769" s="257"/>
      <c r="C769" s="258"/>
      <c r="D769" s="242" t="s">
        <v>168</v>
      </c>
      <c r="E769" s="259" t="s">
        <v>1</v>
      </c>
      <c r="F769" s="260" t="s">
        <v>673</v>
      </c>
      <c r="G769" s="258"/>
      <c r="H769" s="261">
        <v>10.66</v>
      </c>
      <c r="I769" s="262"/>
      <c r="J769" s="258"/>
      <c r="K769" s="258"/>
      <c r="L769" s="263"/>
      <c r="M769" s="264"/>
      <c r="N769" s="265"/>
      <c r="O769" s="265"/>
      <c r="P769" s="265"/>
      <c r="Q769" s="265"/>
      <c r="R769" s="265"/>
      <c r="S769" s="265"/>
      <c r="T769" s="26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7" t="s">
        <v>168</v>
      </c>
      <c r="AU769" s="267" t="s">
        <v>86</v>
      </c>
      <c r="AV769" s="14" t="s">
        <v>86</v>
      </c>
      <c r="AW769" s="14" t="s">
        <v>32</v>
      </c>
      <c r="AX769" s="14" t="s">
        <v>77</v>
      </c>
      <c r="AY769" s="267" t="s">
        <v>157</v>
      </c>
    </row>
    <row r="770" s="13" customFormat="1">
      <c r="A770" s="13"/>
      <c r="B770" s="247"/>
      <c r="C770" s="248"/>
      <c r="D770" s="242" t="s">
        <v>168</v>
      </c>
      <c r="E770" s="249" t="s">
        <v>1</v>
      </c>
      <c r="F770" s="250" t="s">
        <v>470</v>
      </c>
      <c r="G770" s="248"/>
      <c r="H770" s="249" t="s">
        <v>1</v>
      </c>
      <c r="I770" s="251"/>
      <c r="J770" s="248"/>
      <c r="K770" s="248"/>
      <c r="L770" s="252"/>
      <c r="M770" s="253"/>
      <c r="N770" s="254"/>
      <c r="O770" s="254"/>
      <c r="P770" s="254"/>
      <c r="Q770" s="254"/>
      <c r="R770" s="254"/>
      <c r="S770" s="254"/>
      <c r="T770" s="255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56" t="s">
        <v>168</v>
      </c>
      <c r="AU770" s="256" t="s">
        <v>86</v>
      </c>
      <c r="AV770" s="13" t="s">
        <v>84</v>
      </c>
      <c r="AW770" s="13" t="s">
        <v>32</v>
      </c>
      <c r="AX770" s="13" t="s">
        <v>77</v>
      </c>
      <c r="AY770" s="256" t="s">
        <v>157</v>
      </c>
    </row>
    <row r="771" s="14" customFormat="1">
      <c r="A771" s="14"/>
      <c r="B771" s="257"/>
      <c r="C771" s="258"/>
      <c r="D771" s="242" t="s">
        <v>168</v>
      </c>
      <c r="E771" s="259" t="s">
        <v>1</v>
      </c>
      <c r="F771" s="260" t="s">
        <v>674</v>
      </c>
      <c r="G771" s="258"/>
      <c r="H771" s="261">
        <v>15.5</v>
      </c>
      <c r="I771" s="262"/>
      <c r="J771" s="258"/>
      <c r="K771" s="258"/>
      <c r="L771" s="263"/>
      <c r="M771" s="264"/>
      <c r="N771" s="265"/>
      <c r="O771" s="265"/>
      <c r="P771" s="265"/>
      <c r="Q771" s="265"/>
      <c r="R771" s="265"/>
      <c r="S771" s="265"/>
      <c r="T771" s="266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7" t="s">
        <v>168</v>
      </c>
      <c r="AU771" s="267" t="s">
        <v>86</v>
      </c>
      <c r="AV771" s="14" t="s">
        <v>86</v>
      </c>
      <c r="AW771" s="14" t="s">
        <v>32</v>
      </c>
      <c r="AX771" s="14" t="s">
        <v>77</v>
      </c>
      <c r="AY771" s="267" t="s">
        <v>157</v>
      </c>
    </row>
    <row r="772" s="13" customFormat="1">
      <c r="A772" s="13"/>
      <c r="B772" s="247"/>
      <c r="C772" s="248"/>
      <c r="D772" s="242" t="s">
        <v>168</v>
      </c>
      <c r="E772" s="249" t="s">
        <v>1</v>
      </c>
      <c r="F772" s="250" t="s">
        <v>471</v>
      </c>
      <c r="G772" s="248"/>
      <c r="H772" s="249" t="s">
        <v>1</v>
      </c>
      <c r="I772" s="251"/>
      <c r="J772" s="248"/>
      <c r="K772" s="248"/>
      <c r="L772" s="252"/>
      <c r="M772" s="253"/>
      <c r="N772" s="254"/>
      <c r="O772" s="254"/>
      <c r="P772" s="254"/>
      <c r="Q772" s="254"/>
      <c r="R772" s="254"/>
      <c r="S772" s="254"/>
      <c r="T772" s="25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56" t="s">
        <v>168</v>
      </c>
      <c r="AU772" s="256" t="s">
        <v>86</v>
      </c>
      <c r="AV772" s="13" t="s">
        <v>84</v>
      </c>
      <c r="AW772" s="13" t="s">
        <v>32</v>
      </c>
      <c r="AX772" s="13" t="s">
        <v>77</v>
      </c>
      <c r="AY772" s="256" t="s">
        <v>157</v>
      </c>
    </row>
    <row r="773" s="14" customFormat="1">
      <c r="A773" s="14"/>
      <c r="B773" s="257"/>
      <c r="C773" s="258"/>
      <c r="D773" s="242" t="s">
        <v>168</v>
      </c>
      <c r="E773" s="259" t="s">
        <v>1</v>
      </c>
      <c r="F773" s="260" t="s">
        <v>675</v>
      </c>
      <c r="G773" s="258"/>
      <c r="H773" s="261">
        <v>11</v>
      </c>
      <c r="I773" s="262"/>
      <c r="J773" s="258"/>
      <c r="K773" s="258"/>
      <c r="L773" s="263"/>
      <c r="M773" s="264"/>
      <c r="N773" s="265"/>
      <c r="O773" s="265"/>
      <c r="P773" s="265"/>
      <c r="Q773" s="265"/>
      <c r="R773" s="265"/>
      <c r="S773" s="265"/>
      <c r="T773" s="266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67" t="s">
        <v>168</v>
      </c>
      <c r="AU773" s="267" t="s">
        <v>86</v>
      </c>
      <c r="AV773" s="14" t="s">
        <v>86</v>
      </c>
      <c r="AW773" s="14" t="s">
        <v>32</v>
      </c>
      <c r="AX773" s="14" t="s">
        <v>77</v>
      </c>
      <c r="AY773" s="267" t="s">
        <v>157</v>
      </c>
    </row>
    <row r="774" s="13" customFormat="1">
      <c r="A774" s="13"/>
      <c r="B774" s="247"/>
      <c r="C774" s="248"/>
      <c r="D774" s="242" t="s">
        <v>168</v>
      </c>
      <c r="E774" s="249" t="s">
        <v>1</v>
      </c>
      <c r="F774" s="250" t="s">
        <v>472</v>
      </c>
      <c r="G774" s="248"/>
      <c r="H774" s="249" t="s">
        <v>1</v>
      </c>
      <c r="I774" s="251"/>
      <c r="J774" s="248"/>
      <c r="K774" s="248"/>
      <c r="L774" s="252"/>
      <c r="M774" s="253"/>
      <c r="N774" s="254"/>
      <c r="O774" s="254"/>
      <c r="P774" s="254"/>
      <c r="Q774" s="254"/>
      <c r="R774" s="254"/>
      <c r="S774" s="254"/>
      <c r="T774" s="255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56" t="s">
        <v>168</v>
      </c>
      <c r="AU774" s="256" t="s">
        <v>86</v>
      </c>
      <c r="AV774" s="13" t="s">
        <v>84</v>
      </c>
      <c r="AW774" s="13" t="s">
        <v>32</v>
      </c>
      <c r="AX774" s="13" t="s">
        <v>77</v>
      </c>
      <c r="AY774" s="256" t="s">
        <v>157</v>
      </c>
    </row>
    <row r="775" s="14" customFormat="1">
      <c r="A775" s="14"/>
      <c r="B775" s="257"/>
      <c r="C775" s="258"/>
      <c r="D775" s="242" t="s">
        <v>168</v>
      </c>
      <c r="E775" s="259" t="s">
        <v>1</v>
      </c>
      <c r="F775" s="260" t="s">
        <v>676</v>
      </c>
      <c r="G775" s="258"/>
      <c r="H775" s="261">
        <v>5.2000000000000002</v>
      </c>
      <c r="I775" s="262"/>
      <c r="J775" s="258"/>
      <c r="K775" s="258"/>
      <c r="L775" s="263"/>
      <c r="M775" s="264"/>
      <c r="N775" s="265"/>
      <c r="O775" s="265"/>
      <c r="P775" s="265"/>
      <c r="Q775" s="265"/>
      <c r="R775" s="265"/>
      <c r="S775" s="265"/>
      <c r="T775" s="266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67" t="s">
        <v>168</v>
      </c>
      <c r="AU775" s="267" t="s">
        <v>86</v>
      </c>
      <c r="AV775" s="14" t="s">
        <v>86</v>
      </c>
      <c r="AW775" s="14" t="s">
        <v>32</v>
      </c>
      <c r="AX775" s="14" t="s">
        <v>77</v>
      </c>
      <c r="AY775" s="267" t="s">
        <v>157</v>
      </c>
    </row>
    <row r="776" s="13" customFormat="1">
      <c r="A776" s="13"/>
      <c r="B776" s="247"/>
      <c r="C776" s="248"/>
      <c r="D776" s="242" t="s">
        <v>168</v>
      </c>
      <c r="E776" s="249" t="s">
        <v>1</v>
      </c>
      <c r="F776" s="250" t="s">
        <v>421</v>
      </c>
      <c r="G776" s="248"/>
      <c r="H776" s="249" t="s">
        <v>1</v>
      </c>
      <c r="I776" s="251"/>
      <c r="J776" s="248"/>
      <c r="K776" s="248"/>
      <c r="L776" s="252"/>
      <c r="M776" s="253"/>
      <c r="N776" s="254"/>
      <c r="O776" s="254"/>
      <c r="P776" s="254"/>
      <c r="Q776" s="254"/>
      <c r="R776" s="254"/>
      <c r="S776" s="254"/>
      <c r="T776" s="255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56" t="s">
        <v>168</v>
      </c>
      <c r="AU776" s="256" t="s">
        <v>86</v>
      </c>
      <c r="AV776" s="13" t="s">
        <v>84</v>
      </c>
      <c r="AW776" s="13" t="s">
        <v>32</v>
      </c>
      <c r="AX776" s="13" t="s">
        <v>77</v>
      </c>
      <c r="AY776" s="256" t="s">
        <v>157</v>
      </c>
    </row>
    <row r="777" s="14" customFormat="1">
      <c r="A777" s="14"/>
      <c r="B777" s="257"/>
      <c r="C777" s="258"/>
      <c r="D777" s="242" t="s">
        <v>168</v>
      </c>
      <c r="E777" s="259" t="s">
        <v>1</v>
      </c>
      <c r="F777" s="260" t="s">
        <v>677</v>
      </c>
      <c r="G777" s="258"/>
      <c r="H777" s="261">
        <v>2.5</v>
      </c>
      <c r="I777" s="262"/>
      <c r="J777" s="258"/>
      <c r="K777" s="258"/>
      <c r="L777" s="263"/>
      <c r="M777" s="264"/>
      <c r="N777" s="265"/>
      <c r="O777" s="265"/>
      <c r="P777" s="265"/>
      <c r="Q777" s="265"/>
      <c r="R777" s="265"/>
      <c r="S777" s="265"/>
      <c r="T777" s="26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7" t="s">
        <v>168</v>
      </c>
      <c r="AU777" s="267" t="s">
        <v>86</v>
      </c>
      <c r="AV777" s="14" t="s">
        <v>86</v>
      </c>
      <c r="AW777" s="14" t="s">
        <v>32</v>
      </c>
      <c r="AX777" s="14" t="s">
        <v>77</v>
      </c>
      <c r="AY777" s="267" t="s">
        <v>157</v>
      </c>
    </row>
    <row r="778" s="13" customFormat="1">
      <c r="A778" s="13"/>
      <c r="B778" s="247"/>
      <c r="C778" s="248"/>
      <c r="D778" s="242" t="s">
        <v>168</v>
      </c>
      <c r="E778" s="249" t="s">
        <v>1</v>
      </c>
      <c r="F778" s="250" t="s">
        <v>473</v>
      </c>
      <c r="G778" s="248"/>
      <c r="H778" s="249" t="s">
        <v>1</v>
      </c>
      <c r="I778" s="251"/>
      <c r="J778" s="248"/>
      <c r="K778" s="248"/>
      <c r="L778" s="252"/>
      <c r="M778" s="253"/>
      <c r="N778" s="254"/>
      <c r="O778" s="254"/>
      <c r="P778" s="254"/>
      <c r="Q778" s="254"/>
      <c r="R778" s="254"/>
      <c r="S778" s="254"/>
      <c r="T778" s="255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6" t="s">
        <v>168</v>
      </c>
      <c r="AU778" s="256" t="s">
        <v>86</v>
      </c>
      <c r="AV778" s="13" t="s">
        <v>84</v>
      </c>
      <c r="AW778" s="13" t="s">
        <v>32</v>
      </c>
      <c r="AX778" s="13" t="s">
        <v>77</v>
      </c>
      <c r="AY778" s="256" t="s">
        <v>157</v>
      </c>
    </row>
    <row r="779" s="14" customFormat="1">
      <c r="A779" s="14"/>
      <c r="B779" s="257"/>
      <c r="C779" s="258"/>
      <c r="D779" s="242" t="s">
        <v>168</v>
      </c>
      <c r="E779" s="259" t="s">
        <v>1</v>
      </c>
      <c r="F779" s="260" t="s">
        <v>678</v>
      </c>
      <c r="G779" s="258"/>
      <c r="H779" s="261">
        <v>5.1600000000000001</v>
      </c>
      <c r="I779" s="262"/>
      <c r="J779" s="258"/>
      <c r="K779" s="258"/>
      <c r="L779" s="263"/>
      <c r="M779" s="264"/>
      <c r="N779" s="265"/>
      <c r="O779" s="265"/>
      <c r="P779" s="265"/>
      <c r="Q779" s="265"/>
      <c r="R779" s="265"/>
      <c r="S779" s="265"/>
      <c r="T779" s="26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7" t="s">
        <v>168</v>
      </c>
      <c r="AU779" s="267" t="s">
        <v>86</v>
      </c>
      <c r="AV779" s="14" t="s">
        <v>86</v>
      </c>
      <c r="AW779" s="14" t="s">
        <v>32</v>
      </c>
      <c r="AX779" s="14" t="s">
        <v>77</v>
      </c>
      <c r="AY779" s="267" t="s">
        <v>157</v>
      </c>
    </row>
    <row r="780" s="13" customFormat="1">
      <c r="A780" s="13"/>
      <c r="B780" s="247"/>
      <c r="C780" s="248"/>
      <c r="D780" s="242" t="s">
        <v>168</v>
      </c>
      <c r="E780" s="249" t="s">
        <v>1</v>
      </c>
      <c r="F780" s="250" t="s">
        <v>422</v>
      </c>
      <c r="G780" s="248"/>
      <c r="H780" s="249" t="s">
        <v>1</v>
      </c>
      <c r="I780" s="251"/>
      <c r="J780" s="248"/>
      <c r="K780" s="248"/>
      <c r="L780" s="252"/>
      <c r="M780" s="253"/>
      <c r="N780" s="254"/>
      <c r="O780" s="254"/>
      <c r="P780" s="254"/>
      <c r="Q780" s="254"/>
      <c r="R780" s="254"/>
      <c r="S780" s="254"/>
      <c r="T780" s="255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56" t="s">
        <v>168</v>
      </c>
      <c r="AU780" s="256" t="s">
        <v>86</v>
      </c>
      <c r="AV780" s="13" t="s">
        <v>84</v>
      </c>
      <c r="AW780" s="13" t="s">
        <v>32</v>
      </c>
      <c r="AX780" s="13" t="s">
        <v>77</v>
      </c>
      <c r="AY780" s="256" t="s">
        <v>157</v>
      </c>
    </row>
    <row r="781" s="14" customFormat="1">
      <c r="A781" s="14"/>
      <c r="B781" s="257"/>
      <c r="C781" s="258"/>
      <c r="D781" s="242" t="s">
        <v>168</v>
      </c>
      <c r="E781" s="259" t="s">
        <v>1</v>
      </c>
      <c r="F781" s="260" t="s">
        <v>679</v>
      </c>
      <c r="G781" s="258"/>
      <c r="H781" s="261">
        <v>10.66</v>
      </c>
      <c r="I781" s="262"/>
      <c r="J781" s="258"/>
      <c r="K781" s="258"/>
      <c r="L781" s="263"/>
      <c r="M781" s="264"/>
      <c r="N781" s="265"/>
      <c r="O781" s="265"/>
      <c r="P781" s="265"/>
      <c r="Q781" s="265"/>
      <c r="R781" s="265"/>
      <c r="S781" s="265"/>
      <c r="T781" s="26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67" t="s">
        <v>168</v>
      </c>
      <c r="AU781" s="267" t="s">
        <v>86</v>
      </c>
      <c r="AV781" s="14" t="s">
        <v>86</v>
      </c>
      <c r="AW781" s="14" t="s">
        <v>32</v>
      </c>
      <c r="AX781" s="14" t="s">
        <v>77</v>
      </c>
      <c r="AY781" s="267" t="s">
        <v>157</v>
      </c>
    </row>
    <row r="782" s="13" customFormat="1">
      <c r="A782" s="13"/>
      <c r="B782" s="247"/>
      <c r="C782" s="248"/>
      <c r="D782" s="242" t="s">
        <v>168</v>
      </c>
      <c r="E782" s="249" t="s">
        <v>1</v>
      </c>
      <c r="F782" s="250" t="s">
        <v>474</v>
      </c>
      <c r="G782" s="248"/>
      <c r="H782" s="249" t="s">
        <v>1</v>
      </c>
      <c r="I782" s="251"/>
      <c r="J782" s="248"/>
      <c r="K782" s="248"/>
      <c r="L782" s="252"/>
      <c r="M782" s="253"/>
      <c r="N782" s="254"/>
      <c r="O782" s="254"/>
      <c r="P782" s="254"/>
      <c r="Q782" s="254"/>
      <c r="R782" s="254"/>
      <c r="S782" s="254"/>
      <c r="T782" s="25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6" t="s">
        <v>168</v>
      </c>
      <c r="AU782" s="256" t="s">
        <v>86</v>
      </c>
      <c r="AV782" s="13" t="s">
        <v>84</v>
      </c>
      <c r="AW782" s="13" t="s">
        <v>32</v>
      </c>
      <c r="AX782" s="13" t="s">
        <v>77</v>
      </c>
      <c r="AY782" s="256" t="s">
        <v>157</v>
      </c>
    </row>
    <row r="783" s="14" customFormat="1">
      <c r="A783" s="14"/>
      <c r="B783" s="257"/>
      <c r="C783" s="258"/>
      <c r="D783" s="242" t="s">
        <v>168</v>
      </c>
      <c r="E783" s="259" t="s">
        <v>1</v>
      </c>
      <c r="F783" s="260" t="s">
        <v>681</v>
      </c>
      <c r="G783" s="258"/>
      <c r="H783" s="261">
        <v>45.299999999999997</v>
      </c>
      <c r="I783" s="262"/>
      <c r="J783" s="258"/>
      <c r="K783" s="258"/>
      <c r="L783" s="263"/>
      <c r="M783" s="264"/>
      <c r="N783" s="265"/>
      <c r="O783" s="265"/>
      <c r="P783" s="265"/>
      <c r="Q783" s="265"/>
      <c r="R783" s="265"/>
      <c r="S783" s="265"/>
      <c r="T783" s="26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7" t="s">
        <v>168</v>
      </c>
      <c r="AU783" s="267" t="s">
        <v>86</v>
      </c>
      <c r="AV783" s="14" t="s">
        <v>86</v>
      </c>
      <c r="AW783" s="14" t="s">
        <v>32</v>
      </c>
      <c r="AX783" s="14" t="s">
        <v>77</v>
      </c>
      <c r="AY783" s="267" t="s">
        <v>157</v>
      </c>
    </row>
    <row r="784" s="13" customFormat="1">
      <c r="A784" s="13"/>
      <c r="B784" s="247"/>
      <c r="C784" s="248"/>
      <c r="D784" s="242" t="s">
        <v>168</v>
      </c>
      <c r="E784" s="249" t="s">
        <v>1</v>
      </c>
      <c r="F784" s="250" t="s">
        <v>425</v>
      </c>
      <c r="G784" s="248"/>
      <c r="H784" s="249" t="s">
        <v>1</v>
      </c>
      <c r="I784" s="251"/>
      <c r="J784" s="248"/>
      <c r="K784" s="248"/>
      <c r="L784" s="252"/>
      <c r="M784" s="253"/>
      <c r="N784" s="254"/>
      <c r="O784" s="254"/>
      <c r="P784" s="254"/>
      <c r="Q784" s="254"/>
      <c r="R784" s="254"/>
      <c r="S784" s="254"/>
      <c r="T784" s="255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6" t="s">
        <v>168</v>
      </c>
      <c r="AU784" s="256" t="s">
        <v>86</v>
      </c>
      <c r="AV784" s="13" t="s">
        <v>84</v>
      </c>
      <c r="AW784" s="13" t="s">
        <v>32</v>
      </c>
      <c r="AX784" s="13" t="s">
        <v>77</v>
      </c>
      <c r="AY784" s="256" t="s">
        <v>157</v>
      </c>
    </row>
    <row r="785" s="14" customFormat="1">
      <c r="A785" s="14"/>
      <c r="B785" s="257"/>
      <c r="C785" s="258"/>
      <c r="D785" s="242" t="s">
        <v>168</v>
      </c>
      <c r="E785" s="259" t="s">
        <v>1</v>
      </c>
      <c r="F785" s="260" t="s">
        <v>679</v>
      </c>
      <c r="G785" s="258"/>
      <c r="H785" s="261">
        <v>10.66</v>
      </c>
      <c r="I785" s="262"/>
      <c r="J785" s="258"/>
      <c r="K785" s="258"/>
      <c r="L785" s="263"/>
      <c r="M785" s="264"/>
      <c r="N785" s="265"/>
      <c r="O785" s="265"/>
      <c r="P785" s="265"/>
      <c r="Q785" s="265"/>
      <c r="R785" s="265"/>
      <c r="S785" s="265"/>
      <c r="T785" s="266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7" t="s">
        <v>168</v>
      </c>
      <c r="AU785" s="267" t="s">
        <v>86</v>
      </c>
      <c r="AV785" s="14" t="s">
        <v>86</v>
      </c>
      <c r="AW785" s="14" t="s">
        <v>32</v>
      </c>
      <c r="AX785" s="14" t="s">
        <v>77</v>
      </c>
      <c r="AY785" s="267" t="s">
        <v>157</v>
      </c>
    </row>
    <row r="786" s="13" customFormat="1">
      <c r="A786" s="13"/>
      <c r="B786" s="247"/>
      <c r="C786" s="248"/>
      <c r="D786" s="242" t="s">
        <v>168</v>
      </c>
      <c r="E786" s="249" t="s">
        <v>1</v>
      </c>
      <c r="F786" s="250" t="s">
        <v>477</v>
      </c>
      <c r="G786" s="248"/>
      <c r="H786" s="249" t="s">
        <v>1</v>
      </c>
      <c r="I786" s="251"/>
      <c r="J786" s="248"/>
      <c r="K786" s="248"/>
      <c r="L786" s="252"/>
      <c r="M786" s="253"/>
      <c r="N786" s="254"/>
      <c r="O786" s="254"/>
      <c r="P786" s="254"/>
      <c r="Q786" s="254"/>
      <c r="R786" s="254"/>
      <c r="S786" s="254"/>
      <c r="T786" s="255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56" t="s">
        <v>168</v>
      </c>
      <c r="AU786" s="256" t="s">
        <v>86</v>
      </c>
      <c r="AV786" s="13" t="s">
        <v>84</v>
      </c>
      <c r="AW786" s="13" t="s">
        <v>32</v>
      </c>
      <c r="AX786" s="13" t="s">
        <v>77</v>
      </c>
      <c r="AY786" s="256" t="s">
        <v>157</v>
      </c>
    </row>
    <row r="787" s="14" customFormat="1">
      <c r="A787" s="14"/>
      <c r="B787" s="257"/>
      <c r="C787" s="258"/>
      <c r="D787" s="242" t="s">
        <v>168</v>
      </c>
      <c r="E787" s="259" t="s">
        <v>1</v>
      </c>
      <c r="F787" s="260" t="s">
        <v>676</v>
      </c>
      <c r="G787" s="258"/>
      <c r="H787" s="261">
        <v>5.2000000000000002</v>
      </c>
      <c r="I787" s="262"/>
      <c r="J787" s="258"/>
      <c r="K787" s="258"/>
      <c r="L787" s="263"/>
      <c r="M787" s="264"/>
      <c r="N787" s="265"/>
      <c r="O787" s="265"/>
      <c r="P787" s="265"/>
      <c r="Q787" s="265"/>
      <c r="R787" s="265"/>
      <c r="S787" s="265"/>
      <c r="T787" s="266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67" t="s">
        <v>168</v>
      </c>
      <c r="AU787" s="267" t="s">
        <v>86</v>
      </c>
      <c r="AV787" s="14" t="s">
        <v>86</v>
      </c>
      <c r="AW787" s="14" t="s">
        <v>32</v>
      </c>
      <c r="AX787" s="14" t="s">
        <v>77</v>
      </c>
      <c r="AY787" s="267" t="s">
        <v>157</v>
      </c>
    </row>
    <row r="788" s="13" customFormat="1">
      <c r="A788" s="13"/>
      <c r="B788" s="247"/>
      <c r="C788" s="248"/>
      <c r="D788" s="242" t="s">
        <v>168</v>
      </c>
      <c r="E788" s="249" t="s">
        <v>1</v>
      </c>
      <c r="F788" s="250" t="s">
        <v>426</v>
      </c>
      <c r="G788" s="248"/>
      <c r="H788" s="249" t="s">
        <v>1</v>
      </c>
      <c r="I788" s="251"/>
      <c r="J788" s="248"/>
      <c r="K788" s="248"/>
      <c r="L788" s="252"/>
      <c r="M788" s="253"/>
      <c r="N788" s="254"/>
      <c r="O788" s="254"/>
      <c r="P788" s="254"/>
      <c r="Q788" s="254"/>
      <c r="R788" s="254"/>
      <c r="S788" s="254"/>
      <c r="T788" s="255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6" t="s">
        <v>168</v>
      </c>
      <c r="AU788" s="256" t="s">
        <v>86</v>
      </c>
      <c r="AV788" s="13" t="s">
        <v>84</v>
      </c>
      <c r="AW788" s="13" t="s">
        <v>32</v>
      </c>
      <c r="AX788" s="13" t="s">
        <v>77</v>
      </c>
      <c r="AY788" s="256" t="s">
        <v>157</v>
      </c>
    </row>
    <row r="789" s="14" customFormat="1">
      <c r="A789" s="14"/>
      <c r="B789" s="257"/>
      <c r="C789" s="258"/>
      <c r="D789" s="242" t="s">
        <v>168</v>
      </c>
      <c r="E789" s="259" t="s">
        <v>1</v>
      </c>
      <c r="F789" s="260" t="s">
        <v>677</v>
      </c>
      <c r="G789" s="258"/>
      <c r="H789" s="261">
        <v>2.5</v>
      </c>
      <c r="I789" s="262"/>
      <c r="J789" s="258"/>
      <c r="K789" s="258"/>
      <c r="L789" s="263"/>
      <c r="M789" s="264"/>
      <c r="N789" s="265"/>
      <c r="O789" s="265"/>
      <c r="P789" s="265"/>
      <c r="Q789" s="265"/>
      <c r="R789" s="265"/>
      <c r="S789" s="265"/>
      <c r="T789" s="266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7" t="s">
        <v>168</v>
      </c>
      <c r="AU789" s="267" t="s">
        <v>86</v>
      </c>
      <c r="AV789" s="14" t="s">
        <v>86</v>
      </c>
      <c r="AW789" s="14" t="s">
        <v>32</v>
      </c>
      <c r="AX789" s="14" t="s">
        <v>77</v>
      </c>
      <c r="AY789" s="267" t="s">
        <v>157</v>
      </c>
    </row>
    <row r="790" s="13" customFormat="1">
      <c r="A790" s="13"/>
      <c r="B790" s="247"/>
      <c r="C790" s="248"/>
      <c r="D790" s="242" t="s">
        <v>168</v>
      </c>
      <c r="E790" s="249" t="s">
        <v>1</v>
      </c>
      <c r="F790" s="250" t="s">
        <v>478</v>
      </c>
      <c r="G790" s="248"/>
      <c r="H790" s="249" t="s">
        <v>1</v>
      </c>
      <c r="I790" s="251"/>
      <c r="J790" s="248"/>
      <c r="K790" s="248"/>
      <c r="L790" s="252"/>
      <c r="M790" s="253"/>
      <c r="N790" s="254"/>
      <c r="O790" s="254"/>
      <c r="P790" s="254"/>
      <c r="Q790" s="254"/>
      <c r="R790" s="254"/>
      <c r="S790" s="254"/>
      <c r="T790" s="255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6" t="s">
        <v>168</v>
      </c>
      <c r="AU790" s="256" t="s">
        <v>86</v>
      </c>
      <c r="AV790" s="13" t="s">
        <v>84</v>
      </c>
      <c r="AW790" s="13" t="s">
        <v>32</v>
      </c>
      <c r="AX790" s="13" t="s">
        <v>77</v>
      </c>
      <c r="AY790" s="256" t="s">
        <v>157</v>
      </c>
    </row>
    <row r="791" s="14" customFormat="1">
      <c r="A791" s="14"/>
      <c r="B791" s="257"/>
      <c r="C791" s="258"/>
      <c r="D791" s="242" t="s">
        <v>168</v>
      </c>
      <c r="E791" s="259" t="s">
        <v>1</v>
      </c>
      <c r="F791" s="260" t="s">
        <v>678</v>
      </c>
      <c r="G791" s="258"/>
      <c r="H791" s="261">
        <v>5.1600000000000001</v>
      </c>
      <c r="I791" s="262"/>
      <c r="J791" s="258"/>
      <c r="K791" s="258"/>
      <c r="L791" s="263"/>
      <c r="M791" s="264"/>
      <c r="N791" s="265"/>
      <c r="O791" s="265"/>
      <c r="P791" s="265"/>
      <c r="Q791" s="265"/>
      <c r="R791" s="265"/>
      <c r="S791" s="265"/>
      <c r="T791" s="26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7" t="s">
        <v>168</v>
      </c>
      <c r="AU791" s="267" t="s">
        <v>86</v>
      </c>
      <c r="AV791" s="14" t="s">
        <v>86</v>
      </c>
      <c r="AW791" s="14" t="s">
        <v>32</v>
      </c>
      <c r="AX791" s="14" t="s">
        <v>77</v>
      </c>
      <c r="AY791" s="267" t="s">
        <v>157</v>
      </c>
    </row>
    <row r="792" s="13" customFormat="1">
      <c r="A792" s="13"/>
      <c r="B792" s="247"/>
      <c r="C792" s="248"/>
      <c r="D792" s="242" t="s">
        <v>168</v>
      </c>
      <c r="E792" s="249" t="s">
        <v>1</v>
      </c>
      <c r="F792" s="250" t="s">
        <v>479</v>
      </c>
      <c r="G792" s="248"/>
      <c r="H792" s="249" t="s">
        <v>1</v>
      </c>
      <c r="I792" s="251"/>
      <c r="J792" s="248"/>
      <c r="K792" s="248"/>
      <c r="L792" s="252"/>
      <c r="M792" s="253"/>
      <c r="N792" s="254"/>
      <c r="O792" s="254"/>
      <c r="P792" s="254"/>
      <c r="Q792" s="254"/>
      <c r="R792" s="254"/>
      <c r="S792" s="254"/>
      <c r="T792" s="255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6" t="s">
        <v>168</v>
      </c>
      <c r="AU792" s="256" t="s">
        <v>86</v>
      </c>
      <c r="AV792" s="13" t="s">
        <v>84</v>
      </c>
      <c r="AW792" s="13" t="s">
        <v>32</v>
      </c>
      <c r="AX792" s="13" t="s">
        <v>77</v>
      </c>
      <c r="AY792" s="256" t="s">
        <v>157</v>
      </c>
    </row>
    <row r="793" s="14" customFormat="1">
      <c r="A793" s="14"/>
      <c r="B793" s="257"/>
      <c r="C793" s="258"/>
      <c r="D793" s="242" t="s">
        <v>168</v>
      </c>
      <c r="E793" s="259" t="s">
        <v>1</v>
      </c>
      <c r="F793" s="260" t="s">
        <v>675</v>
      </c>
      <c r="G793" s="258"/>
      <c r="H793" s="261">
        <v>11</v>
      </c>
      <c r="I793" s="262"/>
      <c r="J793" s="258"/>
      <c r="K793" s="258"/>
      <c r="L793" s="263"/>
      <c r="M793" s="264"/>
      <c r="N793" s="265"/>
      <c r="O793" s="265"/>
      <c r="P793" s="265"/>
      <c r="Q793" s="265"/>
      <c r="R793" s="265"/>
      <c r="S793" s="265"/>
      <c r="T793" s="26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7" t="s">
        <v>168</v>
      </c>
      <c r="AU793" s="267" t="s">
        <v>86</v>
      </c>
      <c r="AV793" s="14" t="s">
        <v>86</v>
      </c>
      <c r="AW793" s="14" t="s">
        <v>32</v>
      </c>
      <c r="AX793" s="14" t="s">
        <v>77</v>
      </c>
      <c r="AY793" s="267" t="s">
        <v>157</v>
      </c>
    </row>
    <row r="794" s="13" customFormat="1">
      <c r="A794" s="13"/>
      <c r="B794" s="247"/>
      <c r="C794" s="248"/>
      <c r="D794" s="242" t="s">
        <v>168</v>
      </c>
      <c r="E794" s="249" t="s">
        <v>1</v>
      </c>
      <c r="F794" s="250" t="s">
        <v>480</v>
      </c>
      <c r="G794" s="248"/>
      <c r="H794" s="249" t="s">
        <v>1</v>
      </c>
      <c r="I794" s="251"/>
      <c r="J794" s="248"/>
      <c r="K794" s="248"/>
      <c r="L794" s="252"/>
      <c r="M794" s="253"/>
      <c r="N794" s="254"/>
      <c r="O794" s="254"/>
      <c r="P794" s="254"/>
      <c r="Q794" s="254"/>
      <c r="R794" s="254"/>
      <c r="S794" s="254"/>
      <c r="T794" s="255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6" t="s">
        <v>168</v>
      </c>
      <c r="AU794" s="256" t="s">
        <v>86</v>
      </c>
      <c r="AV794" s="13" t="s">
        <v>84</v>
      </c>
      <c r="AW794" s="13" t="s">
        <v>32</v>
      </c>
      <c r="AX794" s="13" t="s">
        <v>77</v>
      </c>
      <c r="AY794" s="256" t="s">
        <v>157</v>
      </c>
    </row>
    <row r="795" s="14" customFormat="1">
      <c r="A795" s="14"/>
      <c r="B795" s="257"/>
      <c r="C795" s="258"/>
      <c r="D795" s="242" t="s">
        <v>168</v>
      </c>
      <c r="E795" s="259" t="s">
        <v>1</v>
      </c>
      <c r="F795" s="260" t="s">
        <v>674</v>
      </c>
      <c r="G795" s="258"/>
      <c r="H795" s="261">
        <v>15.5</v>
      </c>
      <c r="I795" s="262"/>
      <c r="J795" s="258"/>
      <c r="K795" s="258"/>
      <c r="L795" s="263"/>
      <c r="M795" s="264"/>
      <c r="N795" s="265"/>
      <c r="O795" s="265"/>
      <c r="P795" s="265"/>
      <c r="Q795" s="265"/>
      <c r="R795" s="265"/>
      <c r="S795" s="265"/>
      <c r="T795" s="266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67" t="s">
        <v>168</v>
      </c>
      <c r="AU795" s="267" t="s">
        <v>86</v>
      </c>
      <c r="AV795" s="14" t="s">
        <v>86</v>
      </c>
      <c r="AW795" s="14" t="s">
        <v>32</v>
      </c>
      <c r="AX795" s="14" t="s">
        <v>77</v>
      </c>
      <c r="AY795" s="267" t="s">
        <v>157</v>
      </c>
    </row>
    <row r="796" s="13" customFormat="1">
      <c r="A796" s="13"/>
      <c r="B796" s="247"/>
      <c r="C796" s="248"/>
      <c r="D796" s="242" t="s">
        <v>168</v>
      </c>
      <c r="E796" s="249" t="s">
        <v>1</v>
      </c>
      <c r="F796" s="250" t="s">
        <v>481</v>
      </c>
      <c r="G796" s="248"/>
      <c r="H796" s="249" t="s">
        <v>1</v>
      </c>
      <c r="I796" s="251"/>
      <c r="J796" s="248"/>
      <c r="K796" s="248"/>
      <c r="L796" s="252"/>
      <c r="M796" s="253"/>
      <c r="N796" s="254"/>
      <c r="O796" s="254"/>
      <c r="P796" s="254"/>
      <c r="Q796" s="254"/>
      <c r="R796" s="254"/>
      <c r="S796" s="254"/>
      <c r="T796" s="25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6" t="s">
        <v>168</v>
      </c>
      <c r="AU796" s="256" t="s">
        <v>86</v>
      </c>
      <c r="AV796" s="13" t="s">
        <v>84</v>
      </c>
      <c r="AW796" s="13" t="s">
        <v>32</v>
      </c>
      <c r="AX796" s="13" t="s">
        <v>77</v>
      </c>
      <c r="AY796" s="256" t="s">
        <v>157</v>
      </c>
    </row>
    <row r="797" s="14" customFormat="1">
      <c r="A797" s="14"/>
      <c r="B797" s="257"/>
      <c r="C797" s="258"/>
      <c r="D797" s="242" t="s">
        <v>168</v>
      </c>
      <c r="E797" s="259" t="s">
        <v>1</v>
      </c>
      <c r="F797" s="260" t="s">
        <v>673</v>
      </c>
      <c r="G797" s="258"/>
      <c r="H797" s="261">
        <v>10.66</v>
      </c>
      <c r="I797" s="262"/>
      <c r="J797" s="258"/>
      <c r="K797" s="258"/>
      <c r="L797" s="263"/>
      <c r="M797" s="264"/>
      <c r="N797" s="265"/>
      <c r="O797" s="265"/>
      <c r="P797" s="265"/>
      <c r="Q797" s="265"/>
      <c r="R797" s="265"/>
      <c r="S797" s="265"/>
      <c r="T797" s="266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7" t="s">
        <v>168</v>
      </c>
      <c r="AU797" s="267" t="s">
        <v>86</v>
      </c>
      <c r="AV797" s="14" t="s">
        <v>86</v>
      </c>
      <c r="AW797" s="14" t="s">
        <v>32</v>
      </c>
      <c r="AX797" s="14" t="s">
        <v>77</v>
      </c>
      <c r="AY797" s="267" t="s">
        <v>157</v>
      </c>
    </row>
    <row r="798" s="13" customFormat="1">
      <c r="A798" s="13"/>
      <c r="B798" s="247"/>
      <c r="C798" s="248"/>
      <c r="D798" s="242" t="s">
        <v>168</v>
      </c>
      <c r="E798" s="249" t="s">
        <v>1</v>
      </c>
      <c r="F798" s="250" t="s">
        <v>482</v>
      </c>
      <c r="G798" s="248"/>
      <c r="H798" s="249" t="s">
        <v>1</v>
      </c>
      <c r="I798" s="251"/>
      <c r="J798" s="248"/>
      <c r="K798" s="248"/>
      <c r="L798" s="252"/>
      <c r="M798" s="253"/>
      <c r="N798" s="254"/>
      <c r="O798" s="254"/>
      <c r="P798" s="254"/>
      <c r="Q798" s="254"/>
      <c r="R798" s="254"/>
      <c r="S798" s="254"/>
      <c r="T798" s="255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6" t="s">
        <v>168</v>
      </c>
      <c r="AU798" s="256" t="s">
        <v>86</v>
      </c>
      <c r="AV798" s="13" t="s">
        <v>84</v>
      </c>
      <c r="AW798" s="13" t="s">
        <v>32</v>
      </c>
      <c r="AX798" s="13" t="s">
        <v>77</v>
      </c>
      <c r="AY798" s="256" t="s">
        <v>157</v>
      </c>
    </row>
    <row r="799" s="14" customFormat="1">
      <c r="A799" s="14"/>
      <c r="B799" s="257"/>
      <c r="C799" s="258"/>
      <c r="D799" s="242" t="s">
        <v>168</v>
      </c>
      <c r="E799" s="259" t="s">
        <v>1</v>
      </c>
      <c r="F799" s="260" t="s">
        <v>672</v>
      </c>
      <c r="G799" s="258"/>
      <c r="H799" s="261">
        <v>13.119999999999999</v>
      </c>
      <c r="I799" s="262"/>
      <c r="J799" s="258"/>
      <c r="K799" s="258"/>
      <c r="L799" s="263"/>
      <c r="M799" s="264"/>
      <c r="N799" s="265"/>
      <c r="O799" s="265"/>
      <c r="P799" s="265"/>
      <c r="Q799" s="265"/>
      <c r="R799" s="265"/>
      <c r="S799" s="265"/>
      <c r="T799" s="26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7" t="s">
        <v>168</v>
      </c>
      <c r="AU799" s="267" t="s">
        <v>86</v>
      </c>
      <c r="AV799" s="14" t="s">
        <v>86</v>
      </c>
      <c r="AW799" s="14" t="s">
        <v>32</v>
      </c>
      <c r="AX799" s="14" t="s">
        <v>77</v>
      </c>
      <c r="AY799" s="267" t="s">
        <v>157</v>
      </c>
    </row>
    <row r="800" s="13" customFormat="1">
      <c r="A800" s="13"/>
      <c r="B800" s="247"/>
      <c r="C800" s="248"/>
      <c r="D800" s="242" t="s">
        <v>168</v>
      </c>
      <c r="E800" s="249" t="s">
        <v>1</v>
      </c>
      <c r="F800" s="250" t="s">
        <v>189</v>
      </c>
      <c r="G800" s="248"/>
      <c r="H800" s="249" t="s">
        <v>1</v>
      </c>
      <c r="I800" s="251"/>
      <c r="J800" s="248"/>
      <c r="K800" s="248"/>
      <c r="L800" s="252"/>
      <c r="M800" s="253"/>
      <c r="N800" s="254"/>
      <c r="O800" s="254"/>
      <c r="P800" s="254"/>
      <c r="Q800" s="254"/>
      <c r="R800" s="254"/>
      <c r="S800" s="254"/>
      <c r="T800" s="255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56" t="s">
        <v>168</v>
      </c>
      <c r="AU800" s="256" t="s">
        <v>86</v>
      </c>
      <c r="AV800" s="13" t="s">
        <v>84</v>
      </c>
      <c r="AW800" s="13" t="s">
        <v>32</v>
      </c>
      <c r="AX800" s="13" t="s">
        <v>77</v>
      </c>
      <c r="AY800" s="256" t="s">
        <v>157</v>
      </c>
    </row>
    <row r="801" s="14" customFormat="1">
      <c r="A801" s="14"/>
      <c r="B801" s="257"/>
      <c r="C801" s="258"/>
      <c r="D801" s="242" t="s">
        <v>168</v>
      </c>
      <c r="E801" s="259" t="s">
        <v>1</v>
      </c>
      <c r="F801" s="260" t="s">
        <v>668</v>
      </c>
      <c r="G801" s="258"/>
      <c r="H801" s="261">
        <v>4.1600000000000001</v>
      </c>
      <c r="I801" s="262"/>
      <c r="J801" s="258"/>
      <c r="K801" s="258"/>
      <c r="L801" s="263"/>
      <c r="M801" s="264"/>
      <c r="N801" s="265"/>
      <c r="O801" s="265"/>
      <c r="P801" s="265"/>
      <c r="Q801" s="265"/>
      <c r="R801" s="265"/>
      <c r="S801" s="265"/>
      <c r="T801" s="266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7" t="s">
        <v>168</v>
      </c>
      <c r="AU801" s="267" t="s">
        <v>86</v>
      </c>
      <c r="AV801" s="14" t="s">
        <v>86</v>
      </c>
      <c r="AW801" s="14" t="s">
        <v>32</v>
      </c>
      <c r="AX801" s="14" t="s">
        <v>77</v>
      </c>
      <c r="AY801" s="267" t="s">
        <v>157</v>
      </c>
    </row>
    <row r="802" s="13" customFormat="1">
      <c r="A802" s="13"/>
      <c r="B802" s="247"/>
      <c r="C802" s="248"/>
      <c r="D802" s="242" t="s">
        <v>168</v>
      </c>
      <c r="E802" s="249" t="s">
        <v>1</v>
      </c>
      <c r="F802" s="250" t="s">
        <v>308</v>
      </c>
      <c r="G802" s="248"/>
      <c r="H802" s="249" t="s">
        <v>1</v>
      </c>
      <c r="I802" s="251"/>
      <c r="J802" s="248"/>
      <c r="K802" s="248"/>
      <c r="L802" s="252"/>
      <c r="M802" s="253"/>
      <c r="N802" s="254"/>
      <c r="O802" s="254"/>
      <c r="P802" s="254"/>
      <c r="Q802" s="254"/>
      <c r="R802" s="254"/>
      <c r="S802" s="254"/>
      <c r="T802" s="255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56" t="s">
        <v>168</v>
      </c>
      <c r="AU802" s="256" t="s">
        <v>86</v>
      </c>
      <c r="AV802" s="13" t="s">
        <v>84</v>
      </c>
      <c r="AW802" s="13" t="s">
        <v>32</v>
      </c>
      <c r="AX802" s="13" t="s">
        <v>77</v>
      </c>
      <c r="AY802" s="256" t="s">
        <v>157</v>
      </c>
    </row>
    <row r="803" s="14" customFormat="1">
      <c r="A803" s="14"/>
      <c r="B803" s="257"/>
      <c r="C803" s="258"/>
      <c r="D803" s="242" t="s">
        <v>168</v>
      </c>
      <c r="E803" s="259" t="s">
        <v>1</v>
      </c>
      <c r="F803" s="260" t="s">
        <v>669</v>
      </c>
      <c r="G803" s="258"/>
      <c r="H803" s="261">
        <v>6.5999999999999996</v>
      </c>
      <c r="I803" s="262"/>
      <c r="J803" s="258"/>
      <c r="K803" s="258"/>
      <c r="L803" s="263"/>
      <c r="M803" s="264"/>
      <c r="N803" s="265"/>
      <c r="O803" s="265"/>
      <c r="P803" s="265"/>
      <c r="Q803" s="265"/>
      <c r="R803" s="265"/>
      <c r="S803" s="265"/>
      <c r="T803" s="266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67" t="s">
        <v>168</v>
      </c>
      <c r="AU803" s="267" t="s">
        <v>86</v>
      </c>
      <c r="AV803" s="14" t="s">
        <v>86</v>
      </c>
      <c r="AW803" s="14" t="s">
        <v>32</v>
      </c>
      <c r="AX803" s="14" t="s">
        <v>77</v>
      </c>
      <c r="AY803" s="267" t="s">
        <v>157</v>
      </c>
    </row>
    <row r="804" s="13" customFormat="1">
      <c r="A804" s="13"/>
      <c r="B804" s="247"/>
      <c r="C804" s="248"/>
      <c r="D804" s="242" t="s">
        <v>168</v>
      </c>
      <c r="E804" s="249" t="s">
        <v>1</v>
      </c>
      <c r="F804" s="250" t="s">
        <v>309</v>
      </c>
      <c r="G804" s="248"/>
      <c r="H804" s="249" t="s">
        <v>1</v>
      </c>
      <c r="I804" s="251"/>
      <c r="J804" s="248"/>
      <c r="K804" s="248"/>
      <c r="L804" s="252"/>
      <c r="M804" s="253"/>
      <c r="N804" s="254"/>
      <c r="O804" s="254"/>
      <c r="P804" s="254"/>
      <c r="Q804" s="254"/>
      <c r="R804" s="254"/>
      <c r="S804" s="254"/>
      <c r="T804" s="255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56" t="s">
        <v>168</v>
      </c>
      <c r="AU804" s="256" t="s">
        <v>86</v>
      </c>
      <c r="AV804" s="13" t="s">
        <v>84</v>
      </c>
      <c r="AW804" s="13" t="s">
        <v>32</v>
      </c>
      <c r="AX804" s="13" t="s">
        <v>77</v>
      </c>
      <c r="AY804" s="256" t="s">
        <v>157</v>
      </c>
    </row>
    <row r="805" s="14" customFormat="1">
      <c r="A805" s="14"/>
      <c r="B805" s="257"/>
      <c r="C805" s="258"/>
      <c r="D805" s="242" t="s">
        <v>168</v>
      </c>
      <c r="E805" s="259" t="s">
        <v>1</v>
      </c>
      <c r="F805" s="260" t="s">
        <v>670</v>
      </c>
      <c r="G805" s="258"/>
      <c r="H805" s="261">
        <v>4.1200000000000001</v>
      </c>
      <c r="I805" s="262"/>
      <c r="J805" s="258"/>
      <c r="K805" s="258"/>
      <c r="L805" s="263"/>
      <c r="M805" s="264"/>
      <c r="N805" s="265"/>
      <c r="O805" s="265"/>
      <c r="P805" s="265"/>
      <c r="Q805" s="265"/>
      <c r="R805" s="265"/>
      <c r="S805" s="265"/>
      <c r="T805" s="266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67" t="s">
        <v>168</v>
      </c>
      <c r="AU805" s="267" t="s">
        <v>86</v>
      </c>
      <c r="AV805" s="14" t="s">
        <v>86</v>
      </c>
      <c r="AW805" s="14" t="s">
        <v>32</v>
      </c>
      <c r="AX805" s="14" t="s">
        <v>77</v>
      </c>
      <c r="AY805" s="267" t="s">
        <v>157</v>
      </c>
    </row>
    <row r="806" s="13" customFormat="1">
      <c r="A806" s="13"/>
      <c r="B806" s="247"/>
      <c r="C806" s="248"/>
      <c r="D806" s="242" t="s">
        <v>168</v>
      </c>
      <c r="E806" s="249" t="s">
        <v>1</v>
      </c>
      <c r="F806" s="250" t="s">
        <v>310</v>
      </c>
      <c r="G806" s="248"/>
      <c r="H806" s="249" t="s">
        <v>1</v>
      </c>
      <c r="I806" s="251"/>
      <c r="J806" s="248"/>
      <c r="K806" s="248"/>
      <c r="L806" s="252"/>
      <c r="M806" s="253"/>
      <c r="N806" s="254"/>
      <c r="O806" s="254"/>
      <c r="P806" s="254"/>
      <c r="Q806" s="254"/>
      <c r="R806" s="254"/>
      <c r="S806" s="254"/>
      <c r="T806" s="255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56" t="s">
        <v>168</v>
      </c>
      <c r="AU806" s="256" t="s">
        <v>86</v>
      </c>
      <c r="AV806" s="13" t="s">
        <v>84</v>
      </c>
      <c r="AW806" s="13" t="s">
        <v>32</v>
      </c>
      <c r="AX806" s="13" t="s">
        <v>77</v>
      </c>
      <c r="AY806" s="256" t="s">
        <v>157</v>
      </c>
    </row>
    <row r="807" s="14" customFormat="1">
      <c r="A807" s="14"/>
      <c r="B807" s="257"/>
      <c r="C807" s="258"/>
      <c r="D807" s="242" t="s">
        <v>168</v>
      </c>
      <c r="E807" s="259" t="s">
        <v>1</v>
      </c>
      <c r="F807" s="260" t="s">
        <v>671</v>
      </c>
      <c r="G807" s="258"/>
      <c r="H807" s="261">
        <v>8.4399999999999995</v>
      </c>
      <c r="I807" s="262"/>
      <c r="J807" s="258"/>
      <c r="K807" s="258"/>
      <c r="L807" s="263"/>
      <c r="M807" s="264"/>
      <c r="N807" s="265"/>
      <c r="O807" s="265"/>
      <c r="P807" s="265"/>
      <c r="Q807" s="265"/>
      <c r="R807" s="265"/>
      <c r="S807" s="265"/>
      <c r="T807" s="266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67" t="s">
        <v>168</v>
      </c>
      <c r="AU807" s="267" t="s">
        <v>86</v>
      </c>
      <c r="AV807" s="14" t="s">
        <v>86</v>
      </c>
      <c r="AW807" s="14" t="s">
        <v>32</v>
      </c>
      <c r="AX807" s="14" t="s">
        <v>77</v>
      </c>
      <c r="AY807" s="267" t="s">
        <v>157</v>
      </c>
    </row>
    <row r="808" s="13" customFormat="1">
      <c r="A808" s="13"/>
      <c r="B808" s="247"/>
      <c r="C808" s="248"/>
      <c r="D808" s="242" t="s">
        <v>168</v>
      </c>
      <c r="E808" s="249" t="s">
        <v>1</v>
      </c>
      <c r="F808" s="250" t="s">
        <v>483</v>
      </c>
      <c r="G808" s="248"/>
      <c r="H808" s="249" t="s">
        <v>1</v>
      </c>
      <c r="I808" s="251"/>
      <c r="J808" s="248"/>
      <c r="K808" s="248"/>
      <c r="L808" s="252"/>
      <c r="M808" s="253"/>
      <c r="N808" s="254"/>
      <c r="O808" s="254"/>
      <c r="P808" s="254"/>
      <c r="Q808" s="254"/>
      <c r="R808" s="254"/>
      <c r="S808" s="254"/>
      <c r="T808" s="255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56" t="s">
        <v>168</v>
      </c>
      <c r="AU808" s="256" t="s">
        <v>86</v>
      </c>
      <c r="AV808" s="13" t="s">
        <v>84</v>
      </c>
      <c r="AW808" s="13" t="s">
        <v>32</v>
      </c>
      <c r="AX808" s="13" t="s">
        <v>77</v>
      </c>
      <c r="AY808" s="256" t="s">
        <v>157</v>
      </c>
    </row>
    <row r="809" s="14" customFormat="1">
      <c r="A809" s="14"/>
      <c r="B809" s="257"/>
      <c r="C809" s="258"/>
      <c r="D809" s="242" t="s">
        <v>168</v>
      </c>
      <c r="E809" s="259" t="s">
        <v>1</v>
      </c>
      <c r="F809" s="260" t="s">
        <v>681</v>
      </c>
      <c r="G809" s="258"/>
      <c r="H809" s="261">
        <v>45.299999999999997</v>
      </c>
      <c r="I809" s="262"/>
      <c r="J809" s="258"/>
      <c r="K809" s="258"/>
      <c r="L809" s="263"/>
      <c r="M809" s="264"/>
      <c r="N809" s="265"/>
      <c r="O809" s="265"/>
      <c r="P809" s="265"/>
      <c r="Q809" s="265"/>
      <c r="R809" s="265"/>
      <c r="S809" s="265"/>
      <c r="T809" s="266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67" t="s">
        <v>168</v>
      </c>
      <c r="AU809" s="267" t="s">
        <v>86</v>
      </c>
      <c r="AV809" s="14" t="s">
        <v>86</v>
      </c>
      <c r="AW809" s="14" t="s">
        <v>32</v>
      </c>
      <c r="AX809" s="14" t="s">
        <v>77</v>
      </c>
      <c r="AY809" s="267" t="s">
        <v>157</v>
      </c>
    </row>
    <row r="810" s="15" customFormat="1">
      <c r="A810" s="15"/>
      <c r="B810" s="268"/>
      <c r="C810" s="269"/>
      <c r="D810" s="242" t="s">
        <v>168</v>
      </c>
      <c r="E810" s="270" t="s">
        <v>1</v>
      </c>
      <c r="F810" s="271" t="s">
        <v>190</v>
      </c>
      <c r="G810" s="269"/>
      <c r="H810" s="272">
        <v>575.08000000000004</v>
      </c>
      <c r="I810" s="273"/>
      <c r="J810" s="269"/>
      <c r="K810" s="269"/>
      <c r="L810" s="274"/>
      <c r="M810" s="275"/>
      <c r="N810" s="276"/>
      <c r="O810" s="276"/>
      <c r="P810" s="276"/>
      <c r="Q810" s="276"/>
      <c r="R810" s="276"/>
      <c r="S810" s="276"/>
      <c r="T810" s="277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T810" s="278" t="s">
        <v>168</v>
      </c>
      <c r="AU810" s="278" t="s">
        <v>86</v>
      </c>
      <c r="AV810" s="15" t="s">
        <v>164</v>
      </c>
      <c r="AW810" s="15" t="s">
        <v>32</v>
      </c>
      <c r="AX810" s="15" t="s">
        <v>84</v>
      </c>
      <c r="AY810" s="278" t="s">
        <v>157</v>
      </c>
    </row>
    <row r="811" s="2" customFormat="1" ht="24.15" customHeight="1">
      <c r="A811" s="40"/>
      <c r="B811" s="41"/>
      <c r="C811" s="279" t="s">
        <v>682</v>
      </c>
      <c r="D811" s="279" t="s">
        <v>201</v>
      </c>
      <c r="E811" s="280" t="s">
        <v>683</v>
      </c>
      <c r="F811" s="281" t="s">
        <v>684</v>
      </c>
      <c r="G811" s="282" t="s">
        <v>395</v>
      </c>
      <c r="H811" s="283">
        <v>575.08000000000004</v>
      </c>
      <c r="I811" s="284"/>
      <c r="J811" s="285">
        <f>ROUND(I811*H811,2)</f>
        <v>0</v>
      </c>
      <c r="K811" s="281" t="s">
        <v>163</v>
      </c>
      <c r="L811" s="286"/>
      <c r="M811" s="287" t="s">
        <v>1</v>
      </c>
      <c r="N811" s="288" t="s">
        <v>42</v>
      </c>
      <c r="O811" s="93"/>
      <c r="P811" s="238">
        <f>O811*H811</f>
        <v>0</v>
      </c>
      <c r="Q811" s="238">
        <v>5.0000000000000002E-05</v>
      </c>
      <c r="R811" s="238">
        <f>Q811*H811</f>
        <v>0.028754000000000002</v>
      </c>
      <c r="S811" s="238">
        <v>0</v>
      </c>
      <c r="T811" s="239">
        <f>S811*H811</f>
        <v>0</v>
      </c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R811" s="240" t="s">
        <v>484</v>
      </c>
      <c r="AT811" s="240" t="s">
        <v>201</v>
      </c>
      <c r="AU811" s="240" t="s">
        <v>86</v>
      </c>
      <c r="AY811" s="19" t="s">
        <v>157</v>
      </c>
      <c r="BE811" s="241">
        <f>IF(N811="základní",J811,0)</f>
        <v>0</v>
      </c>
      <c r="BF811" s="241">
        <f>IF(N811="snížená",J811,0)</f>
        <v>0</v>
      </c>
      <c r="BG811" s="241">
        <f>IF(N811="zákl. přenesená",J811,0)</f>
        <v>0</v>
      </c>
      <c r="BH811" s="241">
        <f>IF(N811="sníž. přenesená",J811,0)</f>
        <v>0</v>
      </c>
      <c r="BI811" s="241">
        <f>IF(N811="nulová",J811,0)</f>
        <v>0</v>
      </c>
      <c r="BJ811" s="19" t="s">
        <v>84</v>
      </c>
      <c r="BK811" s="241">
        <f>ROUND(I811*H811,2)</f>
        <v>0</v>
      </c>
      <c r="BL811" s="19" t="s">
        <v>279</v>
      </c>
      <c r="BM811" s="240" t="s">
        <v>685</v>
      </c>
    </row>
    <row r="812" s="2" customFormat="1">
      <c r="A812" s="40"/>
      <c r="B812" s="41"/>
      <c r="C812" s="42"/>
      <c r="D812" s="242" t="s">
        <v>166</v>
      </c>
      <c r="E812" s="42"/>
      <c r="F812" s="243" t="s">
        <v>684</v>
      </c>
      <c r="G812" s="42"/>
      <c r="H812" s="42"/>
      <c r="I812" s="244"/>
      <c r="J812" s="42"/>
      <c r="K812" s="42"/>
      <c r="L812" s="46"/>
      <c r="M812" s="245"/>
      <c r="N812" s="246"/>
      <c r="O812" s="93"/>
      <c r="P812" s="93"/>
      <c r="Q812" s="93"/>
      <c r="R812" s="93"/>
      <c r="S812" s="93"/>
      <c r="T812" s="94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9" t="s">
        <v>166</v>
      </c>
      <c r="AU812" s="19" t="s">
        <v>86</v>
      </c>
    </row>
    <row r="813" s="2" customFormat="1" ht="24.15" customHeight="1">
      <c r="A813" s="40"/>
      <c r="B813" s="41"/>
      <c r="C813" s="229" t="s">
        <v>686</v>
      </c>
      <c r="D813" s="229" t="s">
        <v>159</v>
      </c>
      <c r="E813" s="230" t="s">
        <v>687</v>
      </c>
      <c r="F813" s="231" t="s">
        <v>688</v>
      </c>
      <c r="G813" s="232" t="s">
        <v>173</v>
      </c>
      <c r="H813" s="233">
        <v>1.2450000000000001</v>
      </c>
      <c r="I813" s="234"/>
      <c r="J813" s="235">
        <f>ROUND(I813*H813,2)</f>
        <v>0</v>
      </c>
      <c r="K813" s="231" t="s">
        <v>163</v>
      </c>
      <c r="L813" s="46"/>
      <c r="M813" s="236" t="s">
        <v>1</v>
      </c>
      <c r="N813" s="237" t="s">
        <v>42</v>
      </c>
      <c r="O813" s="93"/>
      <c r="P813" s="238">
        <f>O813*H813</f>
        <v>0</v>
      </c>
      <c r="Q813" s="238">
        <v>0</v>
      </c>
      <c r="R813" s="238">
        <f>Q813*H813</f>
        <v>0</v>
      </c>
      <c r="S813" s="238">
        <v>0</v>
      </c>
      <c r="T813" s="239">
        <f>S813*H813</f>
        <v>0</v>
      </c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R813" s="240" t="s">
        <v>279</v>
      </c>
      <c r="AT813" s="240" t="s">
        <v>159</v>
      </c>
      <c r="AU813" s="240" t="s">
        <v>86</v>
      </c>
      <c r="AY813" s="19" t="s">
        <v>157</v>
      </c>
      <c r="BE813" s="241">
        <f>IF(N813="základní",J813,0)</f>
        <v>0</v>
      </c>
      <c r="BF813" s="241">
        <f>IF(N813="snížená",J813,0)</f>
        <v>0</v>
      </c>
      <c r="BG813" s="241">
        <f>IF(N813="zákl. přenesená",J813,0)</f>
        <v>0</v>
      </c>
      <c r="BH813" s="241">
        <f>IF(N813="sníž. přenesená",J813,0)</f>
        <v>0</v>
      </c>
      <c r="BI813" s="241">
        <f>IF(N813="nulová",J813,0)</f>
        <v>0</v>
      </c>
      <c r="BJ813" s="19" t="s">
        <v>84</v>
      </c>
      <c r="BK813" s="241">
        <f>ROUND(I813*H813,2)</f>
        <v>0</v>
      </c>
      <c r="BL813" s="19" t="s">
        <v>279</v>
      </c>
      <c r="BM813" s="240" t="s">
        <v>689</v>
      </c>
    </row>
    <row r="814" s="2" customFormat="1">
      <c r="A814" s="40"/>
      <c r="B814" s="41"/>
      <c r="C814" s="42"/>
      <c r="D814" s="242" t="s">
        <v>166</v>
      </c>
      <c r="E814" s="42"/>
      <c r="F814" s="243" t="s">
        <v>690</v>
      </c>
      <c r="G814" s="42"/>
      <c r="H814" s="42"/>
      <c r="I814" s="244"/>
      <c r="J814" s="42"/>
      <c r="K814" s="42"/>
      <c r="L814" s="46"/>
      <c r="M814" s="245"/>
      <c r="N814" s="246"/>
      <c r="O814" s="93"/>
      <c r="P814" s="93"/>
      <c r="Q814" s="93"/>
      <c r="R814" s="93"/>
      <c r="S814" s="93"/>
      <c r="T814" s="94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19" t="s">
        <v>166</v>
      </c>
      <c r="AU814" s="19" t="s">
        <v>86</v>
      </c>
    </row>
    <row r="815" s="12" customFormat="1" ht="22.8" customHeight="1">
      <c r="A815" s="12"/>
      <c r="B815" s="213"/>
      <c r="C815" s="214"/>
      <c r="D815" s="215" t="s">
        <v>76</v>
      </c>
      <c r="E815" s="227" t="s">
        <v>691</v>
      </c>
      <c r="F815" s="227" t="s">
        <v>692</v>
      </c>
      <c r="G815" s="214"/>
      <c r="H815" s="214"/>
      <c r="I815" s="217"/>
      <c r="J815" s="228">
        <f>BK815</f>
        <v>0</v>
      </c>
      <c r="K815" s="214"/>
      <c r="L815" s="219"/>
      <c r="M815" s="220"/>
      <c r="N815" s="221"/>
      <c r="O815" s="221"/>
      <c r="P815" s="222">
        <f>SUM(P816:P829)</f>
        <v>0</v>
      </c>
      <c r="Q815" s="221"/>
      <c r="R815" s="222">
        <f>SUM(R816:R829)</f>
        <v>0</v>
      </c>
      <c r="S815" s="221"/>
      <c r="T815" s="223">
        <f>SUM(T816:T829)</f>
        <v>1.07222</v>
      </c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R815" s="224" t="s">
        <v>86</v>
      </c>
      <c r="AT815" s="225" t="s">
        <v>76</v>
      </c>
      <c r="AU815" s="225" t="s">
        <v>84</v>
      </c>
      <c r="AY815" s="224" t="s">
        <v>157</v>
      </c>
      <c r="BK815" s="226">
        <f>SUM(BK816:BK829)</f>
        <v>0</v>
      </c>
    </row>
    <row r="816" s="2" customFormat="1" ht="16.5" customHeight="1">
      <c r="A816" s="40"/>
      <c r="B816" s="41"/>
      <c r="C816" s="229" t="s">
        <v>693</v>
      </c>
      <c r="D816" s="229" t="s">
        <v>159</v>
      </c>
      <c r="E816" s="230" t="s">
        <v>694</v>
      </c>
      <c r="F816" s="231" t="s">
        <v>695</v>
      </c>
      <c r="G816" s="232" t="s">
        <v>696</v>
      </c>
      <c r="H816" s="233">
        <v>20</v>
      </c>
      <c r="I816" s="234"/>
      <c r="J816" s="235">
        <f>ROUND(I816*H816,2)</f>
        <v>0</v>
      </c>
      <c r="K816" s="231" t="s">
        <v>163</v>
      </c>
      <c r="L816" s="46"/>
      <c r="M816" s="236" t="s">
        <v>1</v>
      </c>
      <c r="N816" s="237" t="s">
        <v>42</v>
      </c>
      <c r="O816" s="93"/>
      <c r="P816" s="238">
        <f>O816*H816</f>
        <v>0</v>
      </c>
      <c r="Q816" s="238">
        <v>0</v>
      </c>
      <c r="R816" s="238">
        <f>Q816*H816</f>
        <v>0</v>
      </c>
      <c r="S816" s="238">
        <v>0.01933</v>
      </c>
      <c r="T816" s="239">
        <f>S816*H816</f>
        <v>0.3866</v>
      </c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R816" s="240" t="s">
        <v>279</v>
      </c>
      <c r="AT816" s="240" t="s">
        <v>159</v>
      </c>
      <c r="AU816" s="240" t="s">
        <v>86</v>
      </c>
      <c r="AY816" s="19" t="s">
        <v>157</v>
      </c>
      <c r="BE816" s="241">
        <f>IF(N816="základní",J816,0)</f>
        <v>0</v>
      </c>
      <c r="BF816" s="241">
        <f>IF(N816="snížená",J816,0)</f>
        <v>0</v>
      </c>
      <c r="BG816" s="241">
        <f>IF(N816="zákl. přenesená",J816,0)</f>
        <v>0</v>
      </c>
      <c r="BH816" s="241">
        <f>IF(N816="sníž. přenesená",J816,0)</f>
        <v>0</v>
      </c>
      <c r="BI816" s="241">
        <f>IF(N816="nulová",J816,0)</f>
        <v>0</v>
      </c>
      <c r="BJ816" s="19" t="s">
        <v>84</v>
      </c>
      <c r="BK816" s="241">
        <f>ROUND(I816*H816,2)</f>
        <v>0</v>
      </c>
      <c r="BL816" s="19" t="s">
        <v>279</v>
      </c>
      <c r="BM816" s="240" t="s">
        <v>697</v>
      </c>
    </row>
    <row r="817" s="2" customFormat="1">
      <c r="A817" s="40"/>
      <c r="B817" s="41"/>
      <c r="C817" s="42"/>
      <c r="D817" s="242" t="s">
        <v>166</v>
      </c>
      <c r="E817" s="42"/>
      <c r="F817" s="243" t="s">
        <v>698</v>
      </c>
      <c r="G817" s="42"/>
      <c r="H817" s="42"/>
      <c r="I817" s="244"/>
      <c r="J817" s="42"/>
      <c r="K817" s="42"/>
      <c r="L817" s="46"/>
      <c r="M817" s="245"/>
      <c r="N817" s="246"/>
      <c r="O817" s="93"/>
      <c r="P817" s="93"/>
      <c r="Q817" s="93"/>
      <c r="R817" s="93"/>
      <c r="S817" s="93"/>
      <c r="T817" s="94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T817" s="19" t="s">
        <v>166</v>
      </c>
      <c r="AU817" s="19" t="s">
        <v>86</v>
      </c>
    </row>
    <row r="818" s="14" customFormat="1">
      <c r="A818" s="14"/>
      <c r="B818" s="257"/>
      <c r="C818" s="258"/>
      <c r="D818" s="242" t="s">
        <v>168</v>
      </c>
      <c r="E818" s="259" t="s">
        <v>1</v>
      </c>
      <c r="F818" s="260" t="s">
        <v>699</v>
      </c>
      <c r="G818" s="258"/>
      <c r="H818" s="261">
        <v>20</v>
      </c>
      <c r="I818" s="262"/>
      <c r="J818" s="258"/>
      <c r="K818" s="258"/>
      <c r="L818" s="263"/>
      <c r="M818" s="264"/>
      <c r="N818" s="265"/>
      <c r="O818" s="265"/>
      <c r="P818" s="265"/>
      <c r="Q818" s="265"/>
      <c r="R818" s="265"/>
      <c r="S818" s="265"/>
      <c r="T818" s="266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7" t="s">
        <v>168</v>
      </c>
      <c r="AU818" s="267" t="s">
        <v>86</v>
      </c>
      <c r="AV818" s="14" t="s">
        <v>86</v>
      </c>
      <c r="AW818" s="14" t="s">
        <v>32</v>
      </c>
      <c r="AX818" s="14" t="s">
        <v>84</v>
      </c>
      <c r="AY818" s="267" t="s">
        <v>157</v>
      </c>
    </row>
    <row r="819" s="2" customFormat="1" ht="21.75" customHeight="1">
      <c r="A819" s="40"/>
      <c r="B819" s="41"/>
      <c r="C819" s="229" t="s">
        <v>700</v>
      </c>
      <c r="D819" s="229" t="s">
        <v>159</v>
      </c>
      <c r="E819" s="230" t="s">
        <v>701</v>
      </c>
      <c r="F819" s="231" t="s">
        <v>702</v>
      </c>
      <c r="G819" s="232" t="s">
        <v>696</v>
      </c>
      <c r="H819" s="233">
        <v>1</v>
      </c>
      <c r="I819" s="234"/>
      <c r="J819" s="235">
        <f>ROUND(I819*H819,2)</f>
        <v>0</v>
      </c>
      <c r="K819" s="231" t="s">
        <v>163</v>
      </c>
      <c r="L819" s="46"/>
      <c r="M819" s="236" t="s">
        <v>1</v>
      </c>
      <c r="N819" s="237" t="s">
        <v>42</v>
      </c>
      <c r="O819" s="93"/>
      <c r="P819" s="238">
        <f>O819*H819</f>
        <v>0</v>
      </c>
      <c r="Q819" s="238">
        <v>0</v>
      </c>
      <c r="R819" s="238">
        <f>Q819*H819</f>
        <v>0</v>
      </c>
      <c r="S819" s="238">
        <v>0.048899999999999999</v>
      </c>
      <c r="T819" s="239">
        <f>S819*H819</f>
        <v>0.048899999999999999</v>
      </c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R819" s="240" t="s">
        <v>279</v>
      </c>
      <c r="AT819" s="240" t="s">
        <v>159</v>
      </c>
      <c r="AU819" s="240" t="s">
        <v>86</v>
      </c>
      <c r="AY819" s="19" t="s">
        <v>157</v>
      </c>
      <c r="BE819" s="241">
        <f>IF(N819="základní",J819,0)</f>
        <v>0</v>
      </c>
      <c r="BF819" s="241">
        <f>IF(N819="snížená",J819,0)</f>
        <v>0</v>
      </c>
      <c r="BG819" s="241">
        <f>IF(N819="zákl. přenesená",J819,0)</f>
        <v>0</v>
      </c>
      <c r="BH819" s="241">
        <f>IF(N819="sníž. přenesená",J819,0)</f>
        <v>0</v>
      </c>
      <c r="BI819" s="241">
        <f>IF(N819="nulová",J819,0)</f>
        <v>0</v>
      </c>
      <c r="BJ819" s="19" t="s">
        <v>84</v>
      </c>
      <c r="BK819" s="241">
        <f>ROUND(I819*H819,2)</f>
        <v>0</v>
      </c>
      <c r="BL819" s="19" t="s">
        <v>279</v>
      </c>
      <c r="BM819" s="240" t="s">
        <v>703</v>
      </c>
    </row>
    <row r="820" s="2" customFormat="1">
      <c r="A820" s="40"/>
      <c r="B820" s="41"/>
      <c r="C820" s="42"/>
      <c r="D820" s="242" t="s">
        <v>166</v>
      </c>
      <c r="E820" s="42"/>
      <c r="F820" s="243" t="s">
        <v>704</v>
      </c>
      <c r="G820" s="42"/>
      <c r="H820" s="42"/>
      <c r="I820" s="244"/>
      <c r="J820" s="42"/>
      <c r="K820" s="42"/>
      <c r="L820" s="46"/>
      <c r="M820" s="245"/>
      <c r="N820" s="246"/>
      <c r="O820" s="93"/>
      <c r="P820" s="93"/>
      <c r="Q820" s="93"/>
      <c r="R820" s="93"/>
      <c r="S820" s="93"/>
      <c r="T820" s="94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T820" s="19" t="s">
        <v>166</v>
      </c>
      <c r="AU820" s="19" t="s">
        <v>86</v>
      </c>
    </row>
    <row r="821" s="2" customFormat="1" ht="16.5" customHeight="1">
      <c r="A821" s="40"/>
      <c r="B821" s="41"/>
      <c r="C821" s="229" t="s">
        <v>705</v>
      </c>
      <c r="D821" s="229" t="s">
        <v>159</v>
      </c>
      <c r="E821" s="230" t="s">
        <v>706</v>
      </c>
      <c r="F821" s="231" t="s">
        <v>707</v>
      </c>
      <c r="G821" s="232" t="s">
        <v>696</v>
      </c>
      <c r="H821" s="233">
        <v>12</v>
      </c>
      <c r="I821" s="234"/>
      <c r="J821" s="235">
        <f>ROUND(I821*H821,2)</f>
        <v>0</v>
      </c>
      <c r="K821" s="231" t="s">
        <v>163</v>
      </c>
      <c r="L821" s="46"/>
      <c r="M821" s="236" t="s">
        <v>1</v>
      </c>
      <c r="N821" s="237" t="s">
        <v>42</v>
      </c>
      <c r="O821" s="93"/>
      <c r="P821" s="238">
        <f>O821*H821</f>
        <v>0</v>
      </c>
      <c r="Q821" s="238">
        <v>0</v>
      </c>
      <c r="R821" s="238">
        <f>Q821*H821</f>
        <v>0</v>
      </c>
      <c r="S821" s="238">
        <v>0.019460000000000002</v>
      </c>
      <c r="T821" s="239">
        <f>S821*H821</f>
        <v>0.23352000000000001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240" t="s">
        <v>279</v>
      </c>
      <c r="AT821" s="240" t="s">
        <v>159</v>
      </c>
      <c r="AU821" s="240" t="s">
        <v>86</v>
      </c>
      <c r="AY821" s="19" t="s">
        <v>157</v>
      </c>
      <c r="BE821" s="241">
        <f>IF(N821="základní",J821,0)</f>
        <v>0</v>
      </c>
      <c r="BF821" s="241">
        <f>IF(N821="snížená",J821,0)</f>
        <v>0</v>
      </c>
      <c r="BG821" s="241">
        <f>IF(N821="zákl. přenesená",J821,0)</f>
        <v>0</v>
      </c>
      <c r="BH821" s="241">
        <f>IF(N821="sníž. přenesená",J821,0)</f>
        <v>0</v>
      </c>
      <c r="BI821" s="241">
        <f>IF(N821="nulová",J821,0)</f>
        <v>0</v>
      </c>
      <c r="BJ821" s="19" t="s">
        <v>84</v>
      </c>
      <c r="BK821" s="241">
        <f>ROUND(I821*H821,2)</f>
        <v>0</v>
      </c>
      <c r="BL821" s="19" t="s">
        <v>279</v>
      </c>
      <c r="BM821" s="240" t="s">
        <v>708</v>
      </c>
    </row>
    <row r="822" s="2" customFormat="1">
      <c r="A822" s="40"/>
      <c r="B822" s="41"/>
      <c r="C822" s="42"/>
      <c r="D822" s="242" t="s">
        <v>166</v>
      </c>
      <c r="E822" s="42"/>
      <c r="F822" s="243" t="s">
        <v>709</v>
      </c>
      <c r="G822" s="42"/>
      <c r="H822" s="42"/>
      <c r="I822" s="244"/>
      <c r="J822" s="42"/>
      <c r="K822" s="42"/>
      <c r="L822" s="46"/>
      <c r="M822" s="245"/>
      <c r="N822" s="246"/>
      <c r="O822" s="93"/>
      <c r="P822" s="93"/>
      <c r="Q822" s="93"/>
      <c r="R822" s="93"/>
      <c r="S822" s="93"/>
      <c r="T822" s="94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19" t="s">
        <v>166</v>
      </c>
      <c r="AU822" s="19" t="s">
        <v>86</v>
      </c>
    </row>
    <row r="823" s="14" customFormat="1">
      <c r="A823" s="14"/>
      <c r="B823" s="257"/>
      <c r="C823" s="258"/>
      <c r="D823" s="242" t="s">
        <v>168</v>
      </c>
      <c r="E823" s="259" t="s">
        <v>1</v>
      </c>
      <c r="F823" s="260" t="s">
        <v>710</v>
      </c>
      <c r="G823" s="258"/>
      <c r="H823" s="261">
        <v>12</v>
      </c>
      <c r="I823" s="262"/>
      <c r="J823" s="258"/>
      <c r="K823" s="258"/>
      <c r="L823" s="263"/>
      <c r="M823" s="264"/>
      <c r="N823" s="265"/>
      <c r="O823" s="265"/>
      <c r="P823" s="265"/>
      <c r="Q823" s="265"/>
      <c r="R823" s="265"/>
      <c r="S823" s="265"/>
      <c r="T823" s="266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7" t="s">
        <v>168</v>
      </c>
      <c r="AU823" s="267" t="s">
        <v>86</v>
      </c>
      <c r="AV823" s="14" t="s">
        <v>86</v>
      </c>
      <c r="AW823" s="14" t="s">
        <v>32</v>
      </c>
      <c r="AX823" s="14" t="s">
        <v>84</v>
      </c>
      <c r="AY823" s="267" t="s">
        <v>157</v>
      </c>
    </row>
    <row r="824" s="2" customFormat="1" ht="16.5" customHeight="1">
      <c r="A824" s="40"/>
      <c r="B824" s="41"/>
      <c r="C824" s="229" t="s">
        <v>711</v>
      </c>
      <c r="D824" s="229" t="s">
        <v>159</v>
      </c>
      <c r="E824" s="230" t="s">
        <v>712</v>
      </c>
      <c r="F824" s="231" t="s">
        <v>713</v>
      </c>
      <c r="G824" s="232" t="s">
        <v>696</v>
      </c>
      <c r="H824" s="233">
        <v>20</v>
      </c>
      <c r="I824" s="234"/>
      <c r="J824" s="235">
        <f>ROUND(I824*H824,2)</f>
        <v>0</v>
      </c>
      <c r="K824" s="231" t="s">
        <v>163</v>
      </c>
      <c r="L824" s="46"/>
      <c r="M824" s="236" t="s">
        <v>1</v>
      </c>
      <c r="N824" s="237" t="s">
        <v>42</v>
      </c>
      <c r="O824" s="93"/>
      <c r="P824" s="238">
        <f>O824*H824</f>
        <v>0</v>
      </c>
      <c r="Q824" s="238">
        <v>0</v>
      </c>
      <c r="R824" s="238">
        <f>Q824*H824</f>
        <v>0</v>
      </c>
      <c r="S824" s="238">
        <v>0.0066</v>
      </c>
      <c r="T824" s="239">
        <f>S824*H824</f>
        <v>0.13200000000000001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240" t="s">
        <v>279</v>
      </c>
      <c r="AT824" s="240" t="s">
        <v>159</v>
      </c>
      <c r="AU824" s="240" t="s">
        <v>86</v>
      </c>
      <c r="AY824" s="19" t="s">
        <v>157</v>
      </c>
      <c r="BE824" s="241">
        <f>IF(N824="základní",J824,0)</f>
        <v>0</v>
      </c>
      <c r="BF824" s="241">
        <f>IF(N824="snížená",J824,0)</f>
        <v>0</v>
      </c>
      <c r="BG824" s="241">
        <f>IF(N824="zákl. přenesená",J824,0)</f>
        <v>0</v>
      </c>
      <c r="BH824" s="241">
        <f>IF(N824="sníž. přenesená",J824,0)</f>
        <v>0</v>
      </c>
      <c r="BI824" s="241">
        <f>IF(N824="nulová",J824,0)</f>
        <v>0</v>
      </c>
      <c r="BJ824" s="19" t="s">
        <v>84</v>
      </c>
      <c r="BK824" s="241">
        <f>ROUND(I824*H824,2)</f>
        <v>0</v>
      </c>
      <c r="BL824" s="19" t="s">
        <v>279</v>
      </c>
      <c r="BM824" s="240" t="s">
        <v>714</v>
      </c>
    </row>
    <row r="825" s="2" customFormat="1">
      <c r="A825" s="40"/>
      <c r="B825" s="41"/>
      <c r="C825" s="42"/>
      <c r="D825" s="242" t="s">
        <v>166</v>
      </c>
      <c r="E825" s="42"/>
      <c r="F825" s="243" t="s">
        <v>715</v>
      </c>
      <c r="G825" s="42"/>
      <c r="H825" s="42"/>
      <c r="I825" s="244"/>
      <c r="J825" s="42"/>
      <c r="K825" s="42"/>
      <c r="L825" s="46"/>
      <c r="M825" s="245"/>
      <c r="N825" s="246"/>
      <c r="O825" s="93"/>
      <c r="P825" s="93"/>
      <c r="Q825" s="93"/>
      <c r="R825" s="93"/>
      <c r="S825" s="93"/>
      <c r="T825" s="94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166</v>
      </c>
      <c r="AU825" s="19" t="s">
        <v>86</v>
      </c>
    </row>
    <row r="826" s="2" customFormat="1" ht="21.75" customHeight="1">
      <c r="A826" s="40"/>
      <c r="B826" s="41"/>
      <c r="C826" s="229" t="s">
        <v>716</v>
      </c>
      <c r="D826" s="229" t="s">
        <v>159</v>
      </c>
      <c r="E826" s="230" t="s">
        <v>717</v>
      </c>
      <c r="F826" s="231" t="s">
        <v>718</v>
      </c>
      <c r="G826" s="232" t="s">
        <v>696</v>
      </c>
      <c r="H826" s="233">
        <v>8</v>
      </c>
      <c r="I826" s="234"/>
      <c r="J826" s="235">
        <f>ROUND(I826*H826,2)</f>
        <v>0</v>
      </c>
      <c r="K826" s="231" t="s">
        <v>163</v>
      </c>
      <c r="L826" s="46"/>
      <c r="M826" s="236" t="s">
        <v>1</v>
      </c>
      <c r="N826" s="237" t="s">
        <v>42</v>
      </c>
      <c r="O826" s="93"/>
      <c r="P826" s="238">
        <f>O826*H826</f>
        <v>0</v>
      </c>
      <c r="Q826" s="238">
        <v>0</v>
      </c>
      <c r="R826" s="238">
        <f>Q826*H826</f>
        <v>0</v>
      </c>
      <c r="S826" s="238">
        <v>0.024500000000000001</v>
      </c>
      <c r="T826" s="239">
        <f>S826*H826</f>
        <v>0.19600000000000001</v>
      </c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40" t="s">
        <v>279</v>
      </c>
      <c r="AT826" s="240" t="s">
        <v>159</v>
      </c>
      <c r="AU826" s="240" t="s">
        <v>86</v>
      </c>
      <c r="AY826" s="19" t="s">
        <v>157</v>
      </c>
      <c r="BE826" s="241">
        <f>IF(N826="základní",J826,0)</f>
        <v>0</v>
      </c>
      <c r="BF826" s="241">
        <f>IF(N826="snížená",J826,0)</f>
        <v>0</v>
      </c>
      <c r="BG826" s="241">
        <f>IF(N826="zákl. přenesená",J826,0)</f>
        <v>0</v>
      </c>
      <c r="BH826" s="241">
        <f>IF(N826="sníž. přenesená",J826,0)</f>
        <v>0</v>
      </c>
      <c r="BI826" s="241">
        <f>IF(N826="nulová",J826,0)</f>
        <v>0</v>
      </c>
      <c r="BJ826" s="19" t="s">
        <v>84</v>
      </c>
      <c r="BK826" s="241">
        <f>ROUND(I826*H826,2)</f>
        <v>0</v>
      </c>
      <c r="BL826" s="19" t="s">
        <v>279</v>
      </c>
      <c r="BM826" s="240" t="s">
        <v>719</v>
      </c>
    </row>
    <row r="827" s="2" customFormat="1">
      <c r="A827" s="40"/>
      <c r="B827" s="41"/>
      <c r="C827" s="42"/>
      <c r="D827" s="242" t="s">
        <v>166</v>
      </c>
      <c r="E827" s="42"/>
      <c r="F827" s="243" t="s">
        <v>720</v>
      </c>
      <c r="G827" s="42"/>
      <c r="H827" s="42"/>
      <c r="I827" s="244"/>
      <c r="J827" s="42"/>
      <c r="K827" s="42"/>
      <c r="L827" s="46"/>
      <c r="M827" s="245"/>
      <c r="N827" s="246"/>
      <c r="O827" s="93"/>
      <c r="P827" s="93"/>
      <c r="Q827" s="93"/>
      <c r="R827" s="93"/>
      <c r="S827" s="93"/>
      <c r="T827" s="94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9" t="s">
        <v>166</v>
      </c>
      <c r="AU827" s="19" t="s">
        <v>86</v>
      </c>
    </row>
    <row r="828" s="2" customFormat="1" ht="16.5" customHeight="1">
      <c r="A828" s="40"/>
      <c r="B828" s="41"/>
      <c r="C828" s="229" t="s">
        <v>721</v>
      </c>
      <c r="D828" s="229" t="s">
        <v>159</v>
      </c>
      <c r="E828" s="230" t="s">
        <v>722</v>
      </c>
      <c r="F828" s="231" t="s">
        <v>723</v>
      </c>
      <c r="G828" s="232" t="s">
        <v>696</v>
      </c>
      <c r="H828" s="233">
        <v>4</v>
      </c>
      <c r="I828" s="234"/>
      <c r="J828" s="235">
        <f>ROUND(I828*H828,2)</f>
        <v>0</v>
      </c>
      <c r="K828" s="231" t="s">
        <v>163</v>
      </c>
      <c r="L828" s="46"/>
      <c r="M828" s="236" t="s">
        <v>1</v>
      </c>
      <c r="N828" s="237" t="s">
        <v>42</v>
      </c>
      <c r="O828" s="93"/>
      <c r="P828" s="238">
        <f>O828*H828</f>
        <v>0</v>
      </c>
      <c r="Q828" s="238">
        <v>0</v>
      </c>
      <c r="R828" s="238">
        <f>Q828*H828</f>
        <v>0</v>
      </c>
      <c r="S828" s="238">
        <v>0.018800000000000001</v>
      </c>
      <c r="T828" s="239">
        <f>S828*H828</f>
        <v>0.075200000000000003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R828" s="240" t="s">
        <v>279</v>
      </c>
      <c r="AT828" s="240" t="s">
        <v>159</v>
      </c>
      <c r="AU828" s="240" t="s">
        <v>86</v>
      </c>
      <c r="AY828" s="19" t="s">
        <v>157</v>
      </c>
      <c r="BE828" s="241">
        <f>IF(N828="základní",J828,0)</f>
        <v>0</v>
      </c>
      <c r="BF828" s="241">
        <f>IF(N828="snížená",J828,0)</f>
        <v>0</v>
      </c>
      <c r="BG828" s="241">
        <f>IF(N828="zákl. přenesená",J828,0)</f>
        <v>0</v>
      </c>
      <c r="BH828" s="241">
        <f>IF(N828="sníž. přenesená",J828,0)</f>
        <v>0</v>
      </c>
      <c r="BI828" s="241">
        <f>IF(N828="nulová",J828,0)</f>
        <v>0</v>
      </c>
      <c r="BJ828" s="19" t="s">
        <v>84</v>
      </c>
      <c r="BK828" s="241">
        <f>ROUND(I828*H828,2)</f>
        <v>0</v>
      </c>
      <c r="BL828" s="19" t="s">
        <v>279</v>
      </c>
      <c r="BM828" s="240" t="s">
        <v>724</v>
      </c>
    </row>
    <row r="829" s="2" customFormat="1">
      <c r="A829" s="40"/>
      <c r="B829" s="41"/>
      <c r="C829" s="42"/>
      <c r="D829" s="242" t="s">
        <v>166</v>
      </c>
      <c r="E829" s="42"/>
      <c r="F829" s="243" t="s">
        <v>725</v>
      </c>
      <c r="G829" s="42"/>
      <c r="H829" s="42"/>
      <c r="I829" s="244"/>
      <c r="J829" s="42"/>
      <c r="K829" s="42"/>
      <c r="L829" s="46"/>
      <c r="M829" s="245"/>
      <c r="N829" s="246"/>
      <c r="O829" s="93"/>
      <c r="P829" s="93"/>
      <c r="Q829" s="93"/>
      <c r="R829" s="93"/>
      <c r="S829" s="93"/>
      <c r="T829" s="94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9" t="s">
        <v>166</v>
      </c>
      <c r="AU829" s="19" t="s">
        <v>86</v>
      </c>
    </row>
    <row r="830" s="12" customFormat="1" ht="22.8" customHeight="1">
      <c r="A830" s="12"/>
      <c r="B830" s="213"/>
      <c r="C830" s="214"/>
      <c r="D830" s="215" t="s">
        <v>76</v>
      </c>
      <c r="E830" s="227" t="s">
        <v>726</v>
      </c>
      <c r="F830" s="227" t="s">
        <v>727</v>
      </c>
      <c r="G830" s="214"/>
      <c r="H830" s="214"/>
      <c r="I830" s="217"/>
      <c r="J830" s="228">
        <f>BK830</f>
        <v>0</v>
      </c>
      <c r="K830" s="214"/>
      <c r="L830" s="219"/>
      <c r="M830" s="220"/>
      <c r="N830" s="221"/>
      <c r="O830" s="221"/>
      <c r="P830" s="222">
        <f>SUM(P831:P975)</f>
        <v>0</v>
      </c>
      <c r="Q830" s="221"/>
      <c r="R830" s="222">
        <f>SUM(R831:R975)</f>
        <v>6.0445907476680008</v>
      </c>
      <c r="S830" s="221"/>
      <c r="T830" s="223">
        <f>SUM(T831:T975)</f>
        <v>0.19084479999999998</v>
      </c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R830" s="224" t="s">
        <v>86</v>
      </c>
      <c r="AT830" s="225" t="s">
        <v>76</v>
      </c>
      <c r="AU830" s="225" t="s">
        <v>84</v>
      </c>
      <c r="AY830" s="224" t="s">
        <v>157</v>
      </c>
      <c r="BK830" s="226">
        <f>SUM(BK831:BK975)</f>
        <v>0</v>
      </c>
    </row>
    <row r="831" s="2" customFormat="1" ht="24.15" customHeight="1">
      <c r="A831" s="40"/>
      <c r="B831" s="41"/>
      <c r="C831" s="229" t="s">
        <v>728</v>
      </c>
      <c r="D831" s="229" t="s">
        <v>159</v>
      </c>
      <c r="E831" s="230" t="s">
        <v>729</v>
      </c>
      <c r="F831" s="231" t="s">
        <v>730</v>
      </c>
      <c r="G831" s="232" t="s">
        <v>181</v>
      </c>
      <c r="H831" s="233">
        <v>30.628</v>
      </c>
      <c r="I831" s="234"/>
      <c r="J831" s="235">
        <f>ROUND(I831*H831,2)</f>
        <v>0</v>
      </c>
      <c r="K831" s="231" t="s">
        <v>163</v>
      </c>
      <c r="L831" s="46"/>
      <c r="M831" s="236" t="s">
        <v>1</v>
      </c>
      <c r="N831" s="237" t="s">
        <v>42</v>
      </c>
      <c r="O831" s="93"/>
      <c r="P831" s="238">
        <f>O831*H831</f>
        <v>0</v>
      </c>
      <c r="Q831" s="238">
        <v>0.0118213</v>
      </c>
      <c r="R831" s="238">
        <f>Q831*H831</f>
        <v>0.36206277640000001</v>
      </c>
      <c r="S831" s="238">
        <v>0</v>
      </c>
      <c r="T831" s="239">
        <f>S831*H831</f>
        <v>0</v>
      </c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R831" s="240" t="s">
        <v>279</v>
      </c>
      <c r="AT831" s="240" t="s">
        <v>159</v>
      </c>
      <c r="AU831" s="240" t="s">
        <v>86</v>
      </c>
      <c r="AY831" s="19" t="s">
        <v>157</v>
      </c>
      <c r="BE831" s="241">
        <f>IF(N831="základní",J831,0)</f>
        <v>0</v>
      </c>
      <c r="BF831" s="241">
        <f>IF(N831="snížená",J831,0)</f>
        <v>0</v>
      </c>
      <c r="BG831" s="241">
        <f>IF(N831="zákl. přenesená",J831,0)</f>
        <v>0</v>
      </c>
      <c r="BH831" s="241">
        <f>IF(N831="sníž. přenesená",J831,0)</f>
        <v>0</v>
      </c>
      <c r="BI831" s="241">
        <f>IF(N831="nulová",J831,0)</f>
        <v>0</v>
      </c>
      <c r="BJ831" s="19" t="s">
        <v>84</v>
      </c>
      <c r="BK831" s="241">
        <f>ROUND(I831*H831,2)</f>
        <v>0</v>
      </c>
      <c r="BL831" s="19" t="s">
        <v>279</v>
      </c>
      <c r="BM831" s="240" t="s">
        <v>731</v>
      </c>
    </row>
    <row r="832" s="2" customFormat="1">
      <c r="A832" s="40"/>
      <c r="B832" s="41"/>
      <c r="C832" s="42"/>
      <c r="D832" s="242" t="s">
        <v>166</v>
      </c>
      <c r="E832" s="42"/>
      <c r="F832" s="243" t="s">
        <v>732</v>
      </c>
      <c r="G832" s="42"/>
      <c r="H832" s="42"/>
      <c r="I832" s="244"/>
      <c r="J832" s="42"/>
      <c r="K832" s="42"/>
      <c r="L832" s="46"/>
      <c r="M832" s="245"/>
      <c r="N832" s="246"/>
      <c r="O832" s="93"/>
      <c r="P832" s="93"/>
      <c r="Q832" s="93"/>
      <c r="R832" s="93"/>
      <c r="S832" s="93"/>
      <c r="T832" s="94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T832" s="19" t="s">
        <v>166</v>
      </c>
      <c r="AU832" s="19" t="s">
        <v>86</v>
      </c>
    </row>
    <row r="833" s="13" customFormat="1">
      <c r="A833" s="13"/>
      <c r="B833" s="247"/>
      <c r="C833" s="248"/>
      <c r="D833" s="242" t="s">
        <v>168</v>
      </c>
      <c r="E833" s="249" t="s">
        <v>1</v>
      </c>
      <c r="F833" s="250" t="s">
        <v>230</v>
      </c>
      <c r="G833" s="248"/>
      <c r="H833" s="249" t="s">
        <v>1</v>
      </c>
      <c r="I833" s="251"/>
      <c r="J833" s="248"/>
      <c r="K833" s="248"/>
      <c r="L833" s="252"/>
      <c r="M833" s="253"/>
      <c r="N833" s="254"/>
      <c r="O833" s="254"/>
      <c r="P833" s="254"/>
      <c r="Q833" s="254"/>
      <c r="R833" s="254"/>
      <c r="S833" s="254"/>
      <c r="T833" s="25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56" t="s">
        <v>168</v>
      </c>
      <c r="AU833" s="256" t="s">
        <v>86</v>
      </c>
      <c r="AV833" s="13" t="s">
        <v>84</v>
      </c>
      <c r="AW833" s="13" t="s">
        <v>32</v>
      </c>
      <c r="AX833" s="13" t="s">
        <v>77</v>
      </c>
      <c r="AY833" s="256" t="s">
        <v>157</v>
      </c>
    </row>
    <row r="834" s="14" customFormat="1">
      <c r="A834" s="14"/>
      <c r="B834" s="257"/>
      <c r="C834" s="258"/>
      <c r="D834" s="242" t="s">
        <v>168</v>
      </c>
      <c r="E834" s="259" t="s">
        <v>1</v>
      </c>
      <c r="F834" s="260" t="s">
        <v>733</v>
      </c>
      <c r="G834" s="258"/>
      <c r="H834" s="261">
        <v>7.2539999999999996</v>
      </c>
      <c r="I834" s="262"/>
      <c r="J834" s="258"/>
      <c r="K834" s="258"/>
      <c r="L834" s="263"/>
      <c r="M834" s="264"/>
      <c r="N834" s="265"/>
      <c r="O834" s="265"/>
      <c r="P834" s="265"/>
      <c r="Q834" s="265"/>
      <c r="R834" s="265"/>
      <c r="S834" s="265"/>
      <c r="T834" s="266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7" t="s">
        <v>168</v>
      </c>
      <c r="AU834" s="267" t="s">
        <v>86</v>
      </c>
      <c r="AV834" s="14" t="s">
        <v>86</v>
      </c>
      <c r="AW834" s="14" t="s">
        <v>32</v>
      </c>
      <c r="AX834" s="14" t="s">
        <v>77</v>
      </c>
      <c r="AY834" s="267" t="s">
        <v>157</v>
      </c>
    </row>
    <row r="835" s="14" customFormat="1">
      <c r="A835" s="14"/>
      <c r="B835" s="257"/>
      <c r="C835" s="258"/>
      <c r="D835" s="242" t="s">
        <v>168</v>
      </c>
      <c r="E835" s="259" t="s">
        <v>1</v>
      </c>
      <c r="F835" s="260" t="s">
        <v>734</v>
      </c>
      <c r="G835" s="258"/>
      <c r="H835" s="261">
        <v>4.96</v>
      </c>
      <c r="I835" s="262"/>
      <c r="J835" s="258"/>
      <c r="K835" s="258"/>
      <c r="L835" s="263"/>
      <c r="M835" s="264"/>
      <c r="N835" s="265"/>
      <c r="O835" s="265"/>
      <c r="P835" s="265"/>
      <c r="Q835" s="265"/>
      <c r="R835" s="265"/>
      <c r="S835" s="265"/>
      <c r="T835" s="26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7" t="s">
        <v>168</v>
      </c>
      <c r="AU835" s="267" t="s">
        <v>86</v>
      </c>
      <c r="AV835" s="14" t="s">
        <v>86</v>
      </c>
      <c r="AW835" s="14" t="s">
        <v>32</v>
      </c>
      <c r="AX835" s="14" t="s">
        <v>77</v>
      </c>
      <c r="AY835" s="267" t="s">
        <v>157</v>
      </c>
    </row>
    <row r="836" s="14" customFormat="1">
      <c r="A836" s="14"/>
      <c r="B836" s="257"/>
      <c r="C836" s="258"/>
      <c r="D836" s="242" t="s">
        <v>168</v>
      </c>
      <c r="E836" s="259" t="s">
        <v>1</v>
      </c>
      <c r="F836" s="260" t="s">
        <v>735</v>
      </c>
      <c r="G836" s="258"/>
      <c r="H836" s="261">
        <v>3.1000000000000001</v>
      </c>
      <c r="I836" s="262"/>
      <c r="J836" s="258"/>
      <c r="K836" s="258"/>
      <c r="L836" s="263"/>
      <c r="M836" s="264"/>
      <c r="N836" s="265"/>
      <c r="O836" s="265"/>
      <c r="P836" s="265"/>
      <c r="Q836" s="265"/>
      <c r="R836" s="265"/>
      <c r="S836" s="265"/>
      <c r="T836" s="266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7" t="s">
        <v>168</v>
      </c>
      <c r="AU836" s="267" t="s">
        <v>86</v>
      </c>
      <c r="AV836" s="14" t="s">
        <v>86</v>
      </c>
      <c r="AW836" s="14" t="s">
        <v>32</v>
      </c>
      <c r="AX836" s="14" t="s">
        <v>77</v>
      </c>
      <c r="AY836" s="267" t="s">
        <v>157</v>
      </c>
    </row>
    <row r="837" s="13" customFormat="1">
      <c r="A837" s="13"/>
      <c r="B837" s="247"/>
      <c r="C837" s="248"/>
      <c r="D837" s="242" t="s">
        <v>168</v>
      </c>
      <c r="E837" s="249" t="s">
        <v>1</v>
      </c>
      <c r="F837" s="250" t="s">
        <v>231</v>
      </c>
      <c r="G837" s="248"/>
      <c r="H837" s="249" t="s">
        <v>1</v>
      </c>
      <c r="I837" s="251"/>
      <c r="J837" s="248"/>
      <c r="K837" s="248"/>
      <c r="L837" s="252"/>
      <c r="M837" s="253"/>
      <c r="N837" s="254"/>
      <c r="O837" s="254"/>
      <c r="P837" s="254"/>
      <c r="Q837" s="254"/>
      <c r="R837" s="254"/>
      <c r="S837" s="254"/>
      <c r="T837" s="255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56" t="s">
        <v>168</v>
      </c>
      <c r="AU837" s="256" t="s">
        <v>86</v>
      </c>
      <c r="AV837" s="13" t="s">
        <v>84</v>
      </c>
      <c r="AW837" s="13" t="s">
        <v>32</v>
      </c>
      <c r="AX837" s="13" t="s">
        <v>77</v>
      </c>
      <c r="AY837" s="256" t="s">
        <v>157</v>
      </c>
    </row>
    <row r="838" s="14" customFormat="1">
      <c r="A838" s="14"/>
      <c r="B838" s="257"/>
      <c r="C838" s="258"/>
      <c r="D838" s="242" t="s">
        <v>168</v>
      </c>
      <c r="E838" s="259" t="s">
        <v>1</v>
      </c>
      <c r="F838" s="260" t="s">
        <v>733</v>
      </c>
      <c r="G838" s="258"/>
      <c r="H838" s="261">
        <v>7.2539999999999996</v>
      </c>
      <c r="I838" s="262"/>
      <c r="J838" s="258"/>
      <c r="K838" s="258"/>
      <c r="L838" s="263"/>
      <c r="M838" s="264"/>
      <c r="N838" s="265"/>
      <c r="O838" s="265"/>
      <c r="P838" s="265"/>
      <c r="Q838" s="265"/>
      <c r="R838" s="265"/>
      <c r="S838" s="265"/>
      <c r="T838" s="266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7" t="s">
        <v>168</v>
      </c>
      <c r="AU838" s="267" t="s">
        <v>86</v>
      </c>
      <c r="AV838" s="14" t="s">
        <v>86</v>
      </c>
      <c r="AW838" s="14" t="s">
        <v>32</v>
      </c>
      <c r="AX838" s="14" t="s">
        <v>77</v>
      </c>
      <c r="AY838" s="267" t="s">
        <v>157</v>
      </c>
    </row>
    <row r="839" s="14" customFormat="1">
      <c r="A839" s="14"/>
      <c r="B839" s="257"/>
      <c r="C839" s="258"/>
      <c r="D839" s="242" t="s">
        <v>168</v>
      </c>
      <c r="E839" s="259" t="s">
        <v>1</v>
      </c>
      <c r="F839" s="260" t="s">
        <v>734</v>
      </c>
      <c r="G839" s="258"/>
      <c r="H839" s="261">
        <v>4.96</v>
      </c>
      <c r="I839" s="262"/>
      <c r="J839" s="258"/>
      <c r="K839" s="258"/>
      <c r="L839" s="263"/>
      <c r="M839" s="264"/>
      <c r="N839" s="265"/>
      <c r="O839" s="265"/>
      <c r="P839" s="265"/>
      <c r="Q839" s="265"/>
      <c r="R839" s="265"/>
      <c r="S839" s="265"/>
      <c r="T839" s="266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7" t="s">
        <v>168</v>
      </c>
      <c r="AU839" s="267" t="s">
        <v>86</v>
      </c>
      <c r="AV839" s="14" t="s">
        <v>86</v>
      </c>
      <c r="AW839" s="14" t="s">
        <v>32</v>
      </c>
      <c r="AX839" s="14" t="s">
        <v>77</v>
      </c>
      <c r="AY839" s="267" t="s">
        <v>157</v>
      </c>
    </row>
    <row r="840" s="14" customFormat="1">
      <c r="A840" s="14"/>
      <c r="B840" s="257"/>
      <c r="C840" s="258"/>
      <c r="D840" s="242" t="s">
        <v>168</v>
      </c>
      <c r="E840" s="259" t="s">
        <v>1</v>
      </c>
      <c r="F840" s="260" t="s">
        <v>735</v>
      </c>
      <c r="G840" s="258"/>
      <c r="H840" s="261">
        <v>3.1000000000000001</v>
      </c>
      <c r="I840" s="262"/>
      <c r="J840" s="258"/>
      <c r="K840" s="258"/>
      <c r="L840" s="263"/>
      <c r="M840" s="264"/>
      <c r="N840" s="265"/>
      <c r="O840" s="265"/>
      <c r="P840" s="265"/>
      <c r="Q840" s="265"/>
      <c r="R840" s="265"/>
      <c r="S840" s="265"/>
      <c r="T840" s="266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7" t="s">
        <v>168</v>
      </c>
      <c r="AU840" s="267" t="s">
        <v>86</v>
      </c>
      <c r="AV840" s="14" t="s">
        <v>86</v>
      </c>
      <c r="AW840" s="14" t="s">
        <v>32</v>
      </c>
      <c r="AX840" s="14" t="s">
        <v>77</v>
      </c>
      <c r="AY840" s="267" t="s">
        <v>157</v>
      </c>
    </row>
    <row r="841" s="15" customFormat="1">
      <c r="A841" s="15"/>
      <c r="B841" s="268"/>
      <c r="C841" s="269"/>
      <c r="D841" s="242" t="s">
        <v>168</v>
      </c>
      <c r="E841" s="270" t="s">
        <v>110</v>
      </c>
      <c r="F841" s="271" t="s">
        <v>190</v>
      </c>
      <c r="G841" s="269"/>
      <c r="H841" s="272">
        <v>30.628</v>
      </c>
      <c r="I841" s="273"/>
      <c r="J841" s="269"/>
      <c r="K841" s="269"/>
      <c r="L841" s="274"/>
      <c r="M841" s="275"/>
      <c r="N841" s="276"/>
      <c r="O841" s="276"/>
      <c r="P841" s="276"/>
      <c r="Q841" s="276"/>
      <c r="R841" s="276"/>
      <c r="S841" s="276"/>
      <c r="T841" s="277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78" t="s">
        <v>168</v>
      </c>
      <c r="AU841" s="278" t="s">
        <v>86</v>
      </c>
      <c r="AV841" s="15" t="s">
        <v>164</v>
      </c>
      <c r="AW841" s="15" t="s">
        <v>32</v>
      </c>
      <c r="AX841" s="15" t="s">
        <v>84</v>
      </c>
      <c r="AY841" s="278" t="s">
        <v>157</v>
      </c>
    </row>
    <row r="842" s="2" customFormat="1" ht="33" customHeight="1">
      <c r="A842" s="40"/>
      <c r="B842" s="41"/>
      <c r="C842" s="229" t="s">
        <v>736</v>
      </c>
      <c r="D842" s="229" t="s">
        <v>159</v>
      </c>
      <c r="E842" s="230" t="s">
        <v>737</v>
      </c>
      <c r="F842" s="231" t="s">
        <v>738</v>
      </c>
      <c r="G842" s="232" t="s">
        <v>181</v>
      </c>
      <c r="H842" s="233">
        <v>11.576000000000001</v>
      </c>
      <c r="I842" s="234"/>
      <c r="J842" s="235">
        <f>ROUND(I842*H842,2)</f>
        <v>0</v>
      </c>
      <c r="K842" s="231" t="s">
        <v>163</v>
      </c>
      <c r="L842" s="46"/>
      <c r="M842" s="236" t="s">
        <v>1</v>
      </c>
      <c r="N842" s="237" t="s">
        <v>42</v>
      </c>
      <c r="O842" s="93"/>
      <c r="P842" s="238">
        <f>O842*H842</f>
        <v>0</v>
      </c>
      <c r="Q842" s="238">
        <v>0.01214</v>
      </c>
      <c r="R842" s="238">
        <f>Q842*H842</f>
        <v>0.14053264000000001</v>
      </c>
      <c r="S842" s="238">
        <v>0</v>
      </c>
      <c r="T842" s="239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40" t="s">
        <v>279</v>
      </c>
      <c r="AT842" s="240" t="s">
        <v>159</v>
      </c>
      <c r="AU842" s="240" t="s">
        <v>86</v>
      </c>
      <c r="AY842" s="19" t="s">
        <v>157</v>
      </c>
      <c r="BE842" s="241">
        <f>IF(N842="základní",J842,0)</f>
        <v>0</v>
      </c>
      <c r="BF842" s="241">
        <f>IF(N842="snížená",J842,0)</f>
        <v>0</v>
      </c>
      <c r="BG842" s="241">
        <f>IF(N842="zákl. přenesená",J842,0)</f>
        <v>0</v>
      </c>
      <c r="BH842" s="241">
        <f>IF(N842="sníž. přenesená",J842,0)</f>
        <v>0</v>
      </c>
      <c r="BI842" s="241">
        <f>IF(N842="nulová",J842,0)</f>
        <v>0</v>
      </c>
      <c r="BJ842" s="19" t="s">
        <v>84</v>
      </c>
      <c r="BK842" s="241">
        <f>ROUND(I842*H842,2)</f>
        <v>0</v>
      </c>
      <c r="BL842" s="19" t="s">
        <v>279</v>
      </c>
      <c r="BM842" s="240" t="s">
        <v>739</v>
      </c>
    </row>
    <row r="843" s="2" customFormat="1">
      <c r="A843" s="40"/>
      <c r="B843" s="41"/>
      <c r="C843" s="42"/>
      <c r="D843" s="242" t="s">
        <v>166</v>
      </c>
      <c r="E843" s="42"/>
      <c r="F843" s="243" t="s">
        <v>740</v>
      </c>
      <c r="G843" s="42"/>
      <c r="H843" s="42"/>
      <c r="I843" s="244"/>
      <c r="J843" s="42"/>
      <c r="K843" s="42"/>
      <c r="L843" s="46"/>
      <c r="M843" s="245"/>
      <c r="N843" s="246"/>
      <c r="O843" s="93"/>
      <c r="P843" s="93"/>
      <c r="Q843" s="93"/>
      <c r="R843" s="93"/>
      <c r="S843" s="93"/>
      <c r="T843" s="94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T843" s="19" t="s">
        <v>166</v>
      </c>
      <c r="AU843" s="19" t="s">
        <v>86</v>
      </c>
    </row>
    <row r="844" s="13" customFormat="1">
      <c r="A844" s="13"/>
      <c r="B844" s="247"/>
      <c r="C844" s="248"/>
      <c r="D844" s="242" t="s">
        <v>168</v>
      </c>
      <c r="E844" s="249" t="s">
        <v>1</v>
      </c>
      <c r="F844" s="250" t="s">
        <v>230</v>
      </c>
      <c r="G844" s="248"/>
      <c r="H844" s="249" t="s">
        <v>1</v>
      </c>
      <c r="I844" s="251"/>
      <c r="J844" s="248"/>
      <c r="K844" s="248"/>
      <c r="L844" s="252"/>
      <c r="M844" s="253"/>
      <c r="N844" s="254"/>
      <c r="O844" s="254"/>
      <c r="P844" s="254"/>
      <c r="Q844" s="254"/>
      <c r="R844" s="254"/>
      <c r="S844" s="254"/>
      <c r="T844" s="255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56" t="s">
        <v>168</v>
      </c>
      <c r="AU844" s="256" t="s">
        <v>86</v>
      </c>
      <c r="AV844" s="13" t="s">
        <v>84</v>
      </c>
      <c r="AW844" s="13" t="s">
        <v>32</v>
      </c>
      <c r="AX844" s="13" t="s">
        <v>77</v>
      </c>
      <c r="AY844" s="256" t="s">
        <v>157</v>
      </c>
    </row>
    <row r="845" s="14" customFormat="1">
      <c r="A845" s="14"/>
      <c r="B845" s="257"/>
      <c r="C845" s="258"/>
      <c r="D845" s="242" t="s">
        <v>168</v>
      </c>
      <c r="E845" s="259" t="s">
        <v>1</v>
      </c>
      <c r="F845" s="260" t="s">
        <v>741</v>
      </c>
      <c r="G845" s="258"/>
      <c r="H845" s="261">
        <v>1.8</v>
      </c>
      <c r="I845" s="262"/>
      <c r="J845" s="258"/>
      <c r="K845" s="258"/>
      <c r="L845" s="263"/>
      <c r="M845" s="264"/>
      <c r="N845" s="265"/>
      <c r="O845" s="265"/>
      <c r="P845" s="265"/>
      <c r="Q845" s="265"/>
      <c r="R845" s="265"/>
      <c r="S845" s="265"/>
      <c r="T845" s="266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67" t="s">
        <v>168</v>
      </c>
      <c r="AU845" s="267" t="s">
        <v>86</v>
      </c>
      <c r="AV845" s="14" t="s">
        <v>86</v>
      </c>
      <c r="AW845" s="14" t="s">
        <v>32</v>
      </c>
      <c r="AX845" s="14" t="s">
        <v>77</v>
      </c>
      <c r="AY845" s="267" t="s">
        <v>157</v>
      </c>
    </row>
    <row r="846" s="14" customFormat="1">
      <c r="A846" s="14"/>
      <c r="B846" s="257"/>
      <c r="C846" s="258"/>
      <c r="D846" s="242" t="s">
        <v>168</v>
      </c>
      <c r="E846" s="259" t="s">
        <v>1</v>
      </c>
      <c r="F846" s="260" t="s">
        <v>742</v>
      </c>
      <c r="G846" s="258"/>
      <c r="H846" s="261">
        <v>1.0940000000000001</v>
      </c>
      <c r="I846" s="262"/>
      <c r="J846" s="258"/>
      <c r="K846" s="258"/>
      <c r="L846" s="263"/>
      <c r="M846" s="264"/>
      <c r="N846" s="265"/>
      <c r="O846" s="265"/>
      <c r="P846" s="265"/>
      <c r="Q846" s="265"/>
      <c r="R846" s="265"/>
      <c r="S846" s="265"/>
      <c r="T846" s="26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67" t="s">
        <v>168</v>
      </c>
      <c r="AU846" s="267" t="s">
        <v>86</v>
      </c>
      <c r="AV846" s="14" t="s">
        <v>86</v>
      </c>
      <c r="AW846" s="14" t="s">
        <v>32</v>
      </c>
      <c r="AX846" s="14" t="s">
        <v>77</v>
      </c>
      <c r="AY846" s="267" t="s">
        <v>157</v>
      </c>
    </row>
    <row r="847" s="14" customFormat="1">
      <c r="A847" s="14"/>
      <c r="B847" s="257"/>
      <c r="C847" s="258"/>
      <c r="D847" s="242" t="s">
        <v>168</v>
      </c>
      <c r="E847" s="259" t="s">
        <v>1</v>
      </c>
      <c r="F847" s="260" t="s">
        <v>741</v>
      </c>
      <c r="G847" s="258"/>
      <c r="H847" s="261">
        <v>1.8</v>
      </c>
      <c r="I847" s="262"/>
      <c r="J847" s="258"/>
      <c r="K847" s="258"/>
      <c r="L847" s="263"/>
      <c r="M847" s="264"/>
      <c r="N847" s="265"/>
      <c r="O847" s="265"/>
      <c r="P847" s="265"/>
      <c r="Q847" s="265"/>
      <c r="R847" s="265"/>
      <c r="S847" s="265"/>
      <c r="T847" s="266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7" t="s">
        <v>168</v>
      </c>
      <c r="AU847" s="267" t="s">
        <v>86</v>
      </c>
      <c r="AV847" s="14" t="s">
        <v>86</v>
      </c>
      <c r="AW847" s="14" t="s">
        <v>32</v>
      </c>
      <c r="AX847" s="14" t="s">
        <v>77</v>
      </c>
      <c r="AY847" s="267" t="s">
        <v>157</v>
      </c>
    </row>
    <row r="848" s="14" customFormat="1">
      <c r="A848" s="14"/>
      <c r="B848" s="257"/>
      <c r="C848" s="258"/>
      <c r="D848" s="242" t="s">
        <v>168</v>
      </c>
      <c r="E848" s="259" t="s">
        <v>1</v>
      </c>
      <c r="F848" s="260" t="s">
        <v>742</v>
      </c>
      <c r="G848" s="258"/>
      <c r="H848" s="261">
        <v>1.0940000000000001</v>
      </c>
      <c r="I848" s="262"/>
      <c r="J848" s="258"/>
      <c r="K848" s="258"/>
      <c r="L848" s="263"/>
      <c r="M848" s="264"/>
      <c r="N848" s="265"/>
      <c r="O848" s="265"/>
      <c r="P848" s="265"/>
      <c r="Q848" s="265"/>
      <c r="R848" s="265"/>
      <c r="S848" s="265"/>
      <c r="T848" s="266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67" t="s">
        <v>168</v>
      </c>
      <c r="AU848" s="267" t="s">
        <v>86</v>
      </c>
      <c r="AV848" s="14" t="s">
        <v>86</v>
      </c>
      <c r="AW848" s="14" t="s">
        <v>32</v>
      </c>
      <c r="AX848" s="14" t="s">
        <v>77</v>
      </c>
      <c r="AY848" s="267" t="s">
        <v>157</v>
      </c>
    </row>
    <row r="849" s="13" customFormat="1">
      <c r="A849" s="13"/>
      <c r="B849" s="247"/>
      <c r="C849" s="248"/>
      <c r="D849" s="242" t="s">
        <v>168</v>
      </c>
      <c r="E849" s="249" t="s">
        <v>1</v>
      </c>
      <c r="F849" s="250" t="s">
        <v>231</v>
      </c>
      <c r="G849" s="248"/>
      <c r="H849" s="249" t="s">
        <v>1</v>
      </c>
      <c r="I849" s="251"/>
      <c r="J849" s="248"/>
      <c r="K849" s="248"/>
      <c r="L849" s="252"/>
      <c r="M849" s="253"/>
      <c r="N849" s="254"/>
      <c r="O849" s="254"/>
      <c r="P849" s="254"/>
      <c r="Q849" s="254"/>
      <c r="R849" s="254"/>
      <c r="S849" s="254"/>
      <c r="T849" s="255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56" t="s">
        <v>168</v>
      </c>
      <c r="AU849" s="256" t="s">
        <v>86</v>
      </c>
      <c r="AV849" s="13" t="s">
        <v>84</v>
      </c>
      <c r="AW849" s="13" t="s">
        <v>32</v>
      </c>
      <c r="AX849" s="13" t="s">
        <v>77</v>
      </c>
      <c r="AY849" s="256" t="s">
        <v>157</v>
      </c>
    </row>
    <row r="850" s="14" customFormat="1">
      <c r="A850" s="14"/>
      <c r="B850" s="257"/>
      <c r="C850" s="258"/>
      <c r="D850" s="242" t="s">
        <v>168</v>
      </c>
      <c r="E850" s="259" t="s">
        <v>1</v>
      </c>
      <c r="F850" s="260" t="s">
        <v>741</v>
      </c>
      <c r="G850" s="258"/>
      <c r="H850" s="261">
        <v>1.8</v>
      </c>
      <c r="I850" s="262"/>
      <c r="J850" s="258"/>
      <c r="K850" s="258"/>
      <c r="L850" s="263"/>
      <c r="M850" s="264"/>
      <c r="N850" s="265"/>
      <c r="O850" s="265"/>
      <c r="P850" s="265"/>
      <c r="Q850" s="265"/>
      <c r="R850" s="265"/>
      <c r="S850" s="265"/>
      <c r="T850" s="266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7" t="s">
        <v>168</v>
      </c>
      <c r="AU850" s="267" t="s">
        <v>86</v>
      </c>
      <c r="AV850" s="14" t="s">
        <v>86</v>
      </c>
      <c r="AW850" s="14" t="s">
        <v>32</v>
      </c>
      <c r="AX850" s="14" t="s">
        <v>77</v>
      </c>
      <c r="AY850" s="267" t="s">
        <v>157</v>
      </c>
    </row>
    <row r="851" s="14" customFormat="1">
      <c r="A851" s="14"/>
      <c r="B851" s="257"/>
      <c r="C851" s="258"/>
      <c r="D851" s="242" t="s">
        <v>168</v>
      </c>
      <c r="E851" s="259" t="s">
        <v>1</v>
      </c>
      <c r="F851" s="260" t="s">
        <v>742</v>
      </c>
      <c r="G851" s="258"/>
      <c r="H851" s="261">
        <v>1.0940000000000001</v>
      </c>
      <c r="I851" s="262"/>
      <c r="J851" s="258"/>
      <c r="K851" s="258"/>
      <c r="L851" s="263"/>
      <c r="M851" s="264"/>
      <c r="N851" s="265"/>
      <c r="O851" s="265"/>
      <c r="P851" s="265"/>
      <c r="Q851" s="265"/>
      <c r="R851" s="265"/>
      <c r="S851" s="265"/>
      <c r="T851" s="266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7" t="s">
        <v>168</v>
      </c>
      <c r="AU851" s="267" t="s">
        <v>86</v>
      </c>
      <c r="AV851" s="14" t="s">
        <v>86</v>
      </c>
      <c r="AW851" s="14" t="s">
        <v>32</v>
      </c>
      <c r="AX851" s="14" t="s">
        <v>77</v>
      </c>
      <c r="AY851" s="267" t="s">
        <v>157</v>
      </c>
    </row>
    <row r="852" s="14" customFormat="1">
      <c r="A852" s="14"/>
      <c r="B852" s="257"/>
      <c r="C852" s="258"/>
      <c r="D852" s="242" t="s">
        <v>168</v>
      </c>
      <c r="E852" s="259" t="s">
        <v>1</v>
      </c>
      <c r="F852" s="260" t="s">
        <v>741</v>
      </c>
      <c r="G852" s="258"/>
      <c r="H852" s="261">
        <v>1.8</v>
      </c>
      <c r="I852" s="262"/>
      <c r="J852" s="258"/>
      <c r="K852" s="258"/>
      <c r="L852" s="263"/>
      <c r="M852" s="264"/>
      <c r="N852" s="265"/>
      <c r="O852" s="265"/>
      <c r="P852" s="265"/>
      <c r="Q852" s="265"/>
      <c r="R852" s="265"/>
      <c r="S852" s="265"/>
      <c r="T852" s="26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7" t="s">
        <v>168</v>
      </c>
      <c r="AU852" s="267" t="s">
        <v>86</v>
      </c>
      <c r="AV852" s="14" t="s">
        <v>86</v>
      </c>
      <c r="AW852" s="14" t="s">
        <v>32</v>
      </c>
      <c r="AX852" s="14" t="s">
        <v>77</v>
      </c>
      <c r="AY852" s="267" t="s">
        <v>157</v>
      </c>
    </row>
    <row r="853" s="14" customFormat="1">
      <c r="A853" s="14"/>
      <c r="B853" s="257"/>
      <c r="C853" s="258"/>
      <c r="D853" s="242" t="s">
        <v>168</v>
      </c>
      <c r="E853" s="259" t="s">
        <v>1</v>
      </c>
      <c r="F853" s="260" t="s">
        <v>742</v>
      </c>
      <c r="G853" s="258"/>
      <c r="H853" s="261">
        <v>1.0940000000000001</v>
      </c>
      <c r="I853" s="262"/>
      <c r="J853" s="258"/>
      <c r="K853" s="258"/>
      <c r="L853" s="263"/>
      <c r="M853" s="264"/>
      <c r="N853" s="265"/>
      <c r="O853" s="265"/>
      <c r="P853" s="265"/>
      <c r="Q853" s="265"/>
      <c r="R853" s="265"/>
      <c r="S853" s="265"/>
      <c r="T853" s="266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7" t="s">
        <v>168</v>
      </c>
      <c r="AU853" s="267" t="s">
        <v>86</v>
      </c>
      <c r="AV853" s="14" t="s">
        <v>86</v>
      </c>
      <c r="AW853" s="14" t="s">
        <v>32</v>
      </c>
      <c r="AX853" s="14" t="s">
        <v>77</v>
      </c>
      <c r="AY853" s="267" t="s">
        <v>157</v>
      </c>
    </row>
    <row r="854" s="15" customFormat="1">
      <c r="A854" s="15"/>
      <c r="B854" s="268"/>
      <c r="C854" s="269"/>
      <c r="D854" s="242" t="s">
        <v>168</v>
      </c>
      <c r="E854" s="270" t="s">
        <v>1</v>
      </c>
      <c r="F854" s="271" t="s">
        <v>190</v>
      </c>
      <c r="G854" s="269"/>
      <c r="H854" s="272">
        <v>11.576000000000001</v>
      </c>
      <c r="I854" s="273"/>
      <c r="J854" s="269"/>
      <c r="K854" s="269"/>
      <c r="L854" s="274"/>
      <c r="M854" s="275"/>
      <c r="N854" s="276"/>
      <c r="O854" s="276"/>
      <c r="P854" s="276"/>
      <c r="Q854" s="276"/>
      <c r="R854" s="276"/>
      <c r="S854" s="276"/>
      <c r="T854" s="277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78" t="s">
        <v>168</v>
      </c>
      <c r="AU854" s="278" t="s">
        <v>86</v>
      </c>
      <c r="AV854" s="15" t="s">
        <v>164</v>
      </c>
      <c r="AW854" s="15" t="s">
        <v>32</v>
      </c>
      <c r="AX854" s="15" t="s">
        <v>84</v>
      </c>
      <c r="AY854" s="278" t="s">
        <v>157</v>
      </c>
    </row>
    <row r="855" s="2" customFormat="1" ht="24.15" customHeight="1">
      <c r="A855" s="40"/>
      <c r="B855" s="41"/>
      <c r="C855" s="229" t="s">
        <v>743</v>
      </c>
      <c r="D855" s="229" t="s">
        <v>159</v>
      </c>
      <c r="E855" s="230" t="s">
        <v>744</v>
      </c>
      <c r="F855" s="231" t="s">
        <v>745</v>
      </c>
      <c r="G855" s="232" t="s">
        <v>181</v>
      </c>
      <c r="H855" s="233">
        <v>148.52000000000001</v>
      </c>
      <c r="I855" s="234"/>
      <c r="J855" s="235">
        <f>ROUND(I855*H855,2)</f>
        <v>0</v>
      </c>
      <c r="K855" s="231" t="s">
        <v>163</v>
      </c>
      <c r="L855" s="46"/>
      <c r="M855" s="236" t="s">
        <v>1</v>
      </c>
      <c r="N855" s="237" t="s">
        <v>42</v>
      </c>
      <c r="O855" s="93"/>
      <c r="P855" s="238">
        <f>O855*H855</f>
        <v>0</v>
      </c>
      <c r="Q855" s="238">
        <v>0.012204690900000001</v>
      </c>
      <c r="R855" s="238">
        <f>Q855*H855</f>
        <v>1.8126406924680003</v>
      </c>
      <c r="S855" s="238">
        <v>0</v>
      </c>
      <c r="T855" s="239">
        <f>S855*H855</f>
        <v>0</v>
      </c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R855" s="240" t="s">
        <v>279</v>
      </c>
      <c r="AT855" s="240" t="s">
        <v>159</v>
      </c>
      <c r="AU855" s="240" t="s">
        <v>86</v>
      </c>
      <c r="AY855" s="19" t="s">
        <v>157</v>
      </c>
      <c r="BE855" s="241">
        <f>IF(N855="základní",J855,0)</f>
        <v>0</v>
      </c>
      <c r="BF855" s="241">
        <f>IF(N855="snížená",J855,0)</f>
        <v>0</v>
      </c>
      <c r="BG855" s="241">
        <f>IF(N855="zákl. přenesená",J855,0)</f>
        <v>0</v>
      </c>
      <c r="BH855" s="241">
        <f>IF(N855="sníž. přenesená",J855,0)</f>
        <v>0</v>
      </c>
      <c r="BI855" s="241">
        <f>IF(N855="nulová",J855,0)</f>
        <v>0</v>
      </c>
      <c r="BJ855" s="19" t="s">
        <v>84</v>
      </c>
      <c r="BK855" s="241">
        <f>ROUND(I855*H855,2)</f>
        <v>0</v>
      </c>
      <c r="BL855" s="19" t="s">
        <v>279</v>
      </c>
      <c r="BM855" s="240" t="s">
        <v>746</v>
      </c>
    </row>
    <row r="856" s="2" customFormat="1">
      <c r="A856" s="40"/>
      <c r="B856" s="41"/>
      <c r="C856" s="42"/>
      <c r="D856" s="242" t="s">
        <v>166</v>
      </c>
      <c r="E856" s="42"/>
      <c r="F856" s="243" t="s">
        <v>747</v>
      </c>
      <c r="G856" s="42"/>
      <c r="H856" s="42"/>
      <c r="I856" s="244"/>
      <c r="J856" s="42"/>
      <c r="K856" s="42"/>
      <c r="L856" s="46"/>
      <c r="M856" s="245"/>
      <c r="N856" s="246"/>
      <c r="O856" s="93"/>
      <c r="P856" s="93"/>
      <c r="Q856" s="93"/>
      <c r="R856" s="93"/>
      <c r="S856" s="93"/>
      <c r="T856" s="94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T856" s="19" t="s">
        <v>166</v>
      </c>
      <c r="AU856" s="19" t="s">
        <v>86</v>
      </c>
    </row>
    <row r="857" s="13" customFormat="1">
      <c r="A857" s="13"/>
      <c r="B857" s="247"/>
      <c r="C857" s="248"/>
      <c r="D857" s="242" t="s">
        <v>168</v>
      </c>
      <c r="E857" s="249" t="s">
        <v>1</v>
      </c>
      <c r="F857" s="250" t="s">
        <v>185</v>
      </c>
      <c r="G857" s="248"/>
      <c r="H857" s="249" t="s">
        <v>1</v>
      </c>
      <c r="I857" s="251"/>
      <c r="J857" s="248"/>
      <c r="K857" s="248"/>
      <c r="L857" s="252"/>
      <c r="M857" s="253"/>
      <c r="N857" s="254"/>
      <c r="O857" s="254"/>
      <c r="P857" s="254"/>
      <c r="Q857" s="254"/>
      <c r="R857" s="254"/>
      <c r="S857" s="254"/>
      <c r="T857" s="255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6" t="s">
        <v>168</v>
      </c>
      <c r="AU857" s="256" t="s">
        <v>86</v>
      </c>
      <c r="AV857" s="13" t="s">
        <v>84</v>
      </c>
      <c r="AW857" s="13" t="s">
        <v>32</v>
      </c>
      <c r="AX857" s="13" t="s">
        <v>77</v>
      </c>
      <c r="AY857" s="256" t="s">
        <v>157</v>
      </c>
    </row>
    <row r="858" s="14" customFormat="1">
      <c r="A858" s="14"/>
      <c r="B858" s="257"/>
      <c r="C858" s="258"/>
      <c r="D858" s="242" t="s">
        <v>168</v>
      </c>
      <c r="E858" s="259" t="s">
        <v>1</v>
      </c>
      <c r="F858" s="260" t="s">
        <v>748</v>
      </c>
      <c r="G858" s="258"/>
      <c r="H858" s="261">
        <v>2.8300000000000001</v>
      </c>
      <c r="I858" s="262"/>
      <c r="J858" s="258"/>
      <c r="K858" s="258"/>
      <c r="L858" s="263"/>
      <c r="M858" s="264"/>
      <c r="N858" s="265"/>
      <c r="O858" s="265"/>
      <c r="P858" s="265"/>
      <c r="Q858" s="265"/>
      <c r="R858" s="265"/>
      <c r="S858" s="265"/>
      <c r="T858" s="26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7" t="s">
        <v>168</v>
      </c>
      <c r="AU858" s="267" t="s">
        <v>86</v>
      </c>
      <c r="AV858" s="14" t="s">
        <v>86</v>
      </c>
      <c r="AW858" s="14" t="s">
        <v>32</v>
      </c>
      <c r="AX858" s="14" t="s">
        <v>77</v>
      </c>
      <c r="AY858" s="267" t="s">
        <v>157</v>
      </c>
    </row>
    <row r="859" s="13" customFormat="1">
      <c r="A859" s="13"/>
      <c r="B859" s="247"/>
      <c r="C859" s="248"/>
      <c r="D859" s="242" t="s">
        <v>168</v>
      </c>
      <c r="E859" s="249" t="s">
        <v>1</v>
      </c>
      <c r="F859" s="250" t="s">
        <v>295</v>
      </c>
      <c r="G859" s="248"/>
      <c r="H859" s="249" t="s">
        <v>1</v>
      </c>
      <c r="I859" s="251"/>
      <c r="J859" s="248"/>
      <c r="K859" s="248"/>
      <c r="L859" s="252"/>
      <c r="M859" s="253"/>
      <c r="N859" s="254"/>
      <c r="O859" s="254"/>
      <c r="P859" s="254"/>
      <c r="Q859" s="254"/>
      <c r="R859" s="254"/>
      <c r="S859" s="254"/>
      <c r="T859" s="255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56" t="s">
        <v>168</v>
      </c>
      <c r="AU859" s="256" t="s">
        <v>86</v>
      </c>
      <c r="AV859" s="13" t="s">
        <v>84</v>
      </c>
      <c r="AW859" s="13" t="s">
        <v>32</v>
      </c>
      <c r="AX859" s="13" t="s">
        <v>77</v>
      </c>
      <c r="AY859" s="256" t="s">
        <v>157</v>
      </c>
    </row>
    <row r="860" s="14" customFormat="1">
      <c r="A860" s="14"/>
      <c r="B860" s="257"/>
      <c r="C860" s="258"/>
      <c r="D860" s="242" t="s">
        <v>168</v>
      </c>
      <c r="E860" s="259" t="s">
        <v>1</v>
      </c>
      <c r="F860" s="260" t="s">
        <v>637</v>
      </c>
      <c r="G860" s="258"/>
      <c r="H860" s="261">
        <v>4.9699999999999998</v>
      </c>
      <c r="I860" s="262"/>
      <c r="J860" s="258"/>
      <c r="K860" s="258"/>
      <c r="L860" s="263"/>
      <c r="M860" s="264"/>
      <c r="N860" s="265"/>
      <c r="O860" s="265"/>
      <c r="P860" s="265"/>
      <c r="Q860" s="265"/>
      <c r="R860" s="265"/>
      <c r="S860" s="265"/>
      <c r="T860" s="266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67" t="s">
        <v>168</v>
      </c>
      <c r="AU860" s="267" t="s">
        <v>86</v>
      </c>
      <c r="AV860" s="14" t="s">
        <v>86</v>
      </c>
      <c r="AW860" s="14" t="s">
        <v>32</v>
      </c>
      <c r="AX860" s="14" t="s">
        <v>77</v>
      </c>
      <c r="AY860" s="267" t="s">
        <v>157</v>
      </c>
    </row>
    <row r="861" s="13" customFormat="1">
      <c r="A861" s="13"/>
      <c r="B861" s="247"/>
      <c r="C861" s="248"/>
      <c r="D861" s="242" t="s">
        <v>168</v>
      </c>
      <c r="E861" s="249" t="s">
        <v>1</v>
      </c>
      <c r="F861" s="250" t="s">
        <v>436</v>
      </c>
      <c r="G861" s="248"/>
      <c r="H861" s="249" t="s">
        <v>1</v>
      </c>
      <c r="I861" s="251"/>
      <c r="J861" s="248"/>
      <c r="K861" s="248"/>
      <c r="L861" s="252"/>
      <c r="M861" s="253"/>
      <c r="N861" s="254"/>
      <c r="O861" s="254"/>
      <c r="P861" s="254"/>
      <c r="Q861" s="254"/>
      <c r="R861" s="254"/>
      <c r="S861" s="254"/>
      <c r="T861" s="255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56" t="s">
        <v>168</v>
      </c>
      <c r="AU861" s="256" t="s">
        <v>86</v>
      </c>
      <c r="AV861" s="13" t="s">
        <v>84</v>
      </c>
      <c r="AW861" s="13" t="s">
        <v>32</v>
      </c>
      <c r="AX861" s="13" t="s">
        <v>77</v>
      </c>
      <c r="AY861" s="256" t="s">
        <v>157</v>
      </c>
    </row>
    <row r="862" s="14" customFormat="1">
      <c r="A862" s="14"/>
      <c r="B862" s="257"/>
      <c r="C862" s="258"/>
      <c r="D862" s="242" t="s">
        <v>168</v>
      </c>
      <c r="E862" s="259" t="s">
        <v>1</v>
      </c>
      <c r="F862" s="260" t="s">
        <v>638</v>
      </c>
      <c r="G862" s="258"/>
      <c r="H862" s="261">
        <v>15</v>
      </c>
      <c r="I862" s="262"/>
      <c r="J862" s="258"/>
      <c r="K862" s="258"/>
      <c r="L862" s="263"/>
      <c r="M862" s="264"/>
      <c r="N862" s="265"/>
      <c r="O862" s="265"/>
      <c r="P862" s="265"/>
      <c r="Q862" s="265"/>
      <c r="R862" s="265"/>
      <c r="S862" s="265"/>
      <c r="T862" s="266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7" t="s">
        <v>168</v>
      </c>
      <c r="AU862" s="267" t="s">
        <v>86</v>
      </c>
      <c r="AV862" s="14" t="s">
        <v>86</v>
      </c>
      <c r="AW862" s="14" t="s">
        <v>32</v>
      </c>
      <c r="AX862" s="14" t="s">
        <v>77</v>
      </c>
      <c r="AY862" s="267" t="s">
        <v>157</v>
      </c>
    </row>
    <row r="863" s="13" customFormat="1">
      <c r="A863" s="13"/>
      <c r="B863" s="247"/>
      <c r="C863" s="248"/>
      <c r="D863" s="242" t="s">
        <v>168</v>
      </c>
      <c r="E863" s="249" t="s">
        <v>1</v>
      </c>
      <c r="F863" s="250" t="s">
        <v>442</v>
      </c>
      <c r="G863" s="248"/>
      <c r="H863" s="249" t="s">
        <v>1</v>
      </c>
      <c r="I863" s="251"/>
      <c r="J863" s="248"/>
      <c r="K863" s="248"/>
      <c r="L863" s="252"/>
      <c r="M863" s="253"/>
      <c r="N863" s="254"/>
      <c r="O863" s="254"/>
      <c r="P863" s="254"/>
      <c r="Q863" s="254"/>
      <c r="R863" s="254"/>
      <c r="S863" s="254"/>
      <c r="T863" s="255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6" t="s">
        <v>168</v>
      </c>
      <c r="AU863" s="256" t="s">
        <v>86</v>
      </c>
      <c r="AV863" s="13" t="s">
        <v>84</v>
      </c>
      <c r="AW863" s="13" t="s">
        <v>32</v>
      </c>
      <c r="AX863" s="13" t="s">
        <v>77</v>
      </c>
      <c r="AY863" s="256" t="s">
        <v>157</v>
      </c>
    </row>
    <row r="864" s="14" customFormat="1">
      <c r="A864" s="14"/>
      <c r="B864" s="257"/>
      <c r="C864" s="258"/>
      <c r="D864" s="242" t="s">
        <v>168</v>
      </c>
      <c r="E864" s="259" t="s">
        <v>1</v>
      </c>
      <c r="F864" s="260" t="s">
        <v>641</v>
      </c>
      <c r="G864" s="258"/>
      <c r="H864" s="261">
        <v>7.9000000000000004</v>
      </c>
      <c r="I864" s="262"/>
      <c r="J864" s="258"/>
      <c r="K864" s="258"/>
      <c r="L864" s="263"/>
      <c r="M864" s="264"/>
      <c r="N864" s="265"/>
      <c r="O864" s="265"/>
      <c r="P864" s="265"/>
      <c r="Q864" s="265"/>
      <c r="R864" s="265"/>
      <c r="S864" s="265"/>
      <c r="T864" s="266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7" t="s">
        <v>168</v>
      </c>
      <c r="AU864" s="267" t="s">
        <v>86</v>
      </c>
      <c r="AV864" s="14" t="s">
        <v>86</v>
      </c>
      <c r="AW864" s="14" t="s">
        <v>32</v>
      </c>
      <c r="AX864" s="14" t="s">
        <v>77</v>
      </c>
      <c r="AY864" s="267" t="s">
        <v>157</v>
      </c>
    </row>
    <row r="865" s="13" customFormat="1">
      <c r="A865" s="13"/>
      <c r="B865" s="247"/>
      <c r="C865" s="248"/>
      <c r="D865" s="242" t="s">
        <v>168</v>
      </c>
      <c r="E865" s="249" t="s">
        <v>1</v>
      </c>
      <c r="F865" s="250" t="s">
        <v>444</v>
      </c>
      <c r="G865" s="248"/>
      <c r="H865" s="249" t="s">
        <v>1</v>
      </c>
      <c r="I865" s="251"/>
      <c r="J865" s="248"/>
      <c r="K865" s="248"/>
      <c r="L865" s="252"/>
      <c r="M865" s="253"/>
      <c r="N865" s="254"/>
      <c r="O865" s="254"/>
      <c r="P865" s="254"/>
      <c r="Q865" s="254"/>
      <c r="R865" s="254"/>
      <c r="S865" s="254"/>
      <c r="T865" s="255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56" t="s">
        <v>168</v>
      </c>
      <c r="AU865" s="256" t="s">
        <v>86</v>
      </c>
      <c r="AV865" s="13" t="s">
        <v>84</v>
      </c>
      <c r="AW865" s="13" t="s">
        <v>32</v>
      </c>
      <c r="AX865" s="13" t="s">
        <v>77</v>
      </c>
      <c r="AY865" s="256" t="s">
        <v>157</v>
      </c>
    </row>
    <row r="866" s="14" customFormat="1">
      <c r="A866" s="14"/>
      <c r="B866" s="257"/>
      <c r="C866" s="258"/>
      <c r="D866" s="242" t="s">
        <v>168</v>
      </c>
      <c r="E866" s="259" t="s">
        <v>1</v>
      </c>
      <c r="F866" s="260" t="s">
        <v>642</v>
      </c>
      <c r="G866" s="258"/>
      <c r="H866" s="261">
        <v>3.5499999999999998</v>
      </c>
      <c r="I866" s="262"/>
      <c r="J866" s="258"/>
      <c r="K866" s="258"/>
      <c r="L866" s="263"/>
      <c r="M866" s="264"/>
      <c r="N866" s="265"/>
      <c r="O866" s="265"/>
      <c r="P866" s="265"/>
      <c r="Q866" s="265"/>
      <c r="R866" s="265"/>
      <c r="S866" s="265"/>
      <c r="T866" s="266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67" t="s">
        <v>168</v>
      </c>
      <c r="AU866" s="267" t="s">
        <v>86</v>
      </c>
      <c r="AV866" s="14" t="s">
        <v>86</v>
      </c>
      <c r="AW866" s="14" t="s">
        <v>32</v>
      </c>
      <c r="AX866" s="14" t="s">
        <v>77</v>
      </c>
      <c r="AY866" s="267" t="s">
        <v>157</v>
      </c>
    </row>
    <row r="867" s="13" customFormat="1">
      <c r="A867" s="13"/>
      <c r="B867" s="247"/>
      <c r="C867" s="248"/>
      <c r="D867" s="242" t="s">
        <v>168</v>
      </c>
      <c r="E867" s="249" t="s">
        <v>1</v>
      </c>
      <c r="F867" s="250" t="s">
        <v>447</v>
      </c>
      <c r="G867" s="248"/>
      <c r="H867" s="249" t="s">
        <v>1</v>
      </c>
      <c r="I867" s="251"/>
      <c r="J867" s="248"/>
      <c r="K867" s="248"/>
      <c r="L867" s="252"/>
      <c r="M867" s="253"/>
      <c r="N867" s="254"/>
      <c r="O867" s="254"/>
      <c r="P867" s="254"/>
      <c r="Q867" s="254"/>
      <c r="R867" s="254"/>
      <c r="S867" s="254"/>
      <c r="T867" s="25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56" t="s">
        <v>168</v>
      </c>
      <c r="AU867" s="256" t="s">
        <v>86</v>
      </c>
      <c r="AV867" s="13" t="s">
        <v>84</v>
      </c>
      <c r="AW867" s="13" t="s">
        <v>32</v>
      </c>
      <c r="AX867" s="13" t="s">
        <v>77</v>
      </c>
      <c r="AY867" s="256" t="s">
        <v>157</v>
      </c>
    </row>
    <row r="868" s="14" customFormat="1">
      <c r="A868" s="14"/>
      <c r="B868" s="257"/>
      <c r="C868" s="258"/>
      <c r="D868" s="242" t="s">
        <v>168</v>
      </c>
      <c r="E868" s="259" t="s">
        <v>1</v>
      </c>
      <c r="F868" s="260" t="s">
        <v>643</v>
      </c>
      <c r="G868" s="258"/>
      <c r="H868" s="261">
        <v>2.8799999999999999</v>
      </c>
      <c r="I868" s="262"/>
      <c r="J868" s="258"/>
      <c r="K868" s="258"/>
      <c r="L868" s="263"/>
      <c r="M868" s="264"/>
      <c r="N868" s="265"/>
      <c r="O868" s="265"/>
      <c r="P868" s="265"/>
      <c r="Q868" s="265"/>
      <c r="R868" s="265"/>
      <c r="S868" s="265"/>
      <c r="T868" s="26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67" t="s">
        <v>168</v>
      </c>
      <c r="AU868" s="267" t="s">
        <v>86</v>
      </c>
      <c r="AV868" s="14" t="s">
        <v>86</v>
      </c>
      <c r="AW868" s="14" t="s">
        <v>32</v>
      </c>
      <c r="AX868" s="14" t="s">
        <v>77</v>
      </c>
      <c r="AY868" s="267" t="s">
        <v>157</v>
      </c>
    </row>
    <row r="869" s="13" customFormat="1">
      <c r="A869" s="13"/>
      <c r="B869" s="247"/>
      <c r="C869" s="248"/>
      <c r="D869" s="242" t="s">
        <v>168</v>
      </c>
      <c r="E869" s="249" t="s">
        <v>1</v>
      </c>
      <c r="F869" s="250" t="s">
        <v>457</v>
      </c>
      <c r="G869" s="248"/>
      <c r="H869" s="249" t="s">
        <v>1</v>
      </c>
      <c r="I869" s="251"/>
      <c r="J869" s="248"/>
      <c r="K869" s="248"/>
      <c r="L869" s="252"/>
      <c r="M869" s="253"/>
      <c r="N869" s="254"/>
      <c r="O869" s="254"/>
      <c r="P869" s="254"/>
      <c r="Q869" s="254"/>
      <c r="R869" s="254"/>
      <c r="S869" s="254"/>
      <c r="T869" s="255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6" t="s">
        <v>168</v>
      </c>
      <c r="AU869" s="256" t="s">
        <v>86</v>
      </c>
      <c r="AV869" s="13" t="s">
        <v>84</v>
      </c>
      <c r="AW869" s="13" t="s">
        <v>32</v>
      </c>
      <c r="AX869" s="13" t="s">
        <v>77</v>
      </c>
      <c r="AY869" s="256" t="s">
        <v>157</v>
      </c>
    </row>
    <row r="870" s="14" customFormat="1">
      <c r="A870" s="14"/>
      <c r="B870" s="257"/>
      <c r="C870" s="258"/>
      <c r="D870" s="242" t="s">
        <v>168</v>
      </c>
      <c r="E870" s="259" t="s">
        <v>1</v>
      </c>
      <c r="F870" s="260" t="s">
        <v>642</v>
      </c>
      <c r="G870" s="258"/>
      <c r="H870" s="261">
        <v>3.5499999999999998</v>
      </c>
      <c r="I870" s="262"/>
      <c r="J870" s="258"/>
      <c r="K870" s="258"/>
      <c r="L870" s="263"/>
      <c r="M870" s="264"/>
      <c r="N870" s="265"/>
      <c r="O870" s="265"/>
      <c r="P870" s="265"/>
      <c r="Q870" s="265"/>
      <c r="R870" s="265"/>
      <c r="S870" s="265"/>
      <c r="T870" s="266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7" t="s">
        <v>168</v>
      </c>
      <c r="AU870" s="267" t="s">
        <v>86</v>
      </c>
      <c r="AV870" s="14" t="s">
        <v>86</v>
      </c>
      <c r="AW870" s="14" t="s">
        <v>32</v>
      </c>
      <c r="AX870" s="14" t="s">
        <v>77</v>
      </c>
      <c r="AY870" s="267" t="s">
        <v>157</v>
      </c>
    </row>
    <row r="871" s="13" customFormat="1">
      <c r="A871" s="13"/>
      <c r="B871" s="247"/>
      <c r="C871" s="248"/>
      <c r="D871" s="242" t="s">
        <v>168</v>
      </c>
      <c r="E871" s="249" t="s">
        <v>1</v>
      </c>
      <c r="F871" s="250" t="s">
        <v>458</v>
      </c>
      <c r="G871" s="248"/>
      <c r="H871" s="249" t="s">
        <v>1</v>
      </c>
      <c r="I871" s="251"/>
      <c r="J871" s="248"/>
      <c r="K871" s="248"/>
      <c r="L871" s="252"/>
      <c r="M871" s="253"/>
      <c r="N871" s="254"/>
      <c r="O871" s="254"/>
      <c r="P871" s="254"/>
      <c r="Q871" s="254"/>
      <c r="R871" s="254"/>
      <c r="S871" s="254"/>
      <c r="T871" s="255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56" t="s">
        <v>168</v>
      </c>
      <c r="AU871" s="256" t="s">
        <v>86</v>
      </c>
      <c r="AV871" s="13" t="s">
        <v>84</v>
      </c>
      <c r="AW871" s="13" t="s">
        <v>32</v>
      </c>
      <c r="AX871" s="13" t="s">
        <v>77</v>
      </c>
      <c r="AY871" s="256" t="s">
        <v>157</v>
      </c>
    </row>
    <row r="872" s="14" customFormat="1">
      <c r="A872" s="14"/>
      <c r="B872" s="257"/>
      <c r="C872" s="258"/>
      <c r="D872" s="242" t="s">
        <v>168</v>
      </c>
      <c r="E872" s="259" t="s">
        <v>1</v>
      </c>
      <c r="F872" s="260" t="s">
        <v>643</v>
      </c>
      <c r="G872" s="258"/>
      <c r="H872" s="261">
        <v>2.8799999999999999</v>
      </c>
      <c r="I872" s="262"/>
      <c r="J872" s="258"/>
      <c r="K872" s="258"/>
      <c r="L872" s="263"/>
      <c r="M872" s="264"/>
      <c r="N872" s="265"/>
      <c r="O872" s="265"/>
      <c r="P872" s="265"/>
      <c r="Q872" s="265"/>
      <c r="R872" s="265"/>
      <c r="S872" s="265"/>
      <c r="T872" s="266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67" t="s">
        <v>168</v>
      </c>
      <c r="AU872" s="267" t="s">
        <v>86</v>
      </c>
      <c r="AV872" s="14" t="s">
        <v>86</v>
      </c>
      <c r="AW872" s="14" t="s">
        <v>32</v>
      </c>
      <c r="AX872" s="14" t="s">
        <v>77</v>
      </c>
      <c r="AY872" s="267" t="s">
        <v>157</v>
      </c>
    </row>
    <row r="873" s="13" customFormat="1">
      <c r="A873" s="13"/>
      <c r="B873" s="247"/>
      <c r="C873" s="248"/>
      <c r="D873" s="242" t="s">
        <v>168</v>
      </c>
      <c r="E873" s="249" t="s">
        <v>1</v>
      </c>
      <c r="F873" s="250" t="s">
        <v>459</v>
      </c>
      <c r="G873" s="248"/>
      <c r="H873" s="249" t="s">
        <v>1</v>
      </c>
      <c r="I873" s="251"/>
      <c r="J873" s="248"/>
      <c r="K873" s="248"/>
      <c r="L873" s="252"/>
      <c r="M873" s="253"/>
      <c r="N873" s="254"/>
      <c r="O873" s="254"/>
      <c r="P873" s="254"/>
      <c r="Q873" s="254"/>
      <c r="R873" s="254"/>
      <c r="S873" s="254"/>
      <c r="T873" s="255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56" t="s">
        <v>168</v>
      </c>
      <c r="AU873" s="256" t="s">
        <v>86</v>
      </c>
      <c r="AV873" s="13" t="s">
        <v>84</v>
      </c>
      <c r="AW873" s="13" t="s">
        <v>32</v>
      </c>
      <c r="AX873" s="13" t="s">
        <v>77</v>
      </c>
      <c r="AY873" s="256" t="s">
        <v>157</v>
      </c>
    </row>
    <row r="874" s="14" customFormat="1">
      <c r="A874" s="14"/>
      <c r="B874" s="257"/>
      <c r="C874" s="258"/>
      <c r="D874" s="242" t="s">
        <v>168</v>
      </c>
      <c r="E874" s="259" t="s">
        <v>1</v>
      </c>
      <c r="F874" s="260" t="s">
        <v>641</v>
      </c>
      <c r="G874" s="258"/>
      <c r="H874" s="261">
        <v>7.9000000000000004</v>
      </c>
      <c r="I874" s="262"/>
      <c r="J874" s="258"/>
      <c r="K874" s="258"/>
      <c r="L874" s="263"/>
      <c r="M874" s="264"/>
      <c r="N874" s="265"/>
      <c r="O874" s="265"/>
      <c r="P874" s="265"/>
      <c r="Q874" s="265"/>
      <c r="R874" s="265"/>
      <c r="S874" s="265"/>
      <c r="T874" s="26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67" t="s">
        <v>168</v>
      </c>
      <c r="AU874" s="267" t="s">
        <v>86</v>
      </c>
      <c r="AV874" s="14" t="s">
        <v>86</v>
      </c>
      <c r="AW874" s="14" t="s">
        <v>32</v>
      </c>
      <c r="AX874" s="14" t="s">
        <v>77</v>
      </c>
      <c r="AY874" s="267" t="s">
        <v>157</v>
      </c>
    </row>
    <row r="875" s="13" customFormat="1">
      <c r="A875" s="13"/>
      <c r="B875" s="247"/>
      <c r="C875" s="248"/>
      <c r="D875" s="242" t="s">
        <v>168</v>
      </c>
      <c r="E875" s="249" t="s">
        <v>1</v>
      </c>
      <c r="F875" s="250" t="s">
        <v>462</v>
      </c>
      <c r="G875" s="248"/>
      <c r="H875" s="249" t="s">
        <v>1</v>
      </c>
      <c r="I875" s="251"/>
      <c r="J875" s="248"/>
      <c r="K875" s="248"/>
      <c r="L875" s="252"/>
      <c r="M875" s="253"/>
      <c r="N875" s="254"/>
      <c r="O875" s="254"/>
      <c r="P875" s="254"/>
      <c r="Q875" s="254"/>
      <c r="R875" s="254"/>
      <c r="S875" s="254"/>
      <c r="T875" s="255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56" t="s">
        <v>168</v>
      </c>
      <c r="AU875" s="256" t="s">
        <v>86</v>
      </c>
      <c r="AV875" s="13" t="s">
        <v>84</v>
      </c>
      <c r="AW875" s="13" t="s">
        <v>32</v>
      </c>
      <c r="AX875" s="13" t="s">
        <v>77</v>
      </c>
      <c r="AY875" s="256" t="s">
        <v>157</v>
      </c>
    </row>
    <row r="876" s="14" customFormat="1">
      <c r="A876" s="14"/>
      <c r="B876" s="257"/>
      <c r="C876" s="258"/>
      <c r="D876" s="242" t="s">
        <v>168</v>
      </c>
      <c r="E876" s="259" t="s">
        <v>1</v>
      </c>
      <c r="F876" s="260" t="s">
        <v>638</v>
      </c>
      <c r="G876" s="258"/>
      <c r="H876" s="261">
        <v>15</v>
      </c>
      <c r="I876" s="262"/>
      <c r="J876" s="258"/>
      <c r="K876" s="258"/>
      <c r="L876" s="263"/>
      <c r="M876" s="264"/>
      <c r="N876" s="265"/>
      <c r="O876" s="265"/>
      <c r="P876" s="265"/>
      <c r="Q876" s="265"/>
      <c r="R876" s="265"/>
      <c r="S876" s="265"/>
      <c r="T876" s="26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67" t="s">
        <v>168</v>
      </c>
      <c r="AU876" s="267" t="s">
        <v>86</v>
      </c>
      <c r="AV876" s="14" t="s">
        <v>86</v>
      </c>
      <c r="AW876" s="14" t="s">
        <v>32</v>
      </c>
      <c r="AX876" s="14" t="s">
        <v>77</v>
      </c>
      <c r="AY876" s="267" t="s">
        <v>157</v>
      </c>
    </row>
    <row r="877" s="13" customFormat="1">
      <c r="A877" s="13"/>
      <c r="B877" s="247"/>
      <c r="C877" s="248"/>
      <c r="D877" s="242" t="s">
        <v>168</v>
      </c>
      <c r="E877" s="249" t="s">
        <v>1</v>
      </c>
      <c r="F877" s="250" t="s">
        <v>187</v>
      </c>
      <c r="G877" s="248"/>
      <c r="H877" s="249" t="s">
        <v>1</v>
      </c>
      <c r="I877" s="251"/>
      <c r="J877" s="248"/>
      <c r="K877" s="248"/>
      <c r="L877" s="252"/>
      <c r="M877" s="253"/>
      <c r="N877" s="254"/>
      <c r="O877" s="254"/>
      <c r="P877" s="254"/>
      <c r="Q877" s="254"/>
      <c r="R877" s="254"/>
      <c r="S877" s="254"/>
      <c r="T877" s="255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56" t="s">
        <v>168</v>
      </c>
      <c r="AU877" s="256" t="s">
        <v>86</v>
      </c>
      <c r="AV877" s="13" t="s">
        <v>84</v>
      </c>
      <c r="AW877" s="13" t="s">
        <v>32</v>
      </c>
      <c r="AX877" s="13" t="s">
        <v>77</v>
      </c>
      <c r="AY877" s="256" t="s">
        <v>157</v>
      </c>
    </row>
    <row r="878" s="14" customFormat="1">
      <c r="A878" s="14"/>
      <c r="B878" s="257"/>
      <c r="C878" s="258"/>
      <c r="D878" s="242" t="s">
        <v>168</v>
      </c>
      <c r="E878" s="259" t="s">
        <v>1</v>
      </c>
      <c r="F878" s="260" t="s">
        <v>748</v>
      </c>
      <c r="G878" s="258"/>
      <c r="H878" s="261">
        <v>2.8300000000000001</v>
      </c>
      <c r="I878" s="262"/>
      <c r="J878" s="258"/>
      <c r="K878" s="258"/>
      <c r="L878" s="263"/>
      <c r="M878" s="264"/>
      <c r="N878" s="265"/>
      <c r="O878" s="265"/>
      <c r="P878" s="265"/>
      <c r="Q878" s="265"/>
      <c r="R878" s="265"/>
      <c r="S878" s="265"/>
      <c r="T878" s="266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67" t="s">
        <v>168</v>
      </c>
      <c r="AU878" s="267" t="s">
        <v>86</v>
      </c>
      <c r="AV878" s="14" t="s">
        <v>86</v>
      </c>
      <c r="AW878" s="14" t="s">
        <v>32</v>
      </c>
      <c r="AX878" s="14" t="s">
        <v>77</v>
      </c>
      <c r="AY878" s="267" t="s">
        <v>157</v>
      </c>
    </row>
    <row r="879" s="13" customFormat="1">
      <c r="A879" s="13"/>
      <c r="B879" s="247"/>
      <c r="C879" s="248"/>
      <c r="D879" s="242" t="s">
        <v>168</v>
      </c>
      <c r="E879" s="249" t="s">
        <v>1</v>
      </c>
      <c r="F879" s="250" t="s">
        <v>300</v>
      </c>
      <c r="G879" s="248"/>
      <c r="H879" s="249" t="s">
        <v>1</v>
      </c>
      <c r="I879" s="251"/>
      <c r="J879" s="248"/>
      <c r="K879" s="248"/>
      <c r="L879" s="252"/>
      <c r="M879" s="253"/>
      <c r="N879" s="254"/>
      <c r="O879" s="254"/>
      <c r="P879" s="254"/>
      <c r="Q879" s="254"/>
      <c r="R879" s="254"/>
      <c r="S879" s="254"/>
      <c r="T879" s="25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56" t="s">
        <v>168</v>
      </c>
      <c r="AU879" s="256" t="s">
        <v>86</v>
      </c>
      <c r="AV879" s="13" t="s">
        <v>84</v>
      </c>
      <c r="AW879" s="13" t="s">
        <v>32</v>
      </c>
      <c r="AX879" s="13" t="s">
        <v>77</v>
      </c>
      <c r="AY879" s="256" t="s">
        <v>157</v>
      </c>
    </row>
    <row r="880" s="14" customFormat="1">
      <c r="A880" s="14"/>
      <c r="B880" s="257"/>
      <c r="C880" s="258"/>
      <c r="D880" s="242" t="s">
        <v>168</v>
      </c>
      <c r="E880" s="259" t="s">
        <v>1</v>
      </c>
      <c r="F880" s="260" t="s">
        <v>637</v>
      </c>
      <c r="G880" s="258"/>
      <c r="H880" s="261">
        <v>4.9699999999999998</v>
      </c>
      <c r="I880" s="262"/>
      <c r="J880" s="258"/>
      <c r="K880" s="258"/>
      <c r="L880" s="263"/>
      <c r="M880" s="264"/>
      <c r="N880" s="265"/>
      <c r="O880" s="265"/>
      <c r="P880" s="265"/>
      <c r="Q880" s="265"/>
      <c r="R880" s="265"/>
      <c r="S880" s="265"/>
      <c r="T880" s="266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67" t="s">
        <v>168</v>
      </c>
      <c r="AU880" s="267" t="s">
        <v>86</v>
      </c>
      <c r="AV880" s="14" t="s">
        <v>86</v>
      </c>
      <c r="AW880" s="14" t="s">
        <v>32</v>
      </c>
      <c r="AX880" s="14" t="s">
        <v>77</v>
      </c>
      <c r="AY880" s="267" t="s">
        <v>157</v>
      </c>
    </row>
    <row r="881" s="13" customFormat="1">
      <c r="A881" s="13"/>
      <c r="B881" s="247"/>
      <c r="C881" s="248"/>
      <c r="D881" s="242" t="s">
        <v>168</v>
      </c>
      <c r="E881" s="249" t="s">
        <v>1</v>
      </c>
      <c r="F881" s="250" t="s">
        <v>188</v>
      </c>
      <c r="G881" s="248"/>
      <c r="H881" s="249" t="s">
        <v>1</v>
      </c>
      <c r="I881" s="251"/>
      <c r="J881" s="248"/>
      <c r="K881" s="248"/>
      <c r="L881" s="252"/>
      <c r="M881" s="253"/>
      <c r="N881" s="254"/>
      <c r="O881" s="254"/>
      <c r="P881" s="254"/>
      <c r="Q881" s="254"/>
      <c r="R881" s="254"/>
      <c r="S881" s="254"/>
      <c r="T881" s="255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56" t="s">
        <v>168</v>
      </c>
      <c r="AU881" s="256" t="s">
        <v>86</v>
      </c>
      <c r="AV881" s="13" t="s">
        <v>84</v>
      </c>
      <c r="AW881" s="13" t="s">
        <v>32</v>
      </c>
      <c r="AX881" s="13" t="s">
        <v>77</v>
      </c>
      <c r="AY881" s="256" t="s">
        <v>157</v>
      </c>
    </row>
    <row r="882" s="14" customFormat="1">
      <c r="A882" s="14"/>
      <c r="B882" s="257"/>
      <c r="C882" s="258"/>
      <c r="D882" s="242" t="s">
        <v>168</v>
      </c>
      <c r="E882" s="259" t="s">
        <v>1</v>
      </c>
      <c r="F882" s="260" t="s">
        <v>748</v>
      </c>
      <c r="G882" s="258"/>
      <c r="H882" s="261">
        <v>2.8300000000000001</v>
      </c>
      <c r="I882" s="262"/>
      <c r="J882" s="258"/>
      <c r="K882" s="258"/>
      <c r="L882" s="263"/>
      <c r="M882" s="264"/>
      <c r="N882" s="265"/>
      <c r="O882" s="265"/>
      <c r="P882" s="265"/>
      <c r="Q882" s="265"/>
      <c r="R882" s="265"/>
      <c r="S882" s="265"/>
      <c r="T882" s="266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67" t="s">
        <v>168</v>
      </c>
      <c r="AU882" s="267" t="s">
        <v>86</v>
      </c>
      <c r="AV882" s="14" t="s">
        <v>86</v>
      </c>
      <c r="AW882" s="14" t="s">
        <v>32</v>
      </c>
      <c r="AX882" s="14" t="s">
        <v>77</v>
      </c>
      <c r="AY882" s="267" t="s">
        <v>157</v>
      </c>
    </row>
    <row r="883" s="13" customFormat="1">
      <c r="A883" s="13"/>
      <c r="B883" s="247"/>
      <c r="C883" s="248"/>
      <c r="D883" s="242" t="s">
        <v>168</v>
      </c>
      <c r="E883" s="249" t="s">
        <v>1</v>
      </c>
      <c r="F883" s="250" t="s">
        <v>306</v>
      </c>
      <c r="G883" s="248"/>
      <c r="H883" s="249" t="s">
        <v>1</v>
      </c>
      <c r="I883" s="251"/>
      <c r="J883" s="248"/>
      <c r="K883" s="248"/>
      <c r="L883" s="252"/>
      <c r="M883" s="253"/>
      <c r="N883" s="254"/>
      <c r="O883" s="254"/>
      <c r="P883" s="254"/>
      <c r="Q883" s="254"/>
      <c r="R883" s="254"/>
      <c r="S883" s="254"/>
      <c r="T883" s="25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56" t="s">
        <v>168</v>
      </c>
      <c r="AU883" s="256" t="s">
        <v>86</v>
      </c>
      <c r="AV883" s="13" t="s">
        <v>84</v>
      </c>
      <c r="AW883" s="13" t="s">
        <v>32</v>
      </c>
      <c r="AX883" s="13" t="s">
        <v>77</v>
      </c>
      <c r="AY883" s="256" t="s">
        <v>157</v>
      </c>
    </row>
    <row r="884" s="14" customFormat="1">
      <c r="A884" s="14"/>
      <c r="B884" s="257"/>
      <c r="C884" s="258"/>
      <c r="D884" s="242" t="s">
        <v>168</v>
      </c>
      <c r="E884" s="259" t="s">
        <v>1</v>
      </c>
      <c r="F884" s="260" t="s">
        <v>637</v>
      </c>
      <c r="G884" s="258"/>
      <c r="H884" s="261">
        <v>4.9699999999999998</v>
      </c>
      <c r="I884" s="262"/>
      <c r="J884" s="258"/>
      <c r="K884" s="258"/>
      <c r="L884" s="263"/>
      <c r="M884" s="264"/>
      <c r="N884" s="265"/>
      <c r="O884" s="265"/>
      <c r="P884" s="265"/>
      <c r="Q884" s="265"/>
      <c r="R884" s="265"/>
      <c r="S884" s="265"/>
      <c r="T884" s="266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67" t="s">
        <v>168</v>
      </c>
      <c r="AU884" s="267" t="s">
        <v>86</v>
      </c>
      <c r="AV884" s="14" t="s">
        <v>86</v>
      </c>
      <c r="AW884" s="14" t="s">
        <v>32</v>
      </c>
      <c r="AX884" s="14" t="s">
        <v>77</v>
      </c>
      <c r="AY884" s="267" t="s">
        <v>157</v>
      </c>
    </row>
    <row r="885" s="13" customFormat="1">
      <c r="A885" s="13"/>
      <c r="B885" s="247"/>
      <c r="C885" s="248"/>
      <c r="D885" s="242" t="s">
        <v>168</v>
      </c>
      <c r="E885" s="249" t="s">
        <v>1</v>
      </c>
      <c r="F885" s="250" t="s">
        <v>468</v>
      </c>
      <c r="G885" s="248"/>
      <c r="H885" s="249" t="s">
        <v>1</v>
      </c>
      <c r="I885" s="251"/>
      <c r="J885" s="248"/>
      <c r="K885" s="248"/>
      <c r="L885" s="252"/>
      <c r="M885" s="253"/>
      <c r="N885" s="254"/>
      <c r="O885" s="254"/>
      <c r="P885" s="254"/>
      <c r="Q885" s="254"/>
      <c r="R885" s="254"/>
      <c r="S885" s="254"/>
      <c r="T885" s="255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56" t="s">
        <v>168</v>
      </c>
      <c r="AU885" s="256" t="s">
        <v>86</v>
      </c>
      <c r="AV885" s="13" t="s">
        <v>84</v>
      </c>
      <c r="AW885" s="13" t="s">
        <v>32</v>
      </c>
      <c r="AX885" s="13" t="s">
        <v>77</v>
      </c>
      <c r="AY885" s="256" t="s">
        <v>157</v>
      </c>
    </row>
    <row r="886" s="14" customFormat="1">
      <c r="A886" s="14"/>
      <c r="B886" s="257"/>
      <c r="C886" s="258"/>
      <c r="D886" s="242" t="s">
        <v>168</v>
      </c>
      <c r="E886" s="259" t="s">
        <v>1</v>
      </c>
      <c r="F886" s="260" t="s">
        <v>638</v>
      </c>
      <c r="G886" s="258"/>
      <c r="H886" s="261">
        <v>15</v>
      </c>
      <c r="I886" s="262"/>
      <c r="J886" s="258"/>
      <c r="K886" s="258"/>
      <c r="L886" s="263"/>
      <c r="M886" s="264"/>
      <c r="N886" s="265"/>
      <c r="O886" s="265"/>
      <c r="P886" s="265"/>
      <c r="Q886" s="265"/>
      <c r="R886" s="265"/>
      <c r="S886" s="265"/>
      <c r="T886" s="266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67" t="s">
        <v>168</v>
      </c>
      <c r="AU886" s="267" t="s">
        <v>86</v>
      </c>
      <c r="AV886" s="14" t="s">
        <v>86</v>
      </c>
      <c r="AW886" s="14" t="s">
        <v>32</v>
      </c>
      <c r="AX886" s="14" t="s">
        <v>77</v>
      </c>
      <c r="AY886" s="267" t="s">
        <v>157</v>
      </c>
    </row>
    <row r="887" s="13" customFormat="1">
      <c r="A887" s="13"/>
      <c r="B887" s="247"/>
      <c r="C887" s="248"/>
      <c r="D887" s="242" t="s">
        <v>168</v>
      </c>
      <c r="E887" s="249" t="s">
        <v>1</v>
      </c>
      <c r="F887" s="250" t="s">
        <v>471</v>
      </c>
      <c r="G887" s="248"/>
      <c r="H887" s="249" t="s">
        <v>1</v>
      </c>
      <c r="I887" s="251"/>
      <c r="J887" s="248"/>
      <c r="K887" s="248"/>
      <c r="L887" s="252"/>
      <c r="M887" s="253"/>
      <c r="N887" s="254"/>
      <c r="O887" s="254"/>
      <c r="P887" s="254"/>
      <c r="Q887" s="254"/>
      <c r="R887" s="254"/>
      <c r="S887" s="254"/>
      <c r="T887" s="25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56" t="s">
        <v>168</v>
      </c>
      <c r="AU887" s="256" t="s">
        <v>86</v>
      </c>
      <c r="AV887" s="13" t="s">
        <v>84</v>
      </c>
      <c r="AW887" s="13" t="s">
        <v>32</v>
      </c>
      <c r="AX887" s="13" t="s">
        <v>77</v>
      </c>
      <c r="AY887" s="256" t="s">
        <v>157</v>
      </c>
    </row>
    <row r="888" s="14" customFormat="1">
      <c r="A888" s="14"/>
      <c r="B888" s="257"/>
      <c r="C888" s="258"/>
      <c r="D888" s="242" t="s">
        <v>168</v>
      </c>
      <c r="E888" s="259" t="s">
        <v>1</v>
      </c>
      <c r="F888" s="260" t="s">
        <v>641</v>
      </c>
      <c r="G888" s="258"/>
      <c r="H888" s="261">
        <v>7.9000000000000004</v>
      </c>
      <c r="I888" s="262"/>
      <c r="J888" s="258"/>
      <c r="K888" s="258"/>
      <c r="L888" s="263"/>
      <c r="M888" s="264"/>
      <c r="N888" s="265"/>
      <c r="O888" s="265"/>
      <c r="P888" s="265"/>
      <c r="Q888" s="265"/>
      <c r="R888" s="265"/>
      <c r="S888" s="265"/>
      <c r="T888" s="266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67" t="s">
        <v>168</v>
      </c>
      <c r="AU888" s="267" t="s">
        <v>86</v>
      </c>
      <c r="AV888" s="14" t="s">
        <v>86</v>
      </c>
      <c r="AW888" s="14" t="s">
        <v>32</v>
      </c>
      <c r="AX888" s="14" t="s">
        <v>77</v>
      </c>
      <c r="AY888" s="267" t="s">
        <v>157</v>
      </c>
    </row>
    <row r="889" s="13" customFormat="1">
      <c r="A889" s="13"/>
      <c r="B889" s="247"/>
      <c r="C889" s="248"/>
      <c r="D889" s="242" t="s">
        <v>168</v>
      </c>
      <c r="E889" s="249" t="s">
        <v>1</v>
      </c>
      <c r="F889" s="250" t="s">
        <v>472</v>
      </c>
      <c r="G889" s="248"/>
      <c r="H889" s="249" t="s">
        <v>1</v>
      </c>
      <c r="I889" s="251"/>
      <c r="J889" s="248"/>
      <c r="K889" s="248"/>
      <c r="L889" s="252"/>
      <c r="M889" s="253"/>
      <c r="N889" s="254"/>
      <c r="O889" s="254"/>
      <c r="P889" s="254"/>
      <c r="Q889" s="254"/>
      <c r="R889" s="254"/>
      <c r="S889" s="254"/>
      <c r="T889" s="255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56" t="s">
        <v>168</v>
      </c>
      <c r="AU889" s="256" t="s">
        <v>86</v>
      </c>
      <c r="AV889" s="13" t="s">
        <v>84</v>
      </c>
      <c r="AW889" s="13" t="s">
        <v>32</v>
      </c>
      <c r="AX889" s="13" t="s">
        <v>77</v>
      </c>
      <c r="AY889" s="256" t="s">
        <v>157</v>
      </c>
    </row>
    <row r="890" s="14" customFormat="1">
      <c r="A890" s="14"/>
      <c r="B890" s="257"/>
      <c r="C890" s="258"/>
      <c r="D890" s="242" t="s">
        <v>168</v>
      </c>
      <c r="E890" s="259" t="s">
        <v>1</v>
      </c>
      <c r="F890" s="260" t="s">
        <v>642</v>
      </c>
      <c r="G890" s="258"/>
      <c r="H890" s="261">
        <v>3.5499999999999998</v>
      </c>
      <c r="I890" s="262"/>
      <c r="J890" s="258"/>
      <c r="K890" s="258"/>
      <c r="L890" s="263"/>
      <c r="M890" s="264"/>
      <c r="N890" s="265"/>
      <c r="O890" s="265"/>
      <c r="P890" s="265"/>
      <c r="Q890" s="265"/>
      <c r="R890" s="265"/>
      <c r="S890" s="265"/>
      <c r="T890" s="266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67" t="s">
        <v>168</v>
      </c>
      <c r="AU890" s="267" t="s">
        <v>86</v>
      </c>
      <c r="AV890" s="14" t="s">
        <v>86</v>
      </c>
      <c r="AW890" s="14" t="s">
        <v>32</v>
      </c>
      <c r="AX890" s="14" t="s">
        <v>77</v>
      </c>
      <c r="AY890" s="267" t="s">
        <v>157</v>
      </c>
    </row>
    <row r="891" s="13" customFormat="1">
      <c r="A891" s="13"/>
      <c r="B891" s="247"/>
      <c r="C891" s="248"/>
      <c r="D891" s="242" t="s">
        <v>168</v>
      </c>
      <c r="E891" s="249" t="s">
        <v>1</v>
      </c>
      <c r="F891" s="250" t="s">
        <v>473</v>
      </c>
      <c r="G891" s="248"/>
      <c r="H891" s="249" t="s">
        <v>1</v>
      </c>
      <c r="I891" s="251"/>
      <c r="J891" s="248"/>
      <c r="K891" s="248"/>
      <c r="L891" s="252"/>
      <c r="M891" s="253"/>
      <c r="N891" s="254"/>
      <c r="O891" s="254"/>
      <c r="P891" s="254"/>
      <c r="Q891" s="254"/>
      <c r="R891" s="254"/>
      <c r="S891" s="254"/>
      <c r="T891" s="25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56" t="s">
        <v>168</v>
      </c>
      <c r="AU891" s="256" t="s">
        <v>86</v>
      </c>
      <c r="AV891" s="13" t="s">
        <v>84</v>
      </c>
      <c r="AW891" s="13" t="s">
        <v>32</v>
      </c>
      <c r="AX891" s="13" t="s">
        <v>77</v>
      </c>
      <c r="AY891" s="256" t="s">
        <v>157</v>
      </c>
    </row>
    <row r="892" s="14" customFormat="1">
      <c r="A892" s="14"/>
      <c r="B892" s="257"/>
      <c r="C892" s="258"/>
      <c r="D892" s="242" t="s">
        <v>168</v>
      </c>
      <c r="E892" s="259" t="s">
        <v>1</v>
      </c>
      <c r="F892" s="260" t="s">
        <v>643</v>
      </c>
      <c r="G892" s="258"/>
      <c r="H892" s="261">
        <v>2.8799999999999999</v>
      </c>
      <c r="I892" s="262"/>
      <c r="J892" s="258"/>
      <c r="K892" s="258"/>
      <c r="L892" s="263"/>
      <c r="M892" s="264"/>
      <c r="N892" s="265"/>
      <c r="O892" s="265"/>
      <c r="P892" s="265"/>
      <c r="Q892" s="265"/>
      <c r="R892" s="265"/>
      <c r="S892" s="265"/>
      <c r="T892" s="26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67" t="s">
        <v>168</v>
      </c>
      <c r="AU892" s="267" t="s">
        <v>86</v>
      </c>
      <c r="AV892" s="14" t="s">
        <v>86</v>
      </c>
      <c r="AW892" s="14" t="s">
        <v>32</v>
      </c>
      <c r="AX892" s="14" t="s">
        <v>77</v>
      </c>
      <c r="AY892" s="267" t="s">
        <v>157</v>
      </c>
    </row>
    <row r="893" s="13" customFormat="1">
      <c r="A893" s="13"/>
      <c r="B893" s="247"/>
      <c r="C893" s="248"/>
      <c r="D893" s="242" t="s">
        <v>168</v>
      </c>
      <c r="E893" s="249" t="s">
        <v>1</v>
      </c>
      <c r="F893" s="250" t="s">
        <v>477</v>
      </c>
      <c r="G893" s="248"/>
      <c r="H893" s="249" t="s">
        <v>1</v>
      </c>
      <c r="I893" s="251"/>
      <c r="J893" s="248"/>
      <c r="K893" s="248"/>
      <c r="L893" s="252"/>
      <c r="M893" s="253"/>
      <c r="N893" s="254"/>
      <c r="O893" s="254"/>
      <c r="P893" s="254"/>
      <c r="Q893" s="254"/>
      <c r="R893" s="254"/>
      <c r="S893" s="254"/>
      <c r="T893" s="25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56" t="s">
        <v>168</v>
      </c>
      <c r="AU893" s="256" t="s">
        <v>86</v>
      </c>
      <c r="AV893" s="13" t="s">
        <v>84</v>
      </c>
      <c r="AW893" s="13" t="s">
        <v>32</v>
      </c>
      <c r="AX893" s="13" t="s">
        <v>77</v>
      </c>
      <c r="AY893" s="256" t="s">
        <v>157</v>
      </c>
    </row>
    <row r="894" s="14" customFormat="1">
      <c r="A894" s="14"/>
      <c r="B894" s="257"/>
      <c r="C894" s="258"/>
      <c r="D894" s="242" t="s">
        <v>168</v>
      </c>
      <c r="E894" s="259" t="s">
        <v>1</v>
      </c>
      <c r="F894" s="260" t="s">
        <v>642</v>
      </c>
      <c r="G894" s="258"/>
      <c r="H894" s="261">
        <v>3.5499999999999998</v>
      </c>
      <c r="I894" s="262"/>
      <c r="J894" s="258"/>
      <c r="K894" s="258"/>
      <c r="L894" s="263"/>
      <c r="M894" s="264"/>
      <c r="N894" s="265"/>
      <c r="O894" s="265"/>
      <c r="P894" s="265"/>
      <c r="Q894" s="265"/>
      <c r="R894" s="265"/>
      <c r="S894" s="265"/>
      <c r="T894" s="266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67" t="s">
        <v>168</v>
      </c>
      <c r="AU894" s="267" t="s">
        <v>86</v>
      </c>
      <c r="AV894" s="14" t="s">
        <v>86</v>
      </c>
      <c r="AW894" s="14" t="s">
        <v>32</v>
      </c>
      <c r="AX894" s="14" t="s">
        <v>77</v>
      </c>
      <c r="AY894" s="267" t="s">
        <v>157</v>
      </c>
    </row>
    <row r="895" s="13" customFormat="1">
      <c r="A895" s="13"/>
      <c r="B895" s="247"/>
      <c r="C895" s="248"/>
      <c r="D895" s="242" t="s">
        <v>168</v>
      </c>
      <c r="E895" s="249" t="s">
        <v>1</v>
      </c>
      <c r="F895" s="250" t="s">
        <v>478</v>
      </c>
      <c r="G895" s="248"/>
      <c r="H895" s="249" t="s">
        <v>1</v>
      </c>
      <c r="I895" s="251"/>
      <c r="J895" s="248"/>
      <c r="K895" s="248"/>
      <c r="L895" s="252"/>
      <c r="M895" s="253"/>
      <c r="N895" s="254"/>
      <c r="O895" s="254"/>
      <c r="P895" s="254"/>
      <c r="Q895" s="254"/>
      <c r="R895" s="254"/>
      <c r="S895" s="254"/>
      <c r="T895" s="25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56" t="s">
        <v>168</v>
      </c>
      <c r="AU895" s="256" t="s">
        <v>86</v>
      </c>
      <c r="AV895" s="13" t="s">
        <v>84</v>
      </c>
      <c r="AW895" s="13" t="s">
        <v>32</v>
      </c>
      <c r="AX895" s="13" t="s">
        <v>77</v>
      </c>
      <c r="AY895" s="256" t="s">
        <v>157</v>
      </c>
    </row>
    <row r="896" s="14" customFormat="1">
      <c r="A896" s="14"/>
      <c r="B896" s="257"/>
      <c r="C896" s="258"/>
      <c r="D896" s="242" t="s">
        <v>168</v>
      </c>
      <c r="E896" s="259" t="s">
        <v>1</v>
      </c>
      <c r="F896" s="260" t="s">
        <v>643</v>
      </c>
      <c r="G896" s="258"/>
      <c r="H896" s="261">
        <v>2.8799999999999999</v>
      </c>
      <c r="I896" s="262"/>
      <c r="J896" s="258"/>
      <c r="K896" s="258"/>
      <c r="L896" s="263"/>
      <c r="M896" s="264"/>
      <c r="N896" s="265"/>
      <c r="O896" s="265"/>
      <c r="P896" s="265"/>
      <c r="Q896" s="265"/>
      <c r="R896" s="265"/>
      <c r="S896" s="265"/>
      <c r="T896" s="266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67" t="s">
        <v>168</v>
      </c>
      <c r="AU896" s="267" t="s">
        <v>86</v>
      </c>
      <c r="AV896" s="14" t="s">
        <v>86</v>
      </c>
      <c r="AW896" s="14" t="s">
        <v>32</v>
      </c>
      <c r="AX896" s="14" t="s">
        <v>77</v>
      </c>
      <c r="AY896" s="267" t="s">
        <v>157</v>
      </c>
    </row>
    <row r="897" s="13" customFormat="1">
      <c r="A897" s="13"/>
      <c r="B897" s="247"/>
      <c r="C897" s="248"/>
      <c r="D897" s="242" t="s">
        <v>168</v>
      </c>
      <c r="E897" s="249" t="s">
        <v>1</v>
      </c>
      <c r="F897" s="250" t="s">
        <v>479</v>
      </c>
      <c r="G897" s="248"/>
      <c r="H897" s="249" t="s">
        <v>1</v>
      </c>
      <c r="I897" s="251"/>
      <c r="J897" s="248"/>
      <c r="K897" s="248"/>
      <c r="L897" s="252"/>
      <c r="M897" s="253"/>
      <c r="N897" s="254"/>
      <c r="O897" s="254"/>
      <c r="P897" s="254"/>
      <c r="Q897" s="254"/>
      <c r="R897" s="254"/>
      <c r="S897" s="254"/>
      <c r="T897" s="255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56" t="s">
        <v>168</v>
      </c>
      <c r="AU897" s="256" t="s">
        <v>86</v>
      </c>
      <c r="AV897" s="13" t="s">
        <v>84</v>
      </c>
      <c r="AW897" s="13" t="s">
        <v>32</v>
      </c>
      <c r="AX897" s="13" t="s">
        <v>77</v>
      </c>
      <c r="AY897" s="256" t="s">
        <v>157</v>
      </c>
    </row>
    <row r="898" s="14" customFormat="1">
      <c r="A898" s="14"/>
      <c r="B898" s="257"/>
      <c r="C898" s="258"/>
      <c r="D898" s="242" t="s">
        <v>168</v>
      </c>
      <c r="E898" s="259" t="s">
        <v>1</v>
      </c>
      <c r="F898" s="260" t="s">
        <v>641</v>
      </c>
      <c r="G898" s="258"/>
      <c r="H898" s="261">
        <v>7.9000000000000004</v>
      </c>
      <c r="I898" s="262"/>
      <c r="J898" s="258"/>
      <c r="K898" s="258"/>
      <c r="L898" s="263"/>
      <c r="M898" s="264"/>
      <c r="N898" s="265"/>
      <c r="O898" s="265"/>
      <c r="P898" s="265"/>
      <c r="Q898" s="265"/>
      <c r="R898" s="265"/>
      <c r="S898" s="265"/>
      <c r="T898" s="266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67" t="s">
        <v>168</v>
      </c>
      <c r="AU898" s="267" t="s">
        <v>86</v>
      </c>
      <c r="AV898" s="14" t="s">
        <v>86</v>
      </c>
      <c r="AW898" s="14" t="s">
        <v>32</v>
      </c>
      <c r="AX898" s="14" t="s">
        <v>77</v>
      </c>
      <c r="AY898" s="267" t="s">
        <v>157</v>
      </c>
    </row>
    <row r="899" s="13" customFormat="1">
      <c r="A899" s="13"/>
      <c r="B899" s="247"/>
      <c r="C899" s="248"/>
      <c r="D899" s="242" t="s">
        <v>168</v>
      </c>
      <c r="E899" s="249" t="s">
        <v>1</v>
      </c>
      <c r="F899" s="250" t="s">
        <v>482</v>
      </c>
      <c r="G899" s="248"/>
      <c r="H899" s="249" t="s">
        <v>1</v>
      </c>
      <c r="I899" s="251"/>
      <c r="J899" s="248"/>
      <c r="K899" s="248"/>
      <c r="L899" s="252"/>
      <c r="M899" s="253"/>
      <c r="N899" s="254"/>
      <c r="O899" s="254"/>
      <c r="P899" s="254"/>
      <c r="Q899" s="254"/>
      <c r="R899" s="254"/>
      <c r="S899" s="254"/>
      <c r="T899" s="255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6" t="s">
        <v>168</v>
      </c>
      <c r="AU899" s="256" t="s">
        <v>86</v>
      </c>
      <c r="AV899" s="13" t="s">
        <v>84</v>
      </c>
      <c r="AW899" s="13" t="s">
        <v>32</v>
      </c>
      <c r="AX899" s="13" t="s">
        <v>77</v>
      </c>
      <c r="AY899" s="256" t="s">
        <v>157</v>
      </c>
    </row>
    <row r="900" s="14" customFormat="1">
      <c r="A900" s="14"/>
      <c r="B900" s="257"/>
      <c r="C900" s="258"/>
      <c r="D900" s="242" t="s">
        <v>168</v>
      </c>
      <c r="E900" s="259" t="s">
        <v>1</v>
      </c>
      <c r="F900" s="260" t="s">
        <v>638</v>
      </c>
      <c r="G900" s="258"/>
      <c r="H900" s="261">
        <v>15</v>
      </c>
      <c r="I900" s="262"/>
      <c r="J900" s="258"/>
      <c r="K900" s="258"/>
      <c r="L900" s="263"/>
      <c r="M900" s="264"/>
      <c r="N900" s="265"/>
      <c r="O900" s="265"/>
      <c r="P900" s="265"/>
      <c r="Q900" s="265"/>
      <c r="R900" s="265"/>
      <c r="S900" s="265"/>
      <c r="T900" s="266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67" t="s">
        <v>168</v>
      </c>
      <c r="AU900" s="267" t="s">
        <v>86</v>
      </c>
      <c r="AV900" s="14" t="s">
        <v>86</v>
      </c>
      <c r="AW900" s="14" t="s">
        <v>32</v>
      </c>
      <c r="AX900" s="14" t="s">
        <v>77</v>
      </c>
      <c r="AY900" s="267" t="s">
        <v>157</v>
      </c>
    </row>
    <row r="901" s="13" customFormat="1">
      <c r="A901" s="13"/>
      <c r="B901" s="247"/>
      <c r="C901" s="248"/>
      <c r="D901" s="242" t="s">
        <v>168</v>
      </c>
      <c r="E901" s="249" t="s">
        <v>1</v>
      </c>
      <c r="F901" s="250" t="s">
        <v>189</v>
      </c>
      <c r="G901" s="248"/>
      <c r="H901" s="249" t="s">
        <v>1</v>
      </c>
      <c r="I901" s="251"/>
      <c r="J901" s="248"/>
      <c r="K901" s="248"/>
      <c r="L901" s="252"/>
      <c r="M901" s="253"/>
      <c r="N901" s="254"/>
      <c r="O901" s="254"/>
      <c r="P901" s="254"/>
      <c r="Q901" s="254"/>
      <c r="R901" s="254"/>
      <c r="S901" s="254"/>
      <c r="T901" s="255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56" t="s">
        <v>168</v>
      </c>
      <c r="AU901" s="256" t="s">
        <v>86</v>
      </c>
      <c r="AV901" s="13" t="s">
        <v>84</v>
      </c>
      <c r="AW901" s="13" t="s">
        <v>32</v>
      </c>
      <c r="AX901" s="13" t="s">
        <v>77</v>
      </c>
      <c r="AY901" s="256" t="s">
        <v>157</v>
      </c>
    </row>
    <row r="902" s="14" customFormat="1">
      <c r="A902" s="14"/>
      <c r="B902" s="257"/>
      <c r="C902" s="258"/>
      <c r="D902" s="242" t="s">
        <v>168</v>
      </c>
      <c r="E902" s="259" t="s">
        <v>1</v>
      </c>
      <c r="F902" s="260" t="s">
        <v>748</v>
      </c>
      <c r="G902" s="258"/>
      <c r="H902" s="261">
        <v>2.8300000000000001</v>
      </c>
      <c r="I902" s="262"/>
      <c r="J902" s="258"/>
      <c r="K902" s="258"/>
      <c r="L902" s="263"/>
      <c r="M902" s="264"/>
      <c r="N902" s="265"/>
      <c r="O902" s="265"/>
      <c r="P902" s="265"/>
      <c r="Q902" s="265"/>
      <c r="R902" s="265"/>
      <c r="S902" s="265"/>
      <c r="T902" s="266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67" t="s">
        <v>168</v>
      </c>
      <c r="AU902" s="267" t="s">
        <v>86</v>
      </c>
      <c r="AV902" s="14" t="s">
        <v>86</v>
      </c>
      <c r="AW902" s="14" t="s">
        <v>32</v>
      </c>
      <c r="AX902" s="14" t="s">
        <v>77</v>
      </c>
      <c r="AY902" s="267" t="s">
        <v>157</v>
      </c>
    </row>
    <row r="903" s="13" customFormat="1">
      <c r="A903" s="13"/>
      <c r="B903" s="247"/>
      <c r="C903" s="248"/>
      <c r="D903" s="242" t="s">
        <v>168</v>
      </c>
      <c r="E903" s="249" t="s">
        <v>1</v>
      </c>
      <c r="F903" s="250" t="s">
        <v>310</v>
      </c>
      <c r="G903" s="248"/>
      <c r="H903" s="249" t="s">
        <v>1</v>
      </c>
      <c r="I903" s="251"/>
      <c r="J903" s="248"/>
      <c r="K903" s="248"/>
      <c r="L903" s="252"/>
      <c r="M903" s="253"/>
      <c r="N903" s="254"/>
      <c r="O903" s="254"/>
      <c r="P903" s="254"/>
      <c r="Q903" s="254"/>
      <c r="R903" s="254"/>
      <c r="S903" s="254"/>
      <c r="T903" s="255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56" t="s">
        <v>168</v>
      </c>
      <c r="AU903" s="256" t="s">
        <v>86</v>
      </c>
      <c r="AV903" s="13" t="s">
        <v>84</v>
      </c>
      <c r="AW903" s="13" t="s">
        <v>32</v>
      </c>
      <c r="AX903" s="13" t="s">
        <v>77</v>
      </c>
      <c r="AY903" s="256" t="s">
        <v>157</v>
      </c>
    </row>
    <row r="904" s="14" customFormat="1">
      <c r="A904" s="14"/>
      <c r="B904" s="257"/>
      <c r="C904" s="258"/>
      <c r="D904" s="242" t="s">
        <v>168</v>
      </c>
      <c r="E904" s="259" t="s">
        <v>1</v>
      </c>
      <c r="F904" s="260" t="s">
        <v>637</v>
      </c>
      <c r="G904" s="258"/>
      <c r="H904" s="261">
        <v>4.9699999999999998</v>
      </c>
      <c r="I904" s="262"/>
      <c r="J904" s="258"/>
      <c r="K904" s="258"/>
      <c r="L904" s="263"/>
      <c r="M904" s="264"/>
      <c r="N904" s="265"/>
      <c r="O904" s="265"/>
      <c r="P904" s="265"/>
      <c r="Q904" s="265"/>
      <c r="R904" s="265"/>
      <c r="S904" s="265"/>
      <c r="T904" s="26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67" t="s">
        <v>168</v>
      </c>
      <c r="AU904" s="267" t="s">
        <v>86</v>
      </c>
      <c r="AV904" s="14" t="s">
        <v>86</v>
      </c>
      <c r="AW904" s="14" t="s">
        <v>32</v>
      </c>
      <c r="AX904" s="14" t="s">
        <v>77</v>
      </c>
      <c r="AY904" s="267" t="s">
        <v>157</v>
      </c>
    </row>
    <row r="905" s="15" customFormat="1">
      <c r="A905" s="15"/>
      <c r="B905" s="268"/>
      <c r="C905" s="269"/>
      <c r="D905" s="242" t="s">
        <v>168</v>
      </c>
      <c r="E905" s="270" t="s">
        <v>1</v>
      </c>
      <c r="F905" s="271" t="s">
        <v>190</v>
      </c>
      <c r="G905" s="269"/>
      <c r="H905" s="272">
        <v>148.52000000000001</v>
      </c>
      <c r="I905" s="273"/>
      <c r="J905" s="269"/>
      <c r="K905" s="269"/>
      <c r="L905" s="274"/>
      <c r="M905" s="275"/>
      <c r="N905" s="276"/>
      <c r="O905" s="276"/>
      <c r="P905" s="276"/>
      <c r="Q905" s="276"/>
      <c r="R905" s="276"/>
      <c r="S905" s="276"/>
      <c r="T905" s="277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78" t="s">
        <v>168</v>
      </c>
      <c r="AU905" s="278" t="s">
        <v>86</v>
      </c>
      <c r="AV905" s="15" t="s">
        <v>164</v>
      </c>
      <c r="AW905" s="15" t="s">
        <v>32</v>
      </c>
      <c r="AX905" s="15" t="s">
        <v>84</v>
      </c>
      <c r="AY905" s="278" t="s">
        <v>157</v>
      </c>
    </row>
    <row r="906" s="2" customFormat="1" ht="24.15" customHeight="1">
      <c r="A906" s="40"/>
      <c r="B906" s="41"/>
      <c r="C906" s="229" t="s">
        <v>749</v>
      </c>
      <c r="D906" s="229" t="s">
        <v>159</v>
      </c>
      <c r="E906" s="230" t="s">
        <v>750</v>
      </c>
      <c r="F906" s="231" t="s">
        <v>751</v>
      </c>
      <c r="G906" s="232" t="s">
        <v>181</v>
      </c>
      <c r="H906" s="233">
        <v>87.420000000000002</v>
      </c>
      <c r="I906" s="234"/>
      <c r="J906" s="235">
        <f>ROUND(I906*H906,2)</f>
        <v>0</v>
      </c>
      <c r="K906" s="231" t="s">
        <v>163</v>
      </c>
      <c r="L906" s="46"/>
      <c r="M906" s="236" t="s">
        <v>1</v>
      </c>
      <c r="N906" s="237" t="s">
        <v>42</v>
      </c>
      <c r="O906" s="93"/>
      <c r="P906" s="238">
        <f>O906*H906</f>
        <v>0</v>
      </c>
      <c r="Q906" s="238">
        <v>0.01259502</v>
      </c>
      <c r="R906" s="238">
        <f>Q906*H906</f>
        <v>1.1010566484</v>
      </c>
      <c r="S906" s="238">
        <v>0</v>
      </c>
      <c r="T906" s="239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40" t="s">
        <v>279</v>
      </c>
      <c r="AT906" s="240" t="s">
        <v>159</v>
      </c>
      <c r="AU906" s="240" t="s">
        <v>86</v>
      </c>
      <c r="AY906" s="19" t="s">
        <v>157</v>
      </c>
      <c r="BE906" s="241">
        <f>IF(N906="základní",J906,0)</f>
        <v>0</v>
      </c>
      <c r="BF906" s="241">
        <f>IF(N906="snížená",J906,0)</f>
        <v>0</v>
      </c>
      <c r="BG906" s="241">
        <f>IF(N906="zákl. přenesená",J906,0)</f>
        <v>0</v>
      </c>
      <c r="BH906" s="241">
        <f>IF(N906="sníž. přenesená",J906,0)</f>
        <v>0</v>
      </c>
      <c r="BI906" s="241">
        <f>IF(N906="nulová",J906,0)</f>
        <v>0</v>
      </c>
      <c r="BJ906" s="19" t="s">
        <v>84</v>
      </c>
      <c r="BK906" s="241">
        <f>ROUND(I906*H906,2)</f>
        <v>0</v>
      </c>
      <c r="BL906" s="19" t="s">
        <v>279</v>
      </c>
      <c r="BM906" s="240" t="s">
        <v>752</v>
      </c>
    </row>
    <row r="907" s="2" customFormat="1">
      <c r="A907" s="40"/>
      <c r="B907" s="41"/>
      <c r="C907" s="42"/>
      <c r="D907" s="242" t="s">
        <v>166</v>
      </c>
      <c r="E907" s="42"/>
      <c r="F907" s="243" t="s">
        <v>753</v>
      </c>
      <c r="G907" s="42"/>
      <c r="H907" s="42"/>
      <c r="I907" s="244"/>
      <c r="J907" s="42"/>
      <c r="K907" s="42"/>
      <c r="L907" s="46"/>
      <c r="M907" s="245"/>
      <c r="N907" s="246"/>
      <c r="O907" s="93"/>
      <c r="P907" s="93"/>
      <c r="Q907" s="93"/>
      <c r="R907" s="93"/>
      <c r="S907" s="93"/>
      <c r="T907" s="94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T907" s="19" t="s">
        <v>166</v>
      </c>
      <c r="AU907" s="19" t="s">
        <v>86</v>
      </c>
    </row>
    <row r="908" s="13" customFormat="1">
      <c r="A908" s="13"/>
      <c r="B908" s="247"/>
      <c r="C908" s="248"/>
      <c r="D908" s="242" t="s">
        <v>168</v>
      </c>
      <c r="E908" s="249" t="s">
        <v>1</v>
      </c>
      <c r="F908" s="250" t="s">
        <v>291</v>
      </c>
      <c r="G908" s="248"/>
      <c r="H908" s="249" t="s">
        <v>1</v>
      </c>
      <c r="I908" s="251"/>
      <c r="J908" s="248"/>
      <c r="K908" s="248"/>
      <c r="L908" s="252"/>
      <c r="M908" s="253"/>
      <c r="N908" s="254"/>
      <c r="O908" s="254"/>
      <c r="P908" s="254"/>
      <c r="Q908" s="254"/>
      <c r="R908" s="254"/>
      <c r="S908" s="254"/>
      <c r="T908" s="255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56" t="s">
        <v>168</v>
      </c>
      <c r="AU908" s="256" t="s">
        <v>86</v>
      </c>
      <c r="AV908" s="13" t="s">
        <v>84</v>
      </c>
      <c r="AW908" s="13" t="s">
        <v>32</v>
      </c>
      <c r="AX908" s="13" t="s">
        <v>77</v>
      </c>
      <c r="AY908" s="256" t="s">
        <v>157</v>
      </c>
    </row>
    <row r="909" s="14" customFormat="1">
      <c r="A909" s="14"/>
      <c r="B909" s="257"/>
      <c r="C909" s="258"/>
      <c r="D909" s="242" t="s">
        <v>168</v>
      </c>
      <c r="E909" s="259" t="s">
        <v>1</v>
      </c>
      <c r="F909" s="260" t="s">
        <v>635</v>
      </c>
      <c r="G909" s="258"/>
      <c r="H909" s="261">
        <v>3.3799999999999999</v>
      </c>
      <c r="I909" s="262"/>
      <c r="J909" s="258"/>
      <c r="K909" s="258"/>
      <c r="L909" s="263"/>
      <c r="M909" s="264"/>
      <c r="N909" s="265"/>
      <c r="O909" s="265"/>
      <c r="P909" s="265"/>
      <c r="Q909" s="265"/>
      <c r="R909" s="265"/>
      <c r="S909" s="265"/>
      <c r="T909" s="266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67" t="s">
        <v>168</v>
      </c>
      <c r="AU909" s="267" t="s">
        <v>86</v>
      </c>
      <c r="AV909" s="14" t="s">
        <v>86</v>
      </c>
      <c r="AW909" s="14" t="s">
        <v>32</v>
      </c>
      <c r="AX909" s="14" t="s">
        <v>77</v>
      </c>
      <c r="AY909" s="267" t="s">
        <v>157</v>
      </c>
    </row>
    <row r="910" s="13" customFormat="1">
      <c r="A910" s="13"/>
      <c r="B910" s="247"/>
      <c r="C910" s="248"/>
      <c r="D910" s="242" t="s">
        <v>168</v>
      </c>
      <c r="E910" s="249" t="s">
        <v>1</v>
      </c>
      <c r="F910" s="250" t="s">
        <v>293</v>
      </c>
      <c r="G910" s="248"/>
      <c r="H910" s="249" t="s">
        <v>1</v>
      </c>
      <c r="I910" s="251"/>
      <c r="J910" s="248"/>
      <c r="K910" s="248"/>
      <c r="L910" s="252"/>
      <c r="M910" s="253"/>
      <c r="N910" s="254"/>
      <c r="O910" s="254"/>
      <c r="P910" s="254"/>
      <c r="Q910" s="254"/>
      <c r="R910" s="254"/>
      <c r="S910" s="254"/>
      <c r="T910" s="255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56" t="s">
        <v>168</v>
      </c>
      <c r="AU910" s="256" t="s">
        <v>86</v>
      </c>
      <c r="AV910" s="13" t="s">
        <v>84</v>
      </c>
      <c r="AW910" s="13" t="s">
        <v>32</v>
      </c>
      <c r="AX910" s="13" t="s">
        <v>77</v>
      </c>
      <c r="AY910" s="256" t="s">
        <v>157</v>
      </c>
    </row>
    <row r="911" s="14" customFormat="1">
      <c r="A911" s="14"/>
      <c r="B911" s="257"/>
      <c r="C911" s="258"/>
      <c r="D911" s="242" t="s">
        <v>168</v>
      </c>
      <c r="E911" s="259" t="s">
        <v>1</v>
      </c>
      <c r="F911" s="260" t="s">
        <v>754</v>
      </c>
      <c r="G911" s="258"/>
      <c r="H911" s="261">
        <v>1.2150000000000001</v>
      </c>
      <c r="I911" s="262"/>
      <c r="J911" s="258"/>
      <c r="K911" s="258"/>
      <c r="L911" s="263"/>
      <c r="M911" s="264"/>
      <c r="N911" s="265"/>
      <c r="O911" s="265"/>
      <c r="P911" s="265"/>
      <c r="Q911" s="265"/>
      <c r="R911" s="265"/>
      <c r="S911" s="265"/>
      <c r="T911" s="266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67" t="s">
        <v>168</v>
      </c>
      <c r="AU911" s="267" t="s">
        <v>86</v>
      </c>
      <c r="AV911" s="14" t="s">
        <v>86</v>
      </c>
      <c r="AW911" s="14" t="s">
        <v>32</v>
      </c>
      <c r="AX911" s="14" t="s">
        <v>77</v>
      </c>
      <c r="AY911" s="267" t="s">
        <v>157</v>
      </c>
    </row>
    <row r="912" s="13" customFormat="1">
      <c r="A912" s="13"/>
      <c r="B912" s="247"/>
      <c r="C912" s="248"/>
      <c r="D912" s="242" t="s">
        <v>168</v>
      </c>
      <c r="E912" s="249" t="s">
        <v>1</v>
      </c>
      <c r="F912" s="250" t="s">
        <v>438</v>
      </c>
      <c r="G912" s="248"/>
      <c r="H912" s="249" t="s">
        <v>1</v>
      </c>
      <c r="I912" s="251"/>
      <c r="J912" s="248"/>
      <c r="K912" s="248"/>
      <c r="L912" s="252"/>
      <c r="M912" s="253"/>
      <c r="N912" s="254"/>
      <c r="O912" s="254"/>
      <c r="P912" s="254"/>
      <c r="Q912" s="254"/>
      <c r="R912" s="254"/>
      <c r="S912" s="254"/>
      <c r="T912" s="255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6" t="s">
        <v>168</v>
      </c>
      <c r="AU912" s="256" t="s">
        <v>86</v>
      </c>
      <c r="AV912" s="13" t="s">
        <v>84</v>
      </c>
      <c r="AW912" s="13" t="s">
        <v>32</v>
      </c>
      <c r="AX912" s="13" t="s">
        <v>77</v>
      </c>
      <c r="AY912" s="256" t="s">
        <v>157</v>
      </c>
    </row>
    <row r="913" s="14" customFormat="1">
      <c r="A913" s="14"/>
      <c r="B913" s="257"/>
      <c r="C913" s="258"/>
      <c r="D913" s="242" t="s">
        <v>168</v>
      </c>
      <c r="E913" s="259" t="s">
        <v>1</v>
      </c>
      <c r="F913" s="260" t="s">
        <v>639</v>
      </c>
      <c r="G913" s="258"/>
      <c r="H913" s="261">
        <v>8.3599999999999994</v>
      </c>
      <c r="I913" s="262"/>
      <c r="J913" s="258"/>
      <c r="K913" s="258"/>
      <c r="L913" s="263"/>
      <c r="M913" s="264"/>
      <c r="N913" s="265"/>
      <c r="O913" s="265"/>
      <c r="P913" s="265"/>
      <c r="Q913" s="265"/>
      <c r="R913" s="265"/>
      <c r="S913" s="265"/>
      <c r="T913" s="266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7" t="s">
        <v>168</v>
      </c>
      <c r="AU913" s="267" t="s">
        <v>86</v>
      </c>
      <c r="AV913" s="14" t="s">
        <v>86</v>
      </c>
      <c r="AW913" s="14" t="s">
        <v>32</v>
      </c>
      <c r="AX913" s="14" t="s">
        <v>77</v>
      </c>
      <c r="AY913" s="267" t="s">
        <v>157</v>
      </c>
    </row>
    <row r="914" s="13" customFormat="1">
      <c r="A914" s="13"/>
      <c r="B914" s="247"/>
      <c r="C914" s="248"/>
      <c r="D914" s="242" t="s">
        <v>168</v>
      </c>
      <c r="E914" s="249" t="s">
        <v>1</v>
      </c>
      <c r="F914" s="250" t="s">
        <v>440</v>
      </c>
      <c r="G914" s="248"/>
      <c r="H914" s="249" t="s">
        <v>1</v>
      </c>
      <c r="I914" s="251"/>
      <c r="J914" s="248"/>
      <c r="K914" s="248"/>
      <c r="L914" s="252"/>
      <c r="M914" s="253"/>
      <c r="N914" s="254"/>
      <c r="O914" s="254"/>
      <c r="P914" s="254"/>
      <c r="Q914" s="254"/>
      <c r="R914" s="254"/>
      <c r="S914" s="254"/>
      <c r="T914" s="255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6" t="s">
        <v>168</v>
      </c>
      <c r="AU914" s="256" t="s">
        <v>86</v>
      </c>
      <c r="AV914" s="13" t="s">
        <v>84</v>
      </c>
      <c r="AW914" s="13" t="s">
        <v>32</v>
      </c>
      <c r="AX914" s="13" t="s">
        <v>77</v>
      </c>
      <c r="AY914" s="256" t="s">
        <v>157</v>
      </c>
    </row>
    <row r="915" s="14" customFormat="1">
      <c r="A915" s="14"/>
      <c r="B915" s="257"/>
      <c r="C915" s="258"/>
      <c r="D915" s="242" t="s">
        <v>168</v>
      </c>
      <c r="E915" s="259" t="s">
        <v>1</v>
      </c>
      <c r="F915" s="260" t="s">
        <v>640</v>
      </c>
      <c r="G915" s="258"/>
      <c r="H915" s="261">
        <v>8.9000000000000004</v>
      </c>
      <c r="I915" s="262"/>
      <c r="J915" s="258"/>
      <c r="K915" s="258"/>
      <c r="L915" s="263"/>
      <c r="M915" s="264"/>
      <c r="N915" s="265"/>
      <c r="O915" s="265"/>
      <c r="P915" s="265"/>
      <c r="Q915" s="265"/>
      <c r="R915" s="265"/>
      <c r="S915" s="265"/>
      <c r="T915" s="266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7" t="s">
        <v>168</v>
      </c>
      <c r="AU915" s="267" t="s">
        <v>86</v>
      </c>
      <c r="AV915" s="14" t="s">
        <v>86</v>
      </c>
      <c r="AW915" s="14" t="s">
        <v>32</v>
      </c>
      <c r="AX915" s="14" t="s">
        <v>77</v>
      </c>
      <c r="AY915" s="267" t="s">
        <v>157</v>
      </c>
    </row>
    <row r="916" s="13" customFormat="1">
      <c r="A916" s="13"/>
      <c r="B916" s="247"/>
      <c r="C916" s="248"/>
      <c r="D916" s="242" t="s">
        <v>168</v>
      </c>
      <c r="E916" s="249" t="s">
        <v>1</v>
      </c>
      <c r="F916" s="250" t="s">
        <v>460</v>
      </c>
      <c r="G916" s="248"/>
      <c r="H916" s="249" t="s">
        <v>1</v>
      </c>
      <c r="I916" s="251"/>
      <c r="J916" s="248"/>
      <c r="K916" s="248"/>
      <c r="L916" s="252"/>
      <c r="M916" s="253"/>
      <c r="N916" s="254"/>
      <c r="O916" s="254"/>
      <c r="P916" s="254"/>
      <c r="Q916" s="254"/>
      <c r="R916" s="254"/>
      <c r="S916" s="254"/>
      <c r="T916" s="255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56" t="s">
        <v>168</v>
      </c>
      <c r="AU916" s="256" t="s">
        <v>86</v>
      </c>
      <c r="AV916" s="13" t="s">
        <v>84</v>
      </c>
      <c r="AW916" s="13" t="s">
        <v>32</v>
      </c>
      <c r="AX916" s="13" t="s">
        <v>77</v>
      </c>
      <c r="AY916" s="256" t="s">
        <v>157</v>
      </c>
    </row>
    <row r="917" s="14" customFormat="1">
      <c r="A917" s="14"/>
      <c r="B917" s="257"/>
      <c r="C917" s="258"/>
      <c r="D917" s="242" t="s">
        <v>168</v>
      </c>
      <c r="E917" s="259" t="s">
        <v>1</v>
      </c>
      <c r="F917" s="260" t="s">
        <v>640</v>
      </c>
      <c r="G917" s="258"/>
      <c r="H917" s="261">
        <v>8.9000000000000004</v>
      </c>
      <c r="I917" s="262"/>
      <c r="J917" s="258"/>
      <c r="K917" s="258"/>
      <c r="L917" s="263"/>
      <c r="M917" s="264"/>
      <c r="N917" s="265"/>
      <c r="O917" s="265"/>
      <c r="P917" s="265"/>
      <c r="Q917" s="265"/>
      <c r="R917" s="265"/>
      <c r="S917" s="265"/>
      <c r="T917" s="266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67" t="s">
        <v>168</v>
      </c>
      <c r="AU917" s="267" t="s">
        <v>86</v>
      </c>
      <c r="AV917" s="14" t="s">
        <v>86</v>
      </c>
      <c r="AW917" s="14" t="s">
        <v>32</v>
      </c>
      <c r="AX917" s="14" t="s">
        <v>77</v>
      </c>
      <c r="AY917" s="267" t="s">
        <v>157</v>
      </c>
    </row>
    <row r="918" s="13" customFormat="1">
      <c r="A918" s="13"/>
      <c r="B918" s="247"/>
      <c r="C918" s="248"/>
      <c r="D918" s="242" t="s">
        <v>168</v>
      </c>
      <c r="E918" s="249" t="s">
        <v>1</v>
      </c>
      <c r="F918" s="250" t="s">
        <v>461</v>
      </c>
      <c r="G918" s="248"/>
      <c r="H918" s="249" t="s">
        <v>1</v>
      </c>
      <c r="I918" s="251"/>
      <c r="J918" s="248"/>
      <c r="K918" s="248"/>
      <c r="L918" s="252"/>
      <c r="M918" s="253"/>
      <c r="N918" s="254"/>
      <c r="O918" s="254"/>
      <c r="P918" s="254"/>
      <c r="Q918" s="254"/>
      <c r="R918" s="254"/>
      <c r="S918" s="254"/>
      <c r="T918" s="255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56" t="s">
        <v>168</v>
      </c>
      <c r="AU918" s="256" t="s">
        <v>86</v>
      </c>
      <c r="AV918" s="13" t="s">
        <v>84</v>
      </c>
      <c r="AW918" s="13" t="s">
        <v>32</v>
      </c>
      <c r="AX918" s="13" t="s">
        <v>77</v>
      </c>
      <c r="AY918" s="256" t="s">
        <v>157</v>
      </c>
    </row>
    <row r="919" s="14" customFormat="1">
      <c r="A919" s="14"/>
      <c r="B919" s="257"/>
      <c r="C919" s="258"/>
      <c r="D919" s="242" t="s">
        <v>168</v>
      </c>
      <c r="E919" s="259" t="s">
        <v>1</v>
      </c>
      <c r="F919" s="260" t="s">
        <v>639</v>
      </c>
      <c r="G919" s="258"/>
      <c r="H919" s="261">
        <v>8.3599999999999994</v>
      </c>
      <c r="I919" s="262"/>
      <c r="J919" s="258"/>
      <c r="K919" s="258"/>
      <c r="L919" s="263"/>
      <c r="M919" s="264"/>
      <c r="N919" s="265"/>
      <c r="O919" s="265"/>
      <c r="P919" s="265"/>
      <c r="Q919" s="265"/>
      <c r="R919" s="265"/>
      <c r="S919" s="265"/>
      <c r="T919" s="266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67" t="s">
        <v>168</v>
      </c>
      <c r="AU919" s="267" t="s">
        <v>86</v>
      </c>
      <c r="AV919" s="14" t="s">
        <v>86</v>
      </c>
      <c r="AW919" s="14" t="s">
        <v>32</v>
      </c>
      <c r="AX919" s="14" t="s">
        <v>77</v>
      </c>
      <c r="AY919" s="267" t="s">
        <v>157</v>
      </c>
    </row>
    <row r="920" s="13" customFormat="1">
      <c r="A920" s="13"/>
      <c r="B920" s="247"/>
      <c r="C920" s="248"/>
      <c r="D920" s="242" t="s">
        <v>168</v>
      </c>
      <c r="E920" s="249" t="s">
        <v>1</v>
      </c>
      <c r="F920" s="250" t="s">
        <v>297</v>
      </c>
      <c r="G920" s="248"/>
      <c r="H920" s="249" t="s">
        <v>1</v>
      </c>
      <c r="I920" s="251"/>
      <c r="J920" s="248"/>
      <c r="K920" s="248"/>
      <c r="L920" s="252"/>
      <c r="M920" s="253"/>
      <c r="N920" s="254"/>
      <c r="O920" s="254"/>
      <c r="P920" s="254"/>
      <c r="Q920" s="254"/>
      <c r="R920" s="254"/>
      <c r="S920" s="254"/>
      <c r="T920" s="255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6" t="s">
        <v>168</v>
      </c>
      <c r="AU920" s="256" t="s">
        <v>86</v>
      </c>
      <c r="AV920" s="13" t="s">
        <v>84</v>
      </c>
      <c r="AW920" s="13" t="s">
        <v>32</v>
      </c>
      <c r="AX920" s="13" t="s">
        <v>77</v>
      </c>
      <c r="AY920" s="256" t="s">
        <v>157</v>
      </c>
    </row>
    <row r="921" s="14" customFormat="1">
      <c r="A921" s="14"/>
      <c r="B921" s="257"/>
      <c r="C921" s="258"/>
      <c r="D921" s="242" t="s">
        <v>168</v>
      </c>
      <c r="E921" s="259" t="s">
        <v>1</v>
      </c>
      <c r="F921" s="260" t="s">
        <v>635</v>
      </c>
      <c r="G921" s="258"/>
      <c r="H921" s="261">
        <v>3.3799999999999999</v>
      </c>
      <c r="I921" s="262"/>
      <c r="J921" s="258"/>
      <c r="K921" s="258"/>
      <c r="L921" s="263"/>
      <c r="M921" s="264"/>
      <c r="N921" s="265"/>
      <c r="O921" s="265"/>
      <c r="P921" s="265"/>
      <c r="Q921" s="265"/>
      <c r="R921" s="265"/>
      <c r="S921" s="265"/>
      <c r="T921" s="266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7" t="s">
        <v>168</v>
      </c>
      <c r="AU921" s="267" t="s">
        <v>86</v>
      </c>
      <c r="AV921" s="14" t="s">
        <v>86</v>
      </c>
      <c r="AW921" s="14" t="s">
        <v>32</v>
      </c>
      <c r="AX921" s="14" t="s">
        <v>77</v>
      </c>
      <c r="AY921" s="267" t="s">
        <v>157</v>
      </c>
    </row>
    <row r="922" s="13" customFormat="1">
      <c r="A922" s="13"/>
      <c r="B922" s="247"/>
      <c r="C922" s="248"/>
      <c r="D922" s="242" t="s">
        <v>168</v>
      </c>
      <c r="E922" s="249" t="s">
        <v>1</v>
      </c>
      <c r="F922" s="250" t="s">
        <v>299</v>
      </c>
      <c r="G922" s="248"/>
      <c r="H922" s="249" t="s">
        <v>1</v>
      </c>
      <c r="I922" s="251"/>
      <c r="J922" s="248"/>
      <c r="K922" s="248"/>
      <c r="L922" s="252"/>
      <c r="M922" s="253"/>
      <c r="N922" s="254"/>
      <c r="O922" s="254"/>
      <c r="P922" s="254"/>
      <c r="Q922" s="254"/>
      <c r="R922" s="254"/>
      <c r="S922" s="254"/>
      <c r="T922" s="255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56" t="s">
        <v>168</v>
      </c>
      <c r="AU922" s="256" t="s">
        <v>86</v>
      </c>
      <c r="AV922" s="13" t="s">
        <v>84</v>
      </c>
      <c r="AW922" s="13" t="s">
        <v>32</v>
      </c>
      <c r="AX922" s="13" t="s">
        <v>77</v>
      </c>
      <c r="AY922" s="256" t="s">
        <v>157</v>
      </c>
    </row>
    <row r="923" s="14" customFormat="1">
      <c r="A923" s="14"/>
      <c r="B923" s="257"/>
      <c r="C923" s="258"/>
      <c r="D923" s="242" t="s">
        <v>168</v>
      </c>
      <c r="E923" s="259" t="s">
        <v>1</v>
      </c>
      <c r="F923" s="260" t="s">
        <v>754</v>
      </c>
      <c r="G923" s="258"/>
      <c r="H923" s="261">
        <v>1.2150000000000001</v>
      </c>
      <c r="I923" s="262"/>
      <c r="J923" s="258"/>
      <c r="K923" s="258"/>
      <c r="L923" s="263"/>
      <c r="M923" s="264"/>
      <c r="N923" s="265"/>
      <c r="O923" s="265"/>
      <c r="P923" s="265"/>
      <c r="Q923" s="265"/>
      <c r="R923" s="265"/>
      <c r="S923" s="265"/>
      <c r="T923" s="266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67" t="s">
        <v>168</v>
      </c>
      <c r="AU923" s="267" t="s">
        <v>86</v>
      </c>
      <c r="AV923" s="14" t="s">
        <v>86</v>
      </c>
      <c r="AW923" s="14" t="s">
        <v>32</v>
      </c>
      <c r="AX923" s="14" t="s">
        <v>77</v>
      </c>
      <c r="AY923" s="267" t="s">
        <v>157</v>
      </c>
    </row>
    <row r="924" s="13" customFormat="1">
      <c r="A924" s="13"/>
      <c r="B924" s="247"/>
      <c r="C924" s="248"/>
      <c r="D924" s="242" t="s">
        <v>168</v>
      </c>
      <c r="E924" s="249" t="s">
        <v>1</v>
      </c>
      <c r="F924" s="250" t="s">
        <v>302</v>
      </c>
      <c r="G924" s="248"/>
      <c r="H924" s="249" t="s">
        <v>1</v>
      </c>
      <c r="I924" s="251"/>
      <c r="J924" s="248"/>
      <c r="K924" s="248"/>
      <c r="L924" s="252"/>
      <c r="M924" s="253"/>
      <c r="N924" s="254"/>
      <c r="O924" s="254"/>
      <c r="P924" s="254"/>
      <c r="Q924" s="254"/>
      <c r="R924" s="254"/>
      <c r="S924" s="254"/>
      <c r="T924" s="255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56" t="s">
        <v>168</v>
      </c>
      <c r="AU924" s="256" t="s">
        <v>86</v>
      </c>
      <c r="AV924" s="13" t="s">
        <v>84</v>
      </c>
      <c r="AW924" s="13" t="s">
        <v>32</v>
      </c>
      <c r="AX924" s="13" t="s">
        <v>77</v>
      </c>
      <c r="AY924" s="256" t="s">
        <v>157</v>
      </c>
    </row>
    <row r="925" s="14" customFormat="1">
      <c r="A925" s="14"/>
      <c r="B925" s="257"/>
      <c r="C925" s="258"/>
      <c r="D925" s="242" t="s">
        <v>168</v>
      </c>
      <c r="E925" s="259" t="s">
        <v>1</v>
      </c>
      <c r="F925" s="260" t="s">
        <v>635</v>
      </c>
      <c r="G925" s="258"/>
      <c r="H925" s="261">
        <v>3.3799999999999999</v>
      </c>
      <c r="I925" s="262"/>
      <c r="J925" s="258"/>
      <c r="K925" s="258"/>
      <c r="L925" s="263"/>
      <c r="M925" s="264"/>
      <c r="N925" s="265"/>
      <c r="O925" s="265"/>
      <c r="P925" s="265"/>
      <c r="Q925" s="265"/>
      <c r="R925" s="265"/>
      <c r="S925" s="265"/>
      <c r="T925" s="266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67" t="s">
        <v>168</v>
      </c>
      <c r="AU925" s="267" t="s">
        <v>86</v>
      </c>
      <c r="AV925" s="14" t="s">
        <v>86</v>
      </c>
      <c r="AW925" s="14" t="s">
        <v>32</v>
      </c>
      <c r="AX925" s="14" t="s">
        <v>77</v>
      </c>
      <c r="AY925" s="267" t="s">
        <v>157</v>
      </c>
    </row>
    <row r="926" s="13" customFormat="1">
      <c r="A926" s="13"/>
      <c r="B926" s="247"/>
      <c r="C926" s="248"/>
      <c r="D926" s="242" t="s">
        <v>168</v>
      </c>
      <c r="E926" s="249" t="s">
        <v>1</v>
      </c>
      <c r="F926" s="250" t="s">
        <v>304</v>
      </c>
      <c r="G926" s="248"/>
      <c r="H926" s="249" t="s">
        <v>1</v>
      </c>
      <c r="I926" s="251"/>
      <c r="J926" s="248"/>
      <c r="K926" s="248"/>
      <c r="L926" s="252"/>
      <c r="M926" s="253"/>
      <c r="N926" s="254"/>
      <c r="O926" s="254"/>
      <c r="P926" s="254"/>
      <c r="Q926" s="254"/>
      <c r="R926" s="254"/>
      <c r="S926" s="254"/>
      <c r="T926" s="255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56" t="s">
        <v>168</v>
      </c>
      <c r="AU926" s="256" t="s">
        <v>86</v>
      </c>
      <c r="AV926" s="13" t="s">
        <v>84</v>
      </c>
      <c r="AW926" s="13" t="s">
        <v>32</v>
      </c>
      <c r="AX926" s="13" t="s">
        <v>77</v>
      </c>
      <c r="AY926" s="256" t="s">
        <v>157</v>
      </c>
    </row>
    <row r="927" s="14" customFormat="1">
      <c r="A927" s="14"/>
      <c r="B927" s="257"/>
      <c r="C927" s="258"/>
      <c r="D927" s="242" t="s">
        <v>168</v>
      </c>
      <c r="E927" s="259" t="s">
        <v>1</v>
      </c>
      <c r="F927" s="260" t="s">
        <v>754</v>
      </c>
      <c r="G927" s="258"/>
      <c r="H927" s="261">
        <v>1.2150000000000001</v>
      </c>
      <c r="I927" s="262"/>
      <c r="J927" s="258"/>
      <c r="K927" s="258"/>
      <c r="L927" s="263"/>
      <c r="M927" s="264"/>
      <c r="N927" s="265"/>
      <c r="O927" s="265"/>
      <c r="P927" s="265"/>
      <c r="Q927" s="265"/>
      <c r="R927" s="265"/>
      <c r="S927" s="265"/>
      <c r="T927" s="266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7" t="s">
        <v>168</v>
      </c>
      <c r="AU927" s="267" t="s">
        <v>86</v>
      </c>
      <c r="AV927" s="14" t="s">
        <v>86</v>
      </c>
      <c r="AW927" s="14" t="s">
        <v>32</v>
      </c>
      <c r="AX927" s="14" t="s">
        <v>77</v>
      </c>
      <c r="AY927" s="267" t="s">
        <v>157</v>
      </c>
    </row>
    <row r="928" s="13" customFormat="1">
      <c r="A928" s="13"/>
      <c r="B928" s="247"/>
      <c r="C928" s="248"/>
      <c r="D928" s="242" t="s">
        <v>168</v>
      </c>
      <c r="E928" s="249" t="s">
        <v>1</v>
      </c>
      <c r="F928" s="250" t="s">
        <v>469</v>
      </c>
      <c r="G928" s="248"/>
      <c r="H928" s="249" t="s">
        <v>1</v>
      </c>
      <c r="I928" s="251"/>
      <c r="J928" s="248"/>
      <c r="K928" s="248"/>
      <c r="L928" s="252"/>
      <c r="M928" s="253"/>
      <c r="N928" s="254"/>
      <c r="O928" s="254"/>
      <c r="P928" s="254"/>
      <c r="Q928" s="254"/>
      <c r="R928" s="254"/>
      <c r="S928" s="254"/>
      <c r="T928" s="255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56" t="s">
        <v>168</v>
      </c>
      <c r="AU928" s="256" t="s">
        <v>86</v>
      </c>
      <c r="AV928" s="13" t="s">
        <v>84</v>
      </c>
      <c r="AW928" s="13" t="s">
        <v>32</v>
      </c>
      <c r="AX928" s="13" t="s">
        <v>77</v>
      </c>
      <c r="AY928" s="256" t="s">
        <v>157</v>
      </c>
    </row>
    <row r="929" s="14" customFormat="1">
      <c r="A929" s="14"/>
      <c r="B929" s="257"/>
      <c r="C929" s="258"/>
      <c r="D929" s="242" t="s">
        <v>168</v>
      </c>
      <c r="E929" s="259" t="s">
        <v>1</v>
      </c>
      <c r="F929" s="260" t="s">
        <v>639</v>
      </c>
      <c r="G929" s="258"/>
      <c r="H929" s="261">
        <v>8.3599999999999994</v>
      </c>
      <c r="I929" s="262"/>
      <c r="J929" s="258"/>
      <c r="K929" s="258"/>
      <c r="L929" s="263"/>
      <c r="M929" s="264"/>
      <c r="N929" s="265"/>
      <c r="O929" s="265"/>
      <c r="P929" s="265"/>
      <c r="Q929" s="265"/>
      <c r="R929" s="265"/>
      <c r="S929" s="265"/>
      <c r="T929" s="266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67" t="s">
        <v>168</v>
      </c>
      <c r="AU929" s="267" t="s">
        <v>86</v>
      </c>
      <c r="AV929" s="14" t="s">
        <v>86</v>
      </c>
      <c r="AW929" s="14" t="s">
        <v>32</v>
      </c>
      <c r="AX929" s="14" t="s">
        <v>77</v>
      </c>
      <c r="AY929" s="267" t="s">
        <v>157</v>
      </c>
    </row>
    <row r="930" s="13" customFormat="1">
      <c r="A930" s="13"/>
      <c r="B930" s="247"/>
      <c r="C930" s="248"/>
      <c r="D930" s="242" t="s">
        <v>168</v>
      </c>
      <c r="E930" s="249" t="s">
        <v>1</v>
      </c>
      <c r="F930" s="250" t="s">
        <v>470</v>
      </c>
      <c r="G930" s="248"/>
      <c r="H930" s="249" t="s">
        <v>1</v>
      </c>
      <c r="I930" s="251"/>
      <c r="J930" s="248"/>
      <c r="K930" s="248"/>
      <c r="L930" s="252"/>
      <c r="M930" s="253"/>
      <c r="N930" s="254"/>
      <c r="O930" s="254"/>
      <c r="P930" s="254"/>
      <c r="Q930" s="254"/>
      <c r="R930" s="254"/>
      <c r="S930" s="254"/>
      <c r="T930" s="255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56" t="s">
        <v>168</v>
      </c>
      <c r="AU930" s="256" t="s">
        <v>86</v>
      </c>
      <c r="AV930" s="13" t="s">
        <v>84</v>
      </c>
      <c r="AW930" s="13" t="s">
        <v>32</v>
      </c>
      <c r="AX930" s="13" t="s">
        <v>77</v>
      </c>
      <c r="AY930" s="256" t="s">
        <v>157</v>
      </c>
    </row>
    <row r="931" s="14" customFormat="1">
      <c r="A931" s="14"/>
      <c r="B931" s="257"/>
      <c r="C931" s="258"/>
      <c r="D931" s="242" t="s">
        <v>168</v>
      </c>
      <c r="E931" s="259" t="s">
        <v>1</v>
      </c>
      <c r="F931" s="260" t="s">
        <v>640</v>
      </c>
      <c r="G931" s="258"/>
      <c r="H931" s="261">
        <v>8.9000000000000004</v>
      </c>
      <c r="I931" s="262"/>
      <c r="J931" s="258"/>
      <c r="K931" s="258"/>
      <c r="L931" s="263"/>
      <c r="M931" s="264"/>
      <c r="N931" s="265"/>
      <c r="O931" s="265"/>
      <c r="P931" s="265"/>
      <c r="Q931" s="265"/>
      <c r="R931" s="265"/>
      <c r="S931" s="265"/>
      <c r="T931" s="266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67" t="s">
        <v>168</v>
      </c>
      <c r="AU931" s="267" t="s">
        <v>86</v>
      </c>
      <c r="AV931" s="14" t="s">
        <v>86</v>
      </c>
      <c r="AW931" s="14" t="s">
        <v>32</v>
      </c>
      <c r="AX931" s="14" t="s">
        <v>77</v>
      </c>
      <c r="AY931" s="267" t="s">
        <v>157</v>
      </c>
    </row>
    <row r="932" s="13" customFormat="1">
      <c r="A932" s="13"/>
      <c r="B932" s="247"/>
      <c r="C932" s="248"/>
      <c r="D932" s="242" t="s">
        <v>168</v>
      </c>
      <c r="E932" s="249" t="s">
        <v>1</v>
      </c>
      <c r="F932" s="250" t="s">
        <v>480</v>
      </c>
      <c r="G932" s="248"/>
      <c r="H932" s="249" t="s">
        <v>1</v>
      </c>
      <c r="I932" s="251"/>
      <c r="J932" s="248"/>
      <c r="K932" s="248"/>
      <c r="L932" s="252"/>
      <c r="M932" s="253"/>
      <c r="N932" s="254"/>
      <c r="O932" s="254"/>
      <c r="P932" s="254"/>
      <c r="Q932" s="254"/>
      <c r="R932" s="254"/>
      <c r="S932" s="254"/>
      <c r="T932" s="255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56" t="s">
        <v>168</v>
      </c>
      <c r="AU932" s="256" t="s">
        <v>86</v>
      </c>
      <c r="AV932" s="13" t="s">
        <v>84</v>
      </c>
      <c r="AW932" s="13" t="s">
        <v>32</v>
      </c>
      <c r="AX932" s="13" t="s">
        <v>77</v>
      </c>
      <c r="AY932" s="256" t="s">
        <v>157</v>
      </c>
    </row>
    <row r="933" s="14" customFormat="1">
      <c r="A933" s="14"/>
      <c r="B933" s="257"/>
      <c r="C933" s="258"/>
      <c r="D933" s="242" t="s">
        <v>168</v>
      </c>
      <c r="E933" s="259" t="s">
        <v>1</v>
      </c>
      <c r="F933" s="260" t="s">
        <v>640</v>
      </c>
      <c r="G933" s="258"/>
      <c r="H933" s="261">
        <v>8.9000000000000004</v>
      </c>
      <c r="I933" s="262"/>
      <c r="J933" s="258"/>
      <c r="K933" s="258"/>
      <c r="L933" s="263"/>
      <c r="M933" s="264"/>
      <c r="N933" s="265"/>
      <c r="O933" s="265"/>
      <c r="P933" s="265"/>
      <c r="Q933" s="265"/>
      <c r="R933" s="265"/>
      <c r="S933" s="265"/>
      <c r="T933" s="266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67" t="s">
        <v>168</v>
      </c>
      <c r="AU933" s="267" t="s">
        <v>86</v>
      </c>
      <c r="AV933" s="14" t="s">
        <v>86</v>
      </c>
      <c r="AW933" s="14" t="s">
        <v>32</v>
      </c>
      <c r="AX933" s="14" t="s">
        <v>77</v>
      </c>
      <c r="AY933" s="267" t="s">
        <v>157</v>
      </c>
    </row>
    <row r="934" s="13" customFormat="1">
      <c r="A934" s="13"/>
      <c r="B934" s="247"/>
      <c r="C934" s="248"/>
      <c r="D934" s="242" t="s">
        <v>168</v>
      </c>
      <c r="E934" s="249" t="s">
        <v>1</v>
      </c>
      <c r="F934" s="250" t="s">
        <v>481</v>
      </c>
      <c r="G934" s="248"/>
      <c r="H934" s="249" t="s">
        <v>1</v>
      </c>
      <c r="I934" s="251"/>
      <c r="J934" s="248"/>
      <c r="K934" s="248"/>
      <c r="L934" s="252"/>
      <c r="M934" s="253"/>
      <c r="N934" s="254"/>
      <c r="O934" s="254"/>
      <c r="P934" s="254"/>
      <c r="Q934" s="254"/>
      <c r="R934" s="254"/>
      <c r="S934" s="254"/>
      <c r="T934" s="255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56" t="s">
        <v>168</v>
      </c>
      <c r="AU934" s="256" t="s">
        <v>86</v>
      </c>
      <c r="AV934" s="13" t="s">
        <v>84</v>
      </c>
      <c r="AW934" s="13" t="s">
        <v>32</v>
      </c>
      <c r="AX934" s="13" t="s">
        <v>77</v>
      </c>
      <c r="AY934" s="256" t="s">
        <v>157</v>
      </c>
    </row>
    <row r="935" s="14" customFormat="1">
      <c r="A935" s="14"/>
      <c r="B935" s="257"/>
      <c r="C935" s="258"/>
      <c r="D935" s="242" t="s">
        <v>168</v>
      </c>
      <c r="E935" s="259" t="s">
        <v>1</v>
      </c>
      <c r="F935" s="260" t="s">
        <v>639</v>
      </c>
      <c r="G935" s="258"/>
      <c r="H935" s="261">
        <v>8.3599999999999994</v>
      </c>
      <c r="I935" s="262"/>
      <c r="J935" s="258"/>
      <c r="K935" s="258"/>
      <c r="L935" s="263"/>
      <c r="M935" s="264"/>
      <c r="N935" s="265"/>
      <c r="O935" s="265"/>
      <c r="P935" s="265"/>
      <c r="Q935" s="265"/>
      <c r="R935" s="265"/>
      <c r="S935" s="265"/>
      <c r="T935" s="266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67" t="s">
        <v>168</v>
      </c>
      <c r="AU935" s="267" t="s">
        <v>86</v>
      </c>
      <c r="AV935" s="14" t="s">
        <v>86</v>
      </c>
      <c r="AW935" s="14" t="s">
        <v>32</v>
      </c>
      <c r="AX935" s="14" t="s">
        <v>77</v>
      </c>
      <c r="AY935" s="267" t="s">
        <v>157</v>
      </c>
    </row>
    <row r="936" s="13" customFormat="1">
      <c r="A936" s="13"/>
      <c r="B936" s="247"/>
      <c r="C936" s="248"/>
      <c r="D936" s="242" t="s">
        <v>168</v>
      </c>
      <c r="E936" s="249" t="s">
        <v>1</v>
      </c>
      <c r="F936" s="250" t="s">
        <v>308</v>
      </c>
      <c r="G936" s="248"/>
      <c r="H936" s="249" t="s">
        <v>1</v>
      </c>
      <c r="I936" s="251"/>
      <c r="J936" s="248"/>
      <c r="K936" s="248"/>
      <c r="L936" s="252"/>
      <c r="M936" s="253"/>
      <c r="N936" s="254"/>
      <c r="O936" s="254"/>
      <c r="P936" s="254"/>
      <c r="Q936" s="254"/>
      <c r="R936" s="254"/>
      <c r="S936" s="254"/>
      <c r="T936" s="255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56" t="s">
        <v>168</v>
      </c>
      <c r="AU936" s="256" t="s">
        <v>86</v>
      </c>
      <c r="AV936" s="13" t="s">
        <v>84</v>
      </c>
      <c r="AW936" s="13" t="s">
        <v>32</v>
      </c>
      <c r="AX936" s="13" t="s">
        <v>77</v>
      </c>
      <c r="AY936" s="256" t="s">
        <v>157</v>
      </c>
    </row>
    <row r="937" s="14" customFormat="1">
      <c r="A937" s="14"/>
      <c r="B937" s="257"/>
      <c r="C937" s="258"/>
      <c r="D937" s="242" t="s">
        <v>168</v>
      </c>
      <c r="E937" s="259" t="s">
        <v>1</v>
      </c>
      <c r="F937" s="260" t="s">
        <v>635</v>
      </c>
      <c r="G937" s="258"/>
      <c r="H937" s="261">
        <v>3.3799999999999999</v>
      </c>
      <c r="I937" s="262"/>
      <c r="J937" s="258"/>
      <c r="K937" s="258"/>
      <c r="L937" s="263"/>
      <c r="M937" s="264"/>
      <c r="N937" s="265"/>
      <c r="O937" s="265"/>
      <c r="P937" s="265"/>
      <c r="Q937" s="265"/>
      <c r="R937" s="265"/>
      <c r="S937" s="265"/>
      <c r="T937" s="266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67" t="s">
        <v>168</v>
      </c>
      <c r="AU937" s="267" t="s">
        <v>86</v>
      </c>
      <c r="AV937" s="14" t="s">
        <v>86</v>
      </c>
      <c r="AW937" s="14" t="s">
        <v>32</v>
      </c>
      <c r="AX937" s="14" t="s">
        <v>77</v>
      </c>
      <c r="AY937" s="267" t="s">
        <v>157</v>
      </c>
    </row>
    <row r="938" s="13" customFormat="1">
      <c r="A938" s="13"/>
      <c r="B938" s="247"/>
      <c r="C938" s="248"/>
      <c r="D938" s="242" t="s">
        <v>168</v>
      </c>
      <c r="E938" s="249" t="s">
        <v>1</v>
      </c>
      <c r="F938" s="250" t="s">
        <v>309</v>
      </c>
      <c r="G938" s="248"/>
      <c r="H938" s="249" t="s">
        <v>1</v>
      </c>
      <c r="I938" s="251"/>
      <c r="J938" s="248"/>
      <c r="K938" s="248"/>
      <c r="L938" s="252"/>
      <c r="M938" s="253"/>
      <c r="N938" s="254"/>
      <c r="O938" s="254"/>
      <c r="P938" s="254"/>
      <c r="Q938" s="254"/>
      <c r="R938" s="254"/>
      <c r="S938" s="254"/>
      <c r="T938" s="255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56" t="s">
        <v>168</v>
      </c>
      <c r="AU938" s="256" t="s">
        <v>86</v>
      </c>
      <c r="AV938" s="13" t="s">
        <v>84</v>
      </c>
      <c r="AW938" s="13" t="s">
        <v>32</v>
      </c>
      <c r="AX938" s="13" t="s">
        <v>77</v>
      </c>
      <c r="AY938" s="256" t="s">
        <v>157</v>
      </c>
    </row>
    <row r="939" s="14" customFormat="1">
      <c r="A939" s="14"/>
      <c r="B939" s="257"/>
      <c r="C939" s="258"/>
      <c r="D939" s="242" t="s">
        <v>168</v>
      </c>
      <c r="E939" s="259" t="s">
        <v>1</v>
      </c>
      <c r="F939" s="260" t="s">
        <v>754</v>
      </c>
      <c r="G939" s="258"/>
      <c r="H939" s="261">
        <v>1.2150000000000001</v>
      </c>
      <c r="I939" s="262"/>
      <c r="J939" s="258"/>
      <c r="K939" s="258"/>
      <c r="L939" s="263"/>
      <c r="M939" s="264"/>
      <c r="N939" s="265"/>
      <c r="O939" s="265"/>
      <c r="P939" s="265"/>
      <c r="Q939" s="265"/>
      <c r="R939" s="265"/>
      <c r="S939" s="265"/>
      <c r="T939" s="266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67" t="s">
        <v>168</v>
      </c>
      <c r="AU939" s="267" t="s">
        <v>86</v>
      </c>
      <c r="AV939" s="14" t="s">
        <v>86</v>
      </c>
      <c r="AW939" s="14" t="s">
        <v>32</v>
      </c>
      <c r="AX939" s="14" t="s">
        <v>77</v>
      </c>
      <c r="AY939" s="267" t="s">
        <v>157</v>
      </c>
    </row>
    <row r="940" s="15" customFormat="1">
      <c r="A940" s="15"/>
      <c r="B940" s="268"/>
      <c r="C940" s="269"/>
      <c r="D940" s="242" t="s">
        <v>168</v>
      </c>
      <c r="E940" s="270" t="s">
        <v>1</v>
      </c>
      <c r="F940" s="271" t="s">
        <v>190</v>
      </c>
      <c r="G940" s="269"/>
      <c r="H940" s="272">
        <v>87.420000000000002</v>
      </c>
      <c r="I940" s="273"/>
      <c r="J940" s="269"/>
      <c r="K940" s="269"/>
      <c r="L940" s="274"/>
      <c r="M940" s="275"/>
      <c r="N940" s="276"/>
      <c r="O940" s="276"/>
      <c r="P940" s="276"/>
      <c r="Q940" s="276"/>
      <c r="R940" s="276"/>
      <c r="S940" s="276"/>
      <c r="T940" s="277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78" t="s">
        <v>168</v>
      </c>
      <c r="AU940" s="278" t="s">
        <v>86</v>
      </c>
      <c r="AV940" s="15" t="s">
        <v>164</v>
      </c>
      <c r="AW940" s="15" t="s">
        <v>32</v>
      </c>
      <c r="AX940" s="15" t="s">
        <v>84</v>
      </c>
      <c r="AY940" s="278" t="s">
        <v>157</v>
      </c>
    </row>
    <row r="941" s="2" customFormat="1" ht="49.05" customHeight="1">
      <c r="A941" s="40"/>
      <c r="B941" s="41"/>
      <c r="C941" s="229" t="s">
        <v>755</v>
      </c>
      <c r="D941" s="229" t="s">
        <v>159</v>
      </c>
      <c r="E941" s="230" t="s">
        <v>756</v>
      </c>
      <c r="F941" s="231" t="s">
        <v>757</v>
      </c>
      <c r="G941" s="232" t="s">
        <v>181</v>
      </c>
      <c r="H941" s="233">
        <v>414.88</v>
      </c>
      <c r="I941" s="234"/>
      <c r="J941" s="235">
        <f>ROUND(I941*H941,2)</f>
        <v>0</v>
      </c>
      <c r="K941" s="231" t="s">
        <v>1</v>
      </c>
      <c r="L941" s="46"/>
      <c r="M941" s="236" t="s">
        <v>1</v>
      </c>
      <c r="N941" s="237" t="s">
        <v>42</v>
      </c>
      <c r="O941" s="93"/>
      <c r="P941" s="238">
        <f>O941*H941</f>
        <v>0</v>
      </c>
      <c r="Q941" s="238">
        <v>3.0000000000000001E-05</v>
      </c>
      <c r="R941" s="238">
        <f>Q941*H941</f>
        <v>0.0124464</v>
      </c>
      <c r="S941" s="238">
        <v>0</v>
      </c>
      <c r="T941" s="239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40" t="s">
        <v>279</v>
      </c>
      <c r="AT941" s="240" t="s">
        <v>159</v>
      </c>
      <c r="AU941" s="240" t="s">
        <v>86</v>
      </c>
      <c r="AY941" s="19" t="s">
        <v>157</v>
      </c>
      <c r="BE941" s="241">
        <f>IF(N941="základní",J941,0)</f>
        <v>0</v>
      </c>
      <c r="BF941" s="241">
        <f>IF(N941="snížená",J941,0)</f>
        <v>0</v>
      </c>
      <c r="BG941" s="241">
        <f>IF(N941="zákl. přenesená",J941,0)</f>
        <v>0</v>
      </c>
      <c r="BH941" s="241">
        <f>IF(N941="sníž. přenesená",J941,0)</f>
        <v>0</v>
      </c>
      <c r="BI941" s="241">
        <f>IF(N941="nulová",J941,0)</f>
        <v>0</v>
      </c>
      <c r="BJ941" s="19" t="s">
        <v>84</v>
      </c>
      <c r="BK941" s="241">
        <f>ROUND(I941*H941,2)</f>
        <v>0</v>
      </c>
      <c r="BL941" s="19" t="s">
        <v>279</v>
      </c>
      <c r="BM941" s="240" t="s">
        <v>758</v>
      </c>
    </row>
    <row r="942" s="13" customFormat="1">
      <c r="A942" s="13"/>
      <c r="B942" s="247"/>
      <c r="C942" s="248"/>
      <c r="D942" s="242" t="s">
        <v>168</v>
      </c>
      <c r="E942" s="249" t="s">
        <v>1</v>
      </c>
      <c r="F942" s="250" t="s">
        <v>452</v>
      </c>
      <c r="G942" s="248"/>
      <c r="H942" s="249" t="s">
        <v>1</v>
      </c>
      <c r="I942" s="251"/>
      <c r="J942" s="248"/>
      <c r="K942" s="248"/>
      <c r="L942" s="252"/>
      <c r="M942" s="253"/>
      <c r="N942" s="254"/>
      <c r="O942" s="254"/>
      <c r="P942" s="254"/>
      <c r="Q942" s="254"/>
      <c r="R942" s="254"/>
      <c r="S942" s="254"/>
      <c r="T942" s="255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56" t="s">
        <v>168</v>
      </c>
      <c r="AU942" s="256" t="s">
        <v>86</v>
      </c>
      <c r="AV942" s="13" t="s">
        <v>84</v>
      </c>
      <c r="AW942" s="13" t="s">
        <v>32</v>
      </c>
      <c r="AX942" s="13" t="s">
        <v>77</v>
      </c>
      <c r="AY942" s="256" t="s">
        <v>157</v>
      </c>
    </row>
    <row r="943" s="14" customFormat="1">
      <c r="A943" s="14"/>
      <c r="B943" s="257"/>
      <c r="C943" s="258"/>
      <c r="D943" s="242" t="s">
        <v>168</v>
      </c>
      <c r="E943" s="259" t="s">
        <v>1</v>
      </c>
      <c r="F943" s="260" t="s">
        <v>645</v>
      </c>
      <c r="G943" s="258"/>
      <c r="H943" s="261">
        <v>103.72</v>
      </c>
      <c r="I943" s="262"/>
      <c r="J943" s="258"/>
      <c r="K943" s="258"/>
      <c r="L943" s="263"/>
      <c r="M943" s="264"/>
      <c r="N943" s="265"/>
      <c r="O943" s="265"/>
      <c r="P943" s="265"/>
      <c r="Q943" s="265"/>
      <c r="R943" s="265"/>
      <c r="S943" s="265"/>
      <c r="T943" s="266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67" t="s">
        <v>168</v>
      </c>
      <c r="AU943" s="267" t="s">
        <v>86</v>
      </c>
      <c r="AV943" s="14" t="s">
        <v>86</v>
      </c>
      <c r="AW943" s="14" t="s">
        <v>32</v>
      </c>
      <c r="AX943" s="14" t="s">
        <v>77</v>
      </c>
      <c r="AY943" s="267" t="s">
        <v>157</v>
      </c>
    </row>
    <row r="944" s="13" customFormat="1">
      <c r="A944" s="13"/>
      <c r="B944" s="247"/>
      <c r="C944" s="248"/>
      <c r="D944" s="242" t="s">
        <v>168</v>
      </c>
      <c r="E944" s="249" t="s">
        <v>1</v>
      </c>
      <c r="F944" s="250" t="s">
        <v>463</v>
      </c>
      <c r="G944" s="248"/>
      <c r="H944" s="249" t="s">
        <v>1</v>
      </c>
      <c r="I944" s="251"/>
      <c r="J944" s="248"/>
      <c r="K944" s="248"/>
      <c r="L944" s="252"/>
      <c r="M944" s="253"/>
      <c r="N944" s="254"/>
      <c r="O944" s="254"/>
      <c r="P944" s="254"/>
      <c r="Q944" s="254"/>
      <c r="R944" s="254"/>
      <c r="S944" s="254"/>
      <c r="T944" s="255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56" t="s">
        <v>168</v>
      </c>
      <c r="AU944" s="256" t="s">
        <v>86</v>
      </c>
      <c r="AV944" s="13" t="s">
        <v>84</v>
      </c>
      <c r="AW944" s="13" t="s">
        <v>32</v>
      </c>
      <c r="AX944" s="13" t="s">
        <v>77</v>
      </c>
      <c r="AY944" s="256" t="s">
        <v>157</v>
      </c>
    </row>
    <row r="945" s="14" customFormat="1">
      <c r="A945" s="14"/>
      <c r="B945" s="257"/>
      <c r="C945" s="258"/>
      <c r="D945" s="242" t="s">
        <v>168</v>
      </c>
      <c r="E945" s="259" t="s">
        <v>1</v>
      </c>
      <c r="F945" s="260" t="s">
        <v>645</v>
      </c>
      <c r="G945" s="258"/>
      <c r="H945" s="261">
        <v>103.72</v>
      </c>
      <c r="I945" s="262"/>
      <c r="J945" s="258"/>
      <c r="K945" s="258"/>
      <c r="L945" s="263"/>
      <c r="M945" s="264"/>
      <c r="N945" s="265"/>
      <c r="O945" s="265"/>
      <c r="P945" s="265"/>
      <c r="Q945" s="265"/>
      <c r="R945" s="265"/>
      <c r="S945" s="265"/>
      <c r="T945" s="266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67" t="s">
        <v>168</v>
      </c>
      <c r="AU945" s="267" t="s">
        <v>86</v>
      </c>
      <c r="AV945" s="14" t="s">
        <v>86</v>
      </c>
      <c r="AW945" s="14" t="s">
        <v>32</v>
      </c>
      <c r="AX945" s="14" t="s">
        <v>77</v>
      </c>
      <c r="AY945" s="267" t="s">
        <v>157</v>
      </c>
    </row>
    <row r="946" s="13" customFormat="1">
      <c r="A946" s="13"/>
      <c r="B946" s="247"/>
      <c r="C946" s="248"/>
      <c r="D946" s="242" t="s">
        <v>168</v>
      </c>
      <c r="E946" s="249" t="s">
        <v>1</v>
      </c>
      <c r="F946" s="250" t="s">
        <v>474</v>
      </c>
      <c r="G946" s="248"/>
      <c r="H946" s="249" t="s">
        <v>1</v>
      </c>
      <c r="I946" s="251"/>
      <c r="J946" s="248"/>
      <c r="K946" s="248"/>
      <c r="L946" s="252"/>
      <c r="M946" s="253"/>
      <c r="N946" s="254"/>
      <c r="O946" s="254"/>
      <c r="P946" s="254"/>
      <c r="Q946" s="254"/>
      <c r="R946" s="254"/>
      <c r="S946" s="254"/>
      <c r="T946" s="255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56" t="s">
        <v>168</v>
      </c>
      <c r="AU946" s="256" t="s">
        <v>86</v>
      </c>
      <c r="AV946" s="13" t="s">
        <v>84</v>
      </c>
      <c r="AW946" s="13" t="s">
        <v>32</v>
      </c>
      <c r="AX946" s="13" t="s">
        <v>77</v>
      </c>
      <c r="AY946" s="256" t="s">
        <v>157</v>
      </c>
    </row>
    <row r="947" s="14" customFormat="1">
      <c r="A947" s="14"/>
      <c r="B947" s="257"/>
      <c r="C947" s="258"/>
      <c r="D947" s="242" t="s">
        <v>168</v>
      </c>
      <c r="E947" s="259" t="s">
        <v>1</v>
      </c>
      <c r="F947" s="260" t="s">
        <v>645</v>
      </c>
      <c r="G947" s="258"/>
      <c r="H947" s="261">
        <v>103.72</v>
      </c>
      <c r="I947" s="262"/>
      <c r="J947" s="258"/>
      <c r="K947" s="258"/>
      <c r="L947" s="263"/>
      <c r="M947" s="264"/>
      <c r="N947" s="265"/>
      <c r="O947" s="265"/>
      <c r="P947" s="265"/>
      <c r="Q947" s="265"/>
      <c r="R947" s="265"/>
      <c r="S947" s="265"/>
      <c r="T947" s="266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67" t="s">
        <v>168</v>
      </c>
      <c r="AU947" s="267" t="s">
        <v>86</v>
      </c>
      <c r="AV947" s="14" t="s">
        <v>86</v>
      </c>
      <c r="AW947" s="14" t="s">
        <v>32</v>
      </c>
      <c r="AX947" s="14" t="s">
        <v>77</v>
      </c>
      <c r="AY947" s="267" t="s">
        <v>157</v>
      </c>
    </row>
    <row r="948" s="13" customFormat="1">
      <c r="A948" s="13"/>
      <c r="B948" s="247"/>
      <c r="C948" s="248"/>
      <c r="D948" s="242" t="s">
        <v>168</v>
      </c>
      <c r="E948" s="249" t="s">
        <v>1</v>
      </c>
      <c r="F948" s="250" t="s">
        <v>483</v>
      </c>
      <c r="G948" s="248"/>
      <c r="H948" s="249" t="s">
        <v>1</v>
      </c>
      <c r="I948" s="251"/>
      <c r="J948" s="248"/>
      <c r="K948" s="248"/>
      <c r="L948" s="252"/>
      <c r="M948" s="253"/>
      <c r="N948" s="254"/>
      <c r="O948" s="254"/>
      <c r="P948" s="254"/>
      <c r="Q948" s="254"/>
      <c r="R948" s="254"/>
      <c r="S948" s="254"/>
      <c r="T948" s="255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56" t="s">
        <v>168</v>
      </c>
      <c r="AU948" s="256" t="s">
        <v>86</v>
      </c>
      <c r="AV948" s="13" t="s">
        <v>84</v>
      </c>
      <c r="AW948" s="13" t="s">
        <v>32</v>
      </c>
      <c r="AX948" s="13" t="s">
        <v>77</v>
      </c>
      <c r="AY948" s="256" t="s">
        <v>157</v>
      </c>
    </row>
    <row r="949" s="14" customFormat="1">
      <c r="A949" s="14"/>
      <c r="B949" s="257"/>
      <c r="C949" s="258"/>
      <c r="D949" s="242" t="s">
        <v>168</v>
      </c>
      <c r="E949" s="259" t="s">
        <v>1</v>
      </c>
      <c r="F949" s="260" t="s">
        <v>645</v>
      </c>
      <c r="G949" s="258"/>
      <c r="H949" s="261">
        <v>103.72</v>
      </c>
      <c r="I949" s="262"/>
      <c r="J949" s="258"/>
      <c r="K949" s="258"/>
      <c r="L949" s="263"/>
      <c r="M949" s="264"/>
      <c r="N949" s="265"/>
      <c r="O949" s="265"/>
      <c r="P949" s="265"/>
      <c r="Q949" s="265"/>
      <c r="R949" s="265"/>
      <c r="S949" s="265"/>
      <c r="T949" s="266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67" t="s">
        <v>168</v>
      </c>
      <c r="AU949" s="267" t="s">
        <v>86</v>
      </c>
      <c r="AV949" s="14" t="s">
        <v>86</v>
      </c>
      <c r="AW949" s="14" t="s">
        <v>32</v>
      </c>
      <c r="AX949" s="14" t="s">
        <v>77</v>
      </c>
      <c r="AY949" s="267" t="s">
        <v>157</v>
      </c>
    </row>
    <row r="950" s="15" customFormat="1">
      <c r="A950" s="15"/>
      <c r="B950" s="268"/>
      <c r="C950" s="269"/>
      <c r="D950" s="242" t="s">
        <v>168</v>
      </c>
      <c r="E950" s="270" t="s">
        <v>1</v>
      </c>
      <c r="F950" s="271" t="s">
        <v>190</v>
      </c>
      <c r="G950" s="269"/>
      <c r="H950" s="272">
        <v>414.88</v>
      </c>
      <c r="I950" s="273"/>
      <c r="J950" s="269"/>
      <c r="K950" s="269"/>
      <c r="L950" s="274"/>
      <c r="M950" s="275"/>
      <c r="N950" s="276"/>
      <c r="O950" s="276"/>
      <c r="P950" s="276"/>
      <c r="Q950" s="276"/>
      <c r="R950" s="276"/>
      <c r="S950" s="276"/>
      <c r="T950" s="277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78" t="s">
        <v>168</v>
      </c>
      <c r="AU950" s="278" t="s">
        <v>86</v>
      </c>
      <c r="AV950" s="15" t="s">
        <v>164</v>
      </c>
      <c r="AW950" s="15" t="s">
        <v>32</v>
      </c>
      <c r="AX950" s="15" t="s">
        <v>84</v>
      </c>
      <c r="AY950" s="278" t="s">
        <v>157</v>
      </c>
    </row>
    <row r="951" s="2" customFormat="1" ht="24.15" customHeight="1">
      <c r="A951" s="40"/>
      <c r="B951" s="41"/>
      <c r="C951" s="279" t="s">
        <v>759</v>
      </c>
      <c r="D951" s="279" t="s">
        <v>201</v>
      </c>
      <c r="E951" s="280" t="s">
        <v>760</v>
      </c>
      <c r="F951" s="281" t="s">
        <v>761</v>
      </c>
      <c r="G951" s="282" t="s">
        <v>181</v>
      </c>
      <c r="H951" s="283">
        <v>435.62400000000002</v>
      </c>
      <c r="I951" s="284"/>
      <c r="J951" s="285">
        <f>ROUND(I951*H951,2)</f>
        <v>0</v>
      </c>
      <c r="K951" s="281" t="s">
        <v>1</v>
      </c>
      <c r="L951" s="286"/>
      <c r="M951" s="287" t="s">
        <v>1</v>
      </c>
      <c r="N951" s="288" t="s">
        <v>42</v>
      </c>
      <c r="O951" s="93"/>
      <c r="P951" s="238">
        <f>O951*H951</f>
        <v>0</v>
      </c>
      <c r="Q951" s="238">
        <v>0.0047999999999999996</v>
      </c>
      <c r="R951" s="238">
        <f>Q951*H951</f>
        <v>2.0909952000000001</v>
      </c>
      <c r="S951" s="238">
        <v>0</v>
      </c>
      <c r="T951" s="239">
        <f>S951*H951</f>
        <v>0</v>
      </c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R951" s="240" t="s">
        <v>484</v>
      </c>
      <c r="AT951" s="240" t="s">
        <v>201</v>
      </c>
      <c r="AU951" s="240" t="s">
        <v>86</v>
      </c>
      <c r="AY951" s="19" t="s">
        <v>157</v>
      </c>
      <c r="BE951" s="241">
        <f>IF(N951="základní",J951,0)</f>
        <v>0</v>
      </c>
      <c r="BF951" s="241">
        <f>IF(N951="snížená",J951,0)</f>
        <v>0</v>
      </c>
      <c r="BG951" s="241">
        <f>IF(N951="zákl. přenesená",J951,0)</f>
        <v>0</v>
      </c>
      <c r="BH951" s="241">
        <f>IF(N951="sníž. přenesená",J951,0)</f>
        <v>0</v>
      </c>
      <c r="BI951" s="241">
        <f>IF(N951="nulová",J951,0)</f>
        <v>0</v>
      </c>
      <c r="BJ951" s="19" t="s">
        <v>84</v>
      </c>
      <c r="BK951" s="241">
        <f>ROUND(I951*H951,2)</f>
        <v>0</v>
      </c>
      <c r="BL951" s="19" t="s">
        <v>279</v>
      </c>
      <c r="BM951" s="240" t="s">
        <v>762</v>
      </c>
    </row>
    <row r="952" s="2" customFormat="1">
      <c r="A952" s="40"/>
      <c r="B952" s="41"/>
      <c r="C952" s="42"/>
      <c r="D952" s="242" t="s">
        <v>166</v>
      </c>
      <c r="E952" s="42"/>
      <c r="F952" s="243" t="s">
        <v>761</v>
      </c>
      <c r="G952" s="42"/>
      <c r="H952" s="42"/>
      <c r="I952" s="244"/>
      <c r="J952" s="42"/>
      <c r="K952" s="42"/>
      <c r="L952" s="46"/>
      <c r="M952" s="245"/>
      <c r="N952" s="246"/>
      <c r="O952" s="93"/>
      <c r="P952" s="93"/>
      <c r="Q952" s="93"/>
      <c r="R952" s="93"/>
      <c r="S952" s="93"/>
      <c r="T952" s="94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T952" s="19" t="s">
        <v>166</v>
      </c>
      <c r="AU952" s="19" t="s">
        <v>86</v>
      </c>
    </row>
    <row r="953" s="14" customFormat="1">
      <c r="A953" s="14"/>
      <c r="B953" s="257"/>
      <c r="C953" s="258"/>
      <c r="D953" s="242" t="s">
        <v>168</v>
      </c>
      <c r="E953" s="258"/>
      <c r="F953" s="260" t="s">
        <v>763</v>
      </c>
      <c r="G953" s="258"/>
      <c r="H953" s="261">
        <v>435.62400000000002</v>
      </c>
      <c r="I953" s="262"/>
      <c r="J953" s="258"/>
      <c r="K953" s="258"/>
      <c r="L953" s="263"/>
      <c r="M953" s="264"/>
      <c r="N953" s="265"/>
      <c r="O953" s="265"/>
      <c r="P953" s="265"/>
      <c r="Q953" s="265"/>
      <c r="R953" s="265"/>
      <c r="S953" s="265"/>
      <c r="T953" s="266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67" t="s">
        <v>168</v>
      </c>
      <c r="AU953" s="267" t="s">
        <v>86</v>
      </c>
      <c r="AV953" s="14" t="s">
        <v>86</v>
      </c>
      <c r="AW953" s="14" t="s">
        <v>4</v>
      </c>
      <c r="AX953" s="14" t="s">
        <v>84</v>
      </c>
      <c r="AY953" s="267" t="s">
        <v>157</v>
      </c>
    </row>
    <row r="954" s="2" customFormat="1" ht="16.5" customHeight="1">
      <c r="A954" s="40"/>
      <c r="B954" s="41"/>
      <c r="C954" s="229" t="s">
        <v>764</v>
      </c>
      <c r="D954" s="229" t="s">
        <v>159</v>
      </c>
      <c r="E954" s="230" t="s">
        <v>765</v>
      </c>
      <c r="F954" s="231" t="s">
        <v>766</v>
      </c>
      <c r="G954" s="232" t="s">
        <v>181</v>
      </c>
      <c r="H954" s="233">
        <v>414.88</v>
      </c>
      <c r="I954" s="234"/>
      <c r="J954" s="235">
        <f>ROUND(I954*H954,2)</f>
        <v>0</v>
      </c>
      <c r="K954" s="231" t="s">
        <v>163</v>
      </c>
      <c r="L954" s="46"/>
      <c r="M954" s="236" t="s">
        <v>1</v>
      </c>
      <c r="N954" s="237" t="s">
        <v>42</v>
      </c>
      <c r="O954" s="93"/>
      <c r="P954" s="238">
        <f>O954*H954</f>
        <v>0</v>
      </c>
      <c r="Q954" s="238">
        <v>0.001</v>
      </c>
      <c r="R954" s="238">
        <f>Q954*H954</f>
        <v>0.41488000000000003</v>
      </c>
      <c r="S954" s="238">
        <v>0.00031</v>
      </c>
      <c r="T954" s="239">
        <f>S954*H954</f>
        <v>0.1286128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240" t="s">
        <v>279</v>
      </c>
      <c r="AT954" s="240" t="s">
        <v>159</v>
      </c>
      <c r="AU954" s="240" t="s">
        <v>86</v>
      </c>
      <c r="AY954" s="19" t="s">
        <v>157</v>
      </c>
      <c r="BE954" s="241">
        <f>IF(N954="základní",J954,0)</f>
        <v>0</v>
      </c>
      <c r="BF954" s="241">
        <f>IF(N954="snížená",J954,0)</f>
        <v>0</v>
      </c>
      <c r="BG954" s="241">
        <f>IF(N954="zákl. přenesená",J954,0)</f>
        <v>0</v>
      </c>
      <c r="BH954" s="241">
        <f>IF(N954="sníž. přenesená",J954,0)</f>
        <v>0</v>
      </c>
      <c r="BI954" s="241">
        <f>IF(N954="nulová",J954,0)</f>
        <v>0</v>
      </c>
      <c r="BJ954" s="19" t="s">
        <v>84</v>
      </c>
      <c r="BK954" s="241">
        <f>ROUND(I954*H954,2)</f>
        <v>0</v>
      </c>
      <c r="BL954" s="19" t="s">
        <v>279</v>
      </c>
      <c r="BM954" s="240" t="s">
        <v>767</v>
      </c>
    </row>
    <row r="955" s="2" customFormat="1">
      <c r="A955" s="40"/>
      <c r="B955" s="41"/>
      <c r="C955" s="42"/>
      <c r="D955" s="242" t="s">
        <v>166</v>
      </c>
      <c r="E955" s="42"/>
      <c r="F955" s="243" t="s">
        <v>768</v>
      </c>
      <c r="G955" s="42"/>
      <c r="H955" s="42"/>
      <c r="I955" s="244"/>
      <c r="J955" s="42"/>
      <c r="K955" s="42"/>
      <c r="L955" s="46"/>
      <c r="M955" s="245"/>
      <c r="N955" s="246"/>
      <c r="O955" s="93"/>
      <c r="P955" s="93"/>
      <c r="Q955" s="93"/>
      <c r="R955" s="93"/>
      <c r="S955" s="93"/>
      <c r="T955" s="94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T955" s="19" t="s">
        <v>166</v>
      </c>
      <c r="AU955" s="19" t="s">
        <v>86</v>
      </c>
    </row>
    <row r="956" s="13" customFormat="1">
      <c r="A956" s="13"/>
      <c r="B956" s="247"/>
      <c r="C956" s="248"/>
      <c r="D956" s="242" t="s">
        <v>168</v>
      </c>
      <c r="E956" s="249" t="s">
        <v>1</v>
      </c>
      <c r="F956" s="250" t="s">
        <v>769</v>
      </c>
      <c r="G956" s="248"/>
      <c r="H956" s="249" t="s">
        <v>1</v>
      </c>
      <c r="I956" s="251"/>
      <c r="J956" s="248"/>
      <c r="K956" s="248"/>
      <c r="L956" s="252"/>
      <c r="M956" s="253"/>
      <c r="N956" s="254"/>
      <c r="O956" s="254"/>
      <c r="P956" s="254"/>
      <c r="Q956" s="254"/>
      <c r="R956" s="254"/>
      <c r="S956" s="254"/>
      <c r="T956" s="255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56" t="s">
        <v>168</v>
      </c>
      <c r="AU956" s="256" t="s">
        <v>86</v>
      </c>
      <c r="AV956" s="13" t="s">
        <v>84</v>
      </c>
      <c r="AW956" s="13" t="s">
        <v>32</v>
      </c>
      <c r="AX956" s="13" t="s">
        <v>77</v>
      </c>
      <c r="AY956" s="256" t="s">
        <v>157</v>
      </c>
    </row>
    <row r="957" s="13" customFormat="1">
      <c r="A957" s="13"/>
      <c r="B957" s="247"/>
      <c r="C957" s="248"/>
      <c r="D957" s="242" t="s">
        <v>168</v>
      </c>
      <c r="E957" s="249" t="s">
        <v>1</v>
      </c>
      <c r="F957" s="250" t="s">
        <v>452</v>
      </c>
      <c r="G957" s="248"/>
      <c r="H957" s="249" t="s">
        <v>1</v>
      </c>
      <c r="I957" s="251"/>
      <c r="J957" s="248"/>
      <c r="K957" s="248"/>
      <c r="L957" s="252"/>
      <c r="M957" s="253"/>
      <c r="N957" s="254"/>
      <c r="O957" s="254"/>
      <c r="P957" s="254"/>
      <c r="Q957" s="254"/>
      <c r="R957" s="254"/>
      <c r="S957" s="254"/>
      <c r="T957" s="255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56" t="s">
        <v>168</v>
      </c>
      <c r="AU957" s="256" t="s">
        <v>86</v>
      </c>
      <c r="AV957" s="13" t="s">
        <v>84</v>
      </c>
      <c r="AW957" s="13" t="s">
        <v>32</v>
      </c>
      <c r="AX957" s="13" t="s">
        <v>77</v>
      </c>
      <c r="AY957" s="256" t="s">
        <v>157</v>
      </c>
    </row>
    <row r="958" s="14" customFormat="1">
      <c r="A958" s="14"/>
      <c r="B958" s="257"/>
      <c r="C958" s="258"/>
      <c r="D958" s="242" t="s">
        <v>168</v>
      </c>
      <c r="E958" s="259" t="s">
        <v>1</v>
      </c>
      <c r="F958" s="260" t="s">
        <v>645</v>
      </c>
      <c r="G958" s="258"/>
      <c r="H958" s="261">
        <v>103.72</v>
      </c>
      <c r="I958" s="262"/>
      <c r="J958" s="258"/>
      <c r="K958" s="258"/>
      <c r="L958" s="263"/>
      <c r="M958" s="264"/>
      <c r="N958" s="265"/>
      <c r="O958" s="265"/>
      <c r="P958" s="265"/>
      <c r="Q958" s="265"/>
      <c r="R958" s="265"/>
      <c r="S958" s="265"/>
      <c r="T958" s="266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67" t="s">
        <v>168</v>
      </c>
      <c r="AU958" s="267" t="s">
        <v>86</v>
      </c>
      <c r="AV958" s="14" t="s">
        <v>86</v>
      </c>
      <c r="AW958" s="14" t="s">
        <v>32</v>
      </c>
      <c r="AX958" s="14" t="s">
        <v>77</v>
      </c>
      <c r="AY958" s="267" t="s">
        <v>157</v>
      </c>
    </row>
    <row r="959" s="13" customFormat="1">
      <c r="A959" s="13"/>
      <c r="B959" s="247"/>
      <c r="C959" s="248"/>
      <c r="D959" s="242" t="s">
        <v>168</v>
      </c>
      <c r="E959" s="249" t="s">
        <v>1</v>
      </c>
      <c r="F959" s="250" t="s">
        <v>463</v>
      </c>
      <c r="G959" s="248"/>
      <c r="H959" s="249" t="s">
        <v>1</v>
      </c>
      <c r="I959" s="251"/>
      <c r="J959" s="248"/>
      <c r="K959" s="248"/>
      <c r="L959" s="252"/>
      <c r="M959" s="253"/>
      <c r="N959" s="254"/>
      <c r="O959" s="254"/>
      <c r="P959" s="254"/>
      <c r="Q959" s="254"/>
      <c r="R959" s="254"/>
      <c r="S959" s="254"/>
      <c r="T959" s="255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56" t="s">
        <v>168</v>
      </c>
      <c r="AU959" s="256" t="s">
        <v>86</v>
      </c>
      <c r="AV959" s="13" t="s">
        <v>84</v>
      </c>
      <c r="AW959" s="13" t="s">
        <v>32</v>
      </c>
      <c r="AX959" s="13" t="s">
        <v>77</v>
      </c>
      <c r="AY959" s="256" t="s">
        <v>157</v>
      </c>
    </row>
    <row r="960" s="14" customFormat="1">
      <c r="A960" s="14"/>
      <c r="B960" s="257"/>
      <c r="C960" s="258"/>
      <c r="D960" s="242" t="s">
        <v>168</v>
      </c>
      <c r="E960" s="259" t="s">
        <v>1</v>
      </c>
      <c r="F960" s="260" t="s">
        <v>645</v>
      </c>
      <c r="G960" s="258"/>
      <c r="H960" s="261">
        <v>103.72</v>
      </c>
      <c r="I960" s="262"/>
      <c r="J960" s="258"/>
      <c r="K960" s="258"/>
      <c r="L960" s="263"/>
      <c r="M960" s="264"/>
      <c r="N960" s="265"/>
      <c r="O960" s="265"/>
      <c r="P960" s="265"/>
      <c r="Q960" s="265"/>
      <c r="R960" s="265"/>
      <c r="S960" s="265"/>
      <c r="T960" s="266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67" t="s">
        <v>168</v>
      </c>
      <c r="AU960" s="267" t="s">
        <v>86</v>
      </c>
      <c r="AV960" s="14" t="s">
        <v>86</v>
      </c>
      <c r="AW960" s="14" t="s">
        <v>32</v>
      </c>
      <c r="AX960" s="14" t="s">
        <v>77</v>
      </c>
      <c r="AY960" s="267" t="s">
        <v>157</v>
      </c>
    </row>
    <row r="961" s="13" customFormat="1">
      <c r="A961" s="13"/>
      <c r="B961" s="247"/>
      <c r="C961" s="248"/>
      <c r="D961" s="242" t="s">
        <v>168</v>
      </c>
      <c r="E961" s="249" t="s">
        <v>1</v>
      </c>
      <c r="F961" s="250" t="s">
        <v>474</v>
      </c>
      <c r="G961" s="248"/>
      <c r="H961" s="249" t="s">
        <v>1</v>
      </c>
      <c r="I961" s="251"/>
      <c r="J961" s="248"/>
      <c r="K961" s="248"/>
      <c r="L961" s="252"/>
      <c r="M961" s="253"/>
      <c r="N961" s="254"/>
      <c r="O961" s="254"/>
      <c r="P961" s="254"/>
      <c r="Q961" s="254"/>
      <c r="R961" s="254"/>
      <c r="S961" s="254"/>
      <c r="T961" s="255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56" t="s">
        <v>168</v>
      </c>
      <c r="AU961" s="256" t="s">
        <v>86</v>
      </c>
      <c r="AV961" s="13" t="s">
        <v>84</v>
      </c>
      <c r="AW961" s="13" t="s">
        <v>32</v>
      </c>
      <c r="AX961" s="13" t="s">
        <v>77</v>
      </c>
      <c r="AY961" s="256" t="s">
        <v>157</v>
      </c>
    </row>
    <row r="962" s="14" customFormat="1">
      <c r="A962" s="14"/>
      <c r="B962" s="257"/>
      <c r="C962" s="258"/>
      <c r="D962" s="242" t="s">
        <v>168</v>
      </c>
      <c r="E962" s="259" t="s">
        <v>1</v>
      </c>
      <c r="F962" s="260" t="s">
        <v>645</v>
      </c>
      <c r="G962" s="258"/>
      <c r="H962" s="261">
        <v>103.72</v>
      </c>
      <c r="I962" s="262"/>
      <c r="J962" s="258"/>
      <c r="K962" s="258"/>
      <c r="L962" s="263"/>
      <c r="M962" s="264"/>
      <c r="N962" s="265"/>
      <c r="O962" s="265"/>
      <c r="P962" s="265"/>
      <c r="Q962" s="265"/>
      <c r="R962" s="265"/>
      <c r="S962" s="265"/>
      <c r="T962" s="266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7" t="s">
        <v>168</v>
      </c>
      <c r="AU962" s="267" t="s">
        <v>86</v>
      </c>
      <c r="AV962" s="14" t="s">
        <v>86</v>
      </c>
      <c r="AW962" s="14" t="s">
        <v>32</v>
      </c>
      <c r="AX962" s="14" t="s">
        <v>77</v>
      </c>
      <c r="AY962" s="267" t="s">
        <v>157</v>
      </c>
    </row>
    <row r="963" s="13" customFormat="1">
      <c r="A963" s="13"/>
      <c r="B963" s="247"/>
      <c r="C963" s="248"/>
      <c r="D963" s="242" t="s">
        <v>168</v>
      </c>
      <c r="E963" s="249" t="s">
        <v>1</v>
      </c>
      <c r="F963" s="250" t="s">
        <v>483</v>
      </c>
      <c r="G963" s="248"/>
      <c r="H963" s="249" t="s">
        <v>1</v>
      </c>
      <c r="I963" s="251"/>
      <c r="J963" s="248"/>
      <c r="K963" s="248"/>
      <c r="L963" s="252"/>
      <c r="M963" s="253"/>
      <c r="N963" s="254"/>
      <c r="O963" s="254"/>
      <c r="P963" s="254"/>
      <c r="Q963" s="254"/>
      <c r="R963" s="254"/>
      <c r="S963" s="254"/>
      <c r="T963" s="255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6" t="s">
        <v>168</v>
      </c>
      <c r="AU963" s="256" t="s">
        <v>86</v>
      </c>
      <c r="AV963" s="13" t="s">
        <v>84</v>
      </c>
      <c r="AW963" s="13" t="s">
        <v>32</v>
      </c>
      <c r="AX963" s="13" t="s">
        <v>77</v>
      </c>
      <c r="AY963" s="256" t="s">
        <v>157</v>
      </c>
    </row>
    <row r="964" s="14" customFormat="1">
      <c r="A964" s="14"/>
      <c r="B964" s="257"/>
      <c r="C964" s="258"/>
      <c r="D964" s="242" t="s">
        <v>168</v>
      </c>
      <c r="E964" s="259" t="s">
        <v>1</v>
      </c>
      <c r="F964" s="260" t="s">
        <v>645</v>
      </c>
      <c r="G964" s="258"/>
      <c r="H964" s="261">
        <v>103.72</v>
      </c>
      <c r="I964" s="262"/>
      <c r="J964" s="258"/>
      <c r="K964" s="258"/>
      <c r="L964" s="263"/>
      <c r="M964" s="264"/>
      <c r="N964" s="265"/>
      <c r="O964" s="265"/>
      <c r="P964" s="265"/>
      <c r="Q964" s="265"/>
      <c r="R964" s="265"/>
      <c r="S964" s="265"/>
      <c r="T964" s="266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67" t="s">
        <v>168</v>
      </c>
      <c r="AU964" s="267" t="s">
        <v>86</v>
      </c>
      <c r="AV964" s="14" t="s">
        <v>86</v>
      </c>
      <c r="AW964" s="14" t="s">
        <v>32</v>
      </c>
      <c r="AX964" s="14" t="s">
        <v>77</v>
      </c>
      <c r="AY964" s="267" t="s">
        <v>157</v>
      </c>
    </row>
    <row r="965" s="15" customFormat="1">
      <c r="A965" s="15"/>
      <c r="B965" s="268"/>
      <c r="C965" s="269"/>
      <c r="D965" s="242" t="s">
        <v>168</v>
      </c>
      <c r="E965" s="270" t="s">
        <v>1</v>
      </c>
      <c r="F965" s="271" t="s">
        <v>190</v>
      </c>
      <c r="G965" s="269"/>
      <c r="H965" s="272">
        <v>414.88</v>
      </c>
      <c r="I965" s="273"/>
      <c r="J965" s="269"/>
      <c r="K965" s="269"/>
      <c r="L965" s="274"/>
      <c r="M965" s="275"/>
      <c r="N965" s="276"/>
      <c r="O965" s="276"/>
      <c r="P965" s="276"/>
      <c r="Q965" s="276"/>
      <c r="R965" s="276"/>
      <c r="S965" s="276"/>
      <c r="T965" s="277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T965" s="278" t="s">
        <v>168</v>
      </c>
      <c r="AU965" s="278" t="s">
        <v>86</v>
      </c>
      <c r="AV965" s="15" t="s">
        <v>164</v>
      </c>
      <c r="AW965" s="15" t="s">
        <v>32</v>
      </c>
      <c r="AX965" s="15" t="s">
        <v>84</v>
      </c>
      <c r="AY965" s="278" t="s">
        <v>157</v>
      </c>
    </row>
    <row r="966" s="2" customFormat="1" ht="24.15" customHeight="1">
      <c r="A966" s="40"/>
      <c r="B966" s="41"/>
      <c r="C966" s="229" t="s">
        <v>770</v>
      </c>
      <c r="D966" s="229" t="s">
        <v>159</v>
      </c>
      <c r="E966" s="230" t="s">
        <v>771</v>
      </c>
      <c r="F966" s="231" t="s">
        <v>772</v>
      </c>
      <c r="G966" s="232" t="s">
        <v>181</v>
      </c>
      <c r="H966" s="233">
        <v>414.88</v>
      </c>
      <c r="I966" s="234"/>
      <c r="J966" s="235">
        <f>ROUND(I966*H966,2)</f>
        <v>0</v>
      </c>
      <c r="K966" s="231" t="s">
        <v>163</v>
      </c>
      <c r="L966" s="46"/>
      <c r="M966" s="236" t="s">
        <v>1</v>
      </c>
      <c r="N966" s="237" t="s">
        <v>42</v>
      </c>
      <c r="O966" s="93"/>
      <c r="P966" s="238">
        <f>O966*H966</f>
        <v>0</v>
      </c>
      <c r="Q966" s="238">
        <v>2.08E-06</v>
      </c>
      <c r="R966" s="238">
        <f>Q966*H966</f>
        <v>0.00086295039999999994</v>
      </c>
      <c r="S966" s="238">
        <v>0.00014999999999999999</v>
      </c>
      <c r="T966" s="239">
        <f>S966*H966</f>
        <v>0.062231999999999996</v>
      </c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R966" s="240" t="s">
        <v>279</v>
      </c>
      <c r="AT966" s="240" t="s">
        <v>159</v>
      </c>
      <c r="AU966" s="240" t="s">
        <v>86</v>
      </c>
      <c r="AY966" s="19" t="s">
        <v>157</v>
      </c>
      <c r="BE966" s="241">
        <f>IF(N966="základní",J966,0)</f>
        <v>0</v>
      </c>
      <c r="BF966" s="241">
        <f>IF(N966="snížená",J966,0)</f>
        <v>0</v>
      </c>
      <c r="BG966" s="241">
        <f>IF(N966="zákl. přenesená",J966,0)</f>
        <v>0</v>
      </c>
      <c r="BH966" s="241">
        <f>IF(N966="sníž. přenesená",J966,0)</f>
        <v>0</v>
      </c>
      <c r="BI966" s="241">
        <f>IF(N966="nulová",J966,0)</f>
        <v>0</v>
      </c>
      <c r="BJ966" s="19" t="s">
        <v>84</v>
      </c>
      <c r="BK966" s="241">
        <f>ROUND(I966*H966,2)</f>
        <v>0</v>
      </c>
      <c r="BL966" s="19" t="s">
        <v>279</v>
      </c>
      <c r="BM966" s="240" t="s">
        <v>773</v>
      </c>
    </row>
    <row r="967" s="2" customFormat="1">
      <c r="A967" s="40"/>
      <c r="B967" s="41"/>
      <c r="C967" s="42"/>
      <c r="D967" s="242" t="s">
        <v>166</v>
      </c>
      <c r="E967" s="42"/>
      <c r="F967" s="243" t="s">
        <v>774</v>
      </c>
      <c r="G967" s="42"/>
      <c r="H967" s="42"/>
      <c r="I967" s="244"/>
      <c r="J967" s="42"/>
      <c r="K967" s="42"/>
      <c r="L967" s="46"/>
      <c r="M967" s="245"/>
      <c r="N967" s="246"/>
      <c r="O967" s="93"/>
      <c r="P967" s="93"/>
      <c r="Q967" s="93"/>
      <c r="R967" s="93"/>
      <c r="S967" s="93"/>
      <c r="T967" s="94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T967" s="19" t="s">
        <v>166</v>
      </c>
      <c r="AU967" s="19" t="s">
        <v>86</v>
      </c>
    </row>
    <row r="968" s="13" customFormat="1">
      <c r="A968" s="13"/>
      <c r="B968" s="247"/>
      <c r="C968" s="248"/>
      <c r="D968" s="242" t="s">
        <v>168</v>
      </c>
      <c r="E968" s="249" t="s">
        <v>1</v>
      </c>
      <c r="F968" s="250" t="s">
        <v>769</v>
      </c>
      <c r="G968" s="248"/>
      <c r="H968" s="249" t="s">
        <v>1</v>
      </c>
      <c r="I968" s="251"/>
      <c r="J968" s="248"/>
      <c r="K968" s="248"/>
      <c r="L968" s="252"/>
      <c r="M968" s="253"/>
      <c r="N968" s="254"/>
      <c r="O968" s="254"/>
      <c r="P968" s="254"/>
      <c r="Q968" s="254"/>
      <c r="R968" s="254"/>
      <c r="S968" s="254"/>
      <c r="T968" s="255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6" t="s">
        <v>168</v>
      </c>
      <c r="AU968" s="256" t="s">
        <v>86</v>
      </c>
      <c r="AV968" s="13" t="s">
        <v>84</v>
      </c>
      <c r="AW968" s="13" t="s">
        <v>32</v>
      </c>
      <c r="AX968" s="13" t="s">
        <v>77</v>
      </c>
      <c r="AY968" s="256" t="s">
        <v>157</v>
      </c>
    </row>
    <row r="969" s="14" customFormat="1">
      <c r="A969" s="14"/>
      <c r="B969" s="257"/>
      <c r="C969" s="258"/>
      <c r="D969" s="242" t="s">
        <v>168</v>
      </c>
      <c r="E969" s="259" t="s">
        <v>1</v>
      </c>
      <c r="F969" s="260" t="s">
        <v>775</v>
      </c>
      <c r="G969" s="258"/>
      <c r="H969" s="261">
        <v>414.88</v>
      </c>
      <c r="I969" s="262"/>
      <c r="J969" s="258"/>
      <c r="K969" s="258"/>
      <c r="L969" s="263"/>
      <c r="M969" s="264"/>
      <c r="N969" s="265"/>
      <c r="O969" s="265"/>
      <c r="P969" s="265"/>
      <c r="Q969" s="265"/>
      <c r="R969" s="265"/>
      <c r="S969" s="265"/>
      <c r="T969" s="266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67" t="s">
        <v>168</v>
      </c>
      <c r="AU969" s="267" t="s">
        <v>86</v>
      </c>
      <c r="AV969" s="14" t="s">
        <v>86</v>
      </c>
      <c r="AW969" s="14" t="s">
        <v>32</v>
      </c>
      <c r="AX969" s="14" t="s">
        <v>84</v>
      </c>
      <c r="AY969" s="267" t="s">
        <v>157</v>
      </c>
    </row>
    <row r="970" s="2" customFormat="1" ht="24.15" customHeight="1">
      <c r="A970" s="40"/>
      <c r="B970" s="41"/>
      <c r="C970" s="229" t="s">
        <v>776</v>
      </c>
      <c r="D970" s="229" t="s">
        <v>159</v>
      </c>
      <c r="E970" s="230" t="s">
        <v>268</v>
      </c>
      <c r="F970" s="231" t="s">
        <v>269</v>
      </c>
      <c r="G970" s="232" t="s">
        <v>181</v>
      </c>
      <c r="H970" s="233">
        <v>414.88</v>
      </c>
      <c r="I970" s="234"/>
      <c r="J970" s="235">
        <f>ROUND(I970*H970,2)</f>
        <v>0</v>
      </c>
      <c r="K970" s="231" t="s">
        <v>163</v>
      </c>
      <c r="L970" s="46"/>
      <c r="M970" s="236" t="s">
        <v>1</v>
      </c>
      <c r="N970" s="237" t="s">
        <v>42</v>
      </c>
      <c r="O970" s="93"/>
      <c r="P970" s="238">
        <f>O970*H970</f>
        <v>0</v>
      </c>
      <c r="Q970" s="238">
        <v>0.000263</v>
      </c>
      <c r="R970" s="238">
        <f>Q970*H970</f>
        <v>0.10911343999999999</v>
      </c>
      <c r="S970" s="238">
        <v>0</v>
      </c>
      <c r="T970" s="239">
        <f>S970*H970</f>
        <v>0</v>
      </c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R970" s="240" t="s">
        <v>164</v>
      </c>
      <c r="AT970" s="240" t="s">
        <v>159</v>
      </c>
      <c r="AU970" s="240" t="s">
        <v>86</v>
      </c>
      <c r="AY970" s="19" t="s">
        <v>157</v>
      </c>
      <c r="BE970" s="241">
        <f>IF(N970="základní",J970,0)</f>
        <v>0</v>
      </c>
      <c r="BF970" s="241">
        <f>IF(N970="snížená",J970,0)</f>
        <v>0</v>
      </c>
      <c r="BG970" s="241">
        <f>IF(N970="zákl. přenesená",J970,0)</f>
        <v>0</v>
      </c>
      <c r="BH970" s="241">
        <f>IF(N970="sníž. přenesená",J970,0)</f>
        <v>0</v>
      </c>
      <c r="BI970" s="241">
        <f>IF(N970="nulová",J970,0)</f>
        <v>0</v>
      </c>
      <c r="BJ970" s="19" t="s">
        <v>84</v>
      </c>
      <c r="BK970" s="241">
        <f>ROUND(I970*H970,2)</f>
        <v>0</v>
      </c>
      <c r="BL970" s="19" t="s">
        <v>164</v>
      </c>
      <c r="BM970" s="240" t="s">
        <v>777</v>
      </c>
    </row>
    <row r="971" s="2" customFormat="1">
      <c r="A971" s="40"/>
      <c r="B971" s="41"/>
      <c r="C971" s="42"/>
      <c r="D971" s="242" t="s">
        <v>166</v>
      </c>
      <c r="E971" s="42"/>
      <c r="F971" s="243" t="s">
        <v>271</v>
      </c>
      <c r="G971" s="42"/>
      <c r="H971" s="42"/>
      <c r="I971" s="244"/>
      <c r="J971" s="42"/>
      <c r="K971" s="42"/>
      <c r="L971" s="46"/>
      <c r="M971" s="245"/>
      <c r="N971" s="246"/>
      <c r="O971" s="93"/>
      <c r="P971" s="93"/>
      <c r="Q971" s="93"/>
      <c r="R971" s="93"/>
      <c r="S971" s="93"/>
      <c r="T971" s="94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T971" s="19" t="s">
        <v>166</v>
      </c>
      <c r="AU971" s="19" t="s">
        <v>86</v>
      </c>
    </row>
    <row r="972" s="13" customFormat="1">
      <c r="A972" s="13"/>
      <c r="B972" s="247"/>
      <c r="C972" s="248"/>
      <c r="D972" s="242" t="s">
        <v>168</v>
      </c>
      <c r="E972" s="249" t="s">
        <v>1</v>
      </c>
      <c r="F972" s="250" t="s">
        <v>769</v>
      </c>
      <c r="G972" s="248"/>
      <c r="H972" s="249" t="s">
        <v>1</v>
      </c>
      <c r="I972" s="251"/>
      <c r="J972" s="248"/>
      <c r="K972" s="248"/>
      <c r="L972" s="252"/>
      <c r="M972" s="253"/>
      <c r="N972" s="254"/>
      <c r="O972" s="254"/>
      <c r="P972" s="254"/>
      <c r="Q972" s="254"/>
      <c r="R972" s="254"/>
      <c r="S972" s="254"/>
      <c r="T972" s="255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56" t="s">
        <v>168</v>
      </c>
      <c r="AU972" s="256" t="s">
        <v>86</v>
      </c>
      <c r="AV972" s="13" t="s">
        <v>84</v>
      </c>
      <c r="AW972" s="13" t="s">
        <v>32</v>
      </c>
      <c r="AX972" s="13" t="s">
        <v>77</v>
      </c>
      <c r="AY972" s="256" t="s">
        <v>157</v>
      </c>
    </row>
    <row r="973" s="14" customFormat="1">
      <c r="A973" s="14"/>
      <c r="B973" s="257"/>
      <c r="C973" s="258"/>
      <c r="D973" s="242" t="s">
        <v>168</v>
      </c>
      <c r="E973" s="259" t="s">
        <v>1</v>
      </c>
      <c r="F973" s="260" t="s">
        <v>775</v>
      </c>
      <c r="G973" s="258"/>
      <c r="H973" s="261">
        <v>414.88</v>
      </c>
      <c r="I973" s="262"/>
      <c r="J973" s="258"/>
      <c r="K973" s="258"/>
      <c r="L973" s="263"/>
      <c r="M973" s="264"/>
      <c r="N973" s="265"/>
      <c r="O973" s="265"/>
      <c r="P973" s="265"/>
      <c r="Q973" s="265"/>
      <c r="R973" s="265"/>
      <c r="S973" s="265"/>
      <c r="T973" s="266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67" t="s">
        <v>168</v>
      </c>
      <c r="AU973" s="267" t="s">
        <v>86</v>
      </c>
      <c r="AV973" s="14" t="s">
        <v>86</v>
      </c>
      <c r="AW973" s="14" t="s">
        <v>32</v>
      </c>
      <c r="AX973" s="14" t="s">
        <v>84</v>
      </c>
      <c r="AY973" s="267" t="s">
        <v>157</v>
      </c>
    </row>
    <row r="974" s="2" customFormat="1" ht="24.15" customHeight="1">
      <c r="A974" s="40"/>
      <c r="B974" s="41"/>
      <c r="C974" s="229" t="s">
        <v>778</v>
      </c>
      <c r="D974" s="229" t="s">
        <v>159</v>
      </c>
      <c r="E974" s="230" t="s">
        <v>779</v>
      </c>
      <c r="F974" s="231" t="s">
        <v>780</v>
      </c>
      <c r="G974" s="232" t="s">
        <v>173</v>
      </c>
      <c r="H974" s="233">
        <v>5.9349999999999996</v>
      </c>
      <c r="I974" s="234"/>
      <c r="J974" s="235">
        <f>ROUND(I974*H974,2)</f>
        <v>0</v>
      </c>
      <c r="K974" s="231" t="s">
        <v>163</v>
      </c>
      <c r="L974" s="46"/>
      <c r="M974" s="236" t="s">
        <v>1</v>
      </c>
      <c r="N974" s="237" t="s">
        <v>42</v>
      </c>
      <c r="O974" s="93"/>
      <c r="P974" s="238">
        <f>O974*H974</f>
        <v>0</v>
      </c>
      <c r="Q974" s="238">
        <v>0</v>
      </c>
      <c r="R974" s="238">
        <f>Q974*H974</f>
        <v>0</v>
      </c>
      <c r="S974" s="238">
        <v>0</v>
      </c>
      <c r="T974" s="239">
        <f>S974*H974</f>
        <v>0</v>
      </c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R974" s="240" t="s">
        <v>279</v>
      </c>
      <c r="AT974" s="240" t="s">
        <v>159</v>
      </c>
      <c r="AU974" s="240" t="s">
        <v>86</v>
      </c>
      <c r="AY974" s="19" t="s">
        <v>157</v>
      </c>
      <c r="BE974" s="241">
        <f>IF(N974="základní",J974,0)</f>
        <v>0</v>
      </c>
      <c r="BF974" s="241">
        <f>IF(N974="snížená",J974,0)</f>
        <v>0</v>
      </c>
      <c r="BG974" s="241">
        <f>IF(N974="zákl. přenesená",J974,0)</f>
        <v>0</v>
      </c>
      <c r="BH974" s="241">
        <f>IF(N974="sníž. přenesená",J974,0)</f>
        <v>0</v>
      </c>
      <c r="BI974" s="241">
        <f>IF(N974="nulová",J974,0)</f>
        <v>0</v>
      </c>
      <c r="BJ974" s="19" t="s">
        <v>84</v>
      </c>
      <c r="BK974" s="241">
        <f>ROUND(I974*H974,2)</f>
        <v>0</v>
      </c>
      <c r="BL974" s="19" t="s">
        <v>279</v>
      </c>
      <c r="BM974" s="240" t="s">
        <v>781</v>
      </c>
    </row>
    <row r="975" s="2" customFormat="1">
      <c r="A975" s="40"/>
      <c r="B975" s="41"/>
      <c r="C975" s="42"/>
      <c r="D975" s="242" t="s">
        <v>166</v>
      </c>
      <c r="E975" s="42"/>
      <c r="F975" s="243" t="s">
        <v>782</v>
      </c>
      <c r="G975" s="42"/>
      <c r="H975" s="42"/>
      <c r="I975" s="244"/>
      <c r="J975" s="42"/>
      <c r="K975" s="42"/>
      <c r="L975" s="46"/>
      <c r="M975" s="245"/>
      <c r="N975" s="246"/>
      <c r="O975" s="93"/>
      <c r="P975" s="93"/>
      <c r="Q975" s="93"/>
      <c r="R975" s="93"/>
      <c r="S975" s="93"/>
      <c r="T975" s="94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T975" s="19" t="s">
        <v>166</v>
      </c>
      <c r="AU975" s="19" t="s">
        <v>86</v>
      </c>
    </row>
    <row r="976" s="12" customFormat="1" ht="22.8" customHeight="1">
      <c r="A976" s="12"/>
      <c r="B976" s="213"/>
      <c r="C976" s="214"/>
      <c r="D976" s="215" t="s">
        <v>76</v>
      </c>
      <c r="E976" s="227" t="s">
        <v>783</v>
      </c>
      <c r="F976" s="227" t="s">
        <v>784</v>
      </c>
      <c r="G976" s="214"/>
      <c r="H976" s="214"/>
      <c r="I976" s="217"/>
      <c r="J976" s="228">
        <f>BK976</f>
        <v>0</v>
      </c>
      <c r="K976" s="214"/>
      <c r="L976" s="219"/>
      <c r="M976" s="220"/>
      <c r="N976" s="221"/>
      <c r="O976" s="221"/>
      <c r="P976" s="222">
        <f>SUM(P977:P982)</f>
        <v>0</v>
      </c>
      <c r="Q976" s="221"/>
      <c r="R976" s="222">
        <f>SUM(R977:R982)</f>
        <v>0.067344000000000001</v>
      </c>
      <c r="S976" s="221"/>
      <c r="T976" s="223">
        <f>SUM(T977:T982)</f>
        <v>0.050768000000000001</v>
      </c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R976" s="224" t="s">
        <v>86</v>
      </c>
      <c r="AT976" s="225" t="s">
        <v>76</v>
      </c>
      <c r="AU976" s="225" t="s">
        <v>84</v>
      </c>
      <c r="AY976" s="224" t="s">
        <v>157</v>
      </c>
      <c r="BK976" s="226">
        <f>SUM(BK977:BK982)</f>
        <v>0</v>
      </c>
    </row>
    <row r="977" s="2" customFormat="1" ht="16.5" customHeight="1">
      <c r="A977" s="40"/>
      <c r="B977" s="41"/>
      <c r="C977" s="229" t="s">
        <v>785</v>
      </c>
      <c r="D977" s="229" t="s">
        <v>159</v>
      </c>
      <c r="E977" s="230" t="s">
        <v>786</v>
      </c>
      <c r="F977" s="231" t="s">
        <v>787</v>
      </c>
      <c r="G977" s="232" t="s">
        <v>395</v>
      </c>
      <c r="H977" s="233">
        <v>30.399999999999999</v>
      </c>
      <c r="I977" s="234"/>
      <c r="J977" s="235">
        <f>ROUND(I977*H977,2)</f>
        <v>0</v>
      </c>
      <c r="K977" s="231" t="s">
        <v>163</v>
      </c>
      <c r="L977" s="46"/>
      <c r="M977" s="236" t="s">
        <v>1</v>
      </c>
      <c r="N977" s="237" t="s">
        <v>42</v>
      </c>
      <c r="O977" s="93"/>
      <c r="P977" s="238">
        <f>O977*H977</f>
        <v>0</v>
      </c>
      <c r="Q977" s="238">
        <v>0</v>
      </c>
      <c r="R977" s="238">
        <f>Q977*H977</f>
        <v>0</v>
      </c>
      <c r="S977" s="238">
        <v>0.00167</v>
      </c>
      <c r="T977" s="239">
        <f>S977*H977</f>
        <v>0.050768000000000001</v>
      </c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R977" s="240" t="s">
        <v>279</v>
      </c>
      <c r="AT977" s="240" t="s">
        <v>159</v>
      </c>
      <c r="AU977" s="240" t="s">
        <v>86</v>
      </c>
      <c r="AY977" s="19" t="s">
        <v>157</v>
      </c>
      <c r="BE977" s="241">
        <f>IF(N977="základní",J977,0)</f>
        <v>0</v>
      </c>
      <c r="BF977" s="241">
        <f>IF(N977="snížená",J977,0)</f>
        <v>0</v>
      </c>
      <c r="BG977" s="241">
        <f>IF(N977="zákl. přenesená",J977,0)</f>
        <v>0</v>
      </c>
      <c r="BH977" s="241">
        <f>IF(N977="sníž. přenesená",J977,0)</f>
        <v>0</v>
      </c>
      <c r="BI977" s="241">
        <f>IF(N977="nulová",J977,0)</f>
        <v>0</v>
      </c>
      <c r="BJ977" s="19" t="s">
        <v>84</v>
      </c>
      <c r="BK977" s="241">
        <f>ROUND(I977*H977,2)</f>
        <v>0</v>
      </c>
      <c r="BL977" s="19" t="s">
        <v>279</v>
      </c>
      <c r="BM977" s="240" t="s">
        <v>788</v>
      </c>
    </row>
    <row r="978" s="2" customFormat="1">
      <c r="A978" s="40"/>
      <c r="B978" s="41"/>
      <c r="C978" s="42"/>
      <c r="D978" s="242" t="s">
        <v>166</v>
      </c>
      <c r="E978" s="42"/>
      <c r="F978" s="243" t="s">
        <v>789</v>
      </c>
      <c r="G978" s="42"/>
      <c r="H978" s="42"/>
      <c r="I978" s="244"/>
      <c r="J978" s="42"/>
      <c r="K978" s="42"/>
      <c r="L978" s="46"/>
      <c r="M978" s="245"/>
      <c r="N978" s="246"/>
      <c r="O978" s="93"/>
      <c r="P978" s="93"/>
      <c r="Q978" s="93"/>
      <c r="R978" s="93"/>
      <c r="S978" s="93"/>
      <c r="T978" s="94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T978" s="19" t="s">
        <v>166</v>
      </c>
      <c r="AU978" s="19" t="s">
        <v>86</v>
      </c>
    </row>
    <row r="979" s="14" customFormat="1">
      <c r="A979" s="14"/>
      <c r="B979" s="257"/>
      <c r="C979" s="258"/>
      <c r="D979" s="242" t="s">
        <v>168</v>
      </c>
      <c r="E979" s="259" t="s">
        <v>1</v>
      </c>
      <c r="F979" s="260" t="s">
        <v>790</v>
      </c>
      <c r="G979" s="258"/>
      <c r="H979" s="261">
        <v>30.399999999999999</v>
      </c>
      <c r="I979" s="262"/>
      <c r="J979" s="258"/>
      <c r="K979" s="258"/>
      <c r="L979" s="263"/>
      <c r="M979" s="264"/>
      <c r="N979" s="265"/>
      <c r="O979" s="265"/>
      <c r="P979" s="265"/>
      <c r="Q979" s="265"/>
      <c r="R979" s="265"/>
      <c r="S979" s="265"/>
      <c r="T979" s="266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67" t="s">
        <v>168</v>
      </c>
      <c r="AU979" s="267" t="s">
        <v>86</v>
      </c>
      <c r="AV979" s="14" t="s">
        <v>86</v>
      </c>
      <c r="AW979" s="14" t="s">
        <v>32</v>
      </c>
      <c r="AX979" s="14" t="s">
        <v>84</v>
      </c>
      <c r="AY979" s="267" t="s">
        <v>157</v>
      </c>
    </row>
    <row r="980" s="2" customFormat="1" ht="24.15" customHeight="1">
      <c r="A980" s="40"/>
      <c r="B980" s="41"/>
      <c r="C980" s="229" t="s">
        <v>791</v>
      </c>
      <c r="D980" s="229" t="s">
        <v>159</v>
      </c>
      <c r="E980" s="230" t="s">
        <v>792</v>
      </c>
      <c r="F980" s="231" t="s">
        <v>793</v>
      </c>
      <c r="G980" s="232" t="s">
        <v>395</v>
      </c>
      <c r="H980" s="233">
        <v>36.799999999999997</v>
      </c>
      <c r="I980" s="234"/>
      <c r="J980" s="235">
        <f>ROUND(I980*H980,2)</f>
        <v>0</v>
      </c>
      <c r="K980" s="231" t="s">
        <v>163</v>
      </c>
      <c r="L980" s="46"/>
      <c r="M980" s="236" t="s">
        <v>1</v>
      </c>
      <c r="N980" s="237" t="s">
        <v>42</v>
      </c>
      <c r="O980" s="93"/>
      <c r="P980" s="238">
        <f>O980*H980</f>
        <v>0</v>
      </c>
      <c r="Q980" s="238">
        <v>0.00183</v>
      </c>
      <c r="R980" s="238">
        <f>Q980*H980</f>
        <v>0.067344000000000001</v>
      </c>
      <c r="S980" s="238">
        <v>0</v>
      </c>
      <c r="T980" s="239">
        <f>S980*H980</f>
        <v>0</v>
      </c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R980" s="240" t="s">
        <v>279</v>
      </c>
      <c r="AT980" s="240" t="s">
        <v>159</v>
      </c>
      <c r="AU980" s="240" t="s">
        <v>86</v>
      </c>
      <c r="AY980" s="19" t="s">
        <v>157</v>
      </c>
      <c r="BE980" s="241">
        <f>IF(N980="základní",J980,0)</f>
        <v>0</v>
      </c>
      <c r="BF980" s="241">
        <f>IF(N980="snížená",J980,0)</f>
        <v>0</v>
      </c>
      <c r="BG980" s="241">
        <f>IF(N980="zákl. přenesená",J980,0)</f>
        <v>0</v>
      </c>
      <c r="BH980" s="241">
        <f>IF(N980="sníž. přenesená",J980,0)</f>
        <v>0</v>
      </c>
      <c r="BI980" s="241">
        <f>IF(N980="nulová",J980,0)</f>
        <v>0</v>
      </c>
      <c r="BJ980" s="19" t="s">
        <v>84</v>
      </c>
      <c r="BK980" s="241">
        <f>ROUND(I980*H980,2)</f>
        <v>0</v>
      </c>
      <c r="BL980" s="19" t="s">
        <v>279</v>
      </c>
      <c r="BM980" s="240" t="s">
        <v>794</v>
      </c>
    </row>
    <row r="981" s="2" customFormat="1">
      <c r="A981" s="40"/>
      <c r="B981" s="41"/>
      <c r="C981" s="42"/>
      <c r="D981" s="242" t="s">
        <v>166</v>
      </c>
      <c r="E981" s="42"/>
      <c r="F981" s="243" t="s">
        <v>795</v>
      </c>
      <c r="G981" s="42"/>
      <c r="H981" s="42"/>
      <c r="I981" s="244"/>
      <c r="J981" s="42"/>
      <c r="K981" s="42"/>
      <c r="L981" s="46"/>
      <c r="M981" s="245"/>
      <c r="N981" s="246"/>
      <c r="O981" s="93"/>
      <c r="P981" s="93"/>
      <c r="Q981" s="93"/>
      <c r="R981" s="93"/>
      <c r="S981" s="93"/>
      <c r="T981" s="94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T981" s="19" t="s">
        <v>166</v>
      </c>
      <c r="AU981" s="19" t="s">
        <v>86</v>
      </c>
    </row>
    <row r="982" s="14" customFormat="1">
      <c r="A982" s="14"/>
      <c r="B982" s="257"/>
      <c r="C982" s="258"/>
      <c r="D982" s="242" t="s">
        <v>168</v>
      </c>
      <c r="E982" s="259" t="s">
        <v>1</v>
      </c>
      <c r="F982" s="260" t="s">
        <v>796</v>
      </c>
      <c r="G982" s="258"/>
      <c r="H982" s="261">
        <v>36.799999999999997</v>
      </c>
      <c r="I982" s="262"/>
      <c r="J982" s="258"/>
      <c r="K982" s="258"/>
      <c r="L982" s="263"/>
      <c r="M982" s="264"/>
      <c r="N982" s="265"/>
      <c r="O982" s="265"/>
      <c r="P982" s="265"/>
      <c r="Q982" s="265"/>
      <c r="R982" s="265"/>
      <c r="S982" s="265"/>
      <c r="T982" s="266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67" t="s">
        <v>168</v>
      </c>
      <c r="AU982" s="267" t="s">
        <v>86</v>
      </c>
      <c r="AV982" s="14" t="s">
        <v>86</v>
      </c>
      <c r="AW982" s="14" t="s">
        <v>32</v>
      </c>
      <c r="AX982" s="14" t="s">
        <v>84</v>
      </c>
      <c r="AY982" s="267" t="s">
        <v>157</v>
      </c>
    </row>
    <row r="983" s="12" customFormat="1" ht="22.8" customHeight="1">
      <c r="A983" s="12"/>
      <c r="B983" s="213"/>
      <c r="C983" s="214"/>
      <c r="D983" s="215" t="s">
        <v>76</v>
      </c>
      <c r="E983" s="227" t="s">
        <v>797</v>
      </c>
      <c r="F983" s="227" t="s">
        <v>798</v>
      </c>
      <c r="G983" s="214"/>
      <c r="H983" s="214"/>
      <c r="I983" s="217"/>
      <c r="J983" s="228">
        <f>BK983</f>
        <v>0</v>
      </c>
      <c r="K983" s="214"/>
      <c r="L983" s="219"/>
      <c r="M983" s="220"/>
      <c r="N983" s="221"/>
      <c r="O983" s="221"/>
      <c r="P983" s="222">
        <f>SUM(P984:P1000)</f>
        <v>0</v>
      </c>
      <c r="Q983" s="221"/>
      <c r="R983" s="222">
        <f>SUM(R984:R1000)</f>
        <v>3.6499999999999999</v>
      </c>
      <c r="S983" s="221"/>
      <c r="T983" s="223">
        <f>SUM(T984:T1000)</f>
        <v>0.073599999999999999</v>
      </c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R983" s="224" t="s">
        <v>86</v>
      </c>
      <c r="AT983" s="225" t="s">
        <v>76</v>
      </c>
      <c r="AU983" s="225" t="s">
        <v>84</v>
      </c>
      <c r="AY983" s="224" t="s">
        <v>157</v>
      </c>
      <c r="BK983" s="226">
        <f>SUM(BK984:BK1000)</f>
        <v>0</v>
      </c>
    </row>
    <row r="984" s="2" customFormat="1" ht="24.15" customHeight="1">
      <c r="A984" s="40"/>
      <c r="B984" s="41"/>
      <c r="C984" s="229" t="s">
        <v>799</v>
      </c>
      <c r="D984" s="229" t="s">
        <v>159</v>
      </c>
      <c r="E984" s="230" t="s">
        <v>800</v>
      </c>
      <c r="F984" s="231" t="s">
        <v>801</v>
      </c>
      <c r="G984" s="232" t="s">
        <v>395</v>
      </c>
      <c r="H984" s="233">
        <v>36.799999999999997</v>
      </c>
      <c r="I984" s="234"/>
      <c r="J984" s="235">
        <f>ROUND(I984*H984,2)</f>
        <v>0</v>
      </c>
      <c r="K984" s="231" t="s">
        <v>163</v>
      </c>
      <c r="L984" s="46"/>
      <c r="M984" s="236" t="s">
        <v>1</v>
      </c>
      <c r="N984" s="237" t="s">
        <v>42</v>
      </c>
      <c r="O984" s="93"/>
      <c r="P984" s="238">
        <f>O984*H984</f>
        <v>0</v>
      </c>
      <c r="Q984" s="238">
        <v>0</v>
      </c>
      <c r="R984" s="238">
        <f>Q984*H984</f>
        <v>0</v>
      </c>
      <c r="S984" s="238">
        <v>0.002</v>
      </c>
      <c r="T984" s="239">
        <f>S984*H984</f>
        <v>0.073599999999999999</v>
      </c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R984" s="240" t="s">
        <v>279</v>
      </c>
      <c r="AT984" s="240" t="s">
        <v>159</v>
      </c>
      <c r="AU984" s="240" t="s">
        <v>86</v>
      </c>
      <c r="AY984" s="19" t="s">
        <v>157</v>
      </c>
      <c r="BE984" s="241">
        <f>IF(N984="základní",J984,0)</f>
        <v>0</v>
      </c>
      <c r="BF984" s="241">
        <f>IF(N984="snížená",J984,0)</f>
        <v>0</v>
      </c>
      <c r="BG984" s="241">
        <f>IF(N984="zákl. přenesená",J984,0)</f>
        <v>0</v>
      </c>
      <c r="BH984" s="241">
        <f>IF(N984="sníž. přenesená",J984,0)</f>
        <v>0</v>
      </c>
      <c r="BI984" s="241">
        <f>IF(N984="nulová",J984,0)</f>
        <v>0</v>
      </c>
      <c r="BJ984" s="19" t="s">
        <v>84</v>
      </c>
      <c r="BK984" s="241">
        <f>ROUND(I984*H984,2)</f>
        <v>0</v>
      </c>
      <c r="BL984" s="19" t="s">
        <v>279</v>
      </c>
      <c r="BM984" s="240" t="s">
        <v>802</v>
      </c>
    </row>
    <row r="985" s="2" customFormat="1">
      <c r="A985" s="40"/>
      <c r="B985" s="41"/>
      <c r="C985" s="42"/>
      <c r="D985" s="242" t="s">
        <v>166</v>
      </c>
      <c r="E985" s="42"/>
      <c r="F985" s="243" t="s">
        <v>803</v>
      </c>
      <c r="G985" s="42"/>
      <c r="H985" s="42"/>
      <c r="I985" s="244"/>
      <c r="J985" s="42"/>
      <c r="K985" s="42"/>
      <c r="L985" s="46"/>
      <c r="M985" s="245"/>
      <c r="N985" s="246"/>
      <c r="O985" s="93"/>
      <c r="P985" s="93"/>
      <c r="Q985" s="93"/>
      <c r="R985" s="93"/>
      <c r="S985" s="93"/>
      <c r="T985" s="94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T985" s="19" t="s">
        <v>166</v>
      </c>
      <c r="AU985" s="19" t="s">
        <v>86</v>
      </c>
    </row>
    <row r="986" s="14" customFormat="1">
      <c r="A986" s="14"/>
      <c r="B986" s="257"/>
      <c r="C986" s="258"/>
      <c r="D986" s="242" t="s">
        <v>168</v>
      </c>
      <c r="E986" s="259" t="s">
        <v>1</v>
      </c>
      <c r="F986" s="260" t="s">
        <v>804</v>
      </c>
      <c r="G986" s="258"/>
      <c r="H986" s="261">
        <v>36.799999999999997</v>
      </c>
      <c r="I986" s="262"/>
      <c r="J986" s="258"/>
      <c r="K986" s="258"/>
      <c r="L986" s="263"/>
      <c r="M986" s="264"/>
      <c r="N986" s="265"/>
      <c r="O986" s="265"/>
      <c r="P986" s="265"/>
      <c r="Q986" s="265"/>
      <c r="R986" s="265"/>
      <c r="S986" s="265"/>
      <c r="T986" s="266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7" t="s">
        <v>168</v>
      </c>
      <c r="AU986" s="267" t="s">
        <v>86</v>
      </c>
      <c r="AV986" s="14" t="s">
        <v>86</v>
      </c>
      <c r="AW986" s="14" t="s">
        <v>32</v>
      </c>
      <c r="AX986" s="14" t="s">
        <v>84</v>
      </c>
      <c r="AY986" s="267" t="s">
        <v>157</v>
      </c>
    </row>
    <row r="987" s="2" customFormat="1" ht="24.15" customHeight="1">
      <c r="A987" s="40"/>
      <c r="B987" s="41"/>
      <c r="C987" s="229" t="s">
        <v>805</v>
      </c>
      <c r="D987" s="229" t="s">
        <v>159</v>
      </c>
      <c r="E987" s="230" t="s">
        <v>806</v>
      </c>
      <c r="F987" s="231" t="s">
        <v>807</v>
      </c>
      <c r="G987" s="232" t="s">
        <v>619</v>
      </c>
      <c r="H987" s="233">
        <v>20</v>
      </c>
      <c r="I987" s="234"/>
      <c r="J987" s="235">
        <f>ROUND(I987*H987,2)</f>
        <v>0</v>
      </c>
      <c r="K987" s="231" t="s">
        <v>1</v>
      </c>
      <c r="L987" s="46"/>
      <c r="M987" s="236" t="s">
        <v>1</v>
      </c>
      <c r="N987" s="237" t="s">
        <v>42</v>
      </c>
      <c r="O987" s="93"/>
      <c r="P987" s="238">
        <f>O987*H987</f>
        <v>0</v>
      </c>
      <c r="Q987" s="238">
        <v>0.096000000000000002</v>
      </c>
      <c r="R987" s="238">
        <f>Q987*H987</f>
        <v>1.9199999999999999</v>
      </c>
      <c r="S987" s="238">
        <v>0</v>
      </c>
      <c r="T987" s="239">
        <f>S987*H987</f>
        <v>0</v>
      </c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R987" s="240" t="s">
        <v>279</v>
      </c>
      <c r="AT987" s="240" t="s">
        <v>159</v>
      </c>
      <c r="AU987" s="240" t="s">
        <v>86</v>
      </c>
      <c r="AY987" s="19" t="s">
        <v>157</v>
      </c>
      <c r="BE987" s="241">
        <f>IF(N987="základní",J987,0)</f>
        <v>0</v>
      </c>
      <c r="BF987" s="241">
        <f>IF(N987="snížená",J987,0)</f>
        <v>0</v>
      </c>
      <c r="BG987" s="241">
        <f>IF(N987="zákl. přenesená",J987,0)</f>
        <v>0</v>
      </c>
      <c r="BH987" s="241">
        <f>IF(N987="sníž. přenesená",J987,0)</f>
        <v>0</v>
      </c>
      <c r="BI987" s="241">
        <f>IF(N987="nulová",J987,0)</f>
        <v>0</v>
      </c>
      <c r="BJ987" s="19" t="s">
        <v>84</v>
      </c>
      <c r="BK987" s="241">
        <f>ROUND(I987*H987,2)</f>
        <v>0</v>
      </c>
      <c r="BL987" s="19" t="s">
        <v>279</v>
      </c>
      <c r="BM987" s="240" t="s">
        <v>808</v>
      </c>
    </row>
    <row r="988" s="2" customFormat="1">
      <c r="A988" s="40"/>
      <c r="B988" s="41"/>
      <c r="C988" s="42"/>
      <c r="D988" s="242" t="s">
        <v>166</v>
      </c>
      <c r="E988" s="42"/>
      <c r="F988" s="243" t="s">
        <v>809</v>
      </c>
      <c r="G988" s="42"/>
      <c r="H988" s="42"/>
      <c r="I988" s="244"/>
      <c r="J988" s="42"/>
      <c r="K988" s="42"/>
      <c r="L988" s="46"/>
      <c r="M988" s="245"/>
      <c r="N988" s="246"/>
      <c r="O988" s="93"/>
      <c r="P988" s="93"/>
      <c r="Q988" s="93"/>
      <c r="R988" s="93"/>
      <c r="S988" s="93"/>
      <c r="T988" s="94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T988" s="19" t="s">
        <v>166</v>
      </c>
      <c r="AU988" s="19" t="s">
        <v>86</v>
      </c>
    </row>
    <row r="989" s="2" customFormat="1" ht="33" customHeight="1">
      <c r="A989" s="40"/>
      <c r="B989" s="41"/>
      <c r="C989" s="229" t="s">
        <v>810</v>
      </c>
      <c r="D989" s="229" t="s">
        <v>159</v>
      </c>
      <c r="E989" s="230" t="s">
        <v>811</v>
      </c>
      <c r="F989" s="231" t="s">
        <v>812</v>
      </c>
      <c r="G989" s="232" t="s">
        <v>619</v>
      </c>
      <c r="H989" s="233">
        <v>4</v>
      </c>
      <c r="I989" s="234"/>
      <c r="J989" s="235">
        <f>ROUND(I989*H989,2)</f>
        <v>0</v>
      </c>
      <c r="K989" s="231" t="s">
        <v>1</v>
      </c>
      <c r="L989" s="46"/>
      <c r="M989" s="236" t="s">
        <v>1</v>
      </c>
      <c r="N989" s="237" t="s">
        <v>42</v>
      </c>
      <c r="O989" s="93"/>
      <c r="P989" s="238">
        <f>O989*H989</f>
        <v>0</v>
      </c>
      <c r="Q989" s="238">
        <v>0.14999999999999999</v>
      </c>
      <c r="R989" s="238">
        <f>Q989*H989</f>
        <v>0.59999999999999998</v>
      </c>
      <c r="S989" s="238">
        <v>0</v>
      </c>
      <c r="T989" s="239">
        <f>S989*H989</f>
        <v>0</v>
      </c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R989" s="240" t="s">
        <v>279</v>
      </c>
      <c r="AT989" s="240" t="s">
        <v>159</v>
      </c>
      <c r="AU989" s="240" t="s">
        <v>86</v>
      </c>
      <c r="AY989" s="19" t="s">
        <v>157</v>
      </c>
      <c r="BE989" s="241">
        <f>IF(N989="základní",J989,0)</f>
        <v>0</v>
      </c>
      <c r="BF989" s="241">
        <f>IF(N989="snížená",J989,0)</f>
        <v>0</v>
      </c>
      <c r="BG989" s="241">
        <f>IF(N989="zákl. přenesená",J989,0)</f>
        <v>0</v>
      </c>
      <c r="BH989" s="241">
        <f>IF(N989="sníž. přenesená",J989,0)</f>
        <v>0</v>
      </c>
      <c r="BI989" s="241">
        <f>IF(N989="nulová",J989,0)</f>
        <v>0</v>
      </c>
      <c r="BJ989" s="19" t="s">
        <v>84</v>
      </c>
      <c r="BK989" s="241">
        <f>ROUND(I989*H989,2)</f>
        <v>0</v>
      </c>
      <c r="BL989" s="19" t="s">
        <v>279</v>
      </c>
      <c r="BM989" s="240" t="s">
        <v>813</v>
      </c>
    </row>
    <row r="990" s="2" customFormat="1">
      <c r="A990" s="40"/>
      <c r="B990" s="41"/>
      <c r="C990" s="42"/>
      <c r="D990" s="242" t="s">
        <v>166</v>
      </c>
      <c r="E990" s="42"/>
      <c r="F990" s="243" t="s">
        <v>814</v>
      </c>
      <c r="G990" s="42"/>
      <c r="H990" s="42"/>
      <c r="I990" s="244"/>
      <c r="J990" s="42"/>
      <c r="K990" s="42"/>
      <c r="L990" s="46"/>
      <c r="M990" s="245"/>
      <c r="N990" s="246"/>
      <c r="O990" s="93"/>
      <c r="P990" s="93"/>
      <c r="Q990" s="93"/>
      <c r="R990" s="93"/>
      <c r="S990" s="93"/>
      <c r="T990" s="94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T990" s="19" t="s">
        <v>166</v>
      </c>
      <c r="AU990" s="19" t="s">
        <v>86</v>
      </c>
    </row>
    <row r="991" s="2" customFormat="1" ht="24.15" customHeight="1">
      <c r="A991" s="40"/>
      <c r="B991" s="41"/>
      <c r="C991" s="229" t="s">
        <v>815</v>
      </c>
      <c r="D991" s="229" t="s">
        <v>159</v>
      </c>
      <c r="E991" s="230" t="s">
        <v>816</v>
      </c>
      <c r="F991" s="231" t="s">
        <v>817</v>
      </c>
      <c r="G991" s="232" t="s">
        <v>619</v>
      </c>
      <c r="H991" s="233">
        <v>8</v>
      </c>
      <c r="I991" s="234"/>
      <c r="J991" s="235">
        <f>ROUND(I991*H991,2)</f>
        <v>0</v>
      </c>
      <c r="K991" s="231" t="s">
        <v>1</v>
      </c>
      <c r="L991" s="46"/>
      <c r="M991" s="236" t="s">
        <v>1</v>
      </c>
      <c r="N991" s="237" t="s">
        <v>42</v>
      </c>
      <c r="O991" s="93"/>
      <c r="P991" s="238">
        <f>O991*H991</f>
        <v>0</v>
      </c>
      <c r="Q991" s="238">
        <v>0.040000000000000001</v>
      </c>
      <c r="R991" s="238">
        <f>Q991*H991</f>
        <v>0.32000000000000001</v>
      </c>
      <c r="S991" s="238">
        <v>0</v>
      </c>
      <c r="T991" s="239">
        <f>S991*H991</f>
        <v>0</v>
      </c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R991" s="240" t="s">
        <v>279</v>
      </c>
      <c r="AT991" s="240" t="s">
        <v>159</v>
      </c>
      <c r="AU991" s="240" t="s">
        <v>86</v>
      </c>
      <c r="AY991" s="19" t="s">
        <v>157</v>
      </c>
      <c r="BE991" s="241">
        <f>IF(N991="základní",J991,0)</f>
        <v>0</v>
      </c>
      <c r="BF991" s="241">
        <f>IF(N991="snížená",J991,0)</f>
        <v>0</v>
      </c>
      <c r="BG991" s="241">
        <f>IF(N991="zákl. přenesená",J991,0)</f>
        <v>0</v>
      </c>
      <c r="BH991" s="241">
        <f>IF(N991="sníž. přenesená",J991,0)</f>
        <v>0</v>
      </c>
      <c r="BI991" s="241">
        <f>IF(N991="nulová",J991,0)</f>
        <v>0</v>
      </c>
      <c r="BJ991" s="19" t="s">
        <v>84</v>
      </c>
      <c r="BK991" s="241">
        <f>ROUND(I991*H991,2)</f>
        <v>0</v>
      </c>
      <c r="BL991" s="19" t="s">
        <v>279</v>
      </c>
      <c r="BM991" s="240" t="s">
        <v>818</v>
      </c>
    </row>
    <row r="992" s="2" customFormat="1">
      <c r="A992" s="40"/>
      <c r="B992" s="41"/>
      <c r="C992" s="42"/>
      <c r="D992" s="242" t="s">
        <v>166</v>
      </c>
      <c r="E992" s="42"/>
      <c r="F992" s="243" t="s">
        <v>819</v>
      </c>
      <c r="G992" s="42"/>
      <c r="H992" s="42"/>
      <c r="I992" s="244"/>
      <c r="J992" s="42"/>
      <c r="K992" s="42"/>
      <c r="L992" s="46"/>
      <c r="M992" s="245"/>
      <c r="N992" s="246"/>
      <c r="O992" s="93"/>
      <c r="P992" s="93"/>
      <c r="Q992" s="93"/>
      <c r="R992" s="93"/>
      <c r="S992" s="93"/>
      <c r="T992" s="94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T992" s="19" t="s">
        <v>166</v>
      </c>
      <c r="AU992" s="19" t="s">
        <v>86</v>
      </c>
    </row>
    <row r="993" s="2" customFormat="1" ht="24.15" customHeight="1">
      <c r="A993" s="40"/>
      <c r="B993" s="41"/>
      <c r="C993" s="229" t="s">
        <v>820</v>
      </c>
      <c r="D993" s="229" t="s">
        <v>159</v>
      </c>
      <c r="E993" s="230" t="s">
        <v>821</v>
      </c>
      <c r="F993" s="231" t="s">
        <v>822</v>
      </c>
      <c r="G993" s="232" t="s">
        <v>619</v>
      </c>
      <c r="H993" s="233">
        <v>8</v>
      </c>
      <c r="I993" s="234"/>
      <c r="J993" s="235">
        <f>ROUND(I993*H993,2)</f>
        <v>0</v>
      </c>
      <c r="K993" s="231" t="s">
        <v>1</v>
      </c>
      <c r="L993" s="46"/>
      <c r="M993" s="236" t="s">
        <v>1</v>
      </c>
      <c r="N993" s="237" t="s">
        <v>42</v>
      </c>
      <c r="O993" s="93"/>
      <c r="P993" s="238">
        <f>O993*H993</f>
        <v>0</v>
      </c>
      <c r="Q993" s="238">
        <v>0.014999999999999999</v>
      </c>
      <c r="R993" s="238">
        <f>Q993*H993</f>
        <v>0.12</v>
      </c>
      <c r="S993" s="238">
        <v>0</v>
      </c>
      <c r="T993" s="239">
        <f>S993*H993</f>
        <v>0</v>
      </c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R993" s="240" t="s">
        <v>279</v>
      </c>
      <c r="AT993" s="240" t="s">
        <v>159</v>
      </c>
      <c r="AU993" s="240" t="s">
        <v>86</v>
      </c>
      <c r="AY993" s="19" t="s">
        <v>157</v>
      </c>
      <c r="BE993" s="241">
        <f>IF(N993="základní",J993,0)</f>
        <v>0</v>
      </c>
      <c r="BF993" s="241">
        <f>IF(N993="snížená",J993,0)</f>
        <v>0</v>
      </c>
      <c r="BG993" s="241">
        <f>IF(N993="zákl. přenesená",J993,0)</f>
        <v>0</v>
      </c>
      <c r="BH993" s="241">
        <f>IF(N993="sníž. přenesená",J993,0)</f>
        <v>0</v>
      </c>
      <c r="BI993" s="241">
        <f>IF(N993="nulová",J993,0)</f>
        <v>0</v>
      </c>
      <c r="BJ993" s="19" t="s">
        <v>84</v>
      </c>
      <c r="BK993" s="241">
        <f>ROUND(I993*H993,2)</f>
        <v>0</v>
      </c>
      <c r="BL993" s="19" t="s">
        <v>279</v>
      </c>
      <c r="BM993" s="240" t="s">
        <v>823</v>
      </c>
    </row>
    <row r="994" s="2" customFormat="1">
      <c r="A994" s="40"/>
      <c r="B994" s="41"/>
      <c r="C994" s="42"/>
      <c r="D994" s="242" t="s">
        <v>166</v>
      </c>
      <c r="E994" s="42"/>
      <c r="F994" s="243" t="s">
        <v>824</v>
      </c>
      <c r="G994" s="42"/>
      <c r="H994" s="42"/>
      <c r="I994" s="244"/>
      <c r="J994" s="42"/>
      <c r="K994" s="42"/>
      <c r="L994" s="46"/>
      <c r="M994" s="245"/>
      <c r="N994" s="246"/>
      <c r="O994" s="93"/>
      <c r="P994" s="93"/>
      <c r="Q994" s="93"/>
      <c r="R994" s="93"/>
      <c r="S994" s="93"/>
      <c r="T994" s="94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T994" s="19" t="s">
        <v>166</v>
      </c>
      <c r="AU994" s="19" t="s">
        <v>86</v>
      </c>
    </row>
    <row r="995" s="2" customFormat="1" ht="24.15" customHeight="1">
      <c r="A995" s="40"/>
      <c r="B995" s="41"/>
      <c r="C995" s="229" t="s">
        <v>825</v>
      </c>
      <c r="D995" s="229" t="s">
        <v>159</v>
      </c>
      <c r="E995" s="230" t="s">
        <v>826</v>
      </c>
      <c r="F995" s="231" t="s">
        <v>827</v>
      </c>
      <c r="G995" s="232" t="s">
        <v>619</v>
      </c>
      <c r="H995" s="233">
        <v>42</v>
      </c>
      <c r="I995" s="234"/>
      <c r="J995" s="235">
        <f>ROUND(I995*H995,2)</f>
        <v>0</v>
      </c>
      <c r="K995" s="231" t="s">
        <v>1</v>
      </c>
      <c r="L995" s="46"/>
      <c r="M995" s="236" t="s">
        <v>1</v>
      </c>
      <c r="N995" s="237" t="s">
        <v>42</v>
      </c>
      <c r="O995" s="93"/>
      <c r="P995" s="238">
        <f>O995*H995</f>
        <v>0</v>
      </c>
      <c r="Q995" s="238">
        <v>0.014999999999999999</v>
      </c>
      <c r="R995" s="238">
        <f>Q995*H995</f>
        <v>0.63</v>
      </c>
      <c r="S995" s="238">
        <v>0</v>
      </c>
      <c r="T995" s="239">
        <f>S995*H995</f>
        <v>0</v>
      </c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R995" s="240" t="s">
        <v>279</v>
      </c>
      <c r="AT995" s="240" t="s">
        <v>159</v>
      </c>
      <c r="AU995" s="240" t="s">
        <v>86</v>
      </c>
      <c r="AY995" s="19" t="s">
        <v>157</v>
      </c>
      <c r="BE995" s="241">
        <f>IF(N995="základní",J995,0)</f>
        <v>0</v>
      </c>
      <c r="BF995" s="241">
        <f>IF(N995="snížená",J995,0)</f>
        <v>0</v>
      </c>
      <c r="BG995" s="241">
        <f>IF(N995="zákl. přenesená",J995,0)</f>
        <v>0</v>
      </c>
      <c r="BH995" s="241">
        <f>IF(N995="sníž. přenesená",J995,0)</f>
        <v>0</v>
      </c>
      <c r="BI995" s="241">
        <f>IF(N995="nulová",J995,0)</f>
        <v>0</v>
      </c>
      <c r="BJ995" s="19" t="s">
        <v>84</v>
      </c>
      <c r="BK995" s="241">
        <f>ROUND(I995*H995,2)</f>
        <v>0</v>
      </c>
      <c r="BL995" s="19" t="s">
        <v>279</v>
      </c>
      <c r="BM995" s="240" t="s">
        <v>828</v>
      </c>
    </row>
    <row r="996" s="2" customFormat="1">
      <c r="A996" s="40"/>
      <c r="B996" s="41"/>
      <c r="C996" s="42"/>
      <c r="D996" s="242" t="s">
        <v>166</v>
      </c>
      <c r="E996" s="42"/>
      <c r="F996" s="243" t="s">
        <v>824</v>
      </c>
      <c r="G996" s="42"/>
      <c r="H996" s="42"/>
      <c r="I996" s="244"/>
      <c r="J996" s="42"/>
      <c r="K996" s="42"/>
      <c r="L996" s="46"/>
      <c r="M996" s="245"/>
      <c r="N996" s="246"/>
      <c r="O996" s="93"/>
      <c r="P996" s="93"/>
      <c r="Q996" s="93"/>
      <c r="R996" s="93"/>
      <c r="S996" s="93"/>
      <c r="T996" s="94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T996" s="19" t="s">
        <v>166</v>
      </c>
      <c r="AU996" s="19" t="s">
        <v>86</v>
      </c>
    </row>
    <row r="997" s="2" customFormat="1" ht="24.15" customHeight="1">
      <c r="A997" s="40"/>
      <c r="B997" s="41"/>
      <c r="C997" s="229" t="s">
        <v>829</v>
      </c>
      <c r="D997" s="229" t="s">
        <v>159</v>
      </c>
      <c r="E997" s="230" t="s">
        <v>830</v>
      </c>
      <c r="F997" s="231" t="s">
        <v>831</v>
      </c>
      <c r="G997" s="232" t="s">
        <v>619</v>
      </c>
      <c r="H997" s="233">
        <v>4</v>
      </c>
      <c r="I997" s="234"/>
      <c r="J997" s="235">
        <f>ROUND(I997*H997,2)</f>
        <v>0</v>
      </c>
      <c r="K997" s="231" t="s">
        <v>1</v>
      </c>
      <c r="L997" s="46"/>
      <c r="M997" s="236" t="s">
        <v>1</v>
      </c>
      <c r="N997" s="237" t="s">
        <v>42</v>
      </c>
      <c r="O997" s="93"/>
      <c r="P997" s="238">
        <f>O997*H997</f>
        <v>0</v>
      </c>
      <c r="Q997" s="238">
        <v>0.014999999999999999</v>
      </c>
      <c r="R997" s="238">
        <f>Q997*H997</f>
        <v>0.059999999999999998</v>
      </c>
      <c r="S997" s="238">
        <v>0</v>
      </c>
      <c r="T997" s="239">
        <f>S997*H997</f>
        <v>0</v>
      </c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R997" s="240" t="s">
        <v>279</v>
      </c>
      <c r="AT997" s="240" t="s">
        <v>159</v>
      </c>
      <c r="AU997" s="240" t="s">
        <v>86</v>
      </c>
      <c r="AY997" s="19" t="s">
        <v>157</v>
      </c>
      <c r="BE997" s="241">
        <f>IF(N997="základní",J997,0)</f>
        <v>0</v>
      </c>
      <c r="BF997" s="241">
        <f>IF(N997="snížená",J997,0)</f>
        <v>0</v>
      </c>
      <c r="BG997" s="241">
        <f>IF(N997="zákl. přenesená",J997,0)</f>
        <v>0</v>
      </c>
      <c r="BH997" s="241">
        <f>IF(N997="sníž. přenesená",J997,0)</f>
        <v>0</v>
      </c>
      <c r="BI997" s="241">
        <f>IF(N997="nulová",J997,0)</f>
        <v>0</v>
      </c>
      <c r="BJ997" s="19" t="s">
        <v>84</v>
      </c>
      <c r="BK997" s="241">
        <f>ROUND(I997*H997,2)</f>
        <v>0</v>
      </c>
      <c r="BL997" s="19" t="s">
        <v>279</v>
      </c>
      <c r="BM997" s="240" t="s">
        <v>832</v>
      </c>
    </row>
    <row r="998" s="2" customFormat="1">
      <c r="A998" s="40"/>
      <c r="B998" s="41"/>
      <c r="C998" s="42"/>
      <c r="D998" s="242" t="s">
        <v>166</v>
      </c>
      <c r="E998" s="42"/>
      <c r="F998" s="243" t="s">
        <v>824</v>
      </c>
      <c r="G998" s="42"/>
      <c r="H998" s="42"/>
      <c r="I998" s="244"/>
      <c r="J998" s="42"/>
      <c r="K998" s="42"/>
      <c r="L998" s="46"/>
      <c r="M998" s="245"/>
      <c r="N998" s="246"/>
      <c r="O998" s="93"/>
      <c r="P998" s="93"/>
      <c r="Q998" s="93"/>
      <c r="R998" s="93"/>
      <c r="S998" s="93"/>
      <c r="T998" s="94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T998" s="19" t="s">
        <v>166</v>
      </c>
      <c r="AU998" s="19" t="s">
        <v>86</v>
      </c>
    </row>
    <row r="999" s="2" customFormat="1" ht="24.15" customHeight="1">
      <c r="A999" s="40"/>
      <c r="B999" s="41"/>
      <c r="C999" s="229" t="s">
        <v>833</v>
      </c>
      <c r="D999" s="229" t="s">
        <v>159</v>
      </c>
      <c r="E999" s="230" t="s">
        <v>834</v>
      </c>
      <c r="F999" s="231" t="s">
        <v>835</v>
      </c>
      <c r="G999" s="232" t="s">
        <v>173</v>
      </c>
      <c r="H999" s="233">
        <v>3.6499999999999999</v>
      </c>
      <c r="I999" s="234"/>
      <c r="J999" s="235">
        <f>ROUND(I999*H999,2)</f>
        <v>0</v>
      </c>
      <c r="K999" s="231" t="s">
        <v>163</v>
      </c>
      <c r="L999" s="46"/>
      <c r="M999" s="236" t="s">
        <v>1</v>
      </c>
      <c r="N999" s="237" t="s">
        <v>42</v>
      </c>
      <c r="O999" s="93"/>
      <c r="P999" s="238">
        <f>O999*H999</f>
        <v>0</v>
      </c>
      <c r="Q999" s="238">
        <v>0</v>
      </c>
      <c r="R999" s="238">
        <f>Q999*H999</f>
        <v>0</v>
      </c>
      <c r="S999" s="238">
        <v>0</v>
      </c>
      <c r="T999" s="239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240" t="s">
        <v>279</v>
      </c>
      <c r="AT999" s="240" t="s">
        <v>159</v>
      </c>
      <c r="AU999" s="240" t="s">
        <v>86</v>
      </c>
      <c r="AY999" s="19" t="s">
        <v>157</v>
      </c>
      <c r="BE999" s="241">
        <f>IF(N999="základní",J999,0)</f>
        <v>0</v>
      </c>
      <c r="BF999" s="241">
        <f>IF(N999="snížená",J999,0)</f>
        <v>0</v>
      </c>
      <c r="BG999" s="241">
        <f>IF(N999="zákl. přenesená",J999,0)</f>
        <v>0</v>
      </c>
      <c r="BH999" s="241">
        <f>IF(N999="sníž. přenesená",J999,0)</f>
        <v>0</v>
      </c>
      <c r="BI999" s="241">
        <f>IF(N999="nulová",J999,0)</f>
        <v>0</v>
      </c>
      <c r="BJ999" s="19" t="s">
        <v>84</v>
      </c>
      <c r="BK999" s="241">
        <f>ROUND(I999*H999,2)</f>
        <v>0</v>
      </c>
      <c r="BL999" s="19" t="s">
        <v>279</v>
      </c>
      <c r="BM999" s="240" t="s">
        <v>836</v>
      </c>
    </row>
    <row r="1000" s="2" customFormat="1">
      <c r="A1000" s="40"/>
      <c r="B1000" s="41"/>
      <c r="C1000" s="42"/>
      <c r="D1000" s="242" t="s">
        <v>166</v>
      </c>
      <c r="E1000" s="42"/>
      <c r="F1000" s="243" t="s">
        <v>837</v>
      </c>
      <c r="G1000" s="42"/>
      <c r="H1000" s="42"/>
      <c r="I1000" s="244"/>
      <c r="J1000" s="42"/>
      <c r="K1000" s="42"/>
      <c r="L1000" s="46"/>
      <c r="M1000" s="245"/>
      <c r="N1000" s="246"/>
      <c r="O1000" s="93"/>
      <c r="P1000" s="93"/>
      <c r="Q1000" s="93"/>
      <c r="R1000" s="93"/>
      <c r="S1000" s="93"/>
      <c r="T1000" s="94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T1000" s="19" t="s">
        <v>166</v>
      </c>
      <c r="AU1000" s="19" t="s">
        <v>86</v>
      </c>
    </row>
    <row r="1001" s="12" customFormat="1" ht="22.8" customHeight="1">
      <c r="A1001" s="12"/>
      <c r="B1001" s="213"/>
      <c r="C1001" s="214"/>
      <c r="D1001" s="215" t="s">
        <v>76</v>
      </c>
      <c r="E1001" s="227" t="s">
        <v>838</v>
      </c>
      <c r="F1001" s="227" t="s">
        <v>839</v>
      </c>
      <c r="G1001" s="214"/>
      <c r="H1001" s="214"/>
      <c r="I1001" s="217"/>
      <c r="J1001" s="228">
        <f>BK1001</f>
        <v>0</v>
      </c>
      <c r="K1001" s="214"/>
      <c r="L1001" s="219"/>
      <c r="M1001" s="220"/>
      <c r="N1001" s="221"/>
      <c r="O1001" s="221"/>
      <c r="P1001" s="222">
        <f>SUM(P1002:P1201)</f>
        <v>0</v>
      </c>
      <c r="Q1001" s="221"/>
      <c r="R1001" s="222">
        <f>SUM(R1002:R1201)</f>
        <v>4.9406051654400001</v>
      </c>
      <c r="S1001" s="221"/>
      <c r="T1001" s="223">
        <f>SUM(T1002:T1201)</f>
        <v>4.9381169999999992</v>
      </c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R1001" s="224" t="s">
        <v>86</v>
      </c>
      <c r="AT1001" s="225" t="s">
        <v>76</v>
      </c>
      <c r="AU1001" s="225" t="s">
        <v>84</v>
      </c>
      <c r="AY1001" s="224" t="s">
        <v>157</v>
      </c>
      <c r="BK1001" s="226">
        <f>SUM(BK1002:BK1201)</f>
        <v>0</v>
      </c>
    </row>
    <row r="1002" s="2" customFormat="1" ht="16.5" customHeight="1">
      <c r="A1002" s="40"/>
      <c r="B1002" s="41"/>
      <c r="C1002" s="229" t="s">
        <v>840</v>
      </c>
      <c r="D1002" s="229" t="s">
        <v>159</v>
      </c>
      <c r="E1002" s="230" t="s">
        <v>841</v>
      </c>
      <c r="F1002" s="231" t="s">
        <v>842</v>
      </c>
      <c r="G1002" s="232" t="s">
        <v>181</v>
      </c>
      <c r="H1002" s="233">
        <v>139.88999999999999</v>
      </c>
      <c r="I1002" s="234"/>
      <c r="J1002" s="235">
        <f>ROUND(I1002*H1002,2)</f>
        <v>0</v>
      </c>
      <c r="K1002" s="231" t="s">
        <v>163</v>
      </c>
      <c r="L1002" s="46"/>
      <c r="M1002" s="236" t="s">
        <v>1</v>
      </c>
      <c r="N1002" s="237" t="s">
        <v>42</v>
      </c>
      <c r="O1002" s="93"/>
      <c r="P1002" s="238">
        <f>O1002*H1002</f>
        <v>0</v>
      </c>
      <c r="Q1002" s="238">
        <v>0</v>
      </c>
      <c r="R1002" s="238">
        <f>Q1002*H1002</f>
        <v>0</v>
      </c>
      <c r="S1002" s="238">
        <v>0.035299999999999998</v>
      </c>
      <c r="T1002" s="239">
        <f>S1002*H1002</f>
        <v>4.9381169999999992</v>
      </c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R1002" s="240" t="s">
        <v>279</v>
      </c>
      <c r="AT1002" s="240" t="s">
        <v>159</v>
      </c>
      <c r="AU1002" s="240" t="s">
        <v>86</v>
      </c>
      <c r="AY1002" s="19" t="s">
        <v>157</v>
      </c>
      <c r="BE1002" s="241">
        <f>IF(N1002="základní",J1002,0)</f>
        <v>0</v>
      </c>
      <c r="BF1002" s="241">
        <f>IF(N1002="snížená",J1002,0)</f>
        <v>0</v>
      </c>
      <c r="BG1002" s="241">
        <f>IF(N1002="zákl. přenesená",J1002,0)</f>
        <v>0</v>
      </c>
      <c r="BH1002" s="241">
        <f>IF(N1002="sníž. přenesená",J1002,0)</f>
        <v>0</v>
      </c>
      <c r="BI1002" s="241">
        <f>IF(N1002="nulová",J1002,0)</f>
        <v>0</v>
      </c>
      <c r="BJ1002" s="19" t="s">
        <v>84</v>
      </c>
      <c r="BK1002" s="241">
        <f>ROUND(I1002*H1002,2)</f>
        <v>0</v>
      </c>
      <c r="BL1002" s="19" t="s">
        <v>279</v>
      </c>
      <c r="BM1002" s="240" t="s">
        <v>843</v>
      </c>
    </row>
    <row r="1003" s="2" customFormat="1">
      <c r="A1003" s="40"/>
      <c r="B1003" s="41"/>
      <c r="C1003" s="42"/>
      <c r="D1003" s="242" t="s">
        <v>166</v>
      </c>
      <c r="E1003" s="42"/>
      <c r="F1003" s="243" t="s">
        <v>842</v>
      </c>
      <c r="G1003" s="42"/>
      <c r="H1003" s="42"/>
      <c r="I1003" s="244"/>
      <c r="J1003" s="42"/>
      <c r="K1003" s="42"/>
      <c r="L1003" s="46"/>
      <c r="M1003" s="245"/>
      <c r="N1003" s="246"/>
      <c r="O1003" s="93"/>
      <c r="P1003" s="93"/>
      <c r="Q1003" s="93"/>
      <c r="R1003" s="93"/>
      <c r="S1003" s="93"/>
      <c r="T1003" s="94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T1003" s="19" t="s">
        <v>166</v>
      </c>
      <c r="AU1003" s="19" t="s">
        <v>86</v>
      </c>
    </row>
    <row r="1004" s="13" customFormat="1">
      <c r="A1004" s="13"/>
      <c r="B1004" s="247"/>
      <c r="C1004" s="248"/>
      <c r="D1004" s="242" t="s">
        <v>168</v>
      </c>
      <c r="E1004" s="249" t="s">
        <v>1</v>
      </c>
      <c r="F1004" s="250" t="s">
        <v>291</v>
      </c>
      <c r="G1004" s="248"/>
      <c r="H1004" s="249" t="s">
        <v>1</v>
      </c>
      <c r="I1004" s="251"/>
      <c r="J1004" s="248"/>
      <c r="K1004" s="248"/>
      <c r="L1004" s="252"/>
      <c r="M1004" s="253"/>
      <c r="N1004" s="254"/>
      <c r="O1004" s="254"/>
      <c r="P1004" s="254"/>
      <c r="Q1004" s="254"/>
      <c r="R1004" s="254"/>
      <c r="S1004" s="254"/>
      <c r="T1004" s="255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56" t="s">
        <v>168</v>
      </c>
      <c r="AU1004" s="256" t="s">
        <v>86</v>
      </c>
      <c r="AV1004" s="13" t="s">
        <v>84</v>
      </c>
      <c r="AW1004" s="13" t="s">
        <v>32</v>
      </c>
      <c r="AX1004" s="13" t="s">
        <v>77</v>
      </c>
      <c r="AY1004" s="256" t="s">
        <v>157</v>
      </c>
    </row>
    <row r="1005" s="14" customFormat="1">
      <c r="A1005" s="14"/>
      <c r="B1005" s="257"/>
      <c r="C1005" s="258"/>
      <c r="D1005" s="242" t="s">
        <v>168</v>
      </c>
      <c r="E1005" s="259" t="s">
        <v>1</v>
      </c>
      <c r="F1005" s="260" t="s">
        <v>844</v>
      </c>
      <c r="G1005" s="258"/>
      <c r="H1005" s="261">
        <v>1.1399999999999999</v>
      </c>
      <c r="I1005" s="262"/>
      <c r="J1005" s="258"/>
      <c r="K1005" s="258"/>
      <c r="L1005" s="263"/>
      <c r="M1005" s="264"/>
      <c r="N1005" s="265"/>
      <c r="O1005" s="265"/>
      <c r="P1005" s="265"/>
      <c r="Q1005" s="265"/>
      <c r="R1005" s="265"/>
      <c r="S1005" s="265"/>
      <c r="T1005" s="266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7" t="s">
        <v>168</v>
      </c>
      <c r="AU1005" s="267" t="s">
        <v>86</v>
      </c>
      <c r="AV1005" s="14" t="s">
        <v>86</v>
      </c>
      <c r="AW1005" s="14" t="s">
        <v>32</v>
      </c>
      <c r="AX1005" s="14" t="s">
        <v>77</v>
      </c>
      <c r="AY1005" s="267" t="s">
        <v>157</v>
      </c>
    </row>
    <row r="1006" s="13" customFormat="1">
      <c r="A1006" s="13"/>
      <c r="B1006" s="247"/>
      <c r="C1006" s="248"/>
      <c r="D1006" s="242" t="s">
        <v>168</v>
      </c>
      <c r="E1006" s="249" t="s">
        <v>1</v>
      </c>
      <c r="F1006" s="250" t="s">
        <v>293</v>
      </c>
      <c r="G1006" s="248"/>
      <c r="H1006" s="249" t="s">
        <v>1</v>
      </c>
      <c r="I1006" s="251"/>
      <c r="J1006" s="248"/>
      <c r="K1006" s="248"/>
      <c r="L1006" s="252"/>
      <c r="M1006" s="253"/>
      <c r="N1006" s="254"/>
      <c r="O1006" s="254"/>
      <c r="P1006" s="254"/>
      <c r="Q1006" s="254"/>
      <c r="R1006" s="254"/>
      <c r="S1006" s="254"/>
      <c r="T1006" s="255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56" t="s">
        <v>168</v>
      </c>
      <c r="AU1006" s="256" t="s">
        <v>86</v>
      </c>
      <c r="AV1006" s="13" t="s">
        <v>84</v>
      </c>
      <c r="AW1006" s="13" t="s">
        <v>32</v>
      </c>
      <c r="AX1006" s="13" t="s">
        <v>77</v>
      </c>
      <c r="AY1006" s="256" t="s">
        <v>157</v>
      </c>
    </row>
    <row r="1007" s="14" customFormat="1">
      <c r="A1007" s="14"/>
      <c r="B1007" s="257"/>
      <c r="C1007" s="258"/>
      <c r="D1007" s="242" t="s">
        <v>168</v>
      </c>
      <c r="E1007" s="259" t="s">
        <v>1</v>
      </c>
      <c r="F1007" s="260" t="s">
        <v>845</v>
      </c>
      <c r="G1007" s="258"/>
      <c r="H1007" s="261">
        <v>1.01</v>
      </c>
      <c r="I1007" s="262"/>
      <c r="J1007" s="258"/>
      <c r="K1007" s="258"/>
      <c r="L1007" s="263"/>
      <c r="M1007" s="264"/>
      <c r="N1007" s="265"/>
      <c r="O1007" s="265"/>
      <c r="P1007" s="265"/>
      <c r="Q1007" s="265"/>
      <c r="R1007" s="265"/>
      <c r="S1007" s="265"/>
      <c r="T1007" s="266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67" t="s">
        <v>168</v>
      </c>
      <c r="AU1007" s="267" t="s">
        <v>86</v>
      </c>
      <c r="AV1007" s="14" t="s">
        <v>86</v>
      </c>
      <c r="AW1007" s="14" t="s">
        <v>32</v>
      </c>
      <c r="AX1007" s="14" t="s">
        <v>77</v>
      </c>
      <c r="AY1007" s="267" t="s">
        <v>157</v>
      </c>
    </row>
    <row r="1008" s="13" customFormat="1">
      <c r="A1008" s="13"/>
      <c r="B1008" s="247"/>
      <c r="C1008" s="248"/>
      <c r="D1008" s="242" t="s">
        <v>168</v>
      </c>
      <c r="E1008" s="249" t="s">
        <v>1</v>
      </c>
      <c r="F1008" s="250" t="s">
        <v>295</v>
      </c>
      <c r="G1008" s="248"/>
      <c r="H1008" s="249" t="s">
        <v>1</v>
      </c>
      <c r="I1008" s="251"/>
      <c r="J1008" s="248"/>
      <c r="K1008" s="248"/>
      <c r="L1008" s="252"/>
      <c r="M1008" s="253"/>
      <c r="N1008" s="254"/>
      <c r="O1008" s="254"/>
      <c r="P1008" s="254"/>
      <c r="Q1008" s="254"/>
      <c r="R1008" s="254"/>
      <c r="S1008" s="254"/>
      <c r="T1008" s="255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56" t="s">
        <v>168</v>
      </c>
      <c r="AU1008" s="256" t="s">
        <v>86</v>
      </c>
      <c r="AV1008" s="13" t="s">
        <v>84</v>
      </c>
      <c r="AW1008" s="13" t="s">
        <v>32</v>
      </c>
      <c r="AX1008" s="13" t="s">
        <v>77</v>
      </c>
      <c r="AY1008" s="256" t="s">
        <v>157</v>
      </c>
    </row>
    <row r="1009" s="14" customFormat="1">
      <c r="A1009" s="14"/>
      <c r="B1009" s="257"/>
      <c r="C1009" s="258"/>
      <c r="D1009" s="242" t="s">
        <v>168</v>
      </c>
      <c r="E1009" s="259" t="s">
        <v>1</v>
      </c>
      <c r="F1009" s="260" t="s">
        <v>846</v>
      </c>
      <c r="G1009" s="258"/>
      <c r="H1009" s="261">
        <v>1.1299999999999999</v>
      </c>
      <c r="I1009" s="262"/>
      <c r="J1009" s="258"/>
      <c r="K1009" s="258"/>
      <c r="L1009" s="263"/>
      <c r="M1009" s="264"/>
      <c r="N1009" s="265"/>
      <c r="O1009" s="265"/>
      <c r="P1009" s="265"/>
      <c r="Q1009" s="265"/>
      <c r="R1009" s="265"/>
      <c r="S1009" s="265"/>
      <c r="T1009" s="266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67" t="s">
        <v>168</v>
      </c>
      <c r="AU1009" s="267" t="s">
        <v>86</v>
      </c>
      <c r="AV1009" s="14" t="s">
        <v>86</v>
      </c>
      <c r="AW1009" s="14" t="s">
        <v>32</v>
      </c>
      <c r="AX1009" s="14" t="s">
        <v>77</v>
      </c>
      <c r="AY1009" s="267" t="s">
        <v>157</v>
      </c>
    </row>
    <row r="1010" s="13" customFormat="1">
      <c r="A1010" s="13"/>
      <c r="B1010" s="247"/>
      <c r="C1010" s="248"/>
      <c r="D1010" s="242" t="s">
        <v>168</v>
      </c>
      <c r="E1010" s="249" t="s">
        <v>1</v>
      </c>
      <c r="F1010" s="250" t="s">
        <v>436</v>
      </c>
      <c r="G1010" s="248"/>
      <c r="H1010" s="249" t="s">
        <v>1</v>
      </c>
      <c r="I1010" s="251"/>
      <c r="J1010" s="248"/>
      <c r="K1010" s="248"/>
      <c r="L1010" s="252"/>
      <c r="M1010" s="253"/>
      <c r="N1010" s="254"/>
      <c r="O1010" s="254"/>
      <c r="P1010" s="254"/>
      <c r="Q1010" s="254"/>
      <c r="R1010" s="254"/>
      <c r="S1010" s="254"/>
      <c r="T1010" s="255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56" t="s">
        <v>168</v>
      </c>
      <c r="AU1010" s="256" t="s">
        <v>86</v>
      </c>
      <c r="AV1010" s="13" t="s">
        <v>84</v>
      </c>
      <c r="AW1010" s="13" t="s">
        <v>32</v>
      </c>
      <c r="AX1010" s="13" t="s">
        <v>77</v>
      </c>
      <c r="AY1010" s="256" t="s">
        <v>157</v>
      </c>
    </row>
    <row r="1011" s="14" customFormat="1">
      <c r="A1011" s="14"/>
      <c r="B1011" s="257"/>
      <c r="C1011" s="258"/>
      <c r="D1011" s="242" t="s">
        <v>168</v>
      </c>
      <c r="E1011" s="259" t="s">
        <v>1</v>
      </c>
      <c r="F1011" s="260" t="s">
        <v>847</v>
      </c>
      <c r="G1011" s="258"/>
      <c r="H1011" s="261">
        <v>5.5199999999999996</v>
      </c>
      <c r="I1011" s="262"/>
      <c r="J1011" s="258"/>
      <c r="K1011" s="258"/>
      <c r="L1011" s="263"/>
      <c r="M1011" s="264"/>
      <c r="N1011" s="265"/>
      <c r="O1011" s="265"/>
      <c r="P1011" s="265"/>
      <c r="Q1011" s="265"/>
      <c r="R1011" s="265"/>
      <c r="S1011" s="265"/>
      <c r="T1011" s="266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7" t="s">
        <v>168</v>
      </c>
      <c r="AU1011" s="267" t="s">
        <v>86</v>
      </c>
      <c r="AV1011" s="14" t="s">
        <v>86</v>
      </c>
      <c r="AW1011" s="14" t="s">
        <v>32</v>
      </c>
      <c r="AX1011" s="14" t="s">
        <v>77</v>
      </c>
      <c r="AY1011" s="267" t="s">
        <v>157</v>
      </c>
    </row>
    <row r="1012" s="13" customFormat="1">
      <c r="A1012" s="13"/>
      <c r="B1012" s="247"/>
      <c r="C1012" s="248"/>
      <c r="D1012" s="242" t="s">
        <v>168</v>
      </c>
      <c r="E1012" s="249" t="s">
        <v>1</v>
      </c>
      <c r="F1012" s="250" t="s">
        <v>440</v>
      </c>
      <c r="G1012" s="248"/>
      <c r="H1012" s="249" t="s">
        <v>1</v>
      </c>
      <c r="I1012" s="251"/>
      <c r="J1012" s="248"/>
      <c r="K1012" s="248"/>
      <c r="L1012" s="252"/>
      <c r="M1012" s="253"/>
      <c r="N1012" s="254"/>
      <c r="O1012" s="254"/>
      <c r="P1012" s="254"/>
      <c r="Q1012" s="254"/>
      <c r="R1012" s="254"/>
      <c r="S1012" s="254"/>
      <c r="T1012" s="255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56" t="s">
        <v>168</v>
      </c>
      <c r="AU1012" s="256" t="s">
        <v>86</v>
      </c>
      <c r="AV1012" s="13" t="s">
        <v>84</v>
      </c>
      <c r="AW1012" s="13" t="s">
        <v>32</v>
      </c>
      <c r="AX1012" s="13" t="s">
        <v>77</v>
      </c>
      <c r="AY1012" s="256" t="s">
        <v>157</v>
      </c>
    </row>
    <row r="1013" s="14" customFormat="1">
      <c r="A1013" s="14"/>
      <c r="B1013" s="257"/>
      <c r="C1013" s="258"/>
      <c r="D1013" s="242" t="s">
        <v>168</v>
      </c>
      <c r="E1013" s="259" t="s">
        <v>1</v>
      </c>
      <c r="F1013" s="260" t="s">
        <v>848</v>
      </c>
      <c r="G1013" s="258"/>
      <c r="H1013" s="261">
        <v>12</v>
      </c>
      <c r="I1013" s="262"/>
      <c r="J1013" s="258"/>
      <c r="K1013" s="258"/>
      <c r="L1013" s="263"/>
      <c r="M1013" s="264"/>
      <c r="N1013" s="265"/>
      <c r="O1013" s="265"/>
      <c r="P1013" s="265"/>
      <c r="Q1013" s="265"/>
      <c r="R1013" s="265"/>
      <c r="S1013" s="265"/>
      <c r="T1013" s="266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67" t="s">
        <v>168</v>
      </c>
      <c r="AU1013" s="267" t="s">
        <v>86</v>
      </c>
      <c r="AV1013" s="14" t="s">
        <v>86</v>
      </c>
      <c r="AW1013" s="14" t="s">
        <v>32</v>
      </c>
      <c r="AX1013" s="14" t="s">
        <v>77</v>
      </c>
      <c r="AY1013" s="267" t="s">
        <v>157</v>
      </c>
    </row>
    <row r="1014" s="13" customFormat="1">
      <c r="A1014" s="13"/>
      <c r="B1014" s="247"/>
      <c r="C1014" s="248"/>
      <c r="D1014" s="242" t="s">
        <v>168</v>
      </c>
      <c r="E1014" s="249" t="s">
        <v>1</v>
      </c>
      <c r="F1014" s="250" t="s">
        <v>442</v>
      </c>
      <c r="G1014" s="248"/>
      <c r="H1014" s="249" t="s">
        <v>1</v>
      </c>
      <c r="I1014" s="251"/>
      <c r="J1014" s="248"/>
      <c r="K1014" s="248"/>
      <c r="L1014" s="252"/>
      <c r="M1014" s="253"/>
      <c r="N1014" s="254"/>
      <c r="O1014" s="254"/>
      <c r="P1014" s="254"/>
      <c r="Q1014" s="254"/>
      <c r="R1014" s="254"/>
      <c r="S1014" s="254"/>
      <c r="T1014" s="255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56" t="s">
        <v>168</v>
      </c>
      <c r="AU1014" s="256" t="s">
        <v>86</v>
      </c>
      <c r="AV1014" s="13" t="s">
        <v>84</v>
      </c>
      <c r="AW1014" s="13" t="s">
        <v>32</v>
      </c>
      <c r="AX1014" s="13" t="s">
        <v>77</v>
      </c>
      <c r="AY1014" s="256" t="s">
        <v>157</v>
      </c>
    </row>
    <row r="1015" s="14" customFormat="1">
      <c r="A1015" s="14"/>
      <c r="B1015" s="257"/>
      <c r="C1015" s="258"/>
      <c r="D1015" s="242" t="s">
        <v>168</v>
      </c>
      <c r="E1015" s="259" t="s">
        <v>1</v>
      </c>
      <c r="F1015" s="260" t="s">
        <v>849</v>
      </c>
      <c r="G1015" s="258"/>
      <c r="H1015" s="261">
        <v>5.2300000000000004</v>
      </c>
      <c r="I1015" s="262"/>
      <c r="J1015" s="258"/>
      <c r="K1015" s="258"/>
      <c r="L1015" s="263"/>
      <c r="M1015" s="264"/>
      <c r="N1015" s="265"/>
      <c r="O1015" s="265"/>
      <c r="P1015" s="265"/>
      <c r="Q1015" s="265"/>
      <c r="R1015" s="265"/>
      <c r="S1015" s="265"/>
      <c r="T1015" s="266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67" t="s">
        <v>168</v>
      </c>
      <c r="AU1015" s="267" t="s">
        <v>86</v>
      </c>
      <c r="AV1015" s="14" t="s">
        <v>86</v>
      </c>
      <c r="AW1015" s="14" t="s">
        <v>32</v>
      </c>
      <c r="AX1015" s="14" t="s">
        <v>77</v>
      </c>
      <c r="AY1015" s="267" t="s">
        <v>157</v>
      </c>
    </row>
    <row r="1016" s="13" customFormat="1">
      <c r="A1016" s="13"/>
      <c r="B1016" s="247"/>
      <c r="C1016" s="248"/>
      <c r="D1016" s="242" t="s">
        <v>168</v>
      </c>
      <c r="E1016" s="249" t="s">
        <v>1</v>
      </c>
      <c r="F1016" s="250" t="s">
        <v>444</v>
      </c>
      <c r="G1016" s="248"/>
      <c r="H1016" s="249" t="s">
        <v>1</v>
      </c>
      <c r="I1016" s="251"/>
      <c r="J1016" s="248"/>
      <c r="K1016" s="248"/>
      <c r="L1016" s="252"/>
      <c r="M1016" s="253"/>
      <c r="N1016" s="254"/>
      <c r="O1016" s="254"/>
      <c r="P1016" s="254"/>
      <c r="Q1016" s="254"/>
      <c r="R1016" s="254"/>
      <c r="S1016" s="254"/>
      <c r="T1016" s="255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56" t="s">
        <v>168</v>
      </c>
      <c r="AU1016" s="256" t="s">
        <v>86</v>
      </c>
      <c r="AV1016" s="13" t="s">
        <v>84</v>
      </c>
      <c r="AW1016" s="13" t="s">
        <v>32</v>
      </c>
      <c r="AX1016" s="13" t="s">
        <v>77</v>
      </c>
      <c r="AY1016" s="256" t="s">
        <v>157</v>
      </c>
    </row>
    <row r="1017" s="14" customFormat="1">
      <c r="A1017" s="14"/>
      <c r="B1017" s="257"/>
      <c r="C1017" s="258"/>
      <c r="D1017" s="242" t="s">
        <v>168</v>
      </c>
      <c r="E1017" s="259" t="s">
        <v>1</v>
      </c>
      <c r="F1017" s="260" t="s">
        <v>641</v>
      </c>
      <c r="G1017" s="258"/>
      <c r="H1017" s="261">
        <v>7.9000000000000004</v>
      </c>
      <c r="I1017" s="262"/>
      <c r="J1017" s="258"/>
      <c r="K1017" s="258"/>
      <c r="L1017" s="263"/>
      <c r="M1017" s="264"/>
      <c r="N1017" s="265"/>
      <c r="O1017" s="265"/>
      <c r="P1017" s="265"/>
      <c r="Q1017" s="265"/>
      <c r="R1017" s="265"/>
      <c r="S1017" s="265"/>
      <c r="T1017" s="266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67" t="s">
        <v>168</v>
      </c>
      <c r="AU1017" s="267" t="s">
        <v>86</v>
      </c>
      <c r="AV1017" s="14" t="s">
        <v>86</v>
      </c>
      <c r="AW1017" s="14" t="s">
        <v>32</v>
      </c>
      <c r="AX1017" s="14" t="s">
        <v>77</v>
      </c>
      <c r="AY1017" s="267" t="s">
        <v>157</v>
      </c>
    </row>
    <row r="1018" s="13" customFormat="1">
      <c r="A1018" s="13"/>
      <c r="B1018" s="247"/>
      <c r="C1018" s="248"/>
      <c r="D1018" s="242" t="s">
        <v>168</v>
      </c>
      <c r="E1018" s="249" t="s">
        <v>1</v>
      </c>
      <c r="F1018" s="250" t="s">
        <v>460</v>
      </c>
      <c r="G1018" s="248"/>
      <c r="H1018" s="249" t="s">
        <v>1</v>
      </c>
      <c r="I1018" s="251"/>
      <c r="J1018" s="248"/>
      <c r="K1018" s="248"/>
      <c r="L1018" s="252"/>
      <c r="M1018" s="253"/>
      <c r="N1018" s="254"/>
      <c r="O1018" s="254"/>
      <c r="P1018" s="254"/>
      <c r="Q1018" s="254"/>
      <c r="R1018" s="254"/>
      <c r="S1018" s="254"/>
      <c r="T1018" s="255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56" t="s">
        <v>168</v>
      </c>
      <c r="AU1018" s="256" t="s">
        <v>86</v>
      </c>
      <c r="AV1018" s="13" t="s">
        <v>84</v>
      </c>
      <c r="AW1018" s="13" t="s">
        <v>32</v>
      </c>
      <c r="AX1018" s="13" t="s">
        <v>77</v>
      </c>
      <c r="AY1018" s="256" t="s">
        <v>157</v>
      </c>
    </row>
    <row r="1019" s="14" customFormat="1">
      <c r="A1019" s="14"/>
      <c r="B1019" s="257"/>
      <c r="C1019" s="258"/>
      <c r="D1019" s="242" t="s">
        <v>168</v>
      </c>
      <c r="E1019" s="259" t="s">
        <v>1</v>
      </c>
      <c r="F1019" s="260" t="s">
        <v>641</v>
      </c>
      <c r="G1019" s="258"/>
      <c r="H1019" s="261">
        <v>7.9000000000000004</v>
      </c>
      <c r="I1019" s="262"/>
      <c r="J1019" s="258"/>
      <c r="K1019" s="258"/>
      <c r="L1019" s="263"/>
      <c r="M1019" s="264"/>
      <c r="N1019" s="265"/>
      <c r="O1019" s="265"/>
      <c r="P1019" s="265"/>
      <c r="Q1019" s="265"/>
      <c r="R1019" s="265"/>
      <c r="S1019" s="265"/>
      <c r="T1019" s="266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7" t="s">
        <v>168</v>
      </c>
      <c r="AU1019" s="267" t="s">
        <v>86</v>
      </c>
      <c r="AV1019" s="14" t="s">
        <v>86</v>
      </c>
      <c r="AW1019" s="14" t="s">
        <v>32</v>
      </c>
      <c r="AX1019" s="14" t="s">
        <v>77</v>
      </c>
      <c r="AY1019" s="267" t="s">
        <v>157</v>
      </c>
    </row>
    <row r="1020" s="13" customFormat="1">
      <c r="A1020" s="13"/>
      <c r="B1020" s="247"/>
      <c r="C1020" s="248"/>
      <c r="D1020" s="242" t="s">
        <v>168</v>
      </c>
      <c r="E1020" s="249" t="s">
        <v>1</v>
      </c>
      <c r="F1020" s="250" t="s">
        <v>461</v>
      </c>
      <c r="G1020" s="248"/>
      <c r="H1020" s="249" t="s">
        <v>1</v>
      </c>
      <c r="I1020" s="251"/>
      <c r="J1020" s="248"/>
      <c r="K1020" s="248"/>
      <c r="L1020" s="252"/>
      <c r="M1020" s="253"/>
      <c r="N1020" s="254"/>
      <c r="O1020" s="254"/>
      <c r="P1020" s="254"/>
      <c r="Q1020" s="254"/>
      <c r="R1020" s="254"/>
      <c r="S1020" s="254"/>
      <c r="T1020" s="255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56" t="s">
        <v>168</v>
      </c>
      <c r="AU1020" s="256" t="s">
        <v>86</v>
      </c>
      <c r="AV1020" s="13" t="s">
        <v>84</v>
      </c>
      <c r="AW1020" s="13" t="s">
        <v>32</v>
      </c>
      <c r="AX1020" s="13" t="s">
        <v>77</v>
      </c>
      <c r="AY1020" s="256" t="s">
        <v>157</v>
      </c>
    </row>
    <row r="1021" s="14" customFormat="1">
      <c r="A1021" s="14"/>
      <c r="B1021" s="257"/>
      <c r="C1021" s="258"/>
      <c r="D1021" s="242" t="s">
        <v>168</v>
      </c>
      <c r="E1021" s="259" t="s">
        <v>1</v>
      </c>
      <c r="F1021" s="260" t="s">
        <v>849</v>
      </c>
      <c r="G1021" s="258"/>
      <c r="H1021" s="261">
        <v>5.2300000000000004</v>
      </c>
      <c r="I1021" s="262"/>
      <c r="J1021" s="258"/>
      <c r="K1021" s="258"/>
      <c r="L1021" s="263"/>
      <c r="M1021" s="264"/>
      <c r="N1021" s="265"/>
      <c r="O1021" s="265"/>
      <c r="P1021" s="265"/>
      <c r="Q1021" s="265"/>
      <c r="R1021" s="265"/>
      <c r="S1021" s="265"/>
      <c r="T1021" s="266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7" t="s">
        <v>168</v>
      </c>
      <c r="AU1021" s="267" t="s">
        <v>86</v>
      </c>
      <c r="AV1021" s="14" t="s">
        <v>86</v>
      </c>
      <c r="AW1021" s="14" t="s">
        <v>32</v>
      </c>
      <c r="AX1021" s="14" t="s">
        <v>77</v>
      </c>
      <c r="AY1021" s="267" t="s">
        <v>157</v>
      </c>
    </row>
    <row r="1022" s="13" customFormat="1">
      <c r="A1022" s="13"/>
      <c r="B1022" s="247"/>
      <c r="C1022" s="248"/>
      <c r="D1022" s="242" t="s">
        <v>168</v>
      </c>
      <c r="E1022" s="249" t="s">
        <v>1</v>
      </c>
      <c r="F1022" s="250" t="s">
        <v>462</v>
      </c>
      <c r="G1022" s="248"/>
      <c r="H1022" s="249" t="s">
        <v>1</v>
      </c>
      <c r="I1022" s="251"/>
      <c r="J1022" s="248"/>
      <c r="K1022" s="248"/>
      <c r="L1022" s="252"/>
      <c r="M1022" s="253"/>
      <c r="N1022" s="254"/>
      <c r="O1022" s="254"/>
      <c r="P1022" s="254"/>
      <c r="Q1022" s="254"/>
      <c r="R1022" s="254"/>
      <c r="S1022" s="254"/>
      <c r="T1022" s="255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56" t="s">
        <v>168</v>
      </c>
      <c r="AU1022" s="256" t="s">
        <v>86</v>
      </c>
      <c r="AV1022" s="13" t="s">
        <v>84</v>
      </c>
      <c r="AW1022" s="13" t="s">
        <v>32</v>
      </c>
      <c r="AX1022" s="13" t="s">
        <v>77</v>
      </c>
      <c r="AY1022" s="256" t="s">
        <v>157</v>
      </c>
    </row>
    <row r="1023" s="14" customFormat="1">
      <c r="A1023" s="14"/>
      <c r="B1023" s="257"/>
      <c r="C1023" s="258"/>
      <c r="D1023" s="242" t="s">
        <v>168</v>
      </c>
      <c r="E1023" s="259" t="s">
        <v>1</v>
      </c>
      <c r="F1023" s="260" t="s">
        <v>848</v>
      </c>
      <c r="G1023" s="258"/>
      <c r="H1023" s="261">
        <v>12</v>
      </c>
      <c r="I1023" s="262"/>
      <c r="J1023" s="258"/>
      <c r="K1023" s="258"/>
      <c r="L1023" s="263"/>
      <c r="M1023" s="264"/>
      <c r="N1023" s="265"/>
      <c r="O1023" s="265"/>
      <c r="P1023" s="265"/>
      <c r="Q1023" s="265"/>
      <c r="R1023" s="265"/>
      <c r="S1023" s="265"/>
      <c r="T1023" s="266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7" t="s">
        <v>168</v>
      </c>
      <c r="AU1023" s="267" t="s">
        <v>86</v>
      </c>
      <c r="AV1023" s="14" t="s">
        <v>86</v>
      </c>
      <c r="AW1023" s="14" t="s">
        <v>32</v>
      </c>
      <c r="AX1023" s="14" t="s">
        <v>77</v>
      </c>
      <c r="AY1023" s="267" t="s">
        <v>157</v>
      </c>
    </row>
    <row r="1024" s="13" customFormat="1">
      <c r="A1024" s="13"/>
      <c r="B1024" s="247"/>
      <c r="C1024" s="248"/>
      <c r="D1024" s="242" t="s">
        <v>168</v>
      </c>
      <c r="E1024" s="249" t="s">
        <v>1</v>
      </c>
      <c r="F1024" s="250" t="s">
        <v>297</v>
      </c>
      <c r="G1024" s="248"/>
      <c r="H1024" s="249" t="s">
        <v>1</v>
      </c>
      <c r="I1024" s="251"/>
      <c r="J1024" s="248"/>
      <c r="K1024" s="248"/>
      <c r="L1024" s="252"/>
      <c r="M1024" s="253"/>
      <c r="N1024" s="254"/>
      <c r="O1024" s="254"/>
      <c r="P1024" s="254"/>
      <c r="Q1024" s="254"/>
      <c r="R1024" s="254"/>
      <c r="S1024" s="254"/>
      <c r="T1024" s="255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56" t="s">
        <v>168</v>
      </c>
      <c r="AU1024" s="256" t="s">
        <v>86</v>
      </c>
      <c r="AV1024" s="13" t="s">
        <v>84</v>
      </c>
      <c r="AW1024" s="13" t="s">
        <v>32</v>
      </c>
      <c r="AX1024" s="13" t="s">
        <v>77</v>
      </c>
      <c r="AY1024" s="256" t="s">
        <v>157</v>
      </c>
    </row>
    <row r="1025" s="14" customFormat="1">
      <c r="A1025" s="14"/>
      <c r="B1025" s="257"/>
      <c r="C1025" s="258"/>
      <c r="D1025" s="242" t="s">
        <v>168</v>
      </c>
      <c r="E1025" s="259" t="s">
        <v>1</v>
      </c>
      <c r="F1025" s="260" t="s">
        <v>850</v>
      </c>
      <c r="G1025" s="258"/>
      <c r="H1025" s="261">
        <v>4.1699999999999999</v>
      </c>
      <c r="I1025" s="262"/>
      <c r="J1025" s="258"/>
      <c r="K1025" s="258"/>
      <c r="L1025" s="263"/>
      <c r="M1025" s="264"/>
      <c r="N1025" s="265"/>
      <c r="O1025" s="265"/>
      <c r="P1025" s="265"/>
      <c r="Q1025" s="265"/>
      <c r="R1025" s="265"/>
      <c r="S1025" s="265"/>
      <c r="T1025" s="266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7" t="s">
        <v>168</v>
      </c>
      <c r="AU1025" s="267" t="s">
        <v>86</v>
      </c>
      <c r="AV1025" s="14" t="s">
        <v>86</v>
      </c>
      <c r="AW1025" s="14" t="s">
        <v>32</v>
      </c>
      <c r="AX1025" s="14" t="s">
        <v>77</v>
      </c>
      <c r="AY1025" s="267" t="s">
        <v>157</v>
      </c>
    </row>
    <row r="1026" s="13" customFormat="1">
      <c r="A1026" s="13"/>
      <c r="B1026" s="247"/>
      <c r="C1026" s="248"/>
      <c r="D1026" s="242" t="s">
        <v>168</v>
      </c>
      <c r="E1026" s="249" t="s">
        <v>1</v>
      </c>
      <c r="F1026" s="250" t="s">
        <v>299</v>
      </c>
      <c r="G1026" s="248"/>
      <c r="H1026" s="249" t="s">
        <v>1</v>
      </c>
      <c r="I1026" s="251"/>
      <c r="J1026" s="248"/>
      <c r="K1026" s="248"/>
      <c r="L1026" s="252"/>
      <c r="M1026" s="253"/>
      <c r="N1026" s="254"/>
      <c r="O1026" s="254"/>
      <c r="P1026" s="254"/>
      <c r="Q1026" s="254"/>
      <c r="R1026" s="254"/>
      <c r="S1026" s="254"/>
      <c r="T1026" s="255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56" t="s">
        <v>168</v>
      </c>
      <c r="AU1026" s="256" t="s">
        <v>86</v>
      </c>
      <c r="AV1026" s="13" t="s">
        <v>84</v>
      </c>
      <c r="AW1026" s="13" t="s">
        <v>32</v>
      </c>
      <c r="AX1026" s="13" t="s">
        <v>77</v>
      </c>
      <c r="AY1026" s="256" t="s">
        <v>157</v>
      </c>
    </row>
    <row r="1027" s="14" customFormat="1">
      <c r="A1027" s="14"/>
      <c r="B1027" s="257"/>
      <c r="C1027" s="258"/>
      <c r="D1027" s="242" t="s">
        <v>168</v>
      </c>
      <c r="E1027" s="259" t="s">
        <v>1</v>
      </c>
      <c r="F1027" s="260" t="s">
        <v>846</v>
      </c>
      <c r="G1027" s="258"/>
      <c r="H1027" s="261">
        <v>1.1299999999999999</v>
      </c>
      <c r="I1027" s="262"/>
      <c r="J1027" s="258"/>
      <c r="K1027" s="258"/>
      <c r="L1027" s="263"/>
      <c r="M1027" s="264"/>
      <c r="N1027" s="265"/>
      <c r="O1027" s="265"/>
      <c r="P1027" s="265"/>
      <c r="Q1027" s="265"/>
      <c r="R1027" s="265"/>
      <c r="S1027" s="265"/>
      <c r="T1027" s="266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7" t="s">
        <v>168</v>
      </c>
      <c r="AU1027" s="267" t="s">
        <v>86</v>
      </c>
      <c r="AV1027" s="14" t="s">
        <v>86</v>
      </c>
      <c r="AW1027" s="14" t="s">
        <v>32</v>
      </c>
      <c r="AX1027" s="14" t="s">
        <v>77</v>
      </c>
      <c r="AY1027" s="267" t="s">
        <v>157</v>
      </c>
    </row>
    <row r="1028" s="13" customFormat="1">
      <c r="A1028" s="13"/>
      <c r="B1028" s="247"/>
      <c r="C1028" s="248"/>
      <c r="D1028" s="242" t="s">
        <v>168</v>
      </c>
      <c r="E1028" s="249" t="s">
        <v>1</v>
      </c>
      <c r="F1028" s="250" t="s">
        <v>300</v>
      </c>
      <c r="G1028" s="248"/>
      <c r="H1028" s="249" t="s">
        <v>1</v>
      </c>
      <c r="I1028" s="251"/>
      <c r="J1028" s="248"/>
      <c r="K1028" s="248"/>
      <c r="L1028" s="252"/>
      <c r="M1028" s="253"/>
      <c r="N1028" s="254"/>
      <c r="O1028" s="254"/>
      <c r="P1028" s="254"/>
      <c r="Q1028" s="254"/>
      <c r="R1028" s="254"/>
      <c r="S1028" s="254"/>
      <c r="T1028" s="255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56" t="s">
        <v>168</v>
      </c>
      <c r="AU1028" s="256" t="s">
        <v>86</v>
      </c>
      <c r="AV1028" s="13" t="s">
        <v>84</v>
      </c>
      <c r="AW1028" s="13" t="s">
        <v>32</v>
      </c>
      <c r="AX1028" s="13" t="s">
        <v>77</v>
      </c>
      <c r="AY1028" s="256" t="s">
        <v>157</v>
      </c>
    </row>
    <row r="1029" s="14" customFormat="1">
      <c r="A1029" s="14"/>
      <c r="B1029" s="257"/>
      <c r="C1029" s="258"/>
      <c r="D1029" s="242" t="s">
        <v>168</v>
      </c>
      <c r="E1029" s="259" t="s">
        <v>1</v>
      </c>
      <c r="F1029" s="260" t="s">
        <v>845</v>
      </c>
      <c r="G1029" s="258"/>
      <c r="H1029" s="261">
        <v>1.01</v>
      </c>
      <c r="I1029" s="262"/>
      <c r="J1029" s="258"/>
      <c r="K1029" s="258"/>
      <c r="L1029" s="263"/>
      <c r="M1029" s="264"/>
      <c r="N1029" s="265"/>
      <c r="O1029" s="265"/>
      <c r="P1029" s="265"/>
      <c r="Q1029" s="265"/>
      <c r="R1029" s="265"/>
      <c r="S1029" s="265"/>
      <c r="T1029" s="266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67" t="s">
        <v>168</v>
      </c>
      <c r="AU1029" s="267" t="s">
        <v>86</v>
      </c>
      <c r="AV1029" s="14" t="s">
        <v>86</v>
      </c>
      <c r="AW1029" s="14" t="s">
        <v>32</v>
      </c>
      <c r="AX1029" s="14" t="s">
        <v>77</v>
      </c>
      <c r="AY1029" s="267" t="s">
        <v>157</v>
      </c>
    </row>
    <row r="1030" s="13" customFormat="1">
      <c r="A1030" s="13"/>
      <c r="B1030" s="247"/>
      <c r="C1030" s="248"/>
      <c r="D1030" s="242" t="s">
        <v>168</v>
      </c>
      <c r="E1030" s="249" t="s">
        <v>1</v>
      </c>
      <c r="F1030" s="250" t="s">
        <v>463</v>
      </c>
      <c r="G1030" s="248"/>
      <c r="H1030" s="249" t="s">
        <v>1</v>
      </c>
      <c r="I1030" s="251"/>
      <c r="J1030" s="248"/>
      <c r="K1030" s="248"/>
      <c r="L1030" s="252"/>
      <c r="M1030" s="253"/>
      <c r="N1030" s="254"/>
      <c r="O1030" s="254"/>
      <c r="P1030" s="254"/>
      <c r="Q1030" s="254"/>
      <c r="R1030" s="254"/>
      <c r="S1030" s="254"/>
      <c r="T1030" s="255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56" t="s">
        <v>168</v>
      </c>
      <c r="AU1030" s="256" t="s">
        <v>86</v>
      </c>
      <c r="AV1030" s="13" t="s">
        <v>84</v>
      </c>
      <c r="AW1030" s="13" t="s">
        <v>32</v>
      </c>
      <c r="AX1030" s="13" t="s">
        <v>77</v>
      </c>
      <c r="AY1030" s="256" t="s">
        <v>157</v>
      </c>
    </row>
    <row r="1031" s="14" customFormat="1">
      <c r="A1031" s="14"/>
      <c r="B1031" s="257"/>
      <c r="C1031" s="258"/>
      <c r="D1031" s="242" t="s">
        <v>168</v>
      </c>
      <c r="E1031" s="259" t="s">
        <v>1</v>
      </c>
      <c r="F1031" s="260" t="s">
        <v>844</v>
      </c>
      <c r="G1031" s="258"/>
      <c r="H1031" s="261">
        <v>1.1399999999999999</v>
      </c>
      <c r="I1031" s="262"/>
      <c r="J1031" s="258"/>
      <c r="K1031" s="258"/>
      <c r="L1031" s="263"/>
      <c r="M1031" s="264"/>
      <c r="N1031" s="265"/>
      <c r="O1031" s="265"/>
      <c r="P1031" s="265"/>
      <c r="Q1031" s="265"/>
      <c r="R1031" s="265"/>
      <c r="S1031" s="265"/>
      <c r="T1031" s="266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67" t="s">
        <v>168</v>
      </c>
      <c r="AU1031" s="267" t="s">
        <v>86</v>
      </c>
      <c r="AV1031" s="14" t="s">
        <v>86</v>
      </c>
      <c r="AW1031" s="14" t="s">
        <v>32</v>
      </c>
      <c r="AX1031" s="14" t="s">
        <v>77</v>
      </c>
      <c r="AY1031" s="267" t="s">
        <v>157</v>
      </c>
    </row>
    <row r="1032" s="13" customFormat="1">
      <c r="A1032" s="13"/>
      <c r="B1032" s="247"/>
      <c r="C1032" s="248"/>
      <c r="D1032" s="242" t="s">
        <v>168</v>
      </c>
      <c r="E1032" s="249" t="s">
        <v>1</v>
      </c>
      <c r="F1032" s="250" t="s">
        <v>851</v>
      </c>
      <c r="G1032" s="248"/>
      <c r="H1032" s="249" t="s">
        <v>1</v>
      </c>
      <c r="I1032" s="251"/>
      <c r="J1032" s="248"/>
      <c r="K1032" s="248"/>
      <c r="L1032" s="252"/>
      <c r="M1032" s="253"/>
      <c r="N1032" s="254"/>
      <c r="O1032" s="254"/>
      <c r="P1032" s="254"/>
      <c r="Q1032" s="254"/>
      <c r="R1032" s="254"/>
      <c r="S1032" s="254"/>
      <c r="T1032" s="255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56" t="s">
        <v>168</v>
      </c>
      <c r="AU1032" s="256" t="s">
        <v>86</v>
      </c>
      <c r="AV1032" s="13" t="s">
        <v>84</v>
      </c>
      <c r="AW1032" s="13" t="s">
        <v>32</v>
      </c>
      <c r="AX1032" s="13" t="s">
        <v>77</v>
      </c>
      <c r="AY1032" s="256" t="s">
        <v>157</v>
      </c>
    </row>
    <row r="1033" s="14" customFormat="1">
      <c r="A1033" s="14"/>
      <c r="B1033" s="257"/>
      <c r="C1033" s="258"/>
      <c r="D1033" s="242" t="s">
        <v>168</v>
      </c>
      <c r="E1033" s="259" t="s">
        <v>1</v>
      </c>
      <c r="F1033" s="260" t="s">
        <v>847</v>
      </c>
      <c r="G1033" s="258"/>
      <c r="H1033" s="261">
        <v>5.5199999999999996</v>
      </c>
      <c r="I1033" s="262"/>
      <c r="J1033" s="258"/>
      <c r="K1033" s="258"/>
      <c r="L1033" s="263"/>
      <c r="M1033" s="264"/>
      <c r="N1033" s="265"/>
      <c r="O1033" s="265"/>
      <c r="P1033" s="265"/>
      <c r="Q1033" s="265"/>
      <c r="R1033" s="265"/>
      <c r="S1033" s="265"/>
      <c r="T1033" s="266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67" t="s">
        <v>168</v>
      </c>
      <c r="AU1033" s="267" t="s">
        <v>86</v>
      </c>
      <c r="AV1033" s="14" t="s">
        <v>86</v>
      </c>
      <c r="AW1033" s="14" t="s">
        <v>32</v>
      </c>
      <c r="AX1033" s="14" t="s">
        <v>77</v>
      </c>
      <c r="AY1033" s="267" t="s">
        <v>157</v>
      </c>
    </row>
    <row r="1034" s="13" customFormat="1">
      <c r="A1034" s="13"/>
      <c r="B1034" s="247"/>
      <c r="C1034" s="248"/>
      <c r="D1034" s="242" t="s">
        <v>168</v>
      </c>
      <c r="E1034" s="249" t="s">
        <v>1</v>
      </c>
      <c r="F1034" s="250" t="s">
        <v>302</v>
      </c>
      <c r="G1034" s="248"/>
      <c r="H1034" s="249" t="s">
        <v>1</v>
      </c>
      <c r="I1034" s="251"/>
      <c r="J1034" s="248"/>
      <c r="K1034" s="248"/>
      <c r="L1034" s="252"/>
      <c r="M1034" s="253"/>
      <c r="N1034" s="254"/>
      <c r="O1034" s="254"/>
      <c r="P1034" s="254"/>
      <c r="Q1034" s="254"/>
      <c r="R1034" s="254"/>
      <c r="S1034" s="254"/>
      <c r="T1034" s="255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56" t="s">
        <v>168</v>
      </c>
      <c r="AU1034" s="256" t="s">
        <v>86</v>
      </c>
      <c r="AV1034" s="13" t="s">
        <v>84</v>
      </c>
      <c r="AW1034" s="13" t="s">
        <v>32</v>
      </c>
      <c r="AX1034" s="13" t="s">
        <v>77</v>
      </c>
      <c r="AY1034" s="256" t="s">
        <v>157</v>
      </c>
    </row>
    <row r="1035" s="14" customFormat="1">
      <c r="A1035" s="14"/>
      <c r="B1035" s="257"/>
      <c r="C1035" s="258"/>
      <c r="D1035" s="242" t="s">
        <v>168</v>
      </c>
      <c r="E1035" s="259" t="s">
        <v>1</v>
      </c>
      <c r="F1035" s="260" t="s">
        <v>844</v>
      </c>
      <c r="G1035" s="258"/>
      <c r="H1035" s="261">
        <v>1.1399999999999999</v>
      </c>
      <c r="I1035" s="262"/>
      <c r="J1035" s="258"/>
      <c r="K1035" s="258"/>
      <c r="L1035" s="263"/>
      <c r="M1035" s="264"/>
      <c r="N1035" s="265"/>
      <c r="O1035" s="265"/>
      <c r="P1035" s="265"/>
      <c r="Q1035" s="265"/>
      <c r="R1035" s="265"/>
      <c r="S1035" s="265"/>
      <c r="T1035" s="26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7" t="s">
        <v>168</v>
      </c>
      <c r="AU1035" s="267" t="s">
        <v>86</v>
      </c>
      <c r="AV1035" s="14" t="s">
        <v>86</v>
      </c>
      <c r="AW1035" s="14" t="s">
        <v>32</v>
      </c>
      <c r="AX1035" s="14" t="s">
        <v>77</v>
      </c>
      <c r="AY1035" s="267" t="s">
        <v>157</v>
      </c>
    </row>
    <row r="1036" s="13" customFormat="1">
      <c r="A1036" s="13"/>
      <c r="B1036" s="247"/>
      <c r="C1036" s="248"/>
      <c r="D1036" s="242" t="s">
        <v>168</v>
      </c>
      <c r="E1036" s="249" t="s">
        <v>1</v>
      </c>
      <c r="F1036" s="250" t="s">
        <v>304</v>
      </c>
      <c r="G1036" s="248"/>
      <c r="H1036" s="249" t="s">
        <v>1</v>
      </c>
      <c r="I1036" s="251"/>
      <c r="J1036" s="248"/>
      <c r="K1036" s="248"/>
      <c r="L1036" s="252"/>
      <c r="M1036" s="253"/>
      <c r="N1036" s="254"/>
      <c r="O1036" s="254"/>
      <c r="P1036" s="254"/>
      <c r="Q1036" s="254"/>
      <c r="R1036" s="254"/>
      <c r="S1036" s="254"/>
      <c r="T1036" s="255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56" t="s">
        <v>168</v>
      </c>
      <c r="AU1036" s="256" t="s">
        <v>86</v>
      </c>
      <c r="AV1036" s="13" t="s">
        <v>84</v>
      </c>
      <c r="AW1036" s="13" t="s">
        <v>32</v>
      </c>
      <c r="AX1036" s="13" t="s">
        <v>77</v>
      </c>
      <c r="AY1036" s="256" t="s">
        <v>157</v>
      </c>
    </row>
    <row r="1037" s="14" customFormat="1">
      <c r="A1037" s="14"/>
      <c r="B1037" s="257"/>
      <c r="C1037" s="258"/>
      <c r="D1037" s="242" t="s">
        <v>168</v>
      </c>
      <c r="E1037" s="259" t="s">
        <v>1</v>
      </c>
      <c r="F1037" s="260" t="s">
        <v>845</v>
      </c>
      <c r="G1037" s="258"/>
      <c r="H1037" s="261">
        <v>1.01</v>
      </c>
      <c r="I1037" s="262"/>
      <c r="J1037" s="258"/>
      <c r="K1037" s="258"/>
      <c r="L1037" s="263"/>
      <c r="M1037" s="264"/>
      <c r="N1037" s="265"/>
      <c r="O1037" s="265"/>
      <c r="P1037" s="265"/>
      <c r="Q1037" s="265"/>
      <c r="R1037" s="265"/>
      <c r="S1037" s="265"/>
      <c r="T1037" s="266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7" t="s">
        <v>168</v>
      </c>
      <c r="AU1037" s="267" t="s">
        <v>86</v>
      </c>
      <c r="AV1037" s="14" t="s">
        <v>86</v>
      </c>
      <c r="AW1037" s="14" t="s">
        <v>32</v>
      </c>
      <c r="AX1037" s="14" t="s">
        <v>77</v>
      </c>
      <c r="AY1037" s="267" t="s">
        <v>157</v>
      </c>
    </row>
    <row r="1038" s="13" customFormat="1">
      <c r="A1038" s="13"/>
      <c r="B1038" s="247"/>
      <c r="C1038" s="248"/>
      <c r="D1038" s="242" t="s">
        <v>168</v>
      </c>
      <c r="E1038" s="249" t="s">
        <v>1</v>
      </c>
      <c r="F1038" s="250" t="s">
        <v>306</v>
      </c>
      <c r="G1038" s="248"/>
      <c r="H1038" s="249" t="s">
        <v>1</v>
      </c>
      <c r="I1038" s="251"/>
      <c r="J1038" s="248"/>
      <c r="K1038" s="248"/>
      <c r="L1038" s="252"/>
      <c r="M1038" s="253"/>
      <c r="N1038" s="254"/>
      <c r="O1038" s="254"/>
      <c r="P1038" s="254"/>
      <c r="Q1038" s="254"/>
      <c r="R1038" s="254"/>
      <c r="S1038" s="254"/>
      <c r="T1038" s="255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56" t="s">
        <v>168</v>
      </c>
      <c r="AU1038" s="256" t="s">
        <v>86</v>
      </c>
      <c r="AV1038" s="13" t="s">
        <v>84</v>
      </c>
      <c r="AW1038" s="13" t="s">
        <v>32</v>
      </c>
      <c r="AX1038" s="13" t="s">
        <v>77</v>
      </c>
      <c r="AY1038" s="256" t="s">
        <v>157</v>
      </c>
    </row>
    <row r="1039" s="14" customFormat="1">
      <c r="A1039" s="14"/>
      <c r="B1039" s="257"/>
      <c r="C1039" s="258"/>
      <c r="D1039" s="242" t="s">
        <v>168</v>
      </c>
      <c r="E1039" s="259" t="s">
        <v>1</v>
      </c>
      <c r="F1039" s="260" t="s">
        <v>846</v>
      </c>
      <c r="G1039" s="258"/>
      <c r="H1039" s="261">
        <v>1.1299999999999999</v>
      </c>
      <c r="I1039" s="262"/>
      <c r="J1039" s="258"/>
      <c r="K1039" s="258"/>
      <c r="L1039" s="263"/>
      <c r="M1039" s="264"/>
      <c r="N1039" s="265"/>
      <c r="O1039" s="265"/>
      <c r="P1039" s="265"/>
      <c r="Q1039" s="265"/>
      <c r="R1039" s="265"/>
      <c r="S1039" s="265"/>
      <c r="T1039" s="266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67" t="s">
        <v>168</v>
      </c>
      <c r="AU1039" s="267" t="s">
        <v>86</v>
      </c>
      <c r="AV1039" s="14" t="s">
        <v>86</v>
      </c>
      <c r="AW1039" s="14" t="s">
        <v>32</v>
      </c>
      <c r="AX1039" s="14" t="s">
        <v>77</v>
      </c>
      <c r="AY1039" s="267" t="s">
        <v>157</v>
      </c>
    </row>
    <row r="1040" s="13" customFormat="1">
      <c r="A1040" s="13"/>
      <c r="B1040" s="247"/>
      <c r="C1040" s="248"/>
      <c r="D1040" s="242" t="s">
        <v>168</v>
      </c>
      <c r="E1040" s="249" t="s">
        <v>1</v>
      </c>
      <c r="F1040" s="250" t="s">
        <v>468</v>
      </c>
      <c r="G1040" s="248"/>
      <c r="H1040" s="249" t="s">
        <v>1</v>
      </c>
      <c r="I1040" s="251"/>
      <c r="J1040" s="248"/>
      <c r="K1040" s="248"/>
      <c r="L1040" s="252"/>
      <c r="M1040" s="253"/>
      <c r="N1040" s="254"/>
      <c r="O1040" s="254"/>
      <c r="P1040" s="254"/>
      <c r="Q1040" s="254"/>
      <c r="R1040" s="254"/>
      <c r="S1040" s="254"/>
      <c r="T1040" s="255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6" t="s">
        <v>168</v>
      </c>
      <c r="AU1040" s="256" t="s">
        <v>86</v>
      </c>
      <c r="AV1040" s="13" t="s">
        <v>84</v>
      </c>
      <c r="AW1040" s="13" t="s">
        <v>32</v>
      </c>
      <c r="AX1040" s="13" t="s">
        <v>77</v>
      </c>
      <c r="AY1040" s="256" t="s">
        <v>157</v>
      </c>
    </row>
    <row r="1041" s="14" customFormat="1">
      <c r="A1041" s="14"/>
      <c r="B1041" s="257"/>
      <c r="C1041" s="258"/>
      <c r="D1041" s="242" t="s">
        <v>168</v>
      </c>
      <c r="E1041" s="259" t="s">
        <v>1</v>
      </c>
      <c r="F1041" s="260" t="s">
        <v>847</v>
      </c>
      <c r="G1041" s="258"/>
      <c r="H1041" s="261">
        <v>5.5199999999999996</v>
      </c>
      <c r="I1041" s="262"/>
      <c r="J1041" s="258"/>
      <c r="K1041" s="258"/>
      <c r="L1041" s="263"/>
      <c r="M1041" s="264"/>
      <c r="N1041" s="265"/>
      <c r="O1041" s="265"/>
      <c r="P1041" s="265"/>
      <c r="Q1041" s="265"/>
      <c r="R1041" s="265"/>
      <c r="S1041" s="265"/>
      <c r="T1041" s="266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67" t="s">
        <v>168</v>
      </c>
      <c r="AU1041" s="267" t="s">
        <v>86</v>
      </c>
      <c r="AV1041" s="14" t="s">
        <v>86</v>
      </c>
      <c r="AW1041" s="14" t="s">
        <v>32</v>
      </c>
      <c r="AX1041" s="14" t="s">
        <v>77</v>
      </c>
      <c r="AY1041" s="267" t="s">
        <v>157</v>
      </c>
    </row>
    <row r="1042" s="13" customFormat="1">
      <c r="A1042" s="13"/>
      <c r="B1042" s="247"/>
      <c r="C1042" s="248"/>
      <c r="D1042" s="242" t="s">
        <v>168</v>
      </c>
      <c r="E1042" s="249" t="s">
        <v>1</v>
      </c>
      <c r="F1042" s="250" t="s">
        <v>470</v>
      </c>
      <c r="G1042" s="248"/>
      <c r="H1042" s="249" t="s">
        <v>1</v>
      </c>
      <c r="I1042" s="251"/>
      <c r="J1042" s="248"/>
      <c r="K1042" s="248"/>
      <c r="L1042" s="252"/>
      <c r="M1042" s="253"/>
      <c r="N1042" s="254"/>
      <c r="O1042" s="254"/>
      <c r="P1042" s="254"/>
      <c r="Q1042" s="254"/>
      <c r="R1042" s="254"/>
      <c r="S1042" s="254"/>
      <c r="T1042" s="255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6" t="s">
        <v>168</v>
      </c>
      <c r="AU1042" s="256" t="s">
        <v>86</v>
      </c>
      <c r="AV1042" s="13" t="s">
        <v>84</v>
      </c>
      <c r="AW1042" s="13" t="s">
        <v>32</v>
      </c>
      <c r="AX1042" s="13" t="s">
        <v>77</v>
      </c>
      <c r="AY1042" s="256" t="s">
        <v>157</v>
      </c>
    </row>
    <row r="1043" s="14" customFormat="1">
      <c r="A1043" s="14"/>
      <c r="B1043" s="257"/>
      <c r="C1043" s="258"/>
      <c r="D1043" s="242" t="s">
        <v>168</v>
      </c>
      <c r="E1043" s="259" t="s">
        <v>1</v>
      </c>
      <c r="F1043" s="260" t="s">
        <v>848</v>
      </c>
      <c r="G1043" s="258"/>
      <c r="H1043" s="261">
        <v>12</v>
      </c>
      <c r="I1043" s="262"/>
      <c r="J1043" s="258"/>
      <c r="K1043" s="258"/>
      <c r="L1043" s="263"/>
      <c r="M1043" s="264"/>
      <c r="N1043" s="265"/>
      <c r="O1043" s="265"/>
      <c r="P1043" s="265"/>
      <c r="Q1043" s="265"/>
      <c r="R1043" s="265"/>
      <c r="S1043" s="265"/>
      <c r="T1043" s="266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67" t="s">
        <v>168</v>
      </c>
      <c r="AU1043" s="267" t="s">
        <v>86</v>
      </c>
      <c r="AV1043" s="14" t="s">
        <v>86</v>
      </c>
      <c r="AW1043" s="14" t="s">
        <v>32</v>
      </c>
      <c r="AX1043" s="14" t="s">
        <v>77</v>
      </c>
      <c r="AY1043" s="267" t="s">
        <v>157</v>
      </c>
    </row>
    <row r="1044" s="13" customFormat="1">
      <c r="A1044" s="13"/>
      <c r="B1044" s="247"/>
      <c r="C1044" s="248"/>
      <c r="D1044" s="242" t="s">
        <v>168</v>
      </c>
      <c r="E1044" s="249" t="s">
        <v>1</v>
      </c>
      <c r="F1044" s="250" t="s">
        <v>471</v>
      </c>
      <c r="G1044" s="248"/>
      <c r="H1044" s="249" t="s">
        <v>1</v>
      </c>
      <c r="I1044" s="251"/>
      <c r="J1044" s="248"/>
      <c r="K1044" s="248"/>
      <c r="L1044" s="252"/>
      <c r="M1044" s="253"/>
      <c r="N1044" s="254"/>
      <c r="O1044" s="254"/>
      <c r="P1044" s="254"/>
      <c r="Q1044" s="254"/>
      <c r="R1044" s="254"/>
      <c r="S1044" s="254"/>
      <c r="T1044" s="255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56" t="s">
        <v>168</v>
      </c>
      <c r="AU1044" s="256" t="s">
        <v>86</v>
      </c>
      <c r="AV1044" s="13" t="s">
        <v>84</v>
      </c>
      <c r="AW1044" s="13" t="s">
        <v>32</v>
      </c>
      <c r="AX1044" s="13" t="s">
        <v>77</v>
      </c>
      <c r="AY1044" s="256" t="s">
        <v>157</v>
      </c>
    </row>
    <row r="1045" s="14" customFormat="1">
      <c r="A1045" s="14"/>
      <c r="B1045" s="257"/>
      <c r="C1045" s="258"/>
      <c r="D1045" s="242" t="s">
        <v>168</v>
      </c>
      <c r="E1045" s="259" t="s">
        <v>1</v>
      </c>
      <c r="F1045" s="260" t="s">
        <v>849</v>
      </c>
      <c r="G1045" s="258"/>
      <c r="H1045" s="261">
        <v>5.2300000000000004</v>
      </c>
      <c r="I1045" s="262"/>
      <c r="J1045" s="258"/>
      <c r="K1045" s="258"/>
      <c r="L1045" s="263"/>
      <c r="M1045" s="264"/>
      <c r="N1045" s="265"/>
      <c r="O1045" s="265"/>
      <c r="P1045" s="265"/>
      <c r="Q1045" s="265"/>
      <c r="R1045" s="265"/>
      <c r="S1045" s="265"/>
      <c r="T1045" s="266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67" t="s">
        <v>168</v>
      </c>
      <c r="AU1045" s="267" t="s">
        <v>86</v>
      </c>
      <c r="AV1045" s="14" t="s">
        <v>86</v>
      </c>
      <c r="AW1045" s="14" t="s">
        <v>32</v>
      </c>
      <c r="AX1045" s="14" t="s">
        <v>77</v>
      </c>
      <c r="AY1045" s="267" t="s">
        <v>157</v>
      </c>
    </row>
    <row r="1046" s="13" customFormat="1">
      <c r="A1046" s="13"/>
      <c r="B1046" s="247"/>
      <c r="C1046" s="248"/>
      <c r="D1046" s="242" t="s">
        <v>168</v>
      </c>
      <c r="E1046" s="249" t="s">
        <v>1</v>
      </c>
      <c r="F1046" s="250" t="s">
        <v>472</v>
      </c>
      <c r="G1046" s="248"/>
      <c r="H1046" s="249" t="s">
        <v>1</v>
      </c>
      <c r="I1046" s="251"/>
      <c r="J1046" s="248"/>
      <c r="K1046" s="248"/>
      <c r="L1046" s="252"/>
      <c r="M1046" s="253"/>
      <c r="N1046" s="254"/>
      <c r="O1046" s="254"/>
      <c r="P1046" s="254"/>
      <c r="Q1046" s="254"/>
      <c r="R1046" s="254"/>
      <c r="S1046" s="254"/>
      <c r="T1046" s="255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56" t="s">
        <v>168</v>
      </c>
      <c r="AU1046" s="256" t="s">
        <v>86</v>
      </c>
      <c r="AV1046" s="13" t="s">
        <v>84</v>
      </c>
      <c r="AW1046" s="13" t="s">
        <v>32</v>
      </c>
      <c r="AX1046" s="13" t="s">
        <v>77</v>
      </c>
      <c r="AY1046" s="256" t="s">
        <v>157</v>
      </c>
    </row>
    <row r="1047" s="14" customFormat="1">
      <c r="A1047" s="14"/>
      <c r="B1047" s="257"/>
      <c r="C1047" s="258"/>
      <c r="D1047" s="242" t="s">
        <v>168</v>
      </c>
      <c r="E1047" s="259" t="s">
        <v>1</v>
      </c>
      <c r="F1047" s="260" t="s">
        <v>641</v>
      </c>
      <c r="G1047" s="258"/>
      <c r="H1047" s="261">
        <v>7.9000000000000004</v>
      </c>
      <c r="I1047" s="262"/>
      <c r="J1047" s="258"/>
      <c r="K1047" s="258"/>
      <c r="L1047" s="263"/>
      <c r="M1047" s="264"/>
      <c r="N1047" s="265"/>
      <c r="O1047" s="265"/>
      <c r="P1047" s="265"/>
      <c r="Q1047" s="265"/>
      <c r="R1047" s="265"/>
      <c r="S1047" s="265"/>
      <c r="T1047" s="266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67" t="s">
        <v>168</v>
      </c>
      <c r="AU1047" s="267" t="s">
        <v>86</v>
      </c>
      <c r="AV1047" s="14" t="s">
        <v>86</v>
      </c>
      <c r="AW1047" s="14" t="s">
        <v>32</v>
      </c>
      <c r="AX1047" s="14" t="s">
        <v>77</v>
      </c>
      <c r="AY1047" s="267" t="s">
        <v>157</v>
      </c>
    </row>
    <row r="1048" s="13" customFormat="1">
      <c r="A1048" s="13"/>
      <c r="B1048" s="247"/>
      <c r="C1048" s="248"/>
      <c r="D1048" s="242" t="s">
        <v>168</v>
      </c>
      <c r="E1048" s="249" t="s">
        <v>1</v>
      </c>
      <c r="F1048" s="250" t="s">
        <v>481</v>
      </c>
      <c r="G1048" s="248"/>
      <c r="H1048" s="249" t="s">
        <v>1</v>
      </c>
      <c r="I1048" s="251"/>
      <c r="J1048" s="248"/>
      <c r="K1048" s="248"/>
      <c r="L1048" s="252"/>
      <c r="M1048" s="253"/>
      <c r="N1048" s="254"/>
      <c r="O1048" s="254"/>
      <c r="P1048" s="254"/>
      <c r="Q1048" s="254"/>
      <c r="R1048" s="254"/>
      <c r="S1048" s="254"/>
      <c r="T1048" s="255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56" t="s">
        <v>168</v>
      </c>
      <c r="AU1048" s="256" t="s">
        <v>86</v>
      </c>
      <c r="AV1048" s="13" t="s">
        <v>84</v>
      </c>
      <c r="AW1048" s="13" t="s">
        <v>32</v>
      </c>
      <c r="AX1048" s="13" t="s">
        <v>77</v>
      </c>
      <c r="AY1048" s="256" t="s">
        <v>157</v>
      </c>
    </row>
    <row r="1049" s="14" customFormat="1">
      <c r="A1049" s="14"/>
      <c r="B1049" s="257"/>
      <c r="C1049" s="258"/>
      <c r="D1049" s="242" t="s">
        <v>168</v>
      </c>
      <c r="E1049" s="259" t="s">
        <v>1</v>
      </c>
      <c r="F1049" s="260" t="s">
        <v>641</v>
      </c>
      <c r="G1049" s="258"/>
      <c r="H1049" s="261">
        <v>7.9000000000000004</v>
      </c>
      <c r="I1049" s="262"/>
      <c r="J1049" s="258"/>
      <c r="K1049" s="258"/>
      <c r="L1049" s="263"/>
      <c r="M1049" s="264"/>
      <c r="N1049" s="265"/>
      <c r="O1049" s="265"/>
      <c r="P1049" s="265"/>
      <c r="Q1049" s="265"/>
      <c r="R1049" s="265"/>
      <c r="S1049" s="265"/>
      <c r="T1049" s="266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67" t="s">
        <v>168</v>
      </c>
      <c r="AU1049" s="267" t="s">
        <v>86</v>
      </c>
      <c r="AV1049" s="14" t="s">
        <v>86</v>
      </c>
      <c r="AW1049" s="14" t="s">
        <v>32</v>
      </c>
      <c r="AX1049" s="14" t="s">
        <v>77</v>
      </c>
      <c r="AY1049" s="267" t="s">
        <v>157</v>
      </c>
    </row>
    <row r="1050" s="13" customFormat="1">
      <c r="A1050" s="13"/>
      <c r="B1050" s="247"/>
      <c r="C1050" s="248"/>
      <c r="D1050" s="242" t="s">
        <v>168</v>
      </c>
      <c r="E1050" s="249" t="s">
        <v>1</v>
      </c>
      <c r="F1050" s="250" t="s">
        <v>482</v>
      </c>
      <c r="G1050" s="248"/>
      <c r="H1050" s="249" t="s">
        <v>1</v>
      </c>
      <c r="I1050" s="251"/>
      <c r="J1050" s="248"/>
      <c r="K1050" s="248"/>
      <c r="L1050" s="252"/>
      <c r="M1050" s="253"/>
      <c r="N1050" s="254"/>
      <c r="O1050" s="254"/>
      <c r="P1050" s="254"/>
      <c r="Q1050" s="254"/>
      <c r="R1050" s="254"/>
      <c r="S1050" s="254"/>
      <c r="T1050" s="255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56" t="s">
        <v>168</v>
      </c>
      <c r="AU1050" s="256" t="s">
        <v>86</v>
      </c>
      <c r="AV1050" s="13" t="s">
        <v>84</v>
      </c>
      <c r="AW1050" s="13" t="s">
        <v>32</v>
      </c>
      <c r="AX1050" s="13" t="s">
        <v>77</v>
      </c>
      <c r="AY1050" s="256" t="s">
        <v>157</v>
      </c>
    </row>
    <row r="1051" s="14" customFormat="1">
      <c r="A1051" s="14"/>
      <c r="B1051" s="257"/>
      <c r="C1051" s="258"/>
      <c r="D1051" s="242" t="s">
        <v>168</v>
      </c>
      <c r="E1051" s="259" t="s">
        <v>1</v>
      </c>
      <c r="F1051" s="260" t="s">
        <v>849</v>
      </c>
      <c r="G1051" s="258"/>
      <c r="H1051" s="261">
        <v>5.2300000000000004</v>
      </c>
      <c r="I1051" s="262"/>
      <c r="J1051" s="258"/>
      <c r="K1051" s="258"/>
      <c r="L1051" s="263"/>
      <c r="M1051" s="264"/>
      <c r="N1051" s="265"/>
      <c r="O1051" s="265"/>
      <c r="P1051" s="265"/>
      <c r="Q1051" s="265"/>
      <c r="R1051" s="265"/>
      <c r="S1051" s="265"/>
      <c r="T1051" s="266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7" t="s">
        <v>168</v>
      </c>
      <c r="AU1051" s="267" t="s">
        <v>86</v>
      </c>
      <c r="AV1051" s="14" t="s">
        <v>86</v>
      </c>
      <c r="AW1051" s="14" t="s">
        <v>32</v>
      </c>
      <c r="AX1051" s="14" t="s">
        <v>77</v>
      </c>
      <c r="AY1051" s="267" t="s">
        <v>157</v>
      </c>
    </row>
    <row r="1052" s="13" customFormat="1">
      <c r="A1052" s="13"/>
      <c r="B1052" s="247"/>
      <c r="C1052" s="248"/>
      <c r="D1052" s="242" t="s">
        <v>168</v>
      </c>
      <c r="E1052" s="249" t="s">
        <v>1</v>
      </c>
      <c r="F1052" s="250" t="s">
        <v>189</v>
      </c>
      <c r="G1052" s="248"/>
      <c r="H1052" s="249" t="s">
        <v>1</v>
      </c>
      <c r="I1052" s="251"/>
      <c r="J1052" s="248"/>
      <c r="K1052" s="248"/>
      <c r="L1052" s="252"/>
      <c r="M1052" s="253"/>
      <c r="N1052" s="254"/>
      <c r="O1052" s="254"/>
      <c r="P1052" s="254"/>
      <c r="Q1052" s="254"/>
      <c r="R1052" s="254"/>
      <c r="S1052" s="254"/>
      <c r="T1052" s="255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6" t="s">
        <v>168</v>
      </c>
      <c r="AU1052" s="256" t="s">
        <v>86</v>
      </c>
      <c r="AV1052" s="13" t="s">
        <v>84</v>
      </c>
      <c r="AW1052" s="13" t="s">
        <v>32</v>
      </c>
      <c r="AX1052" s="13" t="s">
        <v>77</v>
      </c>
      <c r="AY1052" s="256" t="s">
        <v>157</v>
      </c>
    </row>
    <row r="1053" s="14" customFormat="1">
      <c r="A1053" s="14"/>
      <c r="B1053" s="257"/>
      <c r="C1053" s="258"/>
      <c r="D1053" s="242" t="s">
        <v>168</v>
      </c>
      <c r="E1053" s="259" t="s">
        <v>1</v>
      </c>
      <c r="F1053" s="260" t="s">
        <v>848</v>
      </c>
      <c r="G1053" s="258"/>
      <c r="H1053" s="261">
        <v>12</v>
      </c>
      <c r="I1053" s="262"/>
      <c r="J1053" s="258"/>
      <c r="K1053" s="258"/>
      <c r="L1053" s="263"/>
      <c r="M1053" s="264"/>
      <c r="N1053" s="265"/>
      <c r="O1053" s="265"/>
      <c r="P1053" s="265"/>
      <c r="Q1053" s="265"/>
      <c r="R1053" s="265"/>
      <c r="S1053" s="265"/>
      <c r="T1053" s="26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67" t="s">
        <v>168</v>
      </c>
      <c r="AU1053" s="267" t="s">
        <v>86</v>
      </c>
      <c r="AV1053" s="14" t="s">
        <v>86</v>
      </c>
      <c r="AW1053" s="14" t="s">
        <v>32</v>
      </c>
      <c r="AX1053" s="14" t="s">
        <v>77</v>
      </c>
      <c r="AY1053" s="267" t="s">
        <v>157</v>
      </c>
    </row>
    <row r="1054" s="13" customFormat="1">
      <c r="A1054" s="13"/>
      <c r="B1054" s="247"/>
      <c r="C1054" s="248"/>
      <c r="D1054" s="242" t="s">
        <v>168</v>
      </c>
      <c r="E1054" s="249" t="s">
        <v>1</v>
      </c>
      <c r="F1054" s="250" t="s">
        <v>310</v>
      </c>
      <c r="G1054" s="248"/>
      <c r="H1054" s="249" t="s">
        <v>1</v>
      </c>
      <c r="I1054" s="251"/>
      <c r="J1054" s="248"/>
      <c r="K1054" s="248"/>
      <c r="L1054" s="252"/>
      <c r="M1054" s="253"/>
      <c r="N1054" s="254"/>
      <c r="O1054" s="254"/>
      <c r="P1054" s="254"/>
      <c r="Q1054" s="254"/>
      <c r="R1054" s="254"/>
      <c r="S1054" s="254"/>
      <c r="T1054" s="255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56" t="s">
        <v>168</v>
      </c>
      <c r="AU1054" s="256" t="s">
        <v>86</v>
      </c>
      <c r="AV1054" s="13" t="s">
        <v>84</v>
      </c>
      <c r="AW1054" s="13" t="s">
        <v>32</v>
      </c>
      <c r="AX1054" s="13" t="s">
        <v>77</v>
      </c>
      <c r="AY1054" s="256" t="s">
        <v>157</v>
      </c>
    </row>
    <row r="1055" s="14" customFormat="1">
      <c r="A1055" s="14"/>
      <c r="B1055" s="257"/>
      <c r="C1055" s="258"/>
      <c r="D1055" s="242" t="s">
        <v>168</v>
      </c>
      <c r="E1055" s="259" t="s">
        <v>1</v>
      </c>
      <c r="F1055" s="260" t="s">
        <v>846</v>
      </c>
      <c r="G1055" s="258"/>
      <c r="H1055" s="261">
        <v>1.1299999999999999</v>
      </c>
      <c r="I1055" s="262"/>
      <c r="J1055" s="258"/>
      <c r="K1055" s="258"/>
      <c r="L1055" s="263"/>
      <c r="M1055" s="264"/>
      <c r="N1055" s="265"/>
      <c r="O1055" s="265"/>
      <c r="P1055" s="265"/>
      <c r="Q1055" s="265"/>
      <c r="R1055" s="265"/>
      <c r="S1055" s="265"/>
      <c r="T1055" s="266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7" t="s">
        <v>168</v>
      </c>
      <c r="AU1055" s="267" t="s">
        <v>86</v>
      </c>
      <c r="AV1055" s="14" t="s">
        <v>86</v>
      </c>
      <c r="AW1055" s="14" t="s">
        <v>32</v>
      </c>
      <c r="AX1055" s="14" t="s">
        <v>77</v>
      </c>
      <c r="AY1055" s="267" t="s">
        <v>157</v>
      </c>
    </row>
    <row r="1056" s="13" customFormat="1">
      <c r="A1056" s="13"/>
      <c r="B1056" s="247"/>
      <c r="C1056" s="248"/>
      <c r="D1056" s="242" t="s">
        <v>168</v>
      </c>
      <c r="E1056" s="249" t="s">
        <v>1</v>
      </c>
      <c r="F1056" s="250" t="s">
        <v>483</v>
      </c>
      <c r="G1056" s="248"/>
      <c r="H1056" s="249" t="s">
        <v>1</v>
      </c>
      <c r="I1056" s="251"/>
      <c r="J1056" s="248"/>
      <c r="K1056" s="248"/>
      <c r="L1056" s="252"/>
      <c r="M1056" s="253"/>
      <c r="N1056" s="254"/>
      <c r="O1056" s="254"/>
      <c r="P1056" s="254"/>
      <c r="Q1056" s="254"/>
      <c r="R1056" s="254"/>
      <c r="S1056" s="254"/>
      <c r="T1056" s="255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56" t="s">
        <v>168</v>
      </c>
      <c r="AU1056" s="256" t="s">
        <v>86</v>
      </c>
      <c r="AV1056" s="13" t="s">
        <v>84</v>
      </c>
      <c r="AW1056" s="13" t="s">
        <v>32</v>
      </c>
      <c r="AX1056" s="13" t="s">
        <v>77</v>
      </c>
      <c r="AY1056" s="256" t="s">
        <v>157</v>
      </c>
    </row>
    <row r="1057" s="14" customFormat="1">
      <c r="A1057" s="14"/>
      <c r="B1057" s="257"/>
      <c r="C1057" s="258"/>
      <c r="D1057" s="242" t="s">
        <v>168</v>
      </c>
      <c r="E1057" s="259" t="s">
        <v>1</v>
      </c>
      <c r="F1057" s="260" t="s">
        <v>845</v>
      </c>
      <c r="G1057" s="258"/>
      <c r="H1057" s="261">
        <v>1.01</v>
      </c>
      <c r="I1057" s="262"/>
      <c r="J1057" s="258"/>
      <c r="K1057" s="258"/>
      <c r="L1057" s="263"/>
      <c r="M1057" s="264"/>
      <c r="N1057" s="265"/>
      <c r="O1057" s="265"/>
      <c r="P1057" s="265"/>
      <c r="Q1057" s="265"/>
      <c r="R1057" s="265"/>
      <c r="S1057" s="265"/>
      <c r="T1057" s="266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67" t="s">
        <v>168</v>
      </c>
      <c r="AU1057" s="267" t="s">
        <v>86</v>
      </c>
      <c r="AV1057" s="14" t="s">
        <v>86</v>
      </c>
      <c r="AW1057" s="14" t="s">
        <v>32</v>
      </c>
      <c r="AX1057" s="14" t="s">
        <v>77</v>
      </c>
      <c r="AY1057" s="267" t="s">
        <v>157</v>
      </c>
    </row>
    <row r="1058" s="13" customFormat="1">
      <c r="A1058" s="13"/>
      <c r="B1058" s="247"/>
      <c r="C1058" s="248"/>
      <c r="D1058" s="242" t="s">
        <v>168</v>
      </c>
      <c r="E1058" s="249" t="s">
        <v>1</v>
      </c>
      <c r="F1058" s="250" t="s">
        <v>852</v>
      </c>
      <c r="G1058" s="248"/>
      <c r="H1058" s="249" t="s">
        <v>1</v>
      </c>
      <c r="I1058" s="251"/>
      <c r="J1058" s="248"/>
      <c r="K1058" s="248"/>
      <c r="L1058" s="252"/>
      <c r="M1058" s="253"/>
      <c r="N1058" s="254"/>
      <c r="O1058" s="254"/>
      <c r="P1058" s="254"/>
      <c r="Q1058" s="254"/>
      <c r="R1058" s="254"/>
      <c r="S1058" s="254"/>
      <c r="T1058" s="255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56" t="s">
        <v>168</v>
      </c>
      <c r="AU1058" s="256" t="s">
        <v>86</v>
      </c>
      <c r="AV1058" s="13" t="s">
        <v>84</v>
      </c>
      <c r="AW1058" s="13" t="s">
        <v>32</v>
      </c>
      <c r="AX1058" s="13" t="s">
        <v>77</v>
      </c>
      <c r="AY1058" s="256" t="s">
        <v>157</v>
      </c>
    </row>
    <row r="1059" s="14" customFormat="1">
      <c r="A1059" s="14"/>
      <c r="B1059" s="257"/>
      <c r="C1059" s="258"/>
      <c r="D1059" s="242" t="s">
        <v>168</v>
      </c>
      <c r="E1059" s="259" t="s">
        <v>1</v>
      </c>
      <c r="F1059" s="260" t="s">
        <v>844</v>
      </c>
      <c r="G1059" s="258"/>
      <c r="H1059" s="261">
        <v>1.1399999999999999</v>
      </c>
      <c r="I1059" s="262"/>
      <c r="J1059" s="258"/>
      <c r="K1059" s="258"/>
      <c r="L1059" s="263"/>
      <c r="M1059" s="264"/>
      <c r="N1059" s="265"/>
      <c r="O1059" s="265"/>
      <c r="P1059" s="265"/>
      <c r="Q1059" s="265"/>
      <c r="R1059" s="265"/>
      <c r="S1059" s="265"/>
      <c r="T1059" s="266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67" t="s">
        <v>168</v>
      </c>
      <c r="AU1059" s="267" t="s">
        <v>86</v>
      </c>
      <c r="AV1059" s="14" t="s">
        <v>86</v>
      </c>
      <c r="AW1059" s="14" t="s">
        <v>32</v>
      </c>
      <c r="AX1059" s="14" t="s">
        <v>77</v>
      </c>
      <c r="AY1059" s="267" t="s">
        <v>157</v>
      </c>
    </row>
    <row r="1060" s="13" customFormat="1">
      <c r="A1060" s="13"/>
      <c r="B1060" s="247"/>
      <c r="C1060" s="248"/>
      <c r="D1060" s="242" t="s">
        <v>168</v>
      </c>
      <c r="E1060" s="249" t="s">
        <v>1</v>
      </c>
      <c r="F1060" s="250" t="s">
        <v>853</v>
      </c>
      <c r="G1060" s="248"/>
      <c r="H1060" s="249" t="s">
        <v>1</v>
      </c>
      <c r="I1060" s="251"/>
      <c r="J1060" s="248"/>
      <c r="K1060" s="248"/>
      <c r="L1060" s="252"/>
      <c r="M1060" s="253"/>
      <c r="N1060" s="254"/>
      <c r="O1060" s="254"/>
      <c r="P1060" s="254"/>
      <c r="Q1060" s="254"/>
      <c r="R1060" s="254"/>
      <c r="S1060" s="254"/>
      <c r="T1060" s="255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56" t="s">
        <v>168</v>
      </c>
      <c r="AU1060" s="256" t="s">
        <v>86</v>
      </c>
      <c r="AV1060" s="13" t="s">
        <v>84</v>
      </c>
      <c r="AW1060" s="13" t="s">
        <v>32</v>
      </c>
      <c r="AX1060" s="13" t="s">
        <v>77</v>
      </c>
      <c r="AY1060" s="256" t="s">
        <v>157</v>
      </c>
    </row>
    <row r="1061" s="14" customFormat="1">
      <c r="A1061" s="14"/>
      <c r="B1061" s="257"/>
      <c r="C1061" s="258"/>
      <c r="D1061" s="242" t="s">
        <v>168</v>
      </c>
      <c r="E1061" s="259" t="s">
        <v>1</v>
      </c>
      <c r="F1061" s="260" t="s">
        <v>847</v>
      </c>
      <c r="G1061" s="258"/>
      <c r="H1061" s="261">
        <v>5.5199999999999996</v>
      </c>
      <c r="I1061" s="262"/>
      <c r="J1061" s="258"/>
      <c r="K1061" s="258"/>
      <c r="L1061" s="263"/>
      <c r="M1061" s="264"/>
      <c r="N1061" s="265"/>
      <c r="O1061" s="265"/>
      <c r="P1061" s="265"/>
      <c r="Q1061" s="265"/>
      <c r="R1061" s="265"/>
      <c r="S1061" s="265"/>
      <c r="T1061" s="266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67" t="s">
        <v>168</v>
      </c>
      <c r="AU1061" s="267" t="s">
        <v>86</v>
      </c>
      <c r="AV1061" s="14" t="s">
        <v>86</v>
      </c>
      <c r="AW1061" s="14" t="s">
        <v>32</v>
      </c>
      <c r="AX1061" s="14" t="s">
        <v>77</v>
      </c>
      <c r="AY1061" s="267" t="s">
        <v>157</v>
      </c>
    </row>
    <row r="1062" s="15" customFormat="1">
      <c r="A1062" s="15"/>
      <c r="B1062" s="268"/>
      <c r="C1062" s="269"/>
      <c r="D1062" s="242" t="s">
        <v>168</v>
      </c>
      <c r="E1062" s="270" t="s">
        <v>1</v>
      </c>
      <c r="F1062" s="271" t="s">
        <v>190</v>
      </c>
      <c r="G1062" s="269"/>
      <c r="H1062" s="272">
        <v>139.88999999999999</v>
      </c>
      <c r="I1062" s="273"/>
      <c r="J1062" s="269"/>
      <c r="K1062" s="269"/>
      <c r="L1062" s="274"/>
      <c r="M1062" s="275"/>
      <c r="N1062" s="276"/>
      <c r="O1062" s="276"/>
      <c r="P1062" s="276"/>
      <c r="Q1062" s="276"/>
      <c r="R1062" s="276"/>
      <c r="S1062" s="276"/>
      <c r="T1062" s="277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78" t="s">
        <v>168</v>
      </c>
      <c r="AU1062" s="278" t="s">
        <v>86</v>
      </c>
      <c r="AV1062" s="15" t="s">
        <v>164</v>
      </c>
      <c r="AW1062" s="15" t="s">
        <v>32</v>
      </c>
      <c r="AX1062" s="15" t="s">
        <v>84</v>
      </c>
      <c r="AY1062" s="278" t="s">
        <v>157</v>
      </c>
    </row>
    <row r="1063" s="2" customFormat="1" ht="21.75" customHeight="1">
      <c r="A1063" s="40"/>
      <c r="B1063" s="41"/>
      <c r="C1063" s="229" t="s">
        <v>854</v>
      </c>
      <c r="D1063" s="229" t="s">
        <v>159</v>
      </c>
      <c r="E1063" s="230" t="s">
        <v>855</v>
      </c>
      <c r="F1063" s="231" t="s">
        <v>856</v>
      </c>
      <c r="G1063" s="232" t="s">
        <v>181</v>
      </c>
      <c r="H1063" s="233">
        <v>147.44</v>
      </c>
      <c r="I1063" s="234"/>
      <c r="J1063" s="235">
        <f>ROUND(I1063*H1063,2)</f>
        <v>0</v>
      </c>
      <c r="K1063" s="231" t="s">
        <v>163</v>
      </c>
      <c r="L1063" s="46"/>
      <c r="M1063" s="236" t="s">
        <v>1</v>
      </c>
      <c r="N1063" s="237" t="s">
        <v>42</v>
      </c>
      <c r="O1063" s="93"/>
      <c r="P1063" s="238">
        <f>O1063*H1063</f>
        <v>0</v>
      </c>
      <c r="Q1063" s="238">
        <v>0.0045450000000000004</v>
      </c>
      <c r="R1063" s="238">
        <f>Q1063*H1063</f>
        <v>0.67011480000000001</v>
      </c>
      <c r="S1063" s="238">
        <v>0</v>
      </c>
      <c r="T1063" s="239">
        <f>S1063*H1063</f>
        <v>0</v>
      </c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R1063" s="240" t="s">
        <v>279</v>
      </c>
      <c r="AT1063" s="240" t="s">
        <v>159</v>
      </c>
      <c r="AU1063" s="240" t="s">
        <v>86</v>
      </c>
      <c r="AY1063" s="19" t="s">
        <v>157</v>
      </c>
      <c r="BE1063" s="241">
        <f>IF(N1063="základní",J1063,0)</f>
        <v>0</v>
      </c>
      <c r="BF1063" s="241">
        <f>IF(N1063="snížená",J1063,0)</f>
        <v>0</v>
      </c>
      <c r="BG1063" s="241">
        <f>IF(N1063="zákl. přenesená",J1063,0)</f>
        <v>0</v>
      </c>
      <c r="BH1063" s="241">
        <f>IF(N1063="sníž. přenesená",J1063,0)</f>
        <v>0</v>
      </c>
      <c r="BI1063" s="241">
        <f>IF(N1063="nulová",J1063,0)</f>
        <v>0</v>
      </c>
      <c r="BJ1063" s="19" t="s">
        <v>84</v>
      </c>
      <c r="BK1063" s="241">
        <f>ROUND(I1063*H1063,2)</f>
        <v>0</v>
      </c>
      <c r="BL1063" s="19" t="s">
        <v>279</v>
      </c>
      <c r="BM1063" s="240" t="s">
        <v>857</v>
      </c>
    </row>
    <row r="1064" s="2" customFormat="1">
      <c r="A1064" s="40"/>
      <c r="B1064" s="41"/>
      <c r="C1064" s="42"/>
      <c r="D1064" s="242" t="s">
        <v>166</v>
      </c>
      <c r="E1064" s="42"/>
      <c r="F1064" s="243" t="s">
        <v>858</v>
      </c>
      <c r="G1064" s="42"/>
      <c r="H1064" s="42"/>
      <c r="I1064" s="244"/>
      <c r="J1064" s="42"/>
      <c r="K1064" s="42"/>
      <c r="L1064" s="46"/>
      <c r="M1064" s="245"/>
      <c r="N1064" s="246"/>
      <c r="O1064" s="93"/>
      <c r="P1064" s="93"/>
      <c r="Q1064" s="93"/>
      <c r="R1064" s="93"/>
      <c r="S1064" s="93"/>
      <c r="T1064" s="94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T1064" s="19" t="s">
        <v>166</v>
      </c>
      <c r="AU1064" s="19" t="s">
        <v>86</v>
      </c>
    </row>
    <row r="1065" s="13" customFormat="1">
      <c r="A1065" s="13"/>
      <c r="B1065" s="247"/>
      <c r="C1065" s="248"/>
      <c r="D1065" s="242" t="s">
        <v>168</v>
      </c>
      <c r="E1065" s="249" t="s">
        <v>1</v>
      </c>
      <c r="F1065" s="250" t="s">
        <v>324</v>
      </c>
      <c r="G1065" s="248"/>
      <c r="H1065" s="249" t="s">
        <v>1</v>
      </c>
      <c r="I1065" s="251"/>
      <c r="J1065" s="248"/>
      <c r="K1065" s="248"/>
      <c r="L1065" s="252"/>
      <c r="M1065" s="253"/>
      <c r="N1065" s="254"/>
      <c r="O1065" s="254"/>
      <c r="P1065" s="254"/>
      <c r="Q1065" s="254"/>
      <c r="R1065" s="254"/>
      <c r="S1065" s="254"/>
      <c r="T1065" s="255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56" t="s">
        <v>168</v>
      </c>
      <c r="AU1065" s="256" t="s">
        <v>86</v>
      </c>
      <c r="AV1065" s="13" t="s">
        <v>84</v>
      </c>
      <c r="AW1065" s="13" t="s">
        <v>32</v>
      </c>
      <c r="AX1065" s="13" t="s">
        <v>77</v>
      </c>
      <c r="AY1065" s="256" t="s">
        <v>157</v>
      </c>
    </row>
    <row r="1066" s="13" customFormat="1">
      <c r="A1066" s="13"/>
      <c r="B1066" s="247"/>
      <c r="C1066" s="248"/>
      <c r="D1066" s="242" t="s">
        <v>168</v>
      </c>
      <c r="E1066" s="249" t="s">
        <v>1</v>
      </c>
      <c r="F1066" s="250" t="s">
        <v>230</v>
      </c>
      <c r="G1066" s="248"/>
      <c r="H1066" s="249" t="s">
        <v>1</v>
      </c>
      <c r="I1066" s="251"/>
      <c r="J1066" s="248"/>
      <c r="K1066" s="248"/>
      <c r="L1066" s="252"/>
      <c r="M1066" s="253"/>
      <c r="N1066" s="254"/>
      <c r="O1066" s="254"/>
      <c r="P1066" s="254"/>
      <c r="Q1066" s="254"/>
      <c r="R1066" s="254"/>
      <c r="S1066" s="254"/>
      <c r="T1066" s="255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56" t="s">
        <v>168</v>
      </c>
      <c r="AU1066" s="256" t="s">
        <v>86</v>
      </c>
      <c r="AV1066" s="13" t="s">
        <v>84</v>
      </c>
      <c r="AW1066" s="13" t="s">
        <v>32</v>
      </c>
      <c r="AX1066" s="13" t="s">
        <v>77</v>
      </c>
      <c r="AY1066" s="256" t="s">
        <v>157</v>
      </c>
    </row>
    <row r="1067" s="14" customFormat="1">
      <c r="A1067" s="14"/>
      <c r="B1067" s="257"/>
      <c r="C1067" s="258"/>
      <c r="D1067" s="242" t="s">
        <v>168</v>
      </c>
      <c r="E1067" s="259" t="s">
        <v>1</v>
      </c>
      <c r="F1067" s="260" t="s">
        <v>859</v>
      </c>
      <c r="G1067" s="258"/>
      <c r="H1067" s="261">
        <v>73.719999999999999</v>
      </c>
      <c r="I1067" s="262"/>
      <c r="J1067" s="258"/>
      <c r="K1067" s="258"/>
      <c r="L1067" s="263"/>
      <c r="M1067" s="264"/>
      <c r="N1067" s="265"/>
      <c r="O1067" s="265"/>
      <c r="P1067" s="265"/>
      <c r="Q1067" s="265"/>
      <c r="R1067" s="265"/>
      <c r="S1067" s="265"/>
      <c r="T1067" s="266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67" t="s">
        <v>168</v>
      </c>
      <c r="AU1067" s="267" t="s">
        <v>86</v>
      </c>
      <c r="AV1067" s="14" t="s">
        <v>86</v>
      </c>
      <c r="AW1067" s="14" t="s">
        <v>32</v>
      </c>
      <c r="AX1067" s="14" t="s">
        <v>77</v>
      </c>
      <c r="AY1067" s="267" t="s">
        <v>157</v>
      </c>
    </row>
    <row r="1068" s="13" customFormat="1">
      <c r="A1068" s="13"/>
      <c r="B1068" s="247"/>
      <c r="C1068" s="248"/>
      <c r="D1068" s="242" t="s">
        <v>168</v>
      </c>
      <c r="E1068" s="249" t="s">
        <v>1</v>
      </c>
      <c r="F1068" s="250" t="s">
        <v>231</v>
      </c>
      <c r="G1068" s="248"/>
      <c r="H1068" s="249" t="s">
        <v>1</v>
      </c>
      <c r="I1068" s="251"/>
      <c r="J1068" s="248"/>
      <c r="K1068" s="248"/>
      <c r="L1068" s="252"/>
      <c r="M1068" s="253"/>
      <c r="N1068" s="254"/>
      <c r="O1068" s="254"/>
      <c r="P1068" s="254"/>
      <c r="Q1068" s="254"/>
      <c r="R1068" s="254"/>
      <c r="S1068" s="254"/>
      <c r="T1068" s="255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56" t="s">
        <v>168</v>
      </c>
      <c r="AU1068" s="256" t="s">
        <v>86</v>
      </c>
      <c r="AV1068" s="13" t="s">
        <v>84</v>
      </c>
      <c r="AW1068" s="13" t="s">
        <v>32</v>
      </c>
      <c r="AX1068" s="13" t="s">
        <v>77</v>
      </c>
      <c r="AY1068" s="256" t="s">
        <v>157</v>
      </c>
    </row>
    <row r="1069" s="14" customFormat="1">
      <c r="A1069" s="14"/>
      <c r="B1069" s="257"/>
      <c r="C1069" s="258"/>
      <c r="D1069" s="242" t="s">
        <v>168</v>
      </c>
      <c r="E1069" s="259" t="s">
        <v>1</v>
      </c>
      <c r="F1069" s="260" t="s">
        <v>859</v>
      </c>
      <c r="G1069" s="258"/>
      <c r="H1069" s="261">
        <v>73.719999999999999</v>
      </c>
      <c r="I1069" s="262"/>
      <c r="J1069" s="258"/>
      <c r="K1069" s="258"/>
      <c r="L1069" s="263"/>
      <c r="M1069" s="264"/>
      <c r="N1069" s="265"/>
      <c r="O1069" s="265"/>
      <c r="P1069" s="265"/>
      <c r="Q1069" s="265"/>
      <c r="R1069" s="265"/>
      <c r="S1069" s="265"/>
      <c r="T1069" s="266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67" t="s">
        <v>168</v>
      </c>
      <c r="AU1069" s="267" t="s">
        <v>86</v>
      </c>
      <c r="AV1069" s="14" t="s">
        <v>86</v>
      </c>
      <c r="AW1069" s="14" t="s">
        <v>32</v>
      </c>
      <c r="AX1069" s="14" t="s">
        <v>77</v>
      </c>
      <c r="AY1069" s="267" t="s">
        <v>157</v>
      </c>
    </row>
    <row r="1070" s="15" customFormat="1">
      <c r="A1070" s="15"/>
      <c r="B1070" s="268"/>
      <c r="C1070" s="269"/>
      <c r="D1070" s="242" t="s">
        <v>168</v>
      </c>
      <c r="E1070" s="270" t="s">
        <v>1</v>
      </c>
      <c r="F1070" s="271" t="s">
        <v>190</v>
      </c>
      <c r="G1070" s="269"/>
      <c r="H1070" s="272">
        <v>147.44</v>
      </c>
      <c r="I1070" s="273"/>
      <c r="J1070" s="269"/>
      <c r="K1070" s="269"/>
      <c r="L1070" s="274"/>
      <c r="M1070" s="275"/>
      <c r="N1070" s="276"/>
      <c r="O1070" s="276"/>
      <c r="P1070" s="276"/>
      <c r="Q1070" s="276"/>
      <c r="R1070" s="276"/>
      <c r="S1070" s="276"/>
      <c r="T1070" s="277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78" t="s">
        <v>168</v>
      </c>
      <c r="AU1070" s="278" t="s">
        <v>86</v>
      </c>
      <c r="AV1070" s="15" t="s">
        <v>164</v>
      </c>
      <c r="AW1070" s="15" t="s">
        <v>32</v>
      </c>
      <c r="AX1070" s="15" t="s">
        <v>84</v>
      </c>
      <c r="AY1070" s="278" t="s">
        <v>157</v>
      </c>
    </row>
    <row r="1071" s="2" customFormat="1" ht="21.75" customHeight="1">
      <c r="A1071" s="40"/>
      <c r="B1071" s="41"/>
      <c r="C1071" s="229" t="s">
        <v>860</v>
      </c>
      <c r="D1071" s="229" t="s">
        <v>159</v>
      </c>
      <c r="E1071" s="230" t="s">
        <v>861</v>
      </c>
      <c r="F1071" s="231" t="s">
        <v>862</v>
      </c>
      <c r="G1071" s="232" t="s">
        <v>181</v>
      </c>
      <c r="H1071" s="233">
        <v>147.44</v>
      </c>
      <c r="I1071" s="234"/>
      <c r="J1071" s="235">
        <f>ROUND(I1071*H1071,2)</f>
        <v>0</v>
      </c>
      <c r="K1071" s="231" t="s">
        <v>163</v>
      </c>
      <c r="L1071" s="46"/>
      <c r="M1071" s="236" t="s">
        <v>1</v>
      </c>
      <c r="N1071" s="237" t="s">
        <v>42</v>
      </c>
      <c r="O1071" s="93"/>
      <c r="P1071" s="238">
        <f>O1071*H1071</f>
        <v>0</v>
      </c>
      <c r="Q1071" s="238">
        <v>5.7599999999999997E-07</v>
      </c>
      <c r="R1071" s="238">
        <f>Q1071*H1071</f>
        <v>8.4925439999999994E-05</v>
      </c>
      <c r="S1071" s="238">
        <v>0</v>
      </c>
      <c r="T1071" s="239">
        <f>S1071*H1071</f>
        <v>0</v>
      </c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R1071" s="240" t="s">
        <v>279</v>
      </c>
      <c r="AT1071" s="240" t="s">
        <v>159</v>
      </c>
      <c r="AU1071" s="240" t="s">
        <v>86</v>
      </c>
      <c r="AY1071" s="19" t="s">
        <v>157</v>
      </c>
      <c r="BE1071" s="241">
        <f>IF(N1071="základní",J1071,0)</f>
        <v>0</v>
      </c>
      <c r="BF1071" s="241">
        <f>IF(N1071="snížená",J1071,0)</f>
        <v>0</v>
      </c>
      <c r="BG1071" s="241">
        <f>IF(N1071="zákl. přenesená",J1071,0)</f>
        <v>0</v>
      </c>
      <c r="BH1071" s="241">
        <f>IF(N1071="sníž. přenesená",J1071,0)</f>
        <v>0</v>
      </c>
      <c r="BI1071" s="241">
        <f>IF(N1071="nulová",J1071,0)</f>
        <v>0</v>
      </c>
      <c r="BJ1071" s="19" t="s">
        <v>84</v>
      </c>
      <c r="BK1071" s="241">
        <f>ROUND(I1071*H1071,2)</f>
        <v>0</v>
      </c>
      <c r="BL1071" s="19" t="s">
        <v>279</v>
      </c>
      <c r="BM1071" s="240" t="s">
        <v>863</v>
      </c>
    </row>
    <row r="1072" s="2" customFormat="1">
      <c r="A1072" s="40"/>
      <c r="B1072" s="41"/>
      <c r="C1072" s="42"/>
      <c r="D1072" s="242" t="s">
        <v>166</v>
      </c>
      <c r="E1072" s="42"/>
      <c r="F1072" s="243" t="s">
        <v>864</v>
      </c>
      <c r="G1072" s="42"/>
      <c r="H1072" s="42"/>
      <c r="I1072" s="244"/>
      <c r="J1072" s="42"/>
      <c r="K1072" s="42"/>
      <c r="L1072" s="46"/>
      <c r="M1072" s="245"/>
      <c r="N1072" s="246"/>
      <c r="O1072" s="93"/>
      <c r="P1072" s="93"/>
      <c r="Q1072" s="93"/>
      <c r="R1072" s="93"/>
      <c r="S1072" s="93"/>
      <c r="T1072" s="94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T1072" s="19" t="s">
        <v>166</v>
      </c>
      <c r="AU1072" s="19" t="s">
        <v>86</v>
      </c>
    </row>
    <row r="1073" s="2" customFormat="1" ht="24.15" customHeight="1">
      <c r="A1073" s="40"/>
      <c r="B1073" s="41"/>
      <c r="C1073" s="229" t="s">
        <v>865</v>
      </c>
      <c r="D1073" s="229" t="s">
        <v>159</v>
      </c>
      <c r="E1073" s="230" t="s">
        <v>866</v>
      </c>
      <c r="F1073" s="231" t="s">
        <v>867</v>
      </c>
      <c r="G1073" s="232" t="s">
        <v>181</v>
      </c>
      <c r="H1073" s="233">
        <v>87.920000000000002</v>
      </c>
      <c r="I1073" s="234"/>
      <c r="J1073" s="235">
        <f>ROUND(I1073*H1073,2)</f>
        <v>0</v>
      </c>
      <c r="K1073" s="231" t="s">
        <v>163</v>
      </c>
      <c r="L1073" s="46"/>
      <c r="M1073" s="236" t="s">
        <v>1</v>
      </c>
      <c r="N1073" s="237" t="s">
        <v>42</v>
      </c>
      <c r="O1073" s="93"/>
      <c r="P1073" s="238">
        <f>O1073*H1073</f>
        <v>0</v>
      </c>
      <c r="Q1073" s="238">
        <v>0.0015</v>
      </c>
      <c r="R1073" s="238">
        <f>Q1073*H1073</f>
        <v>0.13188</v>
      </c>
      <c r="S1073" s="238">
        <v>0</v>
      </c>
      <c r="T1073" s="239">
        <f>S1073*H1073</f>
        <v>0</v>
      </c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R1073" s="240" t="s">
        <v>279</v>
      </c>
      <c r="AT1073" s="240" t="s">
        <v>159</v>
      </c>
      <c r="AU1073" s="240" t="s">
        <v>86</v>
      </c>
      <c r="AY1073" s="19" t="s">
        <v>157</v>
      </c>
      <c r="BE1073" s="241">
        <f>IF(N1073="základní",J1073,0)</f>
        <v>0</v>
      </c>
      <c r="BF1073" s="241">
        <f>IF(N1073="snížená",J1073,0)</f>
        <v>0</v>
      </c>
      <c r="BG1073" s="241">
        <f>IF(N1073="zákl. přenesená",J1073,0)</f>
        <v>0</v>
      </c>
      <c r="BH1073" s="241">
        <f>IF(N1073="sníž. přenesená",J1073,0)</f>
        <v>0</v>
      </c>
      <c r="BI1073" s="241">
        <f>IF(N1073="nulová",J1073,0)</f>
        <v>0</v>
      </c>
      <c r="BJ1073" s="19" t="s">
        <v>84</v>
      </c>
      <c r="BK1073" s="241">
        <f>ROUND(I1073*H1073,2)</f>
        <v>0</v>
      </c>
      <c r="BL1073" s="19" t="s">
        <v>279</v>
      </c>
      <c r="BM1073" s="240" t="s">
        <v>868</v>
      </c>
    </row>
    <row r="1074" s="2" customFormat="1">
      <c r="A1074" s="40"/>
      <c r="B1074" s="41"/>
      <c r="C1074" s="42"/>
      <c r="D1074" s="242" t="s">
        <v>166</v>
      </c>
      <c r="E1074" s="42"/>
      <c r="F1074" s="243" t="s">
        <v>869</v>
      </c>
      <c r="G1074" s="42"/>
      <c r="H1074" s="42"/>
      <c r="I1074" s="244"/>
      <c r="J1074" s="42"/>
      <c r="K1074" s="42"/>
      <c r="L1074" s="46"/>
      <c r="M1074" s="245"/>
      <c r="N1074" s="246"/>
      <c r="O1074" s="93"/>
      <c r="P1074" s="93"/>
      <c r="Q1074" s="93"/>
      <c r="R1074" s="93"/>
      <c r="S1074" s="93"/>
      <c r="T1074" s="94"/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T1074" s="19" t="s">
        <v>166</v>
      </c>
      <c r="AU1074" s="19" t="s">
        <v>86</v>
      </c>
    </row>
    <row r="1075" s="13" customFormat="1">
      <c r="A1075" s="13"/>
      <c r="B1075" s="247"/>
      <c r="C1075" s="248"/>
      <c r="D1075" s="242" t="s">
        <v>168</v>
      </c>
      <c r="E1075" s="249" t="s">
        <v>1</v>
      </c>
      <c r="F1075" s="250" t="s">
        <v>291</v>
      </c>
      <c r="G1075" s="248"/>
      <c r="H1075" s="249" t="s">
        <v>1</v>
      </c>
      <c r="I1075" s="251"/>
      <c r="J1075" s="248"/>
      <c r="K1075" s="248"/>
      <c r="L1075" s="252"/>
      <c r="M1075" s="253"/>
      <c r="N1075" s="254"/>
      <c r="O1075" s="254"/>
      <c r="P1075" s="254"/>
      <c r="Q1075" s="254"/>
      <c r="R1075" s="254"/>
      <c r="S1075" s="254"/>
      <c r="T1075" s="255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56" t="s">
        <v>168</v>
      </c>
      <c r="AU1075" s="256" t="s">
        <v>86</v>
      </c>
      <c r="AV1075" s="13" t="s">
        <v>84</v>
      </c>
      <c r="AW1075" s="13" t="s">
        <v>32</v>
      </c>
      <c r="AX1075" s="13" t="s">
        <v>77</v>
      </c>
      <c r="AY1075" s="256" t="s">
        <v>157</v>
      </c>
    </row>
    <row r="1076" s="14" customFormat="1">
      <c r="A1076" s="14"/>
      <c r="B1076" s="257"/>
      <c r="C1076" s="258"/>
      <c r="D1076" s="242" t="s">
        <v>168</v>
      </c>
      <c r="E1076" s="259" t="s">
        <v>1</v>
      </c>
      <c r="F1076" s="260" t="s">
        <v>635</v>
      </c>
      <c r="G1076" s="258"/>
      <c r="H1076" s="261">
        <v>3.3799999999999999</v>
      </c>
      <c r="I1076" s="262"/>
      <c r="J1076" s="258"/>
      <c r="K1076" s="258"/>
      <c r="L1076" s="263"/>
      <c r="M1076" s="264"/>
      <c r="N1076" s="265"/>
      <c r="O1076" s="265"/>
      <c r="P1076" s="265"/>
      <c r="Q1076" s="265"/>
      <c r="R1076" s="265"/>
      <c r="S1076" s="265"/>
      <c r="T1076" s="266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67" t="s">
        <v>168</v>
      </c>
      <c r="AU1076" s="267" t="s">
        <v>86</v>
      </c>
      <c r="AV1076" s="14" t="s">
        <v>86</v>
      </c>
      <c r="AW1076" s="14" t="s">
        <v>32</v>
      </c>
      <c r="AX1076" s="14" t="s">
        <v>77</v>
      </c>
      <c r="AY1076" s="267" t="s">
        <v>157</v>
      </c>
    </row>
    <row r="1077" s="13" customFormat="1">
      <c r="A1077" s="13"/>
      <c r="B1077" s="247"/>
      <c r="C1077" s="248"/>
      <c r="D1077" s="242" t="s">
        <v>168</v>
      </c>
      <c r="E1077" s="249" t="s">
        <v>1</v>
      </c>
      <c r="F1077" s="250" t="s">
        <v>293</v>
      </c>
      <c r="G1077" s="248"/>
      <c r="H1077" s="249" t="s">
        <v>1</v>
      </c>
      <c r="I1077" s="251"/>
      <c r="J1077" s="248"/>
      <c r="K1077" s="248"/>
      <c r="L1077" s="252"/>
      <c r="M1077" s="253"/>
      <c r="N1077" s="254"/>
      <c r="O1077" s="254"/>
      <c r="P1077" s="254"/>
      <c r="Q1077" s="254"/>
      <c r="R1077" s="254"/>
      <c r="S1077" s="254"/>
      <c r="T1077" s="255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56" t="s">
        <v>168</v>
      </c>
      <c r="AU1077" s="256" t="s">
        <v>86</v>
      </c>
      <c r="AV1077" s="13" t="s">
        <v>84</v>
      </c>
      <c r="AW1077" s="13" t="s">
        <v>32</v>
      </c>
      <c r="AX1077" s="13" t="s">
        <v>77</v>
      </c>
      <c r="AY1077" s="256" t="s">
        <v>157</v>
      </c>
    </row>
    <row r="1078" s="14" customFormat="1">
      <c r="A1078" s="14"/>
      <c r="B1078" s="257"/>
      <c r="C1078" s="258"/>
      <c r="D1078" s="242" t="s">
        <v>168</v>
      </c>
      <c r="E1078" s="259" t="s">
        <v>1</v>
      </c>
      <c r="F1078" s="260" t="s">
        <v>636</v>
      </c>
      <c r="G1078" s="258"/>
      <c r="H1078" s="261">
        <v>1.3400000000000001</v>
      </c>
      <c r="I1078" s="262"/>
      <c r="J1078" s="258"/>
      <c r="K1078" s="258"/>
      <c r="L1078" s="263"/>
      <c r="M1078" s="264"/>
      <c r="N1078" s="265"/>
      <c r="O1078" s="265"/>
      <c r="P1078" s="265"/>
      <c r="Q1078" s="265"/>
      <c r="R1078" s="265"/>
      <c r="S1078" s="265"/>
      <c r="T1078" s="266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67" t="s">
        <v>168</v>
      </c>
      <c r="AU1078" s="267" t="s">
        <v>86</v>
      </c>
      <c r="AV1078" s="14" t="s">
        <v>86</v>
      </c>
      <c r="AW1078" s="14" t="s">
        <v>32</v>
      </c>
      <c r="AX1078" s="14" t="s">
        <v>77</v>
      </c>
      <c r="AY1078" s="267" t="s">
        <v>157</v>
      </c>
    </row>
    <row r="1079" s="13" customFormat="1">
      <c r="A1079" s="13"/>
      <c r="B1079" s="247"/>
      <c r="C1079" s="248"/>
      <c r="D1079" s="242" t="s">
        <v>168</v>
      </c>
      <c r="E1079" s="249" t="s">
        <v>1</v>
      </c>
      <c r="F1079" s="250" t="s">
        <v>438</v>
      </c>
      <c r="G1079" s="248"/>
      <c r="H1079" s="249" t="s">
        <v>1</v>
      </c>
      <c r="I1079" s="251"/>
      <c r="J1079" s="248"/>
      <c r="K1079" s="248"/>
      <c r="L1079" s="252"/>
      <c r="M1079" s="253"/>
      <c r="N1079" s="254"/>
      <c r="O1079" s="254"/>
      <c r="P1079" s="254"/>
      <c r="Q1079" s="254"/>
      <c r="R1079" s="254"/>
      <c r="S1079" s="254"/>
      <c r="T1079" s="255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56" t="s">
        <v>168</v>
      </c>
      <c r="AU1079" s="256" t="s">
        <v>86</v>
      </c>
      <c r="AV1079" s="13" t="s">
        <v>84</v>
      </c>
      <c r="AW1079" s="13" t="s">
        <v>32</v>
      </c>
      <c r="AX1079" s="13" t="s">
        <v>77</v>
      </c>
      <c r="AY1079" s="256" t="s">
        <v>157</v>
      </c>
    </row>
    <row r="1080" s="14" customFormat="1">
      <c r="A1080" s="14"/>
      <c r="B1080" s="257"/>
      <c r="C1080" s="258"/>
      <c r="D1080" s="242" t="s">
        <v>168</v>
      </c>
      <c r="E1080" s="259" t="s">
        <v>1</v>
      </c>
      <c r="F1080" s="260" t="s">
        <v>639</v>
      </c>
      <c r="G1080" s="258"/>
      <c r="H1080" s="261">
        <v>8.3599999999999994</v>
      </c>
      <c r="I1080" s="262"/>
      <c r="J1080" s="258"/>
      <c r="K1080" s="258"/>
      <c r="L1080" s="263"/>
      <c r="M1080" s="264"/>
      <c r="N1080" s="265"/>
      <c r="O1080" s="265"/>
      <c r="P1080" s="265"/>
      <c r="Q1080" s="265"/>
      <c r="R1080" s="265"/>
      <c r="S1080" s="265"/>
      <c r="T1080" s="26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67" t="s">
        <v>168</v>
      </c>
      <c r="AU1080" s="267" t="s">
        <v>86</v>
      </c>
      <c r="AV1080" s="14" t="s">
        <v>86</v>
      </c>
      <c r="AW1080" s="14" t="s">
        <v>32</v>
      </c>
      <c r="AX1080" s="14" t="s">
        <v>77</v>
      </c>
      <c r="AY1080" s="267" t="s">
        <v>157</v>
      </c>
    </row>
    <row r="1081" s="13" customFormat="1">
      <c r="A1081" s="13"/>
      <c r="B1081" s="247"/>
      <c r="C1081" s="248"/>
      <c r="D1081" s="242" t="s">
        <v>168</v>
      </c>
      <c r="E1081" s="249" t="s">
        <v>1</v>
      </c>
      <c r="F1081" s="250" t="s">
        <v>440</v>
      </c>
      <c r="G1081" s="248"/>
      <c r="H1081" s="249" t="s">
        <v>1</v>
      </c>
      <c r="I1081" s="251"/>
      <c r="J1081" s="248"/>
      <c r="K1081" s="248"/>
      <c r="L1081" s="252"/>
      <c r="M1081" s="253"/>
      <c r="N1081" s="254"/>
      <c r="O1081" s="254"/>
      <c r="P1081" s="254"/>
      <c r="Q1081" s="254"/>
      <c r="R1081" s="254"/>
      <c r="S1081" s="254"/>
      <c r="T1081" s="255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56" t="s">
        <v>168</v>
      </c>
      <c r="AU1081" s="256" t="s">
        <v>86</v>
      </c>
      <c r="AV1081" s="13" t="s">
        <v>84</v>
      </c>
      <c r="AW1081" s="13" t="s">
        <v>32</v>
      </c>
      <c r="AX1081" s="13" t="s">
        <v>77</v>
      </c>
      <c r="AY1081" s="256" t="s">
        <v>157</v>
      </c>
    </row>
    <row r="1082" s="14" customFormat="1">
      <c r="A1082" s="14"/>
      <c r="B1082" s="257"/>
      <c r="C1082" s="258"/>
      <c r="D1082" s="242" t="s">
        <v>168</v>
      </c>
      <c r="E1082" s="259" t="s">
        <v>1</v>
      </c>
      <c r="F1082" s="260" t="s">
        <v>640</v>
      </c>
      <c r="G1082" s="258"/>
      <c r="H1082" s="261">
        <v>8.9000000000000004</v>
      </c>
      <c r="I1082" s="262"/>
      <c r="J1082" s="258"/>
      <c r="K1082" s="258"/>
      <c r="L1082" s="263"/>
      <c r="M1082" s="264"/>
      <c r="N1082" s="265"/>
      <c r="O1082" s="265"/>
      <c r="P1082" s="265"/>
      <c r="Q1082" s="265"/>
      <c r="R1082" s="265"/>
      <c r="S1082" s="265"/>
      <c r="T1082" s="266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67" t="s">
        <v>168</v>
      </c>
      <c r="AU1082" s="267" t="s">
        <v>86</v>
      </c>
      <c r="AV1082" s="14" t="s">
        <v>86</v>
      </c>
      <c r="AW1082" s="14" t="s">
        <v>32</v>
      </c>
      <c r="AX1082" s="14" t="s">
        <v>77</v>
      </c>
      <c r="AY1082" s="267" t="s">
        <v>157</v>
      </c>
    </row>
    <row r="1083" s="13" customFormat="1">
      <c r="A1083" s="13"/>
      <c r="B1083" s="247"/>
      <c r="C1083" s="248"/>
      <c r="D1083" s="242" t="s">
        <v>168</v>
      </c>
      <c r="E1083" s="249" t="s">
        <v>1</v>
      </c>
      <c r="F1083" s="250" t="s">
        <v>460</v>
      </c>
      <c r="G1083" s="248"/>
      <c r="H1083" s="249" t="s">
        <v>1</v>
      </c>
      <c r="I1083" s="251"/>
      <c r="J1083" s="248"/>
      <c r="K1083" s="248"/>
      <c r="L1083" s="252"/>
      <c r="M1083" s="253"/>
      <c r="N1083" s="254"/>
      <c r="O1083" s="254"/>
      <c r="P1083" s="254"/>
      <c r="Q1083" s="254"/>
      <c r="R1083" s="254"/>
      <c r="S1083" s="254"/>
      <c r="T1083" s="255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56" t="s">
        <v>168</v>
      </c>
      <c r="AU1083" s="256" t="s">
        <v>86</v>
      </c>
      <c r="AV1083" s="13" t="s">
        <v>84</v>
      </c>
      <c r="AW1083" s="13" t="s">
        <v>32</v>
      </c>
      <c r="AX1083" s="13" t="s">
        <v>77</v>
      </c>
      <c r="AY1083" s="256" t="s">
        <v>157</v>
      </c>
    </row>
    <row r="1084" s="14" customFormat="1">
      <c r="A1084" s="14"/>
      <c r="B1084" s="257"/>
      <c r="C1084" s="258"/>
      <c r="D1084" s="242" t="s">
        <v>168</v>
      </c>
      <c r="E1084" s="259" t="s">
        <v>1</v>
      </c>
      <c r="F1084" s="260" t="s">
        <v>640</v>
      </c>
      <c r="G1084" s="258"/>
      <c r="H1084" s="261">
        <v>8.9000000000000004</v>
      </c>
      <c r="I1084" s="262"/>
      <c r="J1084" s="258"/>
      <c r="K1084" s="258"/>
      <c r="L1084" s="263"/>
      <c r="M1084" s="264"/>
      <c r="N1084" s="265"/>
      <c r="O1084" s="265"/>
      <c r="P1084" s="265"/>
      <c r="Q1084" s="265"/>
      <c r="R1084" s="265"/>
      <c r="S1084" s="265"/>
      <c r="T1084" s="266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67" t="s">
        <v>168</v>
      </c>
      <c r="AU1084" s="267" t="s">
        <v>86</v>
      </c>
      <c r="AV1084" s="14" t="s">
        <v>86</v>
      </c>
      <c r="AW1084" s="14" t="s">
        <v>32</v>
      </c>
      <c r="AX1084" s="14" t="s">
        <v>77</v>
      </c>
      <c r="AY1084" s="267" t="s">
        <v>157</v>
      </c>
    </row>
    <row r="1085" s="13" customFormat="1">
      <c r="A1085" s="13"/>
      <c r="B1085" s="247"/>
      <c r="C1085" s="248"/>
      <c r="D1085" s="242" t="s">
        <v>168</v>
      </c>
      <c r="E1085" s="249" t="s">
        <v>1</v>
      </c>
      <c r="F1085" s="250" t="s">
        <v>461</v>
      </c>
      <c r="G1085" s="248"/>
      <c r="H1085" s="249" t="s">
        <v>1</v>
      </c>
      <c r="I1085" s="251"/>
      <c r="J1085" s="248"/>
      <c r="K1085" s="248"/>
      <c r="L1085" s="252"/>
      <c r="M1085" s="253"/>
      <c r="N1085" s="254"/>
      <c r="O1085" s="254"/>
      <c r="P1085" s="254"/>
      <c r="Q1085" s="254"/>
      <c r="R1085" s="254"/>
      <c r="S1085" s="254"/>
      <c r="T1085" s="255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56" t="s">
        <v>168</v>
      </c>
      <c r="AU1085" s="256" t="s">
        <v>86</v>
      </c>
      <c r="AV1085" s="13" t="s">
        <v>84</v>
      </c>
      <c r="AW1085" s="13" t="s">
        <v>32</v>
      </c>
      <c r="AX1085" s="13" t="s">
        <v>77</v>
      </c>
      <c r="AY1085" s="256" t="s">
        <v>157</v>
      </c>
    </row>
    <row r="1086" s="14" customFormat="1">
      <c r="A1086" s="14"/>
      <c r="B1086" s="257"/>
      <c r="C1086" s="258"/>
      <c r="D1086" s="242" t="s">
        <v>168</v>
      </c>
      <c r="E1086" s="259" t="s">
        <v>1</v>
      </c>
      <c r="F1086" s="260" t="s">
        <v>639</v>
      </c>
      <c r="G1086" s="258"/>
      <c r="H1086" s="261">
        <v>8.3599999999999994</v>
      </c>
      <c r="I1086" s="262"/>
      <c r="J1086" s="258"/>
      <c r="K1086" s="258"/>
      <c r="L1086" s="263"/>
      <c r="M1086" s="264"/>
      <c r="N1086" s="265"/>
      <c r="O1086" s="265"/>
      <c r="P1086" s="265"/>
      <c r="Q1086" s="265"/>
      <c r="R1086" s="265"/>
      <c r="S1086" s="265"/>
      <c r="T1086" s="266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67" t="s">
        <v>168</v>
      </c>
      <c r="AU1086" s="267" t="s">
        <v>86</v>
      </c>
      <c r="AV1086" s="14" t="s">
        <v>86</v>
      </c>
      <c r="AW1086" s="14" t="s">
        <v>32</v>
      </c>
      <c r="AX1086" s="14" t="s">
        <v>77</v>
      </c>
      <c r="AY1086" s="267" t="s">
        <v>157</v>
      </c>
    </row>
    <row r="1087" s="13" customFormat="1">
      <c r="A1087" s="13"/>
      <c r="B1087" s="247"/>
      <c r="C1087" s="248"/>
      <c r="D1087" s="242" t="s">
        <v>168</v>
      </c>
      <c r="E1087" s="249" t="s">
        <v>1</v>
      </c>
      <c r="F1087" s="250" t="s">
        <v>297</v>
      </c>
      <c r="G1087" s="248"/>
      <c r="H1087" s="249" t="s">
        <v>1</v>
      </c>
      <c r="I1087" s="251"/>
      <c r="J1087" s="248"/>
      <c r="K1087" s="248"/>
      <c r="L1087" s="252"/>
      <c r="M1087" s="253"/>
      <c r="N1087" s="254"/>
      <c r="O1087" s="254"/>
      <c r="P1087" s="254"/>
      <c r="Q1087" s="254"/>
      <c r="R1087" s="254"/>
      <c r="S1087" s="254"/>
      <c r="T1087" s="255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56" t="s">
        <v>168</v>
      </c>
      <c r="AU1087" s="256" t="s">
        <v>86</v>
      </c>
      <c r="AV1087" s="13" t="s">
        <v>84</v>
      </c>
      <c r="AW1087" s="13" t="s">
        <v>32</v>
      </c>
      <c r="AX1087" s="13" t="s">
        <v>77</v>
      </c>
      <c r="AY1087" s="256" t="s">
        <v>157</v>
      </c>
    </row>
    <row r="1088" s="14" customFormat="1">
      <c r="A1088" s="14"/>
      <c r="B1088" s="257"/>
      <c r="C1088" s="258"/>
      <c r="D1088" s="242" t="s">
        <v>168</v>
      </c>
      <c r="E1088" s="259" t="s">
        <v>1</v>
      </c>
      <c r="F1088" s="260" t="s">
        <v>635</v>
      </c>
      <c r="G1088" s="258"/>
      <c r="H1088" s="261">
        <v>3.3799999999999999</v>
      </c>
      <c r="I1088" s="262"/>
      <c r="J1088" s="258"/>
      <c r="K1088" s="258"/>
      <c r="L1088" s="263"/>
      <c r="M1088" s="264"/>
      <c r="N1088" s="265"/>
      <c r="O1088" s="265"/>
      <c r="P1088" s="265"/>
      <c r="Q1088" s="265"/>
      <c r="R1088" s="265"/>
      <c r="S1088" s="265"/>
      <c r="T1088" s="266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7" t="s">
        <v>168</v>
      </c>
      <c r="AU1088" s="267" t="s">
        <v>86</v>
      </c>
      <c r="AV1088" s="14" t="s">
        <v>86</v>
      </c>
      <c r="AW1088" s="14" t="s">
        <v>32</v>
      </c>
      <c r="AX1088" s="14" t="s">
        <v>77</v>
      </c>
      <c r="AY1088" s="267" t="s">
        <v>157</v>
      </c>
    </row>
    <row r="1089" s="13" customFormat="1">
      <c r="A1089" s="13"/>
      <c r="B1089" s="247"/>
      <c r="C1089" s="248"/>
      <c r="D1089" s="242" t="s">
        <v>168</v>
      </c>
      <c r="E1089" s="249" t="s">
        <v>1</v>
      </c>
      <c r="F1089" s="250" t="s">
        <v>299</v>
      </c>
      <c r="G1089" s="248"/>
      <c r="H1089" s="249" t="s">
        <v>1</v>
      </c>
      <c r="I1089" s="251"/>
      <c r="J1089" s="248"/>
      <c r="K1089" s="248"/>
      <c r="L1089" s="252"/>
      <c r="M1089" s="253"/>
      <c r="N1089" s="254"/>
      <c r="O1089" s="254"/>
      <c r="P1089" s="254"/>
      <c r="Q1089" s="254"/>
      <c r="R1089" s="254"/>
      <c r="S1089" s="254"/>
      <c r="T1089" s="255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56" t="s">
        <v>168</v>
      </c>
      <c r="AU1089" s="256" t="s">
        <v>86</v>
      </c>
      <c r="AV1089" s="13" t="s">
        <v>84</v>
      </c>
      <c r="AW1089" s="13" t="s">
        <v>32</v>
      </c>
      <c r="AX1089" s="13" t="s">
        <v>77</v>
      </c>
      <c r="AY1089" s="256" t="s">
        <v>157</v>
      </c>
    </row>
    <row r="1090" s="14" customFormat="1">
      <c r="A1090" s="14"/>
      <c r="B1090" s="257"/>
      <c r="C1090" s="258"/>
      <c r="D1090" s="242" t="s">
        <v>168</v>
      </c>
      <c r="E1090" s="259" t="s">
        <v>1</v>
      </c>
      <c r="F1090" s="260" t="s">
        <v>636</v>
      </c>
      <c r="G1090" s="258"/>
      <c r="H1090" s="261">
        <v>1.3400000000000001</v>
      </c>
      <c r="I1090" s="262"/>
      <c r="J1090" s="258"/>
      <c r="K1090" s="258"/>
      <c r="L1090" s="263"/>
      <c r="M1090" s="264"/>
      <c r="N1090" s="265"/>
      <c r="O1090" s="265"/>
      <c r="P1090" s="265"/>
      <c r="Q1090" s="265"/>
      <c r="R1090" s="265"/>
      <c r="S1090" s="265"/>
      <c r="T1090" s="266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67" t="s">
        <v>168</v>
      </c>
      <c r="AU1090" s="267" t="s">
        <v>86</v>
      </c>
      <c r="AV1090" s="14" t="s">
        <v>86</v>
      </c>
      <c r="AW1090" s="14" t="s">
        <v>32</v>
      </c>
      <c r="AX1090" s="14" t="s">
        <v>77</v>
      </c>
      <c r="AY1090" s="267" t="s">
        <v>157</v>
      </c>
    </row>
    <row r="1091" s="13" customFormat="1">
      <c r="A1091" s="13"/>
      <c r="B1091" s="247"/>
      <c r="C1091" s="248"/>
      <c r="D1091" s="242" t="s">
        <v>168</v>
      </c>
      <c r="E1091" s="249" t="s">
        <v>1</v>
      </c>
      <c r="F1091" s="250" t="s">
        <v>302</v>
      </c>
      <c r="G1091" s="248"/>
      <c r="H1091" s="249" t="s">
        <v>1</v>
      </c>
      <c r="I1091" s="251"/>
      <c r="J1091" s="248"/>
      <c r="K1091" s="248"/>
      <c r="L1091" s="252"/>
      <c r="M1091" s="253"/>
      <c r="N1091" s="254"/>
      <c r="O1091" s="254"/>
      <c r="P1091" s="254"/>
      <c r="Q1091" s="254"/>
      <c r="R1091" s="254"/>
      <c r="S1091" s="254"/>
      <c r="T1091" s="255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56" t="s">
        <v>168</v>
      </c>
      <c r="AU1091" s="256" t="s">
        <v>86</v>
      </c>
      <c r="AV1091" s="13" t="s">
        <v>84</v>
      </c>
      <c r="AW1091" s="13" t="s">
        <v>32</v>
      </c>
      <c r="AX1091" s="13" t="s">
        <v>77</v>
      </c>
      <c r="AY1091" s="256" t="s">
        <v>157</v>
      </c>
    </row>
    <row r="1092" s="14" customFormat="1">
      <c r="A1092" s="14"/>
      <c r="B1092" s="257"/>
      <c r="C1092" s="258"/>
      <c r="D1092" s="242" t="s">
        <v>168</v>
      </c>
      <c r="E1092" s="259" t="s">
        <v>1</v>
      </c>
      <c r="F1092" s="260" t="s">
        <v>635</v>
      </c>
      <c r="G1092" s="258"/>
      <c r="H1092" s="261">
        <v>3.3799999999999999</v>
      </c>
      <c r="I1092" s="262"/>
      <c r="J1092" s="258"/>
      <c r="K1092" s="258"/>
      <c r="L1092" s="263"/>
      <c r="M1092" s="264"/>
      <c r="N1092" s="265"/>
      <c r="O1092" s="265"/>
      <c r="P1092" s="265"/>
      <c r="Q1092" s="265"/>
      <c r="R1092" s="265"/>
      <c r="S1092" s="265"/>
      <c r="T1092" s="266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67" t="s">
        <v>168</v>
      </c>
      <c r="AU1092" s="267" t="s">
        <v>86</v>
      </c>
      <c r="AV1092" s="14" t="s">
        <v>86</v>
      </c>
      <c r="AW1092" s="14" t="s">
        <v>32</v>
      </c>
      <c r="AX1092" s="14" t="s">
        <v>77</v>
      </c>
      <c r="AY1092" s="267" t="s">
        <v>157</v>
      </c>
    </row>
    <row r="1093" s="13" customFormat="1">
      <c r="A1093" s="13"/>
      <c r="B1093" s="247"/>
      <c r="C1093" s="248"/>
      <c r="D1093" s="242" t="s">
        <v>168</v>
      </c>
      <c r="E1093" s="249" t="s">
        <v>1</v>
      </c>
      <c r="F1093" s="250" t="s">
        <v>304</v>
      </c>
      <c r="G1093" s="248"/>
      <c r="H1093" s="249" t="s">
        <v>1</v>
      </c>
      <c r="I1093" s="251"/>
      <c r="J1093" s="248"/>
      <c r="K1093" s="248"/>
      <c r="L1093" s="252"/>
      <c r="M1093" s="253"/>
      <c r="N1093" s="254"/>
      <c r="O1093" s="254"/>
      <c r="P1093" s="254"/>
      <c r="Q1093" s="254"/>
      <c r="R1093" s="254"/>
      <c r="S1093" s="254"/>
      <c r="T1093" s="255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56" t="s">
        <v>168</v>
      </c>
      <c r="AU1093" s="256" t="s">
        <v>86</v>
      </c>
      <c r="AV1093" s="13" t="s">
        <v>84</v>
      </c>
      <c r="AW1093" s="13" t="s">
        <v>32</v>
      </c>
      <c r="AX1093" s="13" t="s">
        <v>77</v>
      </c>
      <c r="AY1093" s="256" t="s">
        <v>157</v>
      </c>
    </row>
    <row r="1094" s="14" customFormat="1">
      <c r="A1094" s="14"/>
      <c r="B1094" s="257"/>
      <c r="C1094" s="258"/>
      <c r="D1094" s="242" t="s">
        <v>168</v>
      </c>
      <c r="E1094" s="259" t="s">
        <v>1</v>
      </c>
      <c r="F1094" s="260" t="s">
        <v>636</v>
      </c>
      <c r="G1094" s="258"/>
      <c r="H1094" s="261">
        <v>1.3400000000000001</v>
      </c>
      <c r="I1094" s="262"/>
      <c r="J1094" s="258"/>
      <c r="K1094" s="258"/>
      <c r="L1094" s="263"/>
      <c r="M1094" s="264"/>
      <c r="N1094" s="265"/>
      <c r="O1094" s="265"/>
      <c r="P1094" s="265"/>
      <c r="Q1094" s="265"/>
      <c r="R1094" s="265"/>
      <c r="S1094" s="265"/>
      <c r="T1094" s="26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67" t="s">
        <v>168</v>
      </c>
      <c r="AU1094" s="267" t="s">
        <v>86</v>
      </c>
      <c r="AV1094" s="14" t="s">
        <v>86</v>
      </c>
      <c r="AW1094" s="14" t="s">
        <v>32</v>
      </c>
      <c r="AX1094" s="14" t="s">
        <v>77</v>
      </c>
      <c r="AY1094" s="267" t="s">
        <v>157</v>
      </c>
    </row>
    <row r="1095" s="13" customFormat="1">
      <c r="A1095" s="13"/>
      <c r="B1095" s="247"/>
      <c r="C1095" s="248"/>
      <c r="D1095" s="242" t="s">
        <v>168</v>
      </c>
      <c r="E1095" s="249" t="s">
        <v>1</v>
      </c>
      <c r="F1095" s="250" t="s">
        <v>469</v>
      </c>
      <c r="G1095" s="248"/>
      <c r="H1095" s="249" t="s">
        <v>1</v>
      </c>
      <c r="I1095" s="251"/>
      <c r="J1095" s="248"/>
      <c r="K1095" s="248"/>
      <c r="L1095" s="252"/>
      <c r="M1095" s="253"/>
      <c r="N1095" s="254"/>
      <c r="O1095" s="254"/>
      <c r="P1095" s="254"/>
      <c r="Q1095" s="254"/>
      <c r="R1095" s="254"/>
      <c r="S1095" s="254"/>
      <c r="T1095" s="255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56" t="s">
        <v>168</v>
      </c>
      <c r="AU1095" s="256" t="s">
        <v>86</v>
      </c>
      <c r="AV1095" s="13" t="s">
        <v>84</v>
      </c>
      <c r="AW1095" s="13" t="s">
        <v>32</v>
      </c>
      <c r="AX1095" s="13" t="s">
        <v>77</v>
      </c>
      <c r="AY1095" s="256" t="s">
        <v>157</v>
      </c>
    </row>
    <row r="1096" s="14" customFormat="1">
      <c r="A1096" s="14"/>
      <c r="B1096" s="257"/>
      <c r="C1096" s="258"/>
      <c r="D1096" s="242" t="s">
        <v>168</v>
      </c>
      <c r="E1096" s="259" t="s">
        <v>1</v>
      </c>
      <c r="F1096" s="260" t="s">
        <v>639</v>
      </c>
      <c r="G1096" s="258"/>
      <c r="H1096" s="261">
        <v>8.3599999999999994</v>
      </c>
      <c r="I1096" s="262"/>
      <c r="J1096" s="258"/>
      <c r="K1096" s="258"/>
      <c r="L1096" s="263"/>
      <c r="M1096" s="264"/>
      <c r="N1096" s="265"/>
      <c r="O1096" s="265"/>
      <c r="P1096" s="265"/>
      <c r="Q1096" s="265"/>
      <c r="R1096" s="265"/>
      <c r="S1096" s="265"/>
      <c r="T1096" s="266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67" t="s">
        <v>168</v>
      </c>
      <c r="AU1096" s="267" t="s">
        <v>86</v>
      </c>
      <c r="AV1096" s="14" t="s">
        <v>86</v>
      </c>
      <c r="AW1096" s="14" t="s">
        <v>32</v>
      </c>
      <c r="AX1096" s="14" t="s">
        <v>77</v>
      </c>
      <c r="AY1096" s="267" t="s">
        <v>157</v>
      </c>
    </row>
    <row r="1097" s="13" customFormat="1">
      <c r="A1097" s="13"/>
      <c r="B1097" s="247"/>
      <c r="C1097" s="248"/>
      <c r="D1097" s="242" t="s">
        <v>168</v>
      </c>
      <c r="E1097" s="249" t="s">
        <v>1</v>
      </c>
      <c r="F1097" s="250" t="s">
        <v>470</v>
      </c>
      <c r="G1097" s="248"/>
      <c r="H1097" s="249" t="s">
        <v>1</v>
      </c>
      <c r="I1097" s="251"/>
      <c r="J1097" s="248"/>
      <c r="K1097" s="248"/>
      <c r="L1097" s="252"/>
      <c r="M1097" s="253"/>
      <c r="N1097" s="254"/>
      <c r="O1097" s="254"/>
      <c r="P1097" s="254"/>
      <c r="Q1097" s="254"/>
      <c r="R1097" s="254"/>
      <c r="S1097" s="254"/>
      <c r="T1097" s="255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56" t="s">
        <v>168</v>
      </c>
      <c r="AU1097" s="256" t="s">
        <v>86</v>
      </c>
      <c r="AV1097" s="13" t="s">
        <v>84</v>
      </c>
      <c r="AW1097" s="13" t="s">
        <v>32</v>
      </c>
      <c r="AX1097" s="13" t="s">
        <v>77</v>
      </c>
      <c r="AY1097" s="256" t="s">
        <v>157</v>
      </c>
    </row>
    <row r="1098" s="14" customFormat="1">
      <c r="A1098" s="14"/>
      <c r="B1098" s="257"/>
      <c r="C1098" s="258"/>
      <c r="D1098" s="242" t="s">
        <v>168</v>
      </c>
      <c r="E1098" s="259" t="s">
        <v>1</v>
      </c>
      <c r="F1098" s="260" t="s">
        <v>640</v>
      </c>
      <c r="G1098" s="258"/>
      <c r="H1098" s="261">
        <v>8.9000000000000004</v>
      </c>
      <c r="I1098" s="262"/>
      <c r="J1098" s="258"/>
      <c r="K1098" s="258"/>
      <c r="L1098" s="263"/>
      <c r="M1098" s="264"/>
      <c r="N1098" s="265"/>
      <c r="O1098" s="265"/>
      <c r="P1098" s="265"/>
      <c r="Q1098" s="265"/>
      <c r="R1098" s="265"/>
      <c r="S1098" s="265"/>
      <c r="T1098" s="266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67" t="s">
        <v>168</v>
      </c>
      <c r="AU1098" s="267" t="s">
        <v>86</v>
      </c>
      <c r="AV1098" s="14" t="s">
        <v>86</v>
      </c>
      <c r="AW1098" s="14" t="s">
        <v>32</v>
      </c>
      <c r="AX1098" s="14" t="s">
        <v>77</v>
      </c>
      <c r="AY1098" s="267" t="s">
        <v>157</v>
      </c>
    </row>
    <row r="1099" s="13" customFormat="1">
      <c r="A1099" s="13"/>
      <c r="B1099" s="247"/>
      <c r="C1099" s="248"/>
      <c r="D1099" s="242" t="s">
        <v>168</v>
      </c>
      <c r="E1099" s="249" t="s">
        <v>1</v>
      </c>
      <c r="F1099" s="250" t="s">
        <v>480</v>
      </c>
      <c r="G1099" s="248"/>
      <c r="H1099" s="249" t="s">
        <v>1</v>
      </c>
      <c r="I1099" s="251"/>
      <c r="J1099" s="248"/>
      <c r="K1099" s="248"/>
      <c r="L1099" s="252"/>
      <c r="M1099" s="253"/>
      <c r="N1099" s="254"/>
      <c r="O1099" s="254"/>
      <c r="P1099" s="254"/>
      <c r="Q1099" s="254"/>
      <c r="R1099" s="254"/>
      <c r="S1099" s="254"/>
      <c r="T1099" s="255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56" t="s">
        <v>168</v>
      </c>
      <c r="AU1099" s="256" t="s">
        <v>86</v>
      </c>
      <c r="AV1099" s="13" t="s">
        <v>84</v>
      </c>
      <c r="AW1099" s="13" t="s">
        <v>32</v>
      </c>
      <c r="AX1099" s="13" t="s">
        <v>77</v>
      </c>
      <c r="AY1099" s="256" t="s">
        <v>157</v>
      </c>
    </row>
    <row r="1100" s="14" customFormat="1">
      <c r="A1100" s="14"/>
      <c r="B1100" s="257"/>
      <c r="C1100" s="258"/>
      <c r="D1100" s="242" t="s">
        <v>168</v>
      </c>
      <c r="E1100" s="259" t="s">
        <v>1</v>
      </c>
      <c r="F1100" s="260" t="s">
        <v>640</v>
      </c>
      <c r="G1100" s="258"/>
      <c r="H1100" s="261">
        <v>8.9000000000000004</v>
      </c>
      <c r="I1100" s="262"/>
      <c r="J1100" s="258"/>
      <c r="K1100" s="258"/>
      <c r="L1100" s="263"/>
      <c r="M1100" s="264"/>
      <c r="N1100" s="265"/>
      <c r="O1100" s="265"/>
      <c r="P1100" s="265"/>
      <c r="Q1100" s="265"/>
      <c r="R1100" s="265"/>
      <c r="S1100" s="265"/>
      <c r="T1100" s="266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7" t="s">
        <v>168</v>
      </c>
      <c r="AU1100" s="267" t="s">
        <v>86</v>
      </c>
      <c r="AV1100" s="14" t="s">
        <v>86</v>
      </c>
      <c r="AW1100" s="14" t="s">
        <v>32</v>
      </c>
      <c r="AX1100" s="14" t="s">
        <v>77</v>
      </c>
      <c r="AY1100" s="267" t="s">
        <v>157</v>
      </c>
    </row>
    <row r="1101" s="13" customFormat="1">
      <c r="A1101" s="13"/>
      <c r="B1101" s="247"/>
      <c r="C1101" s="248"/>
      <c r="D1101" s="242" t="s">
        <v>168</v>
      </c>
      <c r="E1101" s="249" t="s">
        <v>1</v>
      </c>
      <c r="F1101" s="250" t="s">
        <v>481</v>
      </c>
      <c r="G1101" s="248"/>
      <c r="H1101" s="249" t="s">
        <v>1</v>
      </c>
      <c r="I1101" s="251"/>
      <c r="J1101" s="248"/>
      <c r="K1101" s="248"/>
      <c r="L1101" s="252"/>
      <c r="M1101" s="253"/>
      <c r="N1101" s="254"/>
      <c r="O1101" s="254"/>
      <c r="P1101" s="254"/>
      <c r="Q1101" s="254"/>
      <c r="R1101" s="254"/>
      <c r="S1101" s="254"/>
      <c r="T1101" s="255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56" t="s">
        <v>168</v>
      </c>
      <c r="AU1101" s="256" t="s">
        <v>86</v>
      </c>
      <c r="AV1101" s="13" t="s">
        <v>84</v>
      </c>
      <c r="AW1101" s="13" t="s">
        <v>32</v>
      </c>
      <c r="AX1101" s="13" t="s">
        <v>77</v>
      </c>
      <c r="AY1101" s="256" t="s">
        <v>157</v>
      </c>
    </row>
    <row r="1102" s="14" customFormat="1">
      <c r="A1102" s="14"/>
      <c r="B1102" s="257"/>
      <c r="C1102" s="258"/>
      <c r="D1102" s="242" t="s">
        <v>168</v>
      </c>
      <c r="E1102" s="259" t="s">
        <v>1</v>
      </c>
      <c r="F1102" s="260" t="s">
        <v>639</v>
      </c>
      <c r="G1102" s="258"/>
      <c r="H1102" s="261">
        <v>8.3599999999999994</v>
      </c>
      <c r="I1102" s="262"/>
      <c r="J1102" s="258"/>
      <c r="K1102" s="258"/>
      <c r="L1102" s="263"/>
      <c r="M1102" s="264"/>
      <c r="N1102" s="265"/>
      <c r="O1102" s="265"/>
      <c r="P1102" s="265"/>
      <c r="Q1102" s="265"/>
      <c r="R1102" s="265"/>
      <c r="S1102" s="265"/>
      <c r="T1102" s="26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67" t="s">
        <v>168</v>
      </c>
      <c r="AU1102" s="267" t="s">
        <v>86</v>
      </c>
      <c r="AV1102" s="14" t="s">
        <v>86</v>
      </c>
      <c r="AW1102" s="14" t="s">
        <v>32</v>
      </c>
      <c r="AX1102" s="14" t="s">
        <v>77</v>
      </c>
      <c r="AY1102" s="267" t="s">
        <v>157</v>
      </c>
    </row>
    <row r="1103" s="13" customFormat="1">
      <c r="A1103" s="13"/>
      <c r="B1103" s="247"/>
      <c r="C1103" s="248"/>
      <c r="D1103" s="242" t="s">
        <v>168</v>
      </c>
      <c r="E1103" s="249" t="s">
        <v>1</v>
      </c>
      <c r="F1103" s="250" t="s">
        <v>308</v>
      </c>
      <c r="G1103" s="248"/>
      <c r="H1103" s="249" t="s">
        <v>1</v>
      </c>
      <c r="I1103" s="251"/>
      <c r="J1103" s="248"/>
      <c r="K1103" s="248"/>
      <c r="L1103" s="252"/>
      <c r="M1103" s="253"/>
      <c r="N1103" s="254"/>
      <c r="O1103" s="254"/>
      <c r="P1103" s="254"/>
      <c r="Q1103" s="254"/>
      <c r="R1103" s="254"/>
      <c r="S1103" s="254"/>
      <c r="T1103" s="255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56" t="s">
        <v>168</v>
      </c>
      <c r="AU1103" s="256" t="s">
        <v>86</v>
      </c>
      <c r="AV1103" s="13" t="s">
        <v>84</v>
      </c>
      <c r="AW1103" s="13" t="s">
        <v>32</v>
      </c>
      <c r="AX1103" s="13" t="s">
        <v>77</v>
      </c>
      <c r="AY1103" s="256" t="s">
        <v>157</v>
      </c>
    </row>
    <row r="1104" s="14" customFormat="1">
      <c r="A1104" s="14"/>
      <c r="B1104" s="257"/>
      <c r="C1104" s="258"/>
      <c r="D1104" s="242" t="s">
        <v>168</v>
      </c>
      <c r="E1104" s="259" t="s">
        <v>1</v>
      </c>
      <c r="F1104" s="260" t="s">
        <v>635</v>
      </c>
      <c r="G1104" s="258"/>
      <c r="H1104" s="261">
        <v>3.3799999999999999</v>
      </c>
      <c r="I1104" s="262"/>
      <c r="J1104" s="258"/>
      <c r="K1104" s="258"/>
      <c r="L1104" s="263"/>
      <c r="M1104" s="264"/>
      <c r="N1104" s="265"/>
      <c r="O1104" s="265"/>
      <c r="P1104" s="265"/>
      <c r="Q1104" s="265"/>
      <c r="R1104" s="265"/>
      <c r="S1104" s="265"/>
      <c r="T1104" s="266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67" t="s">
        <v>168</v>
      </c>
      <c r="AU1104" s="267" t="s">
        <v>86</v>
      </c>
      <c r="AV1104" s="14" t="s">
        <v>86</v>
      </c>
      <c r="AW1104" s="14" t="s">
        <v>32</v>
      </c>
      <c r="AX1104" s="14" t="s">
        <v>77</v>
      </c>
      <c r="AY1104" s="267" t="s">
        <v>157</v>
      </c>
    </row>
    <row r="1105" s="13" customFormat="1">
      <c r="A1105" s="13"/>
      <c r="B1105" s="247"/>
      <c r="C1105" s="248"/>
      <c r="D1105" s="242" t="s">
        <v>168</v>
      </c>
      <c r="E1105" s="249" t="s">
        <v>1</v>
      </c>
      <c r="F1105" s="250" t="s">
        <v>309</v>
      </c>
      <c r="G1105" s="248"/>
      <c r="H1105" s="249" t="s">
        <v>1</v>
      </c>
      <c r="I1105" s="251"/>
      <c r="J1105" s="248"/>
      <c r="K1105" s="248"/>
      <c r="L1105" s="252"/>
      <c r="M1105" s="253"/>
      <c r="N1105" s="254"/>
      <c r="O1105" s="254"/>
      <c r="P1105" s="254"/>
      <c r="Q1105" s="254"/>
      <c r="R1105" s="254"/>
      <c r="S1105" s="254"/>
      <c r="T1105" s="255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56" t="s">
        <v>168</v>
      </c>
      <c r="AU1105" s="256" t="s">
        <v>86</v>
      </c>
      <c r="AV1105" s="13" t="s">
        <v>84</v>
      </c>
      <c r="AW1105" s="13" t="s">
        <v>32</v>
      </c>
      <c r="AX1105" s="13" t="s">
        <v>77</v>
      </c>
      <c r="AY1105" s="256" t="s">
        <v>157</v>
      </c>
    </row>
    <row r="1106" s="14" customFormat="1">
      <c r="A1106" s="14"/>
      <c r="B1106" s="257"/>
      <c r="C1106" s="258"/>
      <c r="D1106" s="242" t="s">
        <v>168</v>
      </c>
      <c r="E1106" s="259" t="s">
        <v>1</v>
      </c>
      <c r="F1106" s="260" t="s">
        <v>636</v>
      </c>
      <c r="G1106" s="258"/>
      <c r="H1106" s="261">
        <v>1.3400000000000001</v>
      </c>
      <c r="I1106" s="262"/>
      <c r="J1106" s="258"/>
      <c r="K1106" s="258"/>
      <c r="L1106" s="263"/>
      <c r="M1106" s="264"/>
      <c r="N1106" s="265"/>
      <c r="O1106" s="265"/>
      <c r="P1106" s="265"/>
      <c r="Q1106" s="265"/>
      <c r="R1106" s="265"/>
      <c r="S1106" s="265"/>
      <c r="T1106" s="266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67" t="s">
        <v>168</v>
      </c>
      <c r="AU1106" s="267" t="s">
        <v>86</v>
      </c>
      <c r="AV1106" s="14" t="s">
        <v>86</v>
      </c>
      <c r="AW1106" s="14" t="s">
        <v>32</v>
      </c>
      <c r="AX1106" s="14" t="s">
        <v>77</v>
      </c>
      <c r="AY1106" s="267" t="s">
        <v>157</v>
      </c>
    </row>
    <row r="1107" s="15" customFormat="1">
      <c r="A1107" s="15"/>
      <c r="B1107" s="268"/>
      <c r="C1107" s="269"/>
      <c r="D1107" s="242" t="s">
        <v>168</v>
      </c>
      <c r="E1107" s="270" t="s">
        <v>1</v>
      </c>
      <c r="F1107" s="271" t="s">
        <v>190</v>
      </c>
      <c r="G1107" s="269"/>
      <c r="H1107" s="272">
        <v>87.920000000000002</v>
      </c>
      <c r="I1107" s="273"/>
      <c r="J1107" s="269"/>
      <c r="K1107" s="269"/>
      <c r="L1107" s="274"/>
      <c r="M1107" s="275"/>
      <c r="N1107" s="276"/>
      <c r="O1107" s="276"/>
      <c r="P1107" s="276"/>
      <c r="Q1107" s="276"/>
      <c r="R1107" s="276"/>
      <c r="S1107" s="276"/>
      <c r="T1107" s="277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78" t="s">
        <v>168</v>
      </c>
      <c r="AU1107" s="278" t="s">
        <v>86</v>
      </c>
      <c r="AV1107" s="15" t="s">
        <v>164</v>
      </c>
      <c r="AW1107" s="15" t="s">
        <v>32</v>
      </c>
      <c r="AX1107" s="15" t="s">
        <v>84</v>
      </c>
      <c r="AY1107" s="278" t="s">
        <v>157</v>
      </c>
    </row>
    <row r="1108" s="2" customFormat="1" ht="16.5" customHeight="1">
      <c r="A1108" s="40"/>
      <c r="B1108" s="41"/>
      <c r="C1108" s="229" t="s">
        <v>870</v>
      </c>
      <c r="D1108" s="229" t="s">
        <v>159</v>
      </c>
      <c r="E1108" s="230" t="s">
        <v>871</v>
      </c>
      <c r="F1108" s="231" t="s">
        <v>872</v>
      </c>
      <c r="G1108" s="232" t="s">
        <v>227</v>
      </c>
      <c r="H1108" s="233">
        <v>74</v>
      </c>
      <c r="I1108" s="234"/>
      <c r="J1108" s="235">
        <f>ROUND(I1108*H1108,2)</f>
        <v>0</v>
      </c>
      <c r="K1108" s="231" t="s">
        <v>1</v>
      </c>
      <c r="L1108" s="46"/>
      <c r="M1108" s="236" t="s">
        <v>1</v>
      </c>
      <c r="N1108" s="237" t="s">
        <v>42</v>
      </c>
      <c r="O1108" s="93"/>
      <c r="P1108" s="238">
        <f>O1108*H1108</f>
        <v>0</v>
      </c>
      <c r="Q1108" s="238">
        <v>0.00021000000000000001</v>
      </c>
      <c r="R1108" s="238">
        <f>Q1108*H1108</f>
        <v>0.01554</v>
      </c>
      <c r="S1108" s="238">
        <v>0</v>
      </c>
      <c r="T1108" s="239">
        <f>S1108*H1108</f>
        <v>0</v>
      </c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R1108" s="240" t="s">
        <v>279</v>
      </c>
      <c r="AT1108" s="240" t="s">
        <v>159</v>
      </c>
      <c r="AU1108" s="240" t="s">
        <v>86</v>
      </c>
      <c r="AY1108" s="19" t="s">
        <v>157</v>
      </c>
      <c r="BE1108" s="241">
        <f>IF(N1108="základní",J1108,0)</f>
        <v>0</v>
      </c>
      <c r="BF1108" s="241">
        <f>IF(N1108="snížená",J1108,0)</f>
        <v>0</v>
      </c>
      <c r="BG1108" s="241">
        <f>IF(N1108="zákl. přenesená",J1108,0)</f>
        <v>0</v>
      </c>
      <c r="BH1108" s="241">
        <f>IF(N1108="sníž. přenesená",J1108,0)</f>
        <v>0</v>
      </c>
      <c r="BI1108" s="241">
        <f>IF(N1108="nulová",J1108,0)</f>
        <v>0</v>
      </c>
      <c r="BJ1108" s="19" t="s">
        <v>84</v>
      </c>
      <c r="BK1108" s="241">
        <f>ROUND(I1108*H1108,2)</f>
        <v>0</v>
      </c>
      <c r="BL1108" s="19" t="s">
        <v>279</v>
      </c>
      <c r="BM1108" s="240" t="s">
        <v>873</v>
      </c>
    </row>
    <row r="1109" s="2" customFormat="1">
      <c r="A1109" s="40"/>
      <c r="B1109" s="41"/>
      <c r="C1109" s="42"/>
      <c r="D1109" s="242" t="s">
        <v>166</v>
      </c>
      <c r="E1109" s="42"/>
      <c r="F1109" s="243" t="s">
        <v>872</v>
      </c>
      <c r="G1109" s="42"/>
      <c r="H1109" s="42"/>
      <c r="I1109" s="244"/>
      <c r="J1109" s="42"/>
      <c r="K1109" s="42"/>
      <c r="L1109" s="46"/>
      <c r="M1109" s="245"/>
      <c r="N1109" s="246"/>
      <c r="O1109" s="93"/>
      <c r="P1109" s="93"/>
      <c r="Q1109" s="93"/>
      <c r="R1109" s="93"/>
      <c r="S1109" s="93"/>
      <c r="T1109" s="94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T1109" s="19" t="s">
        <v>166</v>
      </c>
      <c r="AU1109" s="19" t="s">
        <v>86</v>
      </c>
    </row>
    <row r="1110" s="13" customFormat="1">
      <c r="A1110" s="13"/>
      <c r="B1110" s="247"/>
      <c r="C1110" s="248"/>
      <c r="D1110" s="242" t="s">
        <v>168</v>
      </c>
      <c r="E1110" s="249" t="s">
        <v>1</v>
      </c>
      <c r="F1110" s="250" t="s">
        <v>291</v>
      </c>
      <c r="G1110" s="248"/>
      <c r="H1110" s="249" t="s">
        <v>1</v>
      </c>
      <c r="I1110" s="251"/>
      <c r="J1110" s="248"/>
      <c r="K1110" s="248"/>
      <c r="L1110" s="252"/>
      <c r="M1110" s="253"/>
      <c r="N1110" s="254"/>
      <c r="O1110" s="254"/>
      <c r="P1110" s="254"/>
      <c r="Q1110" s="254"/>
      <c r="R1110" s="254"/>
      <c r="S1110" s="254"/>
      <c r="T1110" s="255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56" t="s">
        <v>168</v>
      </c>
      <c r="AU1110" s="256" t="s">
        <v>86</v>
      </c>
      <c r="AV1110" s="13" t="s">
        <v>84</v>
      </c>
      <c r="AW1110" s="13" t="s">
        <v>32</v>
      </c>
      <c r="AX1110" s="13" t="s">
        <v>77</v>
      </c>
      <c r="AY1110" s="256" t="s">
        <v>157</v>
      </c>
    </row>
    <row r="1111" s="14" customFormat="1">
      <c r="A1111" s="14"/>
      <c r="B1111" s="257"/>
      <c r="C1111" s="258"/>
      <c r="D1111" s="242" t="s">
        <v>168</v>
      </c>
      <c r="E1111" s="259" t="s">
        <v>1</v>
      </c>
      <c r="F1111" s="260" t="s">
        <v>164</v>
      </c>
      <c r="G1111" s="258"/>
      <c r="H1111" s="261">
        <v>4</v>
      </c>
      <c r="I1111" s="262"/>
      <c r="J1111" s="258"/>
      <c r="K1111" s="258"/>
      <c r="L1111" s="263"/>
      <c r="M1111" s="264"/>
      <c r="N1111" s="265"/>
      <c r="O1111" s="265"/>
      <c r="P1111" s="265"/>
      <c r="Q1111" s="265"/>
      <c r="R1111" s="265"/>
      <c r="S1111" s="265"/>
      <c r="T1111" s="266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67" t="s">
        <v>168</v>
      </c>
      <c r="AU1111" s="267" t="s">
        <v>86</v>
      </c>
      <c r="AV1111" s="14" t="s">
        <v>86</v>
      </c>
      <c r="AW1111" s="14" t="s">
        <v>32</v>
      </c>
      <c r="AX1111" s="14" t="s">
        <v>77</v>
      </c>
      <c r="AY1111" s="267" t="s">
        <v>157</v>
      </c>
    </row>
    <row r="1112" s="13" customFormat="1">
      <c r="A1112" s="13"/>
      <c r="B1112" s="247"/>
      <c r="C1112" s="248"/>
      <c r="D1112" s="242" t="s">
        <v>168</v>
      </c>
      <c r="E1112" s="249" t="s">
        <v>1</v>
      </c>
      <c r="F1112" s="250" t="s">
        <v>293</v>
      </c>
      <c r="G1112" s="248"/>
      <c r="H1112" s="249" t="s">
        <v>1</v>
      </c>
      <c r="I1112" s="251"/>
      <c r="J1112" s="248"/>
      <c r="K1112" s="248"/>
      <c r="L1112" s="252"/>
      <c r="M1112" s="253"/>
      <c r="N1112" s="254"/>
      <c r="O1112" s="254"/>
      <c r="P1112" s="254"/>
      <c r="Q1112" s="254"/>
      <c r="R1112" s="254"/>
      <c r="S1112" s="254"/>
      <c r="T1112" s="255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56" t="s">
        <v>168</v>
      </c>
      <c r="AU1112" s="256" t="s">
        <v>86</v>
      </c>
      <c r="AV1112" s="13" t="s">
        <v>84</v>
      </c>
      <c r="AW1112" s="13" t="s">
        <v>32</v>
      </c>
      <c r="AX1112" s="13" t="s">
        <v>77</v>
      </c>
      <c r="AY1112" s="256" t="s">
        <v>157</v>
      </c>
    </row>
    <row r="1113" s="14" customFormat="1">
      <c r="A1113" s="14"/>
      <c r="B1113" s="257"/>
      <c r="C1113" s="258"/>
      <c r="D1113" s="242" t="s">
        <v>168</v>
      </c>
      <c r="E1113" s="259" t="s">
        <v>1</v>
      </c>
      <c r="F1113" s="260" t="s">
        <v>164</v>
      </c>
      <c r="G1113" s="258"/>
      <c r="H1113" s="261">
        <v>4</v>
      </c>
      <c r="I1113" s="262"/>
      <c r="J1113" s="258"/>
      <c r="K1113" s="258"/>
      <c r="L1113" s="263"/>
      <c r="M1113" s="264"/>
      <c r="N1113" s="265"/>
      <c r="O1113" s="265"/>
      <c r="P1113" s="265"/>
      <c r="Q1113" s="265"/>
      <c r="R1113" s="265"/>
      <c r="S1113" s="265"/>
      <c r="T1113" s="26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67" t="s">
        <v>168</v>
      </c>
      <c r="AU1113" s="267" t="s">
        <v>86</v>
      </c>
      <c r="AV1113" s="14" t="s">
        <v>86</v>
      </c>
      <c r="AW1113" s="14" t="s">
        <v>32</v>
      </c>
      <c r="AX1113" s="14" t="s">
        <v>77</v>
      </c>
      <c r="AY1113" s="267" t="s">
        <v>157</v>
      </c>
    </row>
    <row r="1114" s="13" customFormat="1">
      <c r="A1114" s="13"/>
      <c r="B1114" s="247"/>
      <c r="C1114" s="248"/>
      <c r="D1114" s="242" t="s">
        <v>168</v>
      </c>
      <c r="E1114" s="249" t="s">
        <v>1</v>
      </c>
      <c r="F1114" s="250" t="s">
        <v>438</v>
      </c>
      <c r="G1114" s="248"/>
      <c r="H1114" s="249" t="s">
        <v>1</v>
      </c>
      <c r="I1114" s="251"/>
      <c r="J1114" s="248"/>
      <c r="K1114" s="248"/>
      <c r="L1114" s="252"/>
      <c r="M1114" s="253"/>
      <c r="N1114" s="254"/>
      <c r="O1114" s="254"/>
      <c r="P1114" s="254"/>
      <c r="Q1114" s="254"/>
      <c r="R1114" s="254"/>
      <c r="S1114" s="254"/>
      <c r="T1114" s="255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56" t="s">
        <v>168</v>
      </c>
      <c r="AU1114" s="256" t="s">
        <v>86</v>
      </c>
      <c r="AV1114" s="13" t="s">
        <v>84</v>
      </c>
      <c r="AW1114" s="13" t="s">
        <v>32</v>
      </c>
      <c r="AX1114" s="13" t="s">
        <v>77</v>
      </c>
      <c r="AY1114" s="256" t="s">
        <v>157</v>
      </c>
    </row>
    <row r="1115" s="14" customFormat="1">
      <c r="A1115" s="14"/>
      <c r="B1115" s="257"/>
      <c r="C1115" s="258"/>
      <c r="D1115" s="242" t="s">
        <v>168</v>
      </c>
      <c r="E1115" s="259" t="s">
        <v>1</v>
      </c>
      <c r="F1115" s="260" t="s">
        <v>200</v>
      </c>
      <c r="G1115" s="258"/>
      <c r="H1115" s="261">
        <v>5</v>
      </c>
      <c r="I1115" s="262"/>
      <c r="J1115" s="258"/>
      <c r="K1115" s="258"/>
      <c r="L1115" s="263"/>
      <c r="M1115" s="264"/>
      <c r="N1115" s="265"/>
      <c r="O1115" s="265"/>
      <c r="P1115" s="265"/>
      <c r="Q1115" s="265"/>
      <c r="R1115" s="265"/>
      <c r="S1115" s="265"/>
      <c r="T1115" s="266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67" t="s">
        <v>168</v>
      </c>
      <c r="AU1115" s="267" t="s">
        <v>86</v>
      </c>
      <c r="AV1115" s="14" t="s">
        <v>86</v>
      </c>
      <c r="AW1115" s="14" t="s">
        <v>32</v>
      </c>
      <c r="AX1115" s="14" t="s">
        <v>77</v>
      </c>
      <c r="AY1115" s="267" t="s">
        <v>157</v>
      </c>
    </row>
    <row r="1116" s="13" customFormat="1">
      <c r="A1116" s="13"/>
      <c r="B1116" s="247"/>
      <c r="C1116" s="248"/>
      <c r="D1116" s="242" t="s">
        <v>168</v>
      </c>
      <c r="E1116" s="249" t="s">
        <v>1</v>
      </c>
      <c r="F1116" s="250" t="s">
        <v>440</v>
      </c>
      <c r="G1116" s="248"/>
      <c r="H1116" s="249" t="s">
        <v>1</v>
      </c>
      <c r="I1116" s="251"/>
      <c r="J1116" s="248"/>
      <c r="K1116" s="248"/>
      <c r="L1116" s="252"/>
      <c r="M1116" s="253"/>
      <c r="N1116" s="254"/>
      <c r="O1116" s="254"/>
      <c r="P1116" s="254"/>
      <c r="Q1116" s="254"/>
      <c r="R1116" s="254"/>
      <c r="S1116" s="254"/>
      <c r="T1116" s="255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56" t="s">
        <v>168</v>
      </c>
      <c r="AU1116" s="256" t="s">
        <v>86</v>
      </c>
      <c r="AV1116" s="13" t="s">
        <v>84</v>
      </c>
      <c r="AW1116" s="13" t="s">
        <v>32</v>
      </c>
      <c r="AX1116" s="13" t="s">
        <v>77</v>
      </c>
      <c r="AY1116" s="256" t="s">
        <v>157</v>
      </c>
    </row>
    <row r="1117" s="14" customFormat="1">
      <c r="A1117" s="14"/>
      <c r="B1117" s="257"/>
      <c r="C1117" s="258"/>
      <c r="D1117" s="242" t="s">
        <v>168</v>
      </c>
      <c r="E1117" s="259" t="s">
        <v>1</v>
      </c>
      <c r="F1117" s="260" t="s">
        <v>200</v>
      </c>
      <c r="G1117" s="258"/>
      <c r="H1117" s="261">
        <v>5</v>
      </c>
      <c r="I1117" s="262"/>
      <c r="J1117" s="258"/>
      <c r="K1117" s="258"/>
      <c r="L1117" s="263"/>
      <c r="M1117" s="264"/>
      <c r="N1117" s="265"/>
      <c r="O1117" s="265"/>
      <c r="P1117" s="265"/>
      <c r="Q1117" s="265"/>
      <c r="R1117" s="265"/>
      <c r="S1117" s="265"/>
      <c r="T1117" s="266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67" t="s">
        <v>168</v>
      </c>
      <c r="AU1117" s="267" t="s">
        <v>86</v>
      </c>
      <c r="AV1117" s="14" t="s">
        <v>86</v>
      </c>
      <c r="AW1117" s="14" t="s">
        <v>32</v>
      </c>
      <c r="AX1117" s="14" t="s">
        <v>77</v>
      </c>
      <c r="AY1117" s="267" t="s">
        <v>157</v>
      </c>
    </row>
    <row r="1118" s="13" customFormat="1">
      <c r="A1118" s="13"/>
      <c r="B1118" s="247"/>
      <c r="C1118" s="248"/>
      <c r="D1118" s="242" t="s">
        <v>168</v>
      </c>
      <c r="E1118" s="249" t="s">
        <v>1</v>
      </c>
      <c r="F1118" s="250" t="s">
        <v>460</v>
      </c>
      <c r="G1118" s="248"/>
      <c r="H1118" s="249" t="s">
        <v>1</v>
      </c>
      <c r="I1118" s="251"/>
      <c r="J1118" s="248"/>
      <c r="K1118" s="248"/>
      <c r="L1118" s="252"/>
      <c r="M1118" s="253"/>
      <c r="N1118" s="254"/>
      <c r="O1118" s="254"/>
      <c r="P1118" s="254"/>
      <c r="Q1118" s="254"/>
      <c r="R1118" s="254"/>
      <c r="S1118" s="254"/>
      <c r="T1118" s="255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56" t="s">
        <v>168</v>
      </c>
      <c r="AU1118" s="256" t="s">
        <v>86</v>
      </c>
      <c r="AV1118" s="13" t="s">
        <v>84</v>
      </c>
      <c r="AW1118" s="13" t="s">
        <v>32</v>
      </c>
      <c r="AX1118" s="13" t="s">
        <v>77</v>
      </c>
      <c r="AY1118" s="256" t="s">
        <v>157</v>
      </c>
    </row>
    <row r="1119" s="14" customFormat="1">
      <c r="A1119" s="14"/>
      <c r="B1119" s="257"/>
      <c r="C1119" s="258"/>
      <c r="D1119" s="242" t="s">
        <v>168</v>
      </c>
      <c r="E1119" s="259" t="s">
        <v>1</v>
      </c>
      <c r="F1119" s="260" t="s">
        <v>200</v>
      </c>
      <c r="G1119" s="258"/>
      <c r="H1119" s="261">
        <v>5</v>
      </c>
      <c r="I1119" s="262"/>
      <c r="J1119" s="258"/>
      <c r="K1119" s="258"/>
      <c r="L1119" s="263"/>
      <c r="M1119" s="264"/>
      <c r="N1119" s="265"/>
      <c r="O1119" s="265"/>
      <c r="P1119" s="265"/>
      <c r="Q1119" s="265"/>
      <c r="R1119" s="265"/>
      <c r="S1119" s="265"/>
      <c r="T1119" s="266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67" t="s">
        <v>168</v>
      </c>
      <c r="AU1119" s="267" t="s">
        <v>86</v>
      </c>
      <c r="AV1119" s="14" t="s">
        <v>86</v>
      </c>
      <c r="AW1119" s="14" t="s">
        <v>32</v>
      </c>
      <c r="AX1119" s="14" t="s">
        <v>77</v>
      </c>
      <c r="AY1119" s="267" t="s">
        <v>157</v>
      </c>
    </row>
    <row r="1120" s="13" customFormat="1">
      <c r="A1120" s="13"/>
      <c r="B1120" s="247"/>
      <c r="C1120" s="248"/>
      <c r="D1120" s="242" t="s">
        <v>168</v>
      </c>
      <c r="E1120" s="249" t="s">
        <v>1</v>
      </c>
      <c r="F1120" s="250" t="s">
        <v>461</v>
      </c>
      <c r="G1120" s="248"/>
      <c r="H1120" s="249" t="s">
        <v>1</v>
      </c>
      <c r="I1120" s="251"/>
      <c r="J1120" s="248"/>
      <c r="K1120" s="248"/>
      <c r="L1120" s="252"/>
      <c r="M1120" s="253"/>
      <c r="N1120" s="254"/>
      <c r="O1120" s="254"/>
      <c r="P1120" s="254"/>
      <c r="Q1120" s="254"/>
      <c r="R1120" s="254"/>
      <c r="S1120" s="254"/>
      <c r="T1120" s="255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56" t="s">
        <v>168</v>
      </c>
      <c r="AU1120" s="256" t="s">
        <v>86</v>
      </c>
      <c r="AV1120" s="13" t="s">
        <v>84</v>
      </c>
      <c r="AW1120" s="13" t="s">
        <v>32</v>
      </c>
      <c r="AX1120" s="13" t="s">
        <v>77</v>
      </c>
      <c r="AY1120" s="256" t="s">
        <v>157</v>
      </c>
    </row>
    <row r="1121" s="14" customFormat="1">
      <c r="A1121" s="14"/>
      <c r="B1121" s="257"/>
      <c r="C1121" s="258"/>
      <c r="D1121" s="242" t="s">
        <v>168</v>
      </c>
      <c r="E1121" s="259" t="s">
        <v>1</v>
      </c>
      <c r="F1121" s="260" t="s">
        <v>200</v>
      </c>
      <c r="G1121" s="258"/>
      <c r="H1121" s="261">
        <v>5</v>
      </c>
      <c r="I1121" s="262"/>
      <c r="J1121" s="258"/>
      <c r="K1121" s="258"/>
      <c r="L1121" s="263"/>
      <c r="M1121" s="264"/>
      <c r="N1121" s="265"/>
      <c r="O1121" s="265"/>
      <c r="P1121" s="265"/>
      <c r="Q1121" s="265"/>
      <c r="R1121" s="265"/>
      <c r="S1121" s="265"/>
      <c r="T1121" s="266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67" t="s">
        <v>168</v>
      </c>
      <c r="AU1121" s="267" t="s">
        <v>86</v>
      </c>
      <c r="AV1121" s="14" t="s">
        <v>86</v>
      </c>
      <c r="AW1121" s="14" t="s">
        <v>32</v>
      </c>
      <c r="AX1121" s="14" t="s">
        <v>77</v>
      </c>
      <c r="AY1121" s="267" t="s">
        <v>157</v>
      </c>
    </row>
    <row r="1122" s="13" customFormat="1">
      <c r="A1122" s="13"/>
      <c r="B1122" s="247"/>
      <c r="C1122" s="248"/>
      <c r="D1122" s="242" t="s">
        <v>168</v>
      </c>
      <c r="E1122" s="249" t="s">
        <v>1</v>
      </c>
      <c r="F1122" s="250" t="s">
        <v>297</v>
      </c>
      <c r="G1122" s="248"/>
      <c r="H1122" s="249" t="s">
        <v>1</v>
      </c>
      <c r="I1122" s="251"/>
      <c r="J1122" s="248"/>
      <c r="K1122" s="248"/>
      <c r="L1122" s="252"/>
      <c r="M1122" s="253"/>
      <c r="N1122" s="254"/>
      <c r="O1122" s="254"/>
      <c r="P1122" s="254"/>
      <c r="Q1122" s="254"/>
      <c r="R1122" s="254"/>
      <c r="S1122" s="254"/>
      <c r="T1122" s="255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56" t="s">
        <v>168</v>
      </c>
      <c r="AU1122" s="256" t="s">
        <v>86</v>
      </c>
      <c r="AV1122" s="13" t="s">
        <v>84</v>
      </c>
      <c r="AW1122" s="13" t="s">
        <v>32</v>
      </c>
      <c r="AX1122" s="13" t="s">
        <v>77</v>
      </c>
      <c r="AY1122" s="256" t="s">
        <v>157</v>
      </c>
    </row>
    <row r="1123" s="14" customFormat="1">
      <c r="A1123" s="14"/>
      <c r="B1123" s="257"/>
      <c r="C1123" s="258"/>
      <c r="D1123" s="242" t="s">
        <v>168</v>
      </c>
      <c r="E1123" s="259" t="s">
        <v>1</v>
      </c>
      <c r="F1123" s="260" t="s">
        <v>200</v>
      </c>
      <c r="G1123" s="258"/>
      <c r="H1123" s="261">
        <v>5</v>
      </c>
      <c r="I1123" s="262"/>
      <c r="J1123" s="258"/>
      <c r="K1123" s="258"/>
      <c r="L1123" s="263"/>
      <c r="M1123" s="264"/>
      <c r="N1123" s="265"/>
      <c r="O1123" s="265"/>
      <c r="P1123" s="265"/>
      <c r="Q1123" s="265"/>
      <c r="R1123" s="265"/>
      <c r="S1123" s="265"/>
      <c r="T1123" s="266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67" t="s">
        <v>168</v>
      </c>
      <c r="AU1123" s="267" t="s">
        <v>86</v>
      </c>
      <c r="AV1123" s="14" t="s">
        <v>86</v>
      </c>
      <c r="AW1123" s="14" t="s">
        <v>32</v>
      </c>
      <c r="AX1123" s="14" t="s">
        <v>77</v>
      </c>
      <c r="AY1123" s="267" t="s">
        <v>157</v>
      </c>
    </row>
    <row r="1124" s="13" customFormat="1">
      <c r="A1124" s="13"/>
      <c r="B1124" s="247"/>
      <c r="C1124" s="248"/>
      <c r="D1124" s="242" t="s">
        <v>168</v>
      </c>
      <c r="E1124" s="249" t="s">
        <v>1</v>
      </c>
      <c r="F1124" s="250" t="s">
        <v>299</v>
      </c>
      <c r="G1124" s="248"/>
      <c r="H1124" s="249" t="s">
        <v>1</v>
      </c>
      <c r="I1124" s="251"/>
      <c r="J1124" s="248"/>
      <c r="K1124" s="248"/>
      <c r="L1124" s="252"/>
      <c r="M1124" s="253"/>
      <c r="N1124" s="254"/>
      <c r="O1124" s="254"/>
      <c r="P1124" s="254"/>
      <c r="Q1124" s="254"/>
      <c r="R1124" s="254"/>
      <c r="S1124" s="254"/>
      <c r="T1124" s="255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56" t="s">
        <v>168</v>
      </c>
      <c r="AU1124" s="256" t="s">
        <v>86</v>
      </c>
      <c r="AV1124" s="13" t="s">
        <v>84</v>
      </c>
      <c r="AW1124" s="13" t="s">
        <v>32</v>
      </c>
      <c r="AX1124" s="13" t="s">
        <v>77</v>
      </c>
      <c r="AY1124" s="256" t="s">
        <v>157</v>
      </c>
    </row>
    <row r="1125" s="14" customFormat="1">
      <c r="A1125" s="14"/>
      <c r="B1125" s="257"/>
      <c r="C1125" s="258"/>
      <c r="D1125" s="242" t="s">
        <v>168</v>
      </c>
      <c r="E1125" s="259" t="s">
        <v>1</v>
      </c>
      <c r="F1125" s="260" t="s">
        <v>164</v>
      </c>
      <c r="G1125" s="258"/>
      <c r="H1125" s="261">
        <v>4</v>
      </c>
      <c r="I1125" s="262"/>
      <c r="J1125" s="258"/>
      <c r="K1125" s="258"/>
      <c r="L1125" s="263"/>
      <c r="M1125" s="264"/>
      <c r="N1125" s="265"/>
      <c r="O1125" s="265"/>
      <c r="P1125" s="265"/>
      <c r="Q1125" s="265"/>
      <c r="R1125" s="265"/>
      <c r="S1125" s="265"/>
      <c r="T1125" s="266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67" t="s">
        <v>168</v>
      </c>
      <c r="AU1125" s="267" t="s">
        <v>86</v>
      </c>
      <c r="AV1125" s="14" t="s">
        <v>86</v>
      </c>
      <c r="AW1125" s="14" t="s">
        <v>32</v>
      </c>
      <c r="AX1125" s="14" t="s">
        <v>77</v>
      </c>
      <c r="AY1125" s="267" t="s">
        <v>157</v>
      </c>
    </row>
    <row r="1126" s="13" customFormat="1">
      <c r="A1126" s="13"/>
      <c r="B1126" s="247"/>
      <c r="C1126" s="248"/>
      <c r="D1126" s="242" t="s">
        <v>168</v>
      </c>
      <c r="E1126" s="249" t="s">
        <v>1</v>
      </c>
      <c r="F1126" s="250" t="s">
        <v>302</v>
      </c>
      <c r="G1126" s="248"/>
      <c r="H1126" s="249" t="s">
        <v>1</v>
      </c>
      <c r="I1126" s="251"/>
      <c r="J1126" s="248"/>
      <c r="K1126" s="248"/>
      <c r="L1126" s="252"/>
      <c r="M1126" s="253"/>
      <c r="N1126" s="254"/>
      <c r="O1126" s="254"/>
      <c r="P1126" s="254"/>
      <c r="Q1126" s="254"/>
      <c r="R1126" s="254"/>
      <c r="S1126" s="254"/>
      <c r="T1126" s="255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56" t="s">
        <v>168</v>
      </c>
      <c r="AU1126" s="256" t="s">
        <v>86</v>
      </c>
      <c r="AV1126" s="13" t="s">
        <v>84</v>
      </c>
      <c r="AW1126" s="13" t="s">
        <v>32</v>
      </c>
      <c r="AX1126" s="13" t="s">
        <v>77</v>
      </c>
      <c r="AY1126" s="256" t="s">
        <v>157</v>
      </c>
    </row>
    <row r="1127" s="14" customFormat="1">
      <c r="A1127" s="14"/>
      <c r="B1127" s="257"/>
      <c r="C1127" s="258"/>
      <c r="D1127" s="242" t="s">
        <v>168</v>
      </c>
      <c r="E1127" s="259" t="s">
        <v>1</v>
      </c>
      <c r="F1127" s="260" t="s">
        <v>164</v>
      </c>
      <c r="G1127" s="258"/>
      <c r="H1127" s="261">
        <v>4</v>
      </c>
      <c r="I1127" s="262"/>
      <c r="J1127" s="258"/>
      <c r="K1127" s="258"/>
      <c r="L1127" s="263"/>
      <c r="M1127" s="264"/>
      <c r="N1127" s="265"/>
      <c r="O1127" s="265"/>
      <c r="P1127" s="265"/>
      <c r="Q1127" s="265"/>
      <c r="R1127" s="265"/>
      <c r="S1127" s="265"/>
      <c r="T1127" s="266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67" t="s">
        <v>168</v>
      </c>
      <c r="AU1127" s="267" t="s">
        <v>86</v>
      </c>
      <c r="AV1127" s="14" t="s">
        <v>86</v>
      </c>
      <c r="AW1127" s="14" t="s">
        <v>32</v>
      </c>
      <c r="AX1127" s="14" t="s">
        <v>77</v>
      </c>
      <c r="AY1127" s="267" t="s">
        <v>157</v>
      </c>
    </row>
    <row r="1128" s="13" customFormat="1">
      <c r="A1128" s="13"/>
      <c r="B1128" s="247"/>
      <c r="C1128" s="248"/>
      <c r="D1128" s="242" t="s">
        <v>168</v>
      </c>
      <c r="E1128" s="249" t="s">
        <v>1</v>
      </c>
      <c r="F1128" s="250" t="s">
        <v>304</v>
      </c>
      <c r="G1128" s="248"/>
      <c r="H1128" s="249" t="s">
        <v>1</v>
      </c>
      <c r="I1128" s="251"/>
      <c r="J1128" s="248"/>
      <c r="K1128" s="248"/>
      <c r="L1128" s="252"/>
      <c r="M1128" s="253"/>
      <c r="N1128" s="254"/>
      <c r="O1128" s="254"/>
      <c r="P1128" s="254"/>
      <c r="Q1128" s="254"/>
      <c r="R1128" s="254"/>
      <c r="S1128" s="254"/>
      <c r="T1128" s="255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56" t="s">
        <v>168</v>
      </c>
      <c r="AU1128" s="256" t="s">
        <v>86</v>
      </c>
      <c r="AV1128" s="13" t="s">
        <v>84</v>
      </c>
      <c r="AW1128" s="13" t="s">
        <v>32</v>
      </c>
      <c r="AX1128" s="13" t="s">
        <v>77</v>
      </c>
      <c r="AY1128" s="256" t="s">
        <v>157</v>
      </c>
    </row>
    <row r="1129" s="14" customFormat="1">
      <c r="A1129" s="14"/>
      <c r="B1129" s="257"/>
      <c r="C1129" s="258"/>
      <c r="D1129" s="242" t="s">
        <v>168</v>
      </c>
      <c r="E1129" s="259" t="s">
        <v>1</v>
      </c>
      <c r="F1129" s="260" t="s">
        <v>164</v>
      </c>
      <c r="G1129" s="258"/>
      <c r="H1129" s="261">
        <v>4</v>
      </c>
      <c r="I1129" s="262"/>
      <c r="J1129" s="258"/>
      <c r="K1129" s="258"/>
      <c r="L1129" s="263"/>
      <c r="M1129" s="264"/>
      <c r="N1129" s="265"/>
      <c r="O1129" s="265"/>
      <c r="P1129" s="265"/>
      <c r="Q1129" s="265"/>
      <c r="R1129" s="265"/>
      <c r="S1129" s="265"/>
      <c r="T1129" s="266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67" t="s">
        <v>168</v>
      </c>
      <c r="AU1129" s="267" t="s">
        <v>86</v>
      </c>
      <c r="AV1129" s="14" t="s">
        <v>86</v>
      </c>
      <c r="AW1129" s="14" t="s">
        <v>32</v>
      </c>
      <c r="AX1129" s="14" t="s">
        <v>77</v>
      </c>
      <c r="AY1129" s="267" t="s">
        <v>157</v>
      </c>
    </row>
    <row r="1130" s="13" customFormat="1">
      <c r="A1130" s="13"/>
      <c r="B1130" s="247"/>
      <c r="C1130" s="248"/>
      <c r="D1130" s="242" t="s">
        <v>168</v>
      </c>
      <c r="E1130" s="249" t="s">
        <v>1</v>
      </c>
      <c r="F1130" s="250" t="s">
        <v>469</v>
      </c>
      <c r="G1130" s="248"/>
      <c r="H1130" s="249" t="s">
        <v>1</v>
      </c>
      <c r="I1130" s="251"/>
      <c r="J1130" s="248"/>
      <c r="K1130" s="248"/>
      <c r="L1130" s="252"/>
      <c r="M1130" s="253"/>
      <c r="N1130" s="254"/>
      <c r="O1130" s="254"/>
      <c r="P1130" s="254"/>
      <c r="Q1130" s="254"/>
      <c r="R1130" s="254"/>
      <c r="S1130" s="254"/>
      <c r="T1130" s="255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56" t="s">
        <v>168</v>
      </c>
      <c r="AU1130" s="256" t="s">
        <v>86</v>
      </c>
      <c r="AV1130" s="13" t="s">
        <v>84</v>
      </c>
      <c r="AW1130" s="13" t="s">
        <v>32</v>
      </c>
      <c r="AX1130" s="13" t="s">
        <v>77</v>
      </c>
      <c r="AY1130" s="256" t="s">
        <v>157</v>
      </c>
    </row>
    <row r="1131" s="14" customFormat="1">
      <c r="A1131" s="14"/>
      <c r="B1131" s="257"/>
      <c r="C1131" s="258"/>
      <c r="D1131" s="242" t="s">
        <v>168</v>
      </c>
      <c r="E1131" s="259" t="s">
        <v>1</v>
      </c>
      <c r="F1131" s="260" t="s">
        <v>200</v>
      </c>
      <c r="G1131" s="258"/>
      <c r="H1131" s="261">
        <v>5</v>
      </c>
      <c r="I1131" s="262"/>
      <c r="J1131" s="258"/>
      <c r="K1131" s="258"/>
      <c r="L1131" s="263"/>
      <c r="M1131" s="264"/>
      <c r="N1131" s="265"/>
      <c r="O1131" s="265"/>
      <c r="P1131" s="265"/>
      <c r="Q1131" s="265"/>
      <c r="R1131" s="265"/>
      <c r="S1131" s="265"/>
      <c r="T1131" s="266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67" t="s">
        <v>168</v>
      </c>
      <c r="AU1131" s="267" t="s">
        <v>86</v>
      </c>
      <c r="AV1131" s="14" t="s">
        <v>86</v>
      </c>
      <c r="AW1131" s="14" t="s">
        <v>32</v>
      </c>
      <c r="AX1131" s="14" t="s">
        <v>77</v>
      </c>
      <c r="AY1131" s="267" t="s">
        <v>157</v>
      </c>
    </row>
    <row r="1132" s="13" customFormat="1">
      <c r="A1132" s="13"/>
      <c r="B1132" s="247"/>
      <c r="C1132" s="248"/>
      <c r="D1132" s="242" t="s">
        <v>168</v>
      </c>
      <c r="E1132" s="249" t="s">
        <v>1</v>
      </c>
      <c r="F1132" s="250" t="s">
        <v>470</v>
      </c>
      <c r="G1132" s="248"/>
      <c r="H1132" s="249" t="s">
        <v>1</v>
      </c>
      <c r="I1132" s="251"/>
      <c r="J1132" s="248"/>
      <c r="K1132" s="248"/>
      <c r="L1132" s="252"/>
      <c r="M1132" s="253"/>
      <c r="N1132" s="254"/>
      <c r="O1132" s="254"/>
      <c r="P1132" s="254"/>
      <c r="Q1132" s="254"/>
      <c r="R1132" s="254"/>
      <c r="S1132" s="254"/>
      <c r="T1132" s="255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56" t="s">
        <v>168</v>
      </c>
      <c r="AU1132" s="256" t="s">
        <v>86</v>
      </c>
      <c r="AV1132" s="13" t="s">
        <v>84</v>
      </c>
      <c r="AW1132" s="13" t="s">
        <v>32</v>
      </c>
      <c r="AX1132" s="13" t="s">
        <v>77</v>
      </c>
      <c r="AY1132" s="256" t="s">
        <v>157</v>
      </c>
    </row>
    <row r="1133" s="14" customFormat="1">
      <c r="A1133" s="14"/>
      <c r="B1133" s="257"/>
      <c r="C1133" s="258"/>
      <c r="D1133" s="242" t="s">
        <v>168</v>
      </c>
      <c r="E1133" s="259" t="s">
        <v>1</v>
      </c>
      <c r="F1133" s="260" t="s">
        <v>200</v>
      </c>
      <c r="G1133" s="258"/>
      <c r="H1133" s="261">
        <v>5</v>
      </c>
      <c r="I1133" s="262"/>
      <c r="J1133" s="258"/>
      <c r="K1133" s="258"/>
      <c r="L1133" s="263"/>
      <c r="M1133" s="264"/>
      <c r="N1133" s="265"/>
      <c r="O1133" s="265"/>
      <c r="P1133" s="265"/>
      <c r="Q1133" s="265"/>
      <c r="R1133" s="265"/>
      <c r="S1133" s="265"/>
      <c r="T1133" s="266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7" t="s">
        <v>168</v>
      </c>
      <c r="AU1133" s="267" t="s">
        <v>86</v>
      </c>
      <c r="AV1133" s="14" t="s">
        <v>86</v>
      </c>
      <c r="AW1133" s="14" t="s">
        <v>32</v>
      </c>
      <c r="AX1133" s="14" t="s">
        <v>77</v>
      </c>
      <c r="AY1133" s="267" t="s">
        <v>157</v>
      </c>
    </row>
    <row r="1134" s="13" customFormat="1">
      <c r="A1134" s="13"/>
      <c r="B1134" s="247"/>
      <c r="C1134" s="248"/>
      <c r="D1134" s="242" t="s">
        <v>168</v>
      </c>
      <c r="E1134" s="249" t="s">
        <v>1</v>
      </c>
      <c r="F1134" s="250" t="s">
        <v>480</v>
      </c>
      <c r="G1134" s="248"/>
      <c r="H1134" s="249" t="s">
        <v>1</v>
      </c>
      <c r="I1134" s="251"/>
      <c r="J1134" s="248"/>
      <c r="K1134" s="248"/>
      <c r="L1134" s="252"/>
      <c r="M1134" s="253"/>
      <c r="N1134" s="254"/>
      <c r="O1134" s="254"/>
      <c r="P1134" s="254"/>
      <c r="Q1134" s="254"/>
      <c r="R1134" s="254"/>
      <c r="S1134" s="254"/>
      <c r="T1134" s="255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56" t="s">
        <v>168</v>
      </c>
      <c r="AU1134" s="256" t="s">
        <v>86</v>
      </c>
      <c r="AV1134" s="13" t="s">
        <v>84</v>
      </c>
      <c r="AW1134" s="13" t="s">
        <v>32</v>
      </c>
      <c r="AX1134" s="13" t="s">
        <v>77</v>
      </c>
      <c r="AY1134" s="256" t="s">
        <v>157</v>
      </c>
    </row>
    <row r="1135" s="14" customFormat="1">
      <c r="A1135" s="14"/>
      <c r="B1135" s="257"/>
      <c r="C1135" s="258"/>
      <c r="D1135" s="242" t="s">
        <v>168</v>
      </c>
      <c r="E1135" s="259" t="s">
        <v>1</v>
      </c>
      <c r="F1135" s="260" t="s">
        <v>200</v>
      </c>
      <c r="G1135" s="258"/>
      <c r="H1135" s="261">
        <v>5</v>
      </c>
      <c r="I1135" s="262"/>
      <c r="J1135" s="258"/>
      <c r="K1135" s="258"/>
      <c r="L1135" s="263"/>
      <c r="M1135" s="264"/>
      <c r="N1135" s="265"/>
      <c r="O1135" s="265"/>
      <c r="P1135" s="265"/>
      <c r="Q1135" s="265"/>
      <c r="R1135" s="265"/>
      <c r="S1135" s="265"/>
      <c r="T1135" s="266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67" t="s">
        <v>168</v>
      </c>
      <c r="AU1135" s="267" t="s">
        <v>86</v>
      </c>
      <c r="AV1135" s="14" t="s">
        <v>86</v>
      </c>
      <c r="AW1135" s="14" t="s">
        <v>32</v>
      </c>
      <c r="AX1135" s="14" t="s">
        <v>77</v>
      </c>
      <c r="AY1135" s="267" t="s">
        <v>157</v>
      </c>
    </row>
    <row r="1136" s="13" customFormat="1">
      <c r="A1136" s="13"/>
      <c r="B1136" s="247"/>
      <c r="C1136" s="248"/>
      <c r="D1136" s="242" t="s">
        <v>168</v>
      </c>
      <c r="E1136" s="249" t="s">
        <v>1</v>
      </c>
      <c r="F1136" s="250" t="s">
        <v>481</v>
      </c>
      <c r="G1136" s="248"/>
      <c r="H1136" s="249" t="s">
        <v>1</v>
      </c>
      <c r="I1136" s="251"/>
      <c r="J1136" s="248"/>
      <c r="K1136" s="248"/>
      <c r="L1136" s="252"/>
      <c r="M1136" s="253"/>
      <c r="N1136" s="254"/>
      <c r="O1136" s="254"/>
      <c r="P1136" s="254"/>
      <c r="Q1136" s="254"/>
      <c r="R1136" s="254"/>
      <c r="S1136" s="254"/>
      <c r="T1136" s="255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56" t="s">
        <v>168</v>
      </c>
      <c r="AU1136" s="256" t="s">
        <v>86</v>
      </c>
      <c r="AV1136" s="13" t="s">
        <v>84</v>
      </c>
      <c r="AW1136" s="13" t="s">
        <v>32</v>
      </c>
      <c r="AX1136" s="13" t="s">
        <v>77</v>
      </c>
      <c r="AY1136" s="256" t="s">
        <v>157</v>
      </c>
    </row>
    <row r="1137" s="14" customFormat="1">
      <c r="A1137" s="14"/>
      <c r="B1137" s="257"/>
      <c r="C1137" s="258"/>
      <c r="D1137" s="242" t="s">
        <v>168</v>
      </c>
      <c r="E1137" s="259" t="s">
        <v>1</v>
      </c>
      <c r="F1137" s="260" t="s">
        <v>200</v>
      </c>
      <c r="G1137" s="258"/>
      <c r="H1137" s="261">
        <v>5</v>
      </c>
      <c r="I1137" s="262"/>
      <c r="J1137" s="258"/>
      <c r="K1137" s="258"/>
      <c r="L1137" s="263"/>
      <c r="M1137" s="264"/>
      <c r="N1137" s="265"/>
      <c r="O1137" s="265"/>
      <c r="P1137" s="265"/>
      <c r="Q1137" s="265"/>
      <c r="R1137" s="265"/>
      <c r="S1137" s="265"/>
      <c r="T1137" s="266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67" t="s">
        <v>168</v>
      </c>
      <c r="AU1137" s="267" t="s">
        <v>86</v>
      </c>
      <c r="AV1137" s="14" t="s">
        <v>86</v>
      </c>
      <c r="AW1137" s="14" t="s">
        <v>32</v>
      </c>
      <c r="AX1137" s="14" t="s">
        <v>77</v>
      </c>
      <c r="AY1137" s="267" t="s">
        <v>157</v>
      </c>
    </row>
    <row r="1138" s="13" customFormat="1">
      <c r="A1138" s="13"/>
      <c r="B1138" s="247"/>
      <c r="C1138" s="248"/>
      <c r="D1138" s="242" t="s">
        <v>168</v>
      </c>
      <c r="E1138" s="249" t="s">
        <v>1</v>
      </c>
      <c r="F1138" s="250" t="s">
        <v>308</v>
      </c>
      <c r="G1138" s="248"/>
      <c r="H1138" s="249" t="s">
        <v>1</v>
      </c>
      <c r="I1138" s="251"/>
      <c r="J1138" s="248"/>
      <c r="K1138" s="248"/>
      <c r="L1138" s="252"/>
      <c r="M1138" s="253"/>
      <c r="N1138" s="254"/>
      <c r="O1138" s="254"/>
      <c r="P1138" s="254"/>
      <c r="Q1138" s="254"/>
      <c r="R1138" s="254"/>
      <c r="S1138" s="254"/>
      <c r="T1138" s="255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56" t="s">
        <v>168</v>
      </c>
      <c r="AU1138" s="256" t="s">
        <v>86</v>
      </c>
      <c r="AV1138" s="13" t="s">
        <v>84</v>
      </c>
      <c r="AW1138" s="13" t="s">
        <v>32</v>
      </c>
      <c r="AX1138" s="13" t="s">
        <v>77</v>
      </c>
      <c r="AY1138" s="256" t="s">
        <v>157</v>
      </c>
    </row>
    <row r="1139" s="14" customFormat="1">
      <c r="A1139" s="14"/>
      <c r="B1139" s="257"/>
      <c r="C1139" s="258"/>
      <c r="D1139" s="242" t="s">
        <v>168</v>
      </c>
      <c r="E1139" s="259" t="s">
        <v>1</v>
      </c>
      <c r="F1139" s="260" t="s">
        <v>200</v>
      </c>
      <c r="G1139" s="258"/>
      <c r="H1139" s="261">
        <v>5</v>
      </c>
      <c r="I1139" s="262"/>
      <c r="J1139" s="258"/>
      <c r="K1139" s="258"/>
      <c r="L1139" s="263"/>
      <c r="M1139" s="264"/>
      <c r="N1139" s="265"/>
      <c r="O1139" s="265"/>
      <c r="P1139" s="265"/>
      <c r="Q1139" s="265"/>
      <c r="R1139" s="265"/>
      <c r="S1139" s="265"/>
      <c r="T1139" s="266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67" t="s">
        <v>168</v>
      </c>
      <c r="AU1139" s="267" t="s">
        <v>86</v>
      </c>
      <c r="AV1139" s="14" t="s">
        <v>86</v>
      </c>
      <c r="AW1139" s="14" t="s">
        <v>32</v>
      </c>
      <c r="AX1139" s="14" t="s">
        <v>77</v>
      </c>
      <c r="AY1139" s="267" t="s">
        <v>157</v>
      </c>
    </row>
    <row r="1140" s="13" customFormat="1">
      <c r="A1140" s="13"/>
      <c r="B1140" s="247"/>
      <c r="C1140" s="248"/>
      <c r="D1140" s="242" t="s">
        <v>168</v>
      </c>
      <c r="E1140" s="249" t="s">
        <v>1</v>
      </c>
      <c r="F1140" s="250" t="s">
        <v>309</v>
      </c>
      <c r="G1140" s="248"/>
      <c r="H1140" s="249" t="s">
        <v>1</v>
      </c>
      <c r="I1140" s="251"/>
      <c r="J1140" s="248"/>
      <c r="K1140" s="248"/>
      <c r="L1140" s="252"/>
      <c r="M1140" s="253"/>
      <c r="N1140" s="254"/>
      <c r="O1140" s="254"/>
      <c r="P1140" s="254"/>
      <c r="Q1140" s="254"/>
      <c r="R1140" s="254"/>
      <c r="S1140" s="254"/>
      <c r="T1140" s="255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56" t="s">
        <v>168</v>
      </c>
      <c r="AU1140" s="256" t="s">
        <v>86</v>
      </c>
      <c r="AV1140" s="13" t="s">
        <v>84</v>
      </c>
      <c r="AW1140" s="13" t="s">
        <v>32</v>
      </c>
      <c r="AX1140" s="13" t="s">
        <v>77</v>
      </c>
      <c r="AY1140" s="256" t="s">
        <v>157</v>
      </c>
    </row>
    <row r="1141" s="14" customFormat="1">
      <c r="A1141" s="14"/>
      <c r="B1141" s="257"/>
      <c r="C1141" s="258"/>
      <c r="D1141" s="242" t="s">
        <v>168</v>
      </c>
      <c r="E1141" s="259" t="s">
        <v>1</v>
      </c>
      <c r="F1141" s="260" t="s">
        <v>164</v>
      </c>
      <c r="G1141" s="258"/>
      <c r="H1141" s="261">
        <v>4</v>
      </c>
      <c r="I1141" s="262"/>
      <c r="J1141" s="258"/>
      <c r="K1141" s="258"/>
      <c r="L1141" s="263"/>
      <c r="M1141" s="264"/>
      <c r="N1141" s="265"/>
      <c r="O1141" s="265"/>
      <c r="P1141" s="265"/>
      <c r="Q1141" s="265"/>
      <c r="R1141" s="265"/>
      <c r="S1141" s="265"/>
      <c r="T1141" s="266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67" t="s">
        <v>168</v>
      </c>
      <c r="AU1141" s="267" t="s">
        <v>86</v>
      </c>
      <c r="AV1141" s="14" t="s">
        <v>86</v>
      </c>
      <c r="AW1141" s="14" t="s">
        <v>32</v>
      </c>
      <c r="AX1141" s="14" t="s">
        <v>77</v>
      </c>
      <c r="AY1141" s="267" t="s">
        <v>157</v>
      </c>
    </row>
    <row r="1142" s="15" customFormat="1">
      <c r="A1142" s="15"/>
      <c r="B1142" s="268"/>
      <c r="C1142" s="269"/>
      <c r="D1142" s="242" t="s">
        <v>168</v>
      </c>
      <c r="E1142" s="270" t="s">
        <v>1</v>
      </c>
      <c r="F1142" s="271" t="s">
        <v>190</v>
      </c>
      <c r="G1142" s="269"/>
      <c r="H1142" s="272">
        <v>74</v>
      </c>
      <c r="I1142" s="273"/>
      <c r="J1142" s="269"/>
      <c r="K1142" s="269"/>
      <c r="L1142" s="274"/>
      <c r="M1142" s="275"/>
      <c r="N1142" s="276"/>
      <c r="O1142" s="276"/>
      <c r="P1142" s="276"/>
      <c r="Q1142" s="276"/>
      <c r="R1142" s="276"/>
      <c r="S1142" s="276"/>
      <c r="T1142" s="277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78" t="s">
        <v>168</v>
      </c>
      <c r="AU1142" s="278" t="s">
        <v>86</v>
      </c>
      <c r="AV1142" s="15" t="s">
        <v>164</v>
      </c>
      <c r="AW1142" s="15" t="s">
        <v>32</v>
      </c>
      <c r="AX1142" s="15" t="s">
        <v>84</v>
      </c>
      <c r="AY1142" s="278" t="s">
        <v>157</v>
      </c>
    </row>
    <row r="1143" s="2" customFormat="1" ht="16.5" customHeight="1">
      <c r="A1143" s="40"/>
      <c r="B1143" s="41"/>
      <c r="C1143" s="229" t="s">
        <v>874</v>
      </c>
      <c r="D1143" s="229" t="s">
        <v>159</v>
      </c>
      <c r="E1143" s="230" t="s">
        <v>875</v>
      </c>
      <c r="F1143" s="231" t="s">
        <v>876</v>
      </c>
      <c r="G1143" s="232" t="s">
        <v>395</v>
      </c>
      <c r="H1143" s="233">
        <v>155.52000000000001</v>
      </c>
      <c r="I1143" s="234"/>
      <c r="J1143" s="235">
        <f>ROUND(I1143*H1143,2)</f>
        <v>0</v>
      </c>
      <c r="K1143" s="231" t="s">
        <v>163</v>
      </c>
      <c r="L1143" s="46"/>
      <c r="M1143" s="236" t="s">
        <v>1</v>
      </c>
      <c r="N1143" s="237" t="s">
        <v>42</v>
      </c>
      <c r="O1143" s="93"/>
      <c r="P1143" s="238">
        <f>O1143*H1143</f>
        <v>0</v>
      </c>
      <c r="Q1143" s="238">
        <v>0.00142</v>
      </c>
      <c r="R1143" s="238">
        <f>Q1143*H1143</f>
        <v>0.22083840000000002</v>
      </c>
      <c r="S1143" s="238">
        <v>0</v>
      </c>
      <c r="T1143" s="239">
        <f>S1143*H1143</f>
        <v>0</v>
      </c>
      <c r="U1143" s="40"/>
      <c r="V1143" s="40"/>
      <c r="W1143" s="40"/>
      <c r="X1143" s="40"/>
      <c r="Y1143" s="40"/>
      <c r="Z1143" s="40"/>
      <c r="AA1143" s="40"/>
      <c r="AB1143" s="40"/>
      <c r="AC1143" s="40"/>
      <c r="AD1143" s="40"/>
      <c r="AE1143" s="40"/>
      <c r="AR1143" s="240" t="s">
        <v>279</v>
      </c>
      <c r="AT1143" s="240" t="s">
        <v>159</v>
      </c>
      <c r="AU1143" s="240" t="s">
        <v>86</v>
      </c>
      <c r="AY1143" s="19" t="s">
        <v>157</v>
      </c>
      <c r="BE1143" s="241">
        <f>IF(N1143="základní",J1143,0)</f>
        <v>0</v>
      </c>
      <c r="BF1143" s="241">
        <f>IF(N1143="snížená",J1143,0)</f>
        <v>0</v>
      </c>
      <c r="BG1143" s="241">
        <f>IF(N1143="zákl. přenesená",J1143,0)</f>
        <v>0</v>
      </c>
      <c r="BH1143" s="241">
        <f>IF(N1143="sníž. přenesená",J1143,0)</f>
        <v>0</v>
      </c>
      <c r="BI1143" s="241">
        <f>IF(N1143="nulová",J1143,0)</f>
        <v>0</v>
      </c>
      <c r="BJ1143" s="19" t="s">
        <v>84</v>
      </c>
      <c r="BK1143" s="241">
        <f>ROUND(I1143*H1143,2)</f>
        <v>0</v>
      </c>
      <c r="BL1143" s="19" t="s">
        <v>279</v>
      </c>
      <c r="BM1143" s="240" t="s">
        <v>877</v>
      </c>
    </row>
    <row r="1144" s="2" customFormat="1">
      <c r="A1144" s="40"/>
      <c r="B1144" s="41"/>
      <c r="C1144" s="42"/>
      <c r="D1144" s="242" t="s">
        <v>166</v>
      </c>
      <c r="E1144" s="42"/>
      <c r="F1144" s="243" t="s">
        <v>878</v>
      </c>
      <c r="G1144" s="42"/>
      <c r="H1144" s="42"/>
      <c r="I1144" s="244"/>
      <c r="J1144" s="42"/>
      <c r="K1144" s="42"/>
      <c r="L1144" s="46"/>
      <c r="M1144" s="245"/>
      <c r="N1144" s="246"/>
      <c r="O1144" s="93"/>
      <c r="P1144" s="93"/>
      <c r="Q1144" s="93"/>
      <c r="R1144" s="93"/>
      <c r="S1144" s="93"/>
      <c r="T1144" s="94"/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T1144" s="19" t="s">
        <v>166</v>
      </c>
      <c r="AU1144" s="19" t="s">
        <v>86</v>
      </c>
    </row>
    <row r="1145" s="13" customFormat="1">
      <c r="A1145" s="13"/>
      <c r="B1145" s="247"/>
      <c r="C1145" s="248"/>
      <c r="D1145" s="242" t="s">
        <v>168</v>
      </c>
      <c r="E1145" s="249" t="s">
        <v>1</v>
      </c>
      <c r="F1145" s="250" t="s">
        <v>291</v>
      </c>
      <c r="G1145" s="248"/>
      <c r="H1145" s="249" t="s">
        <v>1</v>
      </c>
      <c r="I1145" s="251"/>
      <c r="J1145" s="248"/>
      <c r="K1145" s="248"/>
      <c r="L1145" s="252"/>
      <c r="M1145" s="253"/>
      <c r="N1145" s="254"/>
      <c r="O1145" s="254"/>
      <c r="P1145" s="254"/>
      <c r="Q1145" s="254"/>
      <c r="R1145" s="254"/>
      <c r="S1145" s="254"/>
      <c r="T1145" s="255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56" t="s">
        <v>168</v>
      </c>
      <c r="AU1145" s="256" t="s">
        <v>86</v>
      </c>
      <c r="AV1145" s="13" t="s">
        <v>84</v>
      </c>
      <c r="AW1145" s="13" t="s">
        <v>32</v>
      </c>
      <c r="AX1145" s="13" t="s">
        <v>77</v>
      </c>
      <c r="AY1145" s="256" t="s">
        <v>157</v>
      </c>
    </row>
    <row r="1146" s="14" customFormat="1">
      <c r="A1146" s="14"/>
      <c r="B1146" s="257"/>
      <c r="C1146" s="258"/>
      <c r="D1146" s="242" t="s">
        <v>168</v>
      </c>
      <c r="E1146" s="259" t="s">
        <v>1</v>
      </c>
      <c r="F1146" s="260" t="s">
        <v>879</v>
      </c>
      <c r="G1146" s="258"/>
      <c r="H1146" s="261">
        <v>8.5999999999999996</v>
      </c>
      <c r="I1146" s="262"/>
      <c r="J1146" s="258"/>
      <c r="K1146" s="258"/>
      <c r="L1146" s="263"/>
      <c r="M1146" s="264"/>
      <c r="N1146" s="265"/>
      <c r="O1146" s="265"/>
      <c r="P1146" s="265"/>
      <c r="Q1146" s="265"/>
      <c r="R1146" s="265"/>
      <c r="S1146" s="265"/>
      <c r="T1146" s="266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67" t="s">
        <v>168</v>
      </c>
      <c r="AU1146" s="267" t="s">
        <v>86</v>
      </c>
      <c r="AV1146" s="14" t="s">
        <v>86</v>
      </c>
      <c r="AW1146" s="14" t="s">
        <v>32</v>
      </c>
      <c r="AX1146" s="14" t="s">
        <v>77</v>
      </c>
      <c r="AY1146" s="267" t="s">
        <v>157</v>
      </c>
    </row>
    <row r="1147" s="13" customFormat="1">
      <c r="A1147" s="13"/>
      <c r="B1147" s="247"/>
      <c r="C1147" s="248"/>
      <c r="D1147" s="242" t="s">
        <v>168</v>
      </c>
      <c r="E1147" s="249" t="s">
        <v>1</v>
      </c>
      <c r="F1147" s="250" t="s">
        <v>293</v>
      </c>
      <c r="G1147" s="248"/>
      <c r="H1147" s="249" t="s">
        <v>1</v>
      </c>
      <c r="I1147" s="251"/>
      <c r="J1147" s="248"/>
      <c r="K1147" s="248"/>
      <c r="L1147" s="252"/>
      <c r="M1147" s="253"/>
      <c r="N1147" s="254"/>
      <c r="O1147" s="254"/>
      <c r="P1147" s="254"/>
      <c r="Q1147" s="254"/>
      <c r="R1147" s="254"/>
      <c r="S1147" s="254"/>
      <c r="T1147" s="255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56" t="s">
        <v>168</v>
      </c>
      <c r="AU1147" s="256" t="s">
        <v>86</v>
      </c>
      <c r="AV1147" s="13" t="s">
        <v>84</v>
      </c>
      <c r="AW1147" s="13" t="s">
        <v>32</v>
      </c>
      <c r="AX1147" s="13" t="s">
        <v>77</v>
      </c>
      <c r="AY1147" s="256" t="s">
        <v>157</v>
      </c>
    </row>
    <row r="1148" s="14" customFormat="1">
      <c r="A1148" s="14"/>
      <c r="B1148" s="257"/>
      <c r="C1148" s="258"/>
      <c r="D1148" s="242" t="s">
        <v>168</v>
      </c>
      <c r="E1148" s="259" t="s">
        <v>1</v>
      </c>
      <c r="F1148" s="260" t="s">
        <v>670</v>
      </c>
      <c r="G1148" s="258"/>
      <c r="H1148" s="261">
        <v>4.1200000000000001</v>
      </c>
      <c r="I1148" s="262"/>
      <c r="J1148" s="258"/>
      <c r="K1148" s="258"/>
      <c r="L1148" s="263"/>
      <c r="M1148" s="264"/>
      <c r="N1148" s="265"/>
      <c r="O1148" s="265"/>
      <c r="P1148" s="265"/>
      <c r="Q1148" s="265"/>
      <c r="R1148" s="265"/>
      <c r="S1148" s="265"/>
      <c r="T1148" s="266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67" t="s">
        <v>168</v>
      </c>
      <c r="AU1148" s="267" t="s">
        <v>86</v>
      </c>
      <c r="AV1148" s="14" t="s">
        <v>86</v>
      </c>
      <c r="AW1148" s="14" t="s">
        <v>32</v>
      </c>
      <c r="AX1148" s="14" t="s">
        <v>77</v>
      </c>
      <c r="AY1148" s="267" t="s">
        <v>157</v>
      </c>
    </row>
    <row r="1149" s="13" customFormat="1">
      <c r="A1149" s="13"/>
      <c r="B1149" s="247"/>
      <c r="C1149" s="248"/>
      <c r="D1149" s="242" t="s">
        <v>168</v>
      </c>
      <c r="E1149" s="249" t="s">
        <v>1</v>
      </c>
      <c r="F1149" s="250" t="s">
        <v>438</v>
      </c>
      <c r="G1149" s="248"/>
      <c r="H1149" s="249" t="s">
        <v>1</v>
      </c>
      <c r="I1149" s="251"/>
      <c r="J1149" s="248"/>
      <c r="K1149" s="248"/>
      <c r="L1149" s="252"/>
      <c r="M1149" s="253"/>
      <c r="N1149" s="254"/>
      <c r="O1149" s="254"/>
      <c r="P1149" s="254"/>
      <c r="Q1149" s="254"/>
      <c r="R1149" s="254"/>
      <c r="S1149" s="254"/>
      <c r="T1149" s="255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56" t="s">
        <v>168</v>
      </c>
      <c r="AU1149" s="256" t="s">
        <v>86</v>
      </c>
      <c r="AV1149" s="13" t="s">
        <v>84</v>
      </c>
      <c r="AW1149" s="13" t="s">
        <v>32</v>
      </c>
      <c r="AX1149" s="13" t="s">
        <v>77</v>
      </c>
      <c r="AY1149" s="256" t="s">
        <v>157</v>
      </c>
    </row>
    <row r="1150" s="14" customFormat="1">
      <c r="A1150" s="14"/>
      <c r="B1150" s="257"/>
      <c r="C1150" s="258"/>
      <c r="D1150" s="242" t="s">
        <v>168</v>
      </c>
      <c r="E1150" s="259" t="s">
        <v>1</v>
      </c>
      <c r="F1150" s="260" t="s">
        <v>673</v>
      </c>
      <c r="G1150" s="258"/>
      <c r="H1150" s="261">
        <v>10.66</v>
      </c>
      <c r="I1150" s="262"/>
      <c r="J1150" s="258"/>
      <c r="K1150" s="258"/>
      <c r="L1150" s="263"/>
      <c r="M1150" s="264"/>
      <c r="N1150" s="265"/>
      <c r="O1150" s="265"/>
      <c r="P1150" s="265"/>
      <c r="Q1150" s="265"/>
      <c r="R1150" s="265"/>
      <c r="S1150" s="265"/>
      <c r="T1150" s="266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67" t="s">
        <v>168</v>
      </c>
      <c r="AU1150" s="267" t="s">
        <v>86</v>
      </c>
      <c r="AV1150" s="14" t="s">
        <v>86</v>
      </c>
      <c r="AW1150" s="14" t="s">
        <v>32</v>
      </c>
      <c r="AX1150" s="14" t="s">
        <v>77</v>
      </c>
      <c r="AY1150" s="267" t="s">
        <v>157</v>
      </c>
    </row>
    <row r="1151" s="13" customFormat="1">
      <c r="A1151" s="13"/>
      <c r="B1151" s="247"/>
      <c r="C1151" s="248"/>
      <c r="D1151" s="242" t="s">
        <v>168</v>
      </c>
      <c r="E1151" s="249" t="s">
        <v>1</v>
      </c>
      <c r="F1151" s="250" t="s">
        <v>440</v>
      </c>
      <c r="G1151" s="248"/>
      <c r="H1151" s="249" t="s">
        <v>1</v>
      </c>
      <c r="I1151" s="251"/>
      <c r="J1151" s="248"/>
      <c r="K1151" s="248"/>
      <c r="L1151" s="252"/>
      <c r="M1151" s="253"/>
      <c r="N1151" s="254"/>
      <c r="O1151" s="254"/>
      <c r="P1151" s="254"/>
      <c r="Q1151" s="254"/>
      <c r="R1151" s="254"/>
      <c r="S1151" s="254"/>
      <c r="T1151" s="255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56" t="s">
        <v>168</v>
      </c>
      <c r="AU1151" s="256" t="s">
        <v>86</v>
      </c>
      <c r="AV1151" s="13" t="s">
        <v>84</v>
      </c>
      <c r="AW1151" s="13" t="s">
        <v>32</v>
      </c>
      <c r="AX1151" s="13" t="s">
        <v>77</v>
      </c>
      <c r="AY1151" s="256" t="s">
        <v>157</v>
      </c>
    </row>
    <row r="1152" s="14" customFormat="1">
      <c r="A1152" s="14"/>
      <c r="B1152" s="257"/>
      <c r="C1152" s="258"/>
      <c r="D1152" s="242" t="s">
        <v>168</v>
      </c>
      <c r="E1152" s="259" t="s">
        <v>1</v>
      </c>
      <c r="F1152" s="260" t="s">
        <v>674</v>
      </c>
      <c r="G1152" s="258"/>
      <c r="H1152" s="261">
        <v>15.5</v>
      </c>
      <c r="I1152" s="262"/>
      <c r="J1152" s="258"/>
      <c r="K1152" s="258"/>
      <c r="L1152" s="263"/>
      <c r="M1152" s="264"/>
      <c r="N1152" s="265"/>
      <c r="O1152" s="265"/>
      <c r="P1152" s="265"/>
      <c r="Q1152" s="265"/>
      <c r="R1152" s="265"/>
      <c r="S1152" s="265"/>
      <c r="T1152" s="266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67" t="s">
        <v>168</v>
      </c>
      <c r="AU1152" s="267" t="s">
        <v>86</v>
      </c>
      <c r="AV1152" s="14" t="s">
        <v>86</v>
      </c>
      <c r="AW1152" s="14" t="s">
        <v>32</v>
      </c>
      <c r="AX1152" s="14" t="s">
        <v>77</v>
      </c>
      <c r="AY1152" s="267" t="s">
        <v>157</v>
      </c>
    </row>
    <row r="1153" s="13" customFormat="1">
      <c r="A1153" s="13"/>
      <c r="B1153" s="247"/>
      <c r="C1153" s="248"/>
      <c r="D1153" s="242" t="s">
        <v>168</v>
      </c>
      <c r="E1153" s="249" t="s">
        <v>1</v>
      </c>
      <c r="F1153" s="250" t="s">
        <v>460</v>
      </c>
      <c r="G1153" s="248"/>
      <c r="H1153" s="249" t="s">
        <v>1</v>
      </c>
      <c r="I1153" s="251"/>
      <c r="J1153" s="248"/>
      <c r="K1153" s="248"/>
      <c r="L1153" s="252"/>
      <c r="M1153" s="253"/>
      <c r="N1153" s="254"/>
      <c r="O1153" s="254"/>
      <c r="P1153" s="254"/>
      <c r="Q1153" s="254"/>
      <c r="R1153" s="254"/>
      <c r="S1153" s="254"/>
      <c r="T1153" s="255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56" t="s">
        <v>168</v>
      </c>
      <c r="AU1153" s="256" t="s">
        <v>86</v>
      </c>
      <c r="AV1153" s="13" t="s">
        <v>84</v>
      </c>
      <c r="AW1153" s="13" t="s">
        <v>32</v>
      </c>
      <c r="AX1153" s="13" t="s">
        <v>77</v>
      </c>
      <c r="AY1153" s="256" t="s">
        <v>157</v>
      </c>
    </row>
    <row r="1154" s="14" customFormat="1">
      <c r="A1154" s="14"/>
      <c r="B1154" s="257"/>
      <c r="C1154" s="258"/>
      <c r="D1154" s="242" t="s">
        <v>168</v>
      </c>
      <c r="E1154" s="259" t="s">
        <v>1</v>
      </c>
      <c r="F1154" s="260" t="s">
        <v>674</v>
      </c>
      <c r="G1154" s="258"/>
      <c r="H1154" s="261">
        <v>15.5</v>
      </c>
      <c r="I1154" s="262"/>
      <c r="J1154" s="258"/>
      <c r="K1154" s="258"/>
      <c r="L1154" s="263"/>
      <c r="M1154" s="264"/>
      <c r="N1154" s="265"/>
      <c r="O1154" s="265"/>
      <c r="P1154" s="265"/>
      <c r="Q1154" s="265"/>
      <c r="R1154" s="265"/>
      <c r="S1154" s="265"/>
      <c r="T1154" s="266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67" t="s">
        <v>168</v>
      </c>
      <c r="AU1154" s="267" t="s">
        <v>86</v>
      </c>
      <c r="AV1154" s="14" t="s">
        <v>86</v>
      </c>
      <c r="AW1154" s="14" t="s">
        <v>32</v>
      </c>
      <c r="AX1154" s="14" t="s">
        <v>77</v>
      </c>
      <c r="AY1154" s="267" t="s">
        <v>157</v>
      </c>
    </row>
    <row r="1155" s="13" customFormat="1">
      <c r="A1155" s="13"/>
      <c r="B1155" s="247"/>
      <c r="C1155" s="248"/>
      <c r="D1155" s="242" t="s">
        <v>168</v>
      </c>
      <c r="E1155" s="249" t="s">
        <v>1</v>
      </c>
      <c r="F1155" s="250" t="s">
        <v>461</v>
      </c>
      <c r="G1155" s="248"/>
      <c r="H1155" s="249" t="s">
        <v>1</v>
      </c>
      <c r="I1155" s="251"/>
      <c r="J1155" s="248"/>
      <c r="K1155" s="248"/>
      <c r="L1155" s="252"/>
      <c r="M1155" s="253"/>
      <c r="N1155" s="254"/>
      <c r="O1155" s="254"/>
      <c r="P1155" s="254"/>
      <c r="Q1155" s="254"/>
      <c r="R1155" s="254"/>
      <c r="S1155" s="254"/>
      <c r="T1155" s="255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56" t="s">
        <v>168</v>
      </c>
      <c r="AU1155" s="256" t="s">
        <v>86</v>
      </c>
      <c r="AV1155" s="13" t="s">
        <v>84</v>
      </c>
      <c r="AW1155" s="13" t="s">
        <v>32</v>
      </c>
      <c r="AX1155" s="13" t="s">
        <v>77</v>
      </c>
      <c r="AY1155" s="256" t="s">
        <v>157</v>
      </c>
    </row>
    <row r="1156" s="14" customFormat="1">
      <c r="A1156" s="14"/>
      <c r="B1156" s="257"/>
      <c r="C1156" s="258"/>
      <c r="D1156" s="242" t="s">
        <v>168</v>
      </c>
      <c r="E1156" s="259" t="s">
        <v>1</v>
      </c>
      <c r="F1156" s="260" t="s">
        <v>673</v>
      </c>
      <c r="G1156" s="258"/>
      <c r="H1156" s="261">
        <v>10.66</v>
      </c>
      <c r="I1156" s="262"/>
      <c r="J1156" s="258"/>
      <c r="K1156" s="258"/>
      <c r="L1156" s="263"/>
      <c r="M1156" s="264"/>
      <c r="N1156" s="265"/>
      <c r="O1156" s="265"/>
      <c r="P1156" s="265"/>
      <c r="Q1156" s="265"/>
      <c r="R1156" s="265"/>
      <c r="S1156" s="265"/>
      <c r="T1156" s="266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67" t="s">
        <v>168</v>
      </c>
      <c r="AU1156" s="267" t="s">
        <v>86</v>
      </c>
      <c r="AV1156" s="14" t="s">
        <v>86</v>
      </c>
      <c r="AW1156" s="14" t="s">
        <v>32</v>
      </c>
      <c r="AX1156" s="14" t="s">
        <v>77</v>
      </c>
      <c r="AY1156" s="267" t="s">
        <v>157</v>
      </c>
    </row>
    <row r="1157" s="13" customFormat="1">
      <c r="A1157" s="13"/>
      <c r="B1157" s="247"/>
      <c r="C1157" s="248"/>
      <c r="D1157" s="242" t="s">
        <v>168</v>
      </c>
      <c r="E1157" s="249" t="s">
        <v>1</v>
      </c>
      <c r="F1157" s="250" t="s">
        <v>297</v>
      </c>
      <c r="G1157" s="248"/>
      <c r="H1157" s="249" t="s">
        <v>1</v>
      </c>
      <c r="I1157" s="251"/>
      <c r="J1157" s="248"/>
      <c r="K1157" s="248"/>
      <c r="L1157" s="252"/>
      <c r="M1157" s="253"/>
      <c r="N1157" s="254"/>
      <c r="O1157" s="254"/>
      <c r="P1157" s="254"/>
      <c r="Q1157" s="254"/>
      <c r="R1157" s="254"/>
      <c r="S1157" s="254"/>
      <c r="T1157" s="255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56" t="s">
        <v>168</v>
      </c>
      <c r="AU1157" s="256" t="s">
        <v>86</v>
      </c>
      <c r="AV1157" s="13" t="s">
        <v>84</v>
      </c>
      <c r="AW1157" s="13" t="s">
        <v>32</v>
      </c>
      <c r="AX1157" s="13" t="s">
        <v>77</v>
      </c>
      <c r="AY1157" s="256" t="s">
        <v>157</v>
      </c>
    </row>
    <row r="1158" s="14" customFormat="1">
      <c r="A1158" s="14"/>
      <c r="B1158" s="257"/>
      <c r="C1158" s="258"/>
      <c r="D1158" s="242" t="s">
        <v>168</v>
      </c>
      <c r="E1158" s="259" t="s">
        <v>1</v>
      </c>
      <c r="F1158" s="260" t="s">
        <v>879</v>
      </c>
      <c r="G1158" s="258"/>
      <c r="H1158" s="261">
        <v>8.5999999999999996</v>
      </c>
      <c r="I1158" s="262"/>
      <c r="J1158" s="258"/>
      <c r="K1158" s="258"/>
      <c r="L1158" s="263"/>
      <c r="M1158" s="264"/>
      <c r="N1158" s="265"/>
      <c r="O1158" s="265"/>
      <c r="P1158" s="265"/>
      <c r="Q1158" s="265"/>
      <c r="R1158" s="265"/>
      <c r="S1158" s="265"/>
      <c r="T1158" s="266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67" t="s">
        <v>168</v>
      </c>
      <c r="AU1158" s="267" t="s">
        <v>86</v>
      </c>
      <c r="AV1158" s="14" t="s">
        <v>86</v>
      </c>
      <c r="AW1158" s="14" t="s">
        <v>32</v>
      </c>
      <c r="AX1158" s="14" t="s">
        <v>77</v>
      </c>
      <c r="AY1158" s="267" t="s">
        <v>157</v>
      </c>
    </row>
    <row r="1159" s="13" customFormat="1">
      <c r="A1159" s="13"/>
      <c r="B1159" s="247"/>
      <c r="C1159" s="248"/>
      <c r="D1159" s="242" t="s">
        <v>168</v>
      </c>
      <c r="E1159" s="249" t="s">
        <v>1</v>
      </c>
      <c r="F1159" s="250" t="s">
        <v>299</v>
      </c>
      <c r="G1159" s="248"/>
      <c r="H1159" s="249" t="s">
        <v>1</v>
      </c>
      <c r="I1159" s="251"/>
      <c r="J1159" s="248"/>
      <c r="K1159" s="248"/>
      <c r="L1159" s="252"/>
      <c r="M1159" s="253"/>
      <c r="N1159" s="254"/>
      <c r="O1159" s="254"/>
      <c r="P1159" s="254"/>
      <c r="Q1159" s="254"/>
      <c r="R1159" s="254"/>
      <c r="S1159" s="254"/>
      <c r="T1159" s="255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56" t="s">
        <v>168</v>
      </c>
      <c r="AU1159" s="256" t="s">
        <v>86</v>
      </c>
      <c r="AV1159" s="13" t="s">
        <v>84</v>
      </c>
      <c r="AW1159" s="13" t="s">
        <v>32</v>
      </c>
      <c r="AX1159" s="13" t="s">
        <v>77</v>
      </c>
      <c r="AY1159" s="256" t="s">
        <v>157</v>
      </c>
    </row>
    <row r="1160" s="14" customFormat="1">
      <c r="A1160" s="14"/>
      <c r="B1160" s="257"/>
      <c r="C1160" s="258"/>
      <c r="D1160" s="242" t="s">
        <v>168</v>
      </c>
      <c r="E1160" s="259" t="s">
        <v>1</v>
      </c>
      <c r="F1160" s="260" t="s">
        <v>670</v>
      </c>
      <c r="G1160" s="258"/>
      <c r="H1160" s="261">
        <v>4.1200000000000001</v>
      </c>
      <c r="I1160" s="262"/>
      <c r="J1160" s="258"/>
      <c r="K1160" s="258"/>
      <c r="L1160" s="263"/>
      <c r="M1160" s="264"/>
      <c r="N1160" s="265"/>
      <c r="O1160" s="265"/>
      <c r="P1160" s="265"/>
      <c r="Q1160" s="265"/>
      <c r="R1160" s="265"/>
      <c r="S1160" s="265"/>
      <c r="T1160" s="266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67" t="s">
        <v>168</v>
      </c>
      <c r="AU1160" s="267" t="s">
        <v>86</v>
      </c>
      <c r="AV1160" s="14" t="s">
        <v>86</v>
      </c>
      <c r="AW1160" s="14" t="s">
        <v>32</v>
      </c>
      <c r="AX1160" s="14" t="s">
        <v>77</v>
      </c>
      <c r="AY1160" s="267" t="s">
        <v>157</v>
      </c>
    </row>
    <row r="1161" s="13" customFormat="1">
      <c r="A1161" s="13"/>
      <c r="B1161" s="247"/>
      <c r="C1161" s="248"/>
      <c r="D1161" s="242" t="s">
        <v>168</v>
      </c>
      <c r="E1161" s="249" t="s">
        <v>1</v>
      </c>
      <c r="F1161" s="250" t="s">
        <v>302</v>
      </c>
      <c r="G1161" s="248"/>
      <c r="H1161" s="249" t="s">
        <v>1</v>
      </c>
      <c r="I1161" s="251"/>
      <c r="J1161" s="248"/>
      <c r="K1161" s="248"/>
      <c r="L1161" s="252"/>
      <c r="M1161" s="253"/>
      <c r="N1161" s="254"/>
      <c r="O1161" s="254"/>
      <c r="P1161" s="254"/>
      <c r="Q1161" s="254"/>
      <c r="R1161" s="254"/>
      <c r="S1161" s="254"/>
      <c r="T1161" s="255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56" t="s">
        <v>168</v>
      </c>
      <c r="AU1161" s="256" t="s">
        <v>86</v>
      </c>
      <c r="AV1161" s="13" t="s">
        <v>84</v>
      </c>
      <c r="AW1161" s="13" t="s">
        <v>32</v>
      </c>
      <c r="AX1161" s="13" t="s">
        <v>77</v>
      </c>
      <c r="AY1161" s="256" t="s">
        <v>157</v>
      </c>
    </row>
    <row r="1162" s="14" customFormat="1">
      <c r="A1162" s="14"/>
      <c r="B1162" s="257"/>
      <c r="C1162" s="258"/>
      <c r="D1162" s="242" t="s">
        <v>168</v>
      </c>
      <c r="E1162" s="259" t="s">
        <v>1</v>
      </c>
      <c r="F1162" s="260" t="s">
        <v>879</v>
      </c>
      <c r="G1162" s="258"/>
      <c r="H1162" s="261">
        <v>8.5999999999999996</v>
      </c>
      <c r="I1162" s="262"/>
      <c r="J1162" s="258"/>
      <c r="K1162" s="258"/>
      <c r="L1162" s="263"/>
      <c r="M1162" s="264"/>
      <c r="N1162" s="265"/>
      <c r="O1162" s="265"/>
      <c r="P1162" s="265"/>
      <c r="Q1162" s="265"/>
      <c r="R1162" s="265"/>
      <c r="S1162" s="265"/>
      <c r="T1162" s="266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67" t="s">
        <v>168</v>
      </c>
      <c r="AU1162" s="267" t="s">
        <v>86</v>
      </c>
      <c r="AV1162" s="14" t="s">
        <v>86</v>
      </c>
      <c r="AW1162" s="14" t="s">
        <v>32</v>
      </c>
      <c r="AX1162" s="14" t="s">
        <v>77</v>
      </c>
      <c r="AY1162" s="267" t="s">
        <v>157</v>
      </c>
    </row>
    <row r="1163" s="13" customFormat="1">
      <c r="A1163" s="13"/>
      <c r="B1163" s="247"/>
      <c r="C1163" s="248"/>
      <c r="D1163" s="242" t="s">
        <v>168</v>
      </c>
      <c r="E1163" s="249" t="s">
        <v>1</v>
      </c>
      <c r="F1163" s="250" t="s">
        <v>304</v>
      </c>
      <c r="G1163" s="248"/>
      <c r="H1163" s="249" t="s">
        <v>1</v>
      </c>
      <c r="I1163" s="251"/>
      <c r="J1163" s="248"/>
      <c r="K1163" s="248"/>
      <c r="L1163" s="252"/>
      <c r="M1163" s="253"/>
      <c r="N1163" s="254"/>
      <c r="O1163" s="254"/>
      <c r="P1163" s="254"/>
      <c r="Q1163" s="254"/>
      <c r="R1163" s="254"/>
      <c r="S1163" s="254"/>
      <c r="T1163" s="255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56" t="s">
        <v>168</v>
      </c>
      <c r="AU1163" s="256" t="s">
        <v>86</v>
      </c>
      <c r="AV1163" s="13" t="s">
        <v>84</v>
      </c>
      <c r="AW1163" s="13" t="s">
        <v>32</v>
      </c>
      <c r="AX1163" s="13" t="s">
        <v>77</v>
      </c>
      <c r="AY1163" s="256" t="s">
        <v>157</v>
      </c>
    </row>
    <row r="1164" s="14" customFormat="1">
      <c r="A1164" s="14"/>
      <c r="B1164" s="257"/>
      <c r="C1164" s="258"/>
      <c r="D1164" s="242" t="s">
        <v>168</v>
      </c>
      <c r="E1164" s="259" t="s">
        <v>1</v>
      </c>
      <c r="F1164" s="260" t="s">
        <v>670</v>
      </c>
      <c r="G1164" s="258"/>
      <c r="H1164" s="261">
        <v>4.1200000000000001</v>
      </c>
      <c r="I1164" s="262"/>
      <c r="J1164" s="258"/>
      <c r="K1164" s="258"/>
      <c r="L1164" s="263"/>
      <c r="M1164" s="264"/>
      <c r="N1164" s="265"/>
      <c r="O1164" s="265"/>
      <c r="P1164" s="265"/>
      <c r="Q1164" s="265"/>
      <c r="R1164" s="265"/>
      <c r="S1164" s="265"/>
      <c r="T1164" s="266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67" t="s">
        <v>168</v>
      </c>
      <c r="AU1164" s="267" t="s">
        <v>86</v>
      </c>
      <c r="AV1164" s="14" t="s">
        <v>86</v>
      </c>
      <c r="AW1164" s="14" t="s">
        <v>32</v>
      </c>
      <c r="AX1164" s="14" t="s">
        <v>77</v>
      </c>
      <c r="AY1164" s="267" t="s">
        <v>157</v>
      </c>
    </row>
    <row r="1165" s="13" customFormat="1">
      <c r="A1165" s="13"/>
      <c r="B1165" s="247"/>
      <c r="C1165" s="248"/>
      <c r="D1165" s="242" t="s">
        <v>168</v>
      </c>
      <c r="E1165" s="249" t="s">
        <v>1</v>
      </c>
      <c r="F1165" s="250" t="s">
        <v>469</v>
      </c>
      <c r="G1165" s="248"/>
      <c r="H1165" s="249" t="s">
        <v>1</v>
      </c>
      <c r="I1165" s="251"/>
      <c r="J1165" s="248"/>
      <c r="K1165" s="248"/>
      <c r="L1165" s="252"/>
      <c r="M1165" s="253"/>
      <c r="N1165" s="254"/>
      <c r="O1165" s="254"/>
      <c r="P1165" s="254"/>
      <c r="Q1165" s="254"/>
      <c r="R1165" s="254"/>
      <c r="S1165" s="254"/>
      <c r="T1165" s="255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56" t="s">
        <v>168</v>
      </c>
      <c r="AU1165" s="256" t="s">
        <v>86</v>
      </c>
      <c r="AV1165" s="13" t="s">
        <v>84</v>
      </c>
      <c r="AW1165" s="13" t="s">
        <v>32</v>
      </c>
      <c r="AX1165" s="13" t="s">
        <v>77</v>
      </c>
      <c r="AY1165" s="256" t="s">
        <v>157</v>
      </c>
    </row>
    <row r="1166" s="14" customFormat="1">
      <c r="A1166" s="14"/>
      <c r="B1166" s="257"/>
      <c r="C1166" s="258"/>
      <c r="D1166" s="242" t="s">
        <v>168</v>
      </c>
      <c r="E1166" s="259" t="s">
        <v>1</v>
      </c>
      <c r="F1166" s="260" t="s">
        <v>673</v>
      </c>
      <c r="G1166" s="258"/>
      <c r="H1166" s="261">
        <v>10.66</v>
      </c>
      <c r="I1166" s="262"/>
      <c r="J1166" s="258"/>
      <c r="K1166" s="258"/>
      <c r="L1166" s="263"/>
      <c r="M1166" s="264"/>
      <c r="N1166" s="265"/>
      <c r="O1166" s="265"/>
      <c r="P1166" s="265"/>
      <c r="Q1166" s="265"/>
      <c r="R1166" s="265"/>
      <c r="S1166" s="265"/>
      <c r="T1166" s="266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67" t="s">
        <v>168</v>
      </c>
      <c r="AU1166" s="267" t="s">
        <v>86</v>
      </c>
      <c r="AV1166" s="14" t="s">
        <v>86</v>
      </c>
      <c r="AW1166" s="14" t="s">
        <v>32</v>
      </c>
      <c r="AX1166" s="14" t="s">
        <v>77</v>
      </c>
      <c r="AY1166" s="267" t="s">
        <v>157</v>
      </c>
    </row>
    <row r="1167" s="13" customFormat="1">
      <c r="A1167" s="13"/>
      <c r="B1167" s="247"/>
      <c r="C1167" s="248"/>
      <c r="D1167" s="242" t="s">
        <v>168</v>
      </c>
      <c r="E1167" s="249" t="s">
        <v>1</v>
      </c>
      <c r="F1167" s="250" t="s">
        <v>470</v>
      </c>
      <c r="G1167" s="248"/>
      <c r="H1167" s="249" t="s">
        <v>1</v>
      </c>
      <c r="I1167" s="251"/>
      <c r="J1167" s="248"/>
      <c r="K1167" s="248"/>
      <c r="L1167" s="252"/>
      <c r="M1167" s="253"/>
      <c r="N1167" s="254"/>
      <c r="O1167" s="254"/>
      <c r="P1167" s="254"/>
      <c r="Q1167" s="254"/>
      <c r="R1167" s="254"/>
      <c r="S1167" s="254"/>
      <c r="T1167" s="255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56" t="s">
        <v>168</v>
      </c>
      <c r="AU1167" s="256" t="s">
        <v>86</v>
      </c>
      <c r="AV1167" s="13" t="s">
        <v>84</v>
      </c>
      <c r="AW1167" s="13" t="s">
        <v>32</v>
      </c>
      <c r="AX1167" s="13" t="s">
        <v>77</v>
      </c>
      <c r="AY1167" s="256" t="s">
        <v>157</v>
      </c>
    </row>
    <row r="1168" s="14" customFormat="1">
      <c r="A1168" s="14"/>
      <c r="B1168" s="257"/>
      <c r="C1168" s="258"/>
      <c r="D1168" s="242" t="s">
        <v>168</v>
      </c>
      <c r="E1168" s="259" t="s">
        <v>1</v>
      </c>
      <c r="F1168" s="260" t="s">
        <v>674</v>
      </c>
      <c r="G1168" s="258"/>
      <c r="H1168" s="261">
        <v>15.5</v>
      </c>
      <c r="I1168" s="262"/>
      <c r="J1168" s="258"/>
      <c r="K1168" s="258"/>
      <c r="L1168" s="263"/>
      <c r="M1168" s="264"/>
      <c r="N1168" s="265"/>
      <c r="O1168" s="265"/>
      <c r="P1168" s="265"/>
      <c r="Q1168" s="265"/>
      <c r="R1168" s="265"/>
      <c r="S1168" s="265"/>
      <c r="T1168" s="266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67" t="s">
        <v>168</v>
      </c>
      <c r="AU1168" s="267" t="s">
        <v>86</v>
      </c>
      <c r="AV1168" s="14" t="s">
        <v>86</v>
      </c>
      <c r="AW1168" s="14" t="s">
        <v>32</v>
      </c>
      <c r="AX1168" s="14" t="s">
        <v>77</v>
      </c>
      <c r="AY1168" s="267" t="s">
        <v>157</v>
      </c>
    </row>
    <row r="1169" s="13" customFormat="1">
      <c r="A1169" s="13"/>
      <c r="B1169" s="247"/>
      <c r="C1169" s="248"/>
      <c r="D1169" s="242" t="s">
        <v>168</v>
      </c>
      <c r="E1169" s="249" t="s">
        <v>1</v>
      </c>
      <c r="F1169" s="250" t="s">
        <v>480</v>
      </c>
      <c r="G1169" s="248"/>
      <c r="H1169" s="249" t="s">
        <v>1</v>
      </c>
      <c r="I1169" s="251"/>
      <c r="J1169" s="248"/>
      <c r="K1169" s="248"/>
      <c r="L1169" s="252"/>
      <c r="M1169" s="253"/>
      <c r="N1169" s="254"/>
      <c r="O1169" s="254"/>
      <c r="P1169" s="254"/>
      <c r="Q1169" s="254"/>
      <c r="R1169" s="254"/>
      <c r="S1169" s="254"/>
      <c r="T1169" s="255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56" t="s">
        <v>168</v>
      </c>
      <c r="AU1169" s="256" t="s">
        <v>86</v>
      </c>
      <c r="AV1169" s="13" t="s">
        <v>84</v>
      </c>
      <c r="AW1169" s="13" t="s">
        <v>32</v>
      </c>
      <c r="AX1169" s="13" t="s">
        <v>77</v>
      </c>
      <c r="AY1169" s="256" t="s">
        <v>157</v>
      </c>
    </row>
    <row r="1170" s="14" customFormat="1">
      <c r="A1170" s="14"/>
      <c r="B1170" s="257"/>
      <c r="C1170" s="258"/>
      <c r="D1170" s="242" t="s">
        <v>168</v>
      </c>
      <c r="E1170" s="259" t="s">
        <v>1</v>
      </c>
      <c r="F1170" s="260" t="s">
        <v>674</v>
      </c>
      <c r="G1170" s="258"/>
      <c r="H1170" s="261">
        <v>15.5</v>
      </c>
      <c r="I1170" s="262"/>
      <c r="J1170" s="258"/>
      <c r="K1170" s="258"/>
      <c r="L1170" s="263"/>
      <c r="M1170" s="264"/>
      <c r="N1170" s="265"/>
      <c r="O1170" s="265"/>
      <c r="P1170" s="265"/>
      <c r="Q1170" s="265"/>
      <c r="R1170" s="265"/>
      <c r="S1170" s="265"/>
      <c r="T1170" s="266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67" t="s">
        <v>168</v>
      </c>
      <c r="AU1170" s="267" t="s">
        <v>86</v>
      </c>
      <c r="AV1170" s="14" t="s">
        <v>86</v>
      </c>
      <c r="AW1170" s="14" t="s">
        <v>32</v>
      </c>
      <c r="AX1170" s="14" t="s">
        <v>77</v>
      </c>
      <c r="AY1170" s="267" t="s">
        <v>157</v>
      </c>
    </row>
    <row r="1171" s="13" customFormat="1">
      <c r="A1171" s="13"/>
      <c r="B1171" s="247"/>
      <c r="C1171" s="248"/>
      <c r="D1171" s="242" t="s">
        <v>168</v>
      </c>
      <c r="E1171" s="249" t="s">
        <v>1</v>
      </c>
      <c r="F1171" s="250" t="s">
        <v>481</v>
      </c>
      <c r="G1171" s="248"/>
      <c r="H1171" s="249" t="s">
        <v>1</v>
      </c>
      <c r="I1171" s="251"/>
      <c r="J1171" s="248"/>
      <c r="K1171" s="248"/>
      <c r="L1171" s="252"/>
      <c r="M1171" s="253"/>
      <c r="N1171" s="254"/>
      <c r="O1171" s="254"/>
      <c r="P1171" s="254"/>
      <c r="Q1171" s="254"/>
      <c r="R1171" s="254"/>
      <c r="S1171" s="254"/>
      <c r="T1171" s="255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56" t="s">
        <v>168</v>
      </c>
      <c r="AU1171" s="256" t="s">
        <v>86</v>
      </c>
      <c r="AV1171" s="13" t="s">
        <v>84</v>
      </c>
      <c r="AW1171" s="13" t="s">
        <v>32</v>
      </c>
      <c r="AX1171" s="13" t="s">
        <v>77</v>
      </c>
      <c r="AY1171" s="256" t="s">
        <v>157</v>
      </c>
    </row>
    <row r="1172" s="14" customFormat="1">
      <c r="A1172" s="14"/>
      <c r="B1172" s="257"/>
      <c r="C1172" s="258"/>
      <c r="D1172" s="242" t="s">
        <v>168</v>
      </c>
      <c r="E1172" s="259" t="s">
        <v>1</v>
      </c>
      <c r="F1172" s="260" t="s">
        <v>673</v>
      </c>
      <c r="G1172" s="258"/>
      <c r="H1172" s="261">
        <v>10.66</v>
      </c>
      <c r="I1172" s="262"/>
      <c r="J1172" s="258"/>
      <c r="K1172" s="258"/>
      <c r="L1172" s="263"/>
      <c r="M1172" s="264"/>
      <c r="N1172" s="265"/>
      <c r="O1172" s="265"/>
      <c r="P1172" s="265"/>
      <c r="Q1172" s="265"/>
      <c r="R1172" s="265"/>
      <c r="S1172" s="265"/>
      <c r="T1172" s="266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67" t="s">
        <v>168</v>
      </c>
      <c r="AU1172" s="267" t="s">
        <v>86</v>
      </c>
      <c r="AV1172" s="14" t="s">
        <v>86</v>
      </c>
      <c r="AW1172" s="14" t="s">
        <v>32</v>
      </c>
      <c r="AX1172" s="14" t="s">
        <v>77</v>
      </c>
      <c r="AY1172" s="267" t="s">
        <v>157</v>
      </c>
    </row>
    <row r="1173" s="13" customFormat="1">
      <c r="A1173" s="13"/>
      <c r="B1173" s="247"/>
      <c r="C1173" s="248"/>
      <c r="D1173" s="242" t="s">
        <v>168</v>
      </c>
      <c r="E1173" s="249" t="s">
        <v>1</v>
      </c>
      <c r="F1173" s="250" t="s">
        <v>308</v>
      </c>
      <c r="G1173" s="248"/>
      <c r="H1173" s="249" t="s">
        <v>1</v>
      </c>
      <c r="I1173" s="251"/>
      <c r="J1173" s="248"/>
      <c r="K1173" s="248"/>
      <c r="L1173" s="252"/>
      <c r="M1173" s="253"/>
      <c r="N1173" s="254"/>
      <c r="O1173" s="254"/>
      <c r="P1173" s="254"/>
      <c r="Q1173" s="254"/>
      <c r="R1173" s="254"/>
      <c r="S1173" s="254"/>
      <c r="T1173" s="255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56" t="s">
        <v>168</v>
      </c>
      <c r="AU1173" s="256" t="s">
        <v>86</v>
      </c>
      <c r="AV1173" s="13" t="s">
        <v>84</v>
      </c>
      <c r="AW1173" s="13" t="s">
        <v>32</v>
      </c>
      <c r="AX1173" s="13" t="s">
        <v>77</v>
      </c>
      <c r="AY1173" s="256" t="s">
        <v>157</v>
      </c>
    </row>
    <row r="1174" s="14" customFormat="1">
      <c r="A1174" s="14"/>
      <c r="B1174" s="257"/>
      <c r="C1174" s="258"/>
      <c r="D1174" s="242" t="s">
        <v>168</v>
      </c>
      <c r="E1174" s="259" t="s">
        <v>1</v>
      </c>
      <c r="F1174" s="260" t="s">
        <v>879</v>
      </c>
      <c r="G1174" s="258"/>
      <c r="H1174" s="261">
        <v>8.5999999999999996</v>
      </c>
      <c r="I1174" s="262"/>
      <c r="J1174" s="258"/>
      <c r="K1174" s="258"/>
      <c r="L1174" s="263"/>
      <c r="M1174" s="264"/>
      <c r="N1174" s="265"/>
      <c r="O1174" s="265"/>
      <c r="P1174" s="265"/>
      <c r="Q1174" s="265"/>
      <c r="R1174" s="265"/>
      <c r="S1174" s="265"/>
      <c r="T1174" s="266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67" t="s">
        <v>168</v>
      </c>
      <c r="AU1174" s="267" t="s">
        <v>86</v>
      </c>
      <c r="AV1174" s="14" t="s">
        <v>86</v>
      </c>
      <c r="AW1174" s="14" t="s">
        <v>32</v>
      </c>
      <c r="AX1174" s="14" t="s">
        <v>77</v>
      </c>
      <c r="AY1174" s="267" t="s">
        <v>157</v>
      </c>
    </row>
    <row r="1175" s="13" customFormat="1">
      <c r="A1175" s="13"/>
      <c r="B1175" s="247"/>
      <c r="C1175" s="248"/>
      <c r="D1175" s="242" t="s">
        <v>168</v>
      </c>
      <c r="E1175" s="249" t="s">
        <v>1</v>
      </c>
      <c r="F1175" s="250" t="s">
        <v>309</v>
      </c>
      <c r="G1175" s="248"/>
      <c r="H1175" s="249" t="s">
        <v>1</v>
      </c>
      <c r="I1175" s="251"/>
      <c r="J1175" s="248"/>
      <c r="K1175" s="248"/>
      <c r="L1175" s="252"/>
      <c r="M1175" s="253"/>
      <c r="N1175" s="254"/>
      <c r="O1175" s="254"/>
      <c r="P1175" s="254"/>
      <c r="Q1175" s="254"/>
      <c r="R1175" s="254"/>
      <c r="S1175" s="254"/>
      <c r="T1175" s="255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56" t="s">
        <v>168</v>
      </c>
      <c r="AU1175" s="256" t="s">
        <v>86</v>
      </c>
      <c r="AV1175" s="13" t="s">
        <v>84</v>
      </c>
      <c r="AW1175" s="13" t="s">
        <v>32</v>
      </c>
      <c r="AX1175" s="13" t="s">
        <v>77</v>
      </c>
      <c r="AY1175" s="256" t="s">
        <v>157</v>
      </c>
    </row>
    <row r="1176" s="14" customFormat="1">
      <c r="A1176" s="14"/>
      <c r="B1176" s="257"/>
      <c r="C1176" s="258"/>
      <c r="D1176" s="242" t="s">
        <v>168</v>
      </c>
      <c r="E1176" s="259" t="s">
        <v>1</v>
      </c>
      <c r="F1176" s="260" t="s">
        <v>670</v>
      </c>
      <c r="G1176" s="258"/>
      <c r="H1176" s="261">
        <v>4.1200000000000001</v>
      </c>
      <c r="I1176" s="262"/>
      <c r="J1176" s="258"/>
      <c r="K1176" s="258"/>
      <c r="L1176" s="263"/>
      <c r="M1176" s="264"/>
      <c r="N1176" s="265"/>
      <c r="O1176" s="265"/>
      <c r="P1176" s="265"/>
      <c r="Q1176" s="265"/>
      <c r="R1176" s="265"/>
      <c r="S1176" s="265"/>
      <c r="T1176" s="266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67" t="s">
        <v>168</v>
      </c>
      <c r="AU1176" s="267" t="s">
        <v>86</v>
      </c>
      <c r="AV1176" s="14" t="s">
        <v>86</v>
      </c>
      <c r="AW1176" s="14" t="s">
        <v>32</v>
      </c>
      <c r="AX1176" s="14" t="s">
        <v>77</v>
      </c>
      <c r="AY1176" s="267" t="s">
        <v>157</v>
      </c>
    </row>
    <row r="1177" s="15" customFormat="1">
      <c r="A1177" s="15"/>
      <c r="B1177" s="268"/>
      <c r="C1177" s="269"/>
      <c r="D1177" s="242" t="s">
        <v>168</v>
      </c>
      <c r="E1177" s="270" t="s">
        <v>1</v>
      </c>
      <c r="F1177" s="271" t="s">
        <v>190</v>
      </c>
      <c r="G1177" s="269"/>
      <c r="H1177" s="272">
        <v>155.52000000000001</v>
      </c>
      <c r="I1177" s="273"/>
      <c r="J1177" s="269"/>
      <c r="K1177" s="269"/>
      <c r="L1177" s="274"/>
      <c r="M1177" s="275"/>
      <c r="N1177" s="276"/>
      <c r="O1177" s="276"/>
      <c r="P1177" s="276"/>
      <c r="Q1177" s="276"/>
      <c r="R1177" s="276"/>
      <c r="S1177" s="276"/>
      <c r="T1177" s="277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T1177" s="278" t="s">
        <v>168</v>
      </c>
      <c r="AU1177" s="278" t="s">
        <v>86</v>
      </c>
      <c r="AV1177" s="15" t="s">
        <v>164</v>
      </c>
      <c r="AW1177" s="15" t="s">
        <v>32</v>
      </c>
      <c r="AX1177" s="15" t="s">
        <v>84</v>
      </c>
      <c r="AY1177" s="278" t="s">
        <v>157</v>
      </c>
    </row>
    <row r="1178" s="2" customFormat="1" ht="16.5" customHeight="1">
      <c r="A1178" s="40"/>
      <c r="B1178" s="41"/>
      <c r="C1178" s="229" t="s">
        <v>880</v>
      </c>
      <c r="D1178" s="229" t="s">
        <v>159</v>
      </c>
      <c r="E1178" s="230" t="s">
        <v>881</v>
      </c>
      <c r="F1178" s="231" t="s">
        <v>882</v>
      </c>
      <c r="G1178" s="232" t="s">
        <v>181</v>
      </c>
      <c r="H1178" s="233">
        <v>294.88</v>
      </c>
      <c r="I1178" s="234"/>
      <c r="J1178" s="235">
        <f>ROUND(I1178*H1178,2)</f>
        <v>0</v>
      </c>
      <c r="K1178" s="231" t="s">
        <v>163</v>
      </c>
      <c r="L1178" s="46"/>
      <c r="M1178" s="236" t="s">
        <v>1</v>
      </c>
      <c r="N1178" s="237" t="s">
        <v>42</v>
      </c>
      <c r="O1178" s="93"/>
      <c r="P1178" s="238">
        <f>O1178*H1178</f>
        <v>0</v>
      </c>
      <c r="Q1178" s="238">
        <v>0.00029999999999999997</v>
      </c>
      <c r="R1178" s="238">
        <f>Q1178*H1178</f>
        <v>0.088463999999999987</v>
      </c>
      <c r="S1178" s="238">
        <v>0</v>
      </c>
      <c r="T1178" s="239">
        <f>S1178*H1178</f>
        <v>0</v>
      </c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R1178" s="240" t="s">
        <v>279</v>
      </c>
      <c r="AT1178" s="240" t="s">
        <v>159</v>
      </c>
      <c r="AU1178" s="240" t="s">
        <v>86</v>
      </c>
      <c r="AY1178" s="19" t="s">
        <v>157</v>
      </c>
      <c r="BE1178" s="241">
        <f>IF(N1178="základní",J1178,0)</f>
        <v>0</v>
      </c>
      <c r="BF1178" s="241">
        <f>IF(N1178="snížená",J1178,0)</f>
        <v>0</v>
      </c>
      <c r="BG1178" s="241">
        <f>IF(N1178="zákl. přenesená",J1178,0)</f>
        <v>0</v>
      </c>
      <c r="BH1178" s="241">
        <f>IF(N1178="sníž. přenesená",J1178,0)</f>
        <v>0</v>
      </c>
      <c r="BI1178" s="241">
        <f>IF(N1178="nulová",J1178,0)</f>
        <v>0</v>
      </c>
      <c r="BJ1178" s="19" t="s">
        <v>84</v>
      </c>
      <c r="BK1178" s="241">
        <f>ROUND(I1178*H1178,2)</f>
        <v>0</v>
      </c>
      <c r="BL1178" s="19" t="s">
        <v>279</v>
      </c>
      <c r="BM1178" s="240" t="s">
        <v>883</v>
      </c>
    </row>
    <row r="1179" s="2" customFormat="1">
      <c r="A1179" s="40"/>
      <c r="B1179" s="41"/>
      <c r="C1179" s="42"/>
      <c r="D1179" s="242" t="s">
        <v>166</v>
      </c>
      <c r="E1179" s="42"/>
      <c r="F1179" s="243" t="s">
        <v>884</v>
      </c>
      <c r="G1179" s="42"/>
      <c r="H1179" s="42"/>
      <c r="I1179" s="244"/>
      <c r="J1179" s="42"/>
      <c r="K1179" s="42"/>
      <c r="L1179" s="46"/>
      <c r="M1179" s="245"/>
      <c r="N1179" s="246"/>
      <c r="O1179" s="93"/>
      <c r="P1179" s="93"/>
      <c r="Q1179" s="93"/>
      <c r="R1179" s="93"/>
      <c r="S1179" s="93"/>
      <c r="T1179" s="94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T1179" s="19" t="s">
        <v>166</v>
      </c>
      <c r="AU1179" s="19" t="s">
        <v>86</v>
      </c>
    </row>
    <row r="1180" s="13" customFormat="1">
      <c r="A1180" s="13"/>
      <c r="B1180" s="247"/>
      <c r="C1180" s="248"/>
      <c r="D1180" s="242" t="s">
        <v>168</v>
      </c>
      <c r="E1180" s="249" t="s">
        <v>1</v>
      </c>
      <c r="F1180" s="250" t="s">
        <v>324</v>
      </c>
      <c r="G1180" s="248"/>
      <c r="H1180" s="249" t="s">
        <v>1</v>
      </c>
      <c r="I1180" s="251"/>
      <c r="J1180" s="248"/>
      <c r="K1180" s="248"/>
      <c r="L1180" s="252"/>
      <c r="M1180" s="253"/>
      <c r="N1180" s="254"/>
      <c r="O1180" s="254"/>
      <c r="P1180" s="254"/>
      <c r="Q1180" s="254"/>
      <c r="R1180" s="254"/>
      <c r="S1180" s="254"/>
      <c r="T1180" s="255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56" t="s">
        <v>168</v>
      </c>
      <c r="AU1180" s="256" t="s">
        <v>86</v>
      </c>
      <c r="AV1180" s="13" t="s">
        <v>84</v>
      </c>
      <c r="AW1180" s="13" t="s">
        <v>32</v>
      </c>
      <c r="AX1180" s="13" t="s">
        <v>77</v>
      </c>
      <c r="AY1180" s="256" t="s">
        <v>157</v>
      </c>
    </row>
    <row r="1181" s="13" customFormat="1">
      <c r="A1181" s="13"/>
      <c r="B1181" s="247"/>
      <c r="C1181" s="248"/>
      <c r="D1181" s="242" t="s">
        <v>168</v>
      </c>
      <c r="E1181" s="249" t="s">
        <v>1</v>
      </c>
      <c r="F1181" s="250" t="s">
        <v>230</v>
      </c>
      <c r="G1181" s="248"/>
      <c r="H1181" s="249" t="s">
        <v>1</v>
      </c>
      <c r="I1181" s="251"/>
      <c r="J1181" s="248"/>
      <c r="K1181" s="248"/>
      <c r="L1181" s="252"/>
      <c r="M1181" s="253"/>
      <c r="N1181" s="254"/>
      <c r="O1181" s="254"/>
      <c r="P1181" s="254"/>
      <c r="Q1181" s="254"/>
      <c r="R1181" s="254"/>
      <c r="S1181" s="254"/>
      <c r="T1181" s="255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56" t="s">
        <v>168</v>
      </c>
      <c r="AU1181" s="256" t="s">
        <v>86</v>
      </c>
      <c r="AV1181" s="13" t="s">
        <v>84</v>
      </c>
      <c r="AW1181" s="13" t="s">
        <v>32</v>
      </c>
      <c r="AX1181" s="13" t="s">
        <v>77</v>
      </c>
      <c r="AY1181" s="256" t="s">
        <v>157</v>
      </c>
    </row>
    <row r="1182" s="14" customFormat="1">
      <c r="A1182" s="14"/>
      <c r="B1182" s="257"/>
      <c r="C1182" s="258"/>
      <c r="D1182" s="242" t="s">
        <v>168</v>
      </c>
      <c r="E1182" s="259" t="s">
        <v>1</v>
      </c>
      <c r="F1182" s="260" t="s">
        <v>859</v>
      </c>
      <c r="G1182" s="258"/>
      <c r="H1182" s="261">
        <v>73.719999999999999</v>
      </c>
      <c r="I1182" s="262"/>
      <c r="J1182" s="258"/>
      <c r="K1182" s="258"/>
      <c r="L1182" s="263"/>
      <c r="M1182" s="264"/>
      <c r="N1182" s="265"/>
      <c r="O1182" s="265"/>
      <c r="P1182" s="265"/>
      <c r="Q1182" s="265"/>
      <c r="R1182" s="265"/>
      <c r="S1182" s="265"/>
      <c r="T1182" s="266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67" t="s">
        <v>168</v>
      </c>
      <c r="AU1182" s="267" t="s">
        <v>86</v>
      </c>
      <c r="AV1182" s="14" t="s">
        <v>86</v>
      </c>
      <c r="AW1182" s="14" t="s">
        <v>32</v>
      </c>
      <c r="AX1182" s="14" t="s">
        <v>77</v>
      </c>
      <c r="AY1182" s="267" t="s">
        <v>157</v>
      </c>
    </row>
    <row r="1183" s="13" customFormat="1">
      <c r="A1183" s="13"/>
      <c r="B1183" s="247"/>
      <c r="C1183" s="248"/>
      <c r="D1183" s="242" t="s">
        <v>168</v>
      </c>
      <c r="E1183" s="249" t="s">
        <v>1</v>
      </c>
      <c r="F1183" s="250" t="s">
        <v>231</v>
      </c>
      <c r="G1183" s="248"/>
      <c r="H1183" s="249" t="s">
        <v>1</v>
      </c>
      <c r="I1183" s="251"/>
      <c r="J1183" s="248"/>
      <c r="K1183" s="248"/>
      <c r="L1183" s="252"/>
      <c r="M1183" s="253"/>
      <c r="N1183" s="254"/>
      <c r="O1183" s="254"/>
      <c r="P1183" s="254"/>
      <c r="Q1183" s="254"/>
      <c r="R1183" s="254"/>
      <c r="S1183" s="254"/>
      <c r="T1183" s="255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56" t="s">
        <v>168</v>
      </c>
      <c r="AU1183" s="256" t="s">
        <v>86</v>
      </c>
      <c r="AV1183" s="13" t="s">
        <v>84</v>
      </c>
      <c r="AW1183" s="13" t="s">
        <v>32</v>
      </c>
      <c r="AX1183" s="13" t="s">
        <v>77</v>
      </c>
      <c r="AY1183" s="256" t="s">
        <v>157</v>
      </c>
    </row>
    <row r="1184" s="14" customFormat="1">
      <c r="A1184" s="14"/>
      <c r="B1184" s="257"/>
      <c r="C1184" s="258"/>
      <c r="D1184" s="242" t="s">
        <v>168</v>
      </c>
      <c r="E1184" s="259" t="s">
        <v>1</v>
      </c>
      <c r="F1184" s="260" t="s">
        <v>859</v>
      </c>
      <c r="G1184" s="258"/>
      <c r="H1184" s="261">
        <v>73.719999999999999</v>
      </c>
      <c r="I1184" s="262"/>
      <c r="J1184" s="258"/>
      <c r="K1184" s="258"/>
      <c r="L1184" s="263"/>
      <c r="M1184" s="264"/>
      <c r="N1184" s="265"/>
      <c r="O1184" s="265"/>
      <c r="P1184" s="265"/>
      <c r="Q1184" s="265"/>
      <c r="R1184" s="265"/>
      <c r="S1184" s="265"/>
      <c r="T1184" s="266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67" t="s">
        <v>168</v>
      </c>
      <c r="AU1184" s="267" t="s">
        <v>86</v>
      </c>
      <c r="AV1184" s="14" t="s">
        <v>86</v>
      </c>
      <c r="AW1184" s="14" t="s">
        <v>32</v>
      </c>
      <c r="AX1184" s="14" t="s">
        <v>77</v>
      </c>
      <c r="AY1184" s="267" t="s">
        <v>157</v>
      </c>
    </row>
    <row r="1185" s="16" customFormat="1">
      <c r="A1185" s="16"/>
      <c r="B1185" s="290"/>
      <c r="C1185" s="291"/>
      <c r="D1185" s="242" t="s">
        <v>168</v>
      </c>
      <c r="E1185" s="292" t="s">
        <v>1</v>
      </c>
      <c r="F1185" s="293" t="s">
        <v>311</v>
      </c>
      <c r="G1185" s="291"/>
      <c r="H1185" s="294">
        <v>147.44</v>
      </c>
      <c r="I1185" s="295"/>
      <c r="J1185" s="291"/>
      <c r="K1185" s="291"/>
      <c r="L1185" s="296"/>
      <c r="M1185" s="297"/>
      <c r="N1185" s="298"/>
      <c r="O1185" s="298"/>
      <c r="P1185" s="298"/>
      <c r="Q1185" s="298"/>
      <c r="R1185" s="298"/>
      <c r="S1185" s="298"/>
      <c r="T1185" s="299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T1185" s="300" t="s">
        <v>168</v>
      </c>
      <c r="AU1185" s="300" t="s">
        <v>86</v>
      </c>
      <c r="AV1185" s="16" t="s">
        <v>109</v>
      </c>
      <c r="AW1185" s="16" t="s">
        <v>32</v>
      </c>
      <c r="AX1185" s="16" t="s">
        <v>77</v>
      </c>
      <c r="AY1185" s="300" t="s">
        <v>157</v>
      </c>
    </row>
    <row r="1186" s="13" customFormat="1">
      <c r="A1186" s="13"/>
      <c r="B1186" s="247"/>
      <c r="C1186" s="248"/>
      <c r="D1186" s="242" t="s">
        <v>168</v>
      </c>
      <c r="E1186" s="249" t="s">
        <v>1</v>
      </c>
      <c r="F1186" s="250" t="s">
        <v>885</v>
      </c>
      <c r="G1186" s="248"/>
      <c r="H1186" s="249" t="s">
        <v>1</v>
      </c>
      <c r="I1186" s="251"/>
      <c r="J1186" s="248"/>
      <c r="K1186" s="248"/>
      <c r="L1186" s="252"/>
      <c r="M1186" s="253"/>
      <c r="N1186" s="254"/>
      <c r="O1186" s="254"/>
      <c r="P1186" s="254"/>
      <c r="Q1186" s="254"/>
      <c r="R1186" s="254"/>
      <c r="S1186" s="254"/>
      <c r="T1186" s="255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56" t="s">
        <v>168</v>
      </c>
      <c r="AU1186" s="256" t="s">
        <v>86</v>
      </c>
      <c r="AV1186" s="13" t="s">
        <v>84</v>
      </c>
      <c r="AW1186" s="13" t="s">
        <v>32</v>
      </c>
      <c r="AX1186" s="13" t="s">
        <v>77</v>
      </c>
      <c r="AY1186" s="256" t="s">
        <v>157</v>
      </c>
    </row>
    <row r="1187" s="14" customFormat="1">
      <c r="A1187" s="14"/>
      <c r="B1187" s="257"/>
      <c r="C1187" s="258"/>
      <c r="D1187" s="242" t="s">
        <v>168</v>
      </c>
      <c r="E1187" s="259" t="s">
        <v>1</v>
      </c>
      <c r="F1187" s="260" t="s">
        <v>886</v>
      </c>
      <c r="G1187" s="258"/>
      <c r="H1187" s="261">
        <v>147.44</v>
      </c>
      <c r="I1187" s="262"/>
      <c r="J1187" s="258"/>
      <c r="K1187" s="258"/>
      <c r="L1187" s="263"/>
      <c r="M1187" s="264"/>
      <c r="N1187" s="265"/>
      <c r="O1187" s="265"/>
      <c r="P1187" s="265"/>
      <c r="Q1187" s="265"/>
      <c r="R1187" s="265"/>
      <c r="S1187" s="265"/>
      <c r="T1187" s="266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67" t="s">
        <v>168</v>
      </c>
      <c r="AU1187" s="267" t="s">
        <v>86</v>
      </c>
      <c r="AV1187" s="14" t="s">
        <v>86</v>
      </c>
      <c r="AW1187" s="14" t="s">
        <v>32</v>
      </c>
      <c r="AX1187" s="14" t="s">
        <v>77</v>
      </c>
      <c r="AY1187" s="267" t="s">
        <v>157</v>
      </c>
    </row>
    <row r="1188" s="15" customFormat="1">
      <c r="A1188" s="15"/>
      <c r="B1188" s="268"/>
      <c r="C1188" s="269"/>
      <c r="D1188" s="242" t="s">
        <v>168</v>
      </c>
      <c r="E1188" s="270" t="s">
        <v>1</v>
      </c>
      <c r="F1188" s="271" t="s">
        <v>190</v>
      </c>
      <c r="G1188" s="269"/>
      <c r="H1188" s="272">
        <v>294.88</v>
      </c>
      <c r="I1188" s="273"/>
      <c r="J1188" s="269"/>
      <c r="K1188" s="269"/>
      <c r="L1188" s="274"/>
      <c r="M1188" s="275"/>
      <c r="N1188" s="276"/>
      <c r="O1188" s="276"/>
      <c r="P1188" s="276"/>
      <c r="Q1188" s="276"/>
      <c r="R1188" s="276"/>
      <c r="S1188" s="276"/>
      <c r="T1188" s="277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78" t="s">
        <v>168</v>
      </c>
      <c r="AU1188" s="278" t="s">
        <v>86</v>
      </c>
      <c r="AV1188" s="15" t="s">
        <v>164</v>
      </c>
      <c r="AW1188" s="15" t="s">
        <v>32</v>
      </c>
      <c r="AX1188" s="15" t="s">
        <v>84</v>
      </c>
      <c r="AY1188" s="278" t="s">
        <v>157</v>
      </c>
    </row>
    <row r="1189" s="2" customFormat="1" ht="33" customHeight="1">
      <c r="A1189" s="40"/>
      <c r="B1189" s="41"/>
      <c r="C1189" s="229" t="s">
        <v>887</v>
      </c>
      <c r="D1189" s="229" t="s">
        <v>159</v>
      </c>
      <c r="E1189" s="230" t="s">
        <v>888</v>
      </c>
      <c r="F1189" s="231" t="s">
        <v>889</v>
      </c>
      <c r="G1189" s="232" t="s">
        <v>181</v>
      </c>
      <c r="H1189" s="233">
        <v>147.44</v>
      </c>
      <c r="I1189" s="234"/>
      <c r="J1189" s="235">
        <f>ROUND(I1189*H1189,2)</f>
        <v>0</v>
      </c>
      <c r="K1189" s="231" t="s">
        <v>163</v>
      </c>
      <c r="L1189" s="46"/>
      <c r="M1189" s="236" t="s">
        <v>1</v>
      </c>
      <c r="N1189" s="237" t="s">
        <v>42</v>
      </c>
      <c r="O1189" s="93"/>
      <c r="P1189" s="238">
        <f>O1189*H1189</f>
        <v>0</v>
      </c>
      <c r="Q1189" s="238">
        <v>0.0060000000000000001</v>
      </c>
      <c r="R1189" s="238">
        <f>Q1189*H1189</f>
        <v>0.88463999999999998</v>
      </c>
      <c r="S1189" s="238">
        <v>0</v>
      </c>
      <c r="T1189" s="239">
        <f>S1189*H1189</f>
        <v>0</v>
      </c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  <c r="AR1189" s="240" t="s">
        <v>279</v>
      </c>
      <c r="AT1189" s="240" t="s">
        <v>159</v>
      </c>
      <c r="AU1189" s="240" t="s">
        <v>86</v>
      </c>
      <c r="AY1189" s="19" t="s">
        <v>157</v>
      </c>
      <c r="BE1189" s="241">
        <f>IF(N1189="základní",J1189,0)</f>
        <v>0</v>
      </c>
      <c r="BF1189" s="241">
        <f>IF(N1189="snížená",J1189,0)</f>
        <v>0</v>
      </c>
      <c r="BG1189" s="241">
        <f>IF(N1189="zákl. přenesená",J1189,0)</f>
        <v>0</v>
      </c>
      <c r="BH1189" s="241">
        <f>IF(N1189="sníž. přenesená",J1189,0)</f>
        <v>0</v>
      </c>
      <c r="BI1189" s="241">
        <f>IF(N1189="nulová",J1189,0)</f>
        <v>0</v>
      </c>
      <c r="BJ1189" s="19" t="s">
        <v>84</v>
      </c>
      <c r="BK1189" s="241">
        <f>ROUND(I1189*H1189,2)</f>
        <v>0</v>
      </c>
      <c r="BL1189" s="19" t="s">
        <v>279</v>
      </c>
      <c r="BM1189" s="240" t="s">
        <v>890</v>
      </c>
    </row>
    <row r="1190" s="2" customFormat="1">
      <c r="A1190" s="40"/>
      <c r="B1190" s="41"/>
      <c r="C1190" s="42"/>
      <c r="D1190" s="242" t="s">
        <v>166</v>
      </c>
      <c r="E1190" s="42"/>
      <c r="F1190" s="243" t="s">
        <v>891</v>
      </c>
      <c r="G1190" s="42"/>
      <c r="H1190" s="42"/>
      <c r="I1190" s="244"/>
      <c r="J1190" s="42"/>
      <c r="K1190" s="42"/>
      <c r="L1190" s="46"/>
      <c r="M1190" s="245"/>
      <c r="N1190" s="246"/>
      <c r="O1190" s="93"/>
      <c r="P1190" s="93"/>
      <c r="Q1190" s="93"/>
      <c r="R1190" s="93"/>
      <c r="S1190" s="93"/>
      <c r="T1190" s="94"/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  <c r="AT1190" s="19" t="s">
        <v>166</v>
      </c>
      <c r="AU1190" s="19" t="s">
        <v>86</v>
      </c>
    </row>
    <row r="1191" s="13" customFormat="1">
      <c r="A1191" s="13"/>
      <c r="B1191" s="247"/>
      <c r="C1191" s="248"/>
      <c r="D1191" s="242" t="s">
        <v>168</v>
      </c>
      <c r="E1191" s="249" t="s">
        <v>1</v>
      </c>
      <c r="F1191" s="250" t="s">
        <v>324</v>
      </c>
      <c r="G1191" s="248"/>
      <c r="H1191" s="249" t="s">
        <v>1</v>
      </c>
      <c r="I1191" s="251"/>
      <c r="J1191" s="248"/>
      <c r="K1191" s="248"/>
      <c r="L1191" s="252"/>
      <c r="M1191" s="253"/>
      <c r="N1191" s="254"/>
      <c r="O1191" s="254"/>
      <c r="P1191" s="254"/>
      <c r="Q1191" s="254"/>
      <c r="R1191" s="254"/>
      <c r="S1191" s="254"/>
      <c r="T1191" s="255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56" t="s">
        <v>168</v>
      </c>
      <c r="AU1191" s="256" t="s">
        <v>86</v>
      </c>
      <c r="AV1191" s="13" t="s">
        <v>84</v>
      </c>
      <c r="AW1191" s="13" t="s">
        <v>32</v>
      </c>
      <c r="AX1191" s="13" t="s">
        <v>77</v>
      </c>
      <c r="AY1191" s="256" t="s">
        <v>157</v>
      </c>
    </row>
    <row r="1192" s="13" customFormat="1">
      <c r="A1192" s="13"/>
      <c r="B1192" s="247"/>
      <c r="C1192" s="248"/>
      <c r="D1192" s="242" t="s">
        <v>168</v>
      </c>
      <c r="E1192" s="249" t="s">
        <v>1</v>
      </c>
      <c r="F1192" s="250" t="s">
        <v>230</v>
      </c>
      <c r="G1192" s="248"/>
      <c r="H1192" s="249" t="s">
        <v>1</v>
      </c>
      <c r="I1192" s="251"/>
      <c r="J1192" s="248"/>
      <c r="K1192" s="248"/>
      <c r="L1192" s="252"/>
      <c r="M1192" s="253"/>
      <c r="N1192" s="254"/>
      <c r="O1192" s="254"/>
      <c r="P1192" s="254"/>
      <c r="Q1192" s="254"/>
      <c r="R1192" s="254"/>
      <c r="S1192" s="254"/>
      <c r="T1192" s="255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56" t="s">
        <v>168</v>
      </c>
      <c r="AU1192" s="256" t="s">
        <v>86</v>
      </c>
      <c r="AV1192" s="13" t="s">
        <v>84</v>
      </c>
      <c r="AW1192" s="13" t="s">
        <v>32</v>
      </c>
      <c r="AX1192" s="13" t="s">
        <v>77</v>
      </c>
      <c r="AY1192" s="256" t="s">
        <v>157</v>
      </c>
    </row>
    <row r="1193" s="14" customFormat="1">
      <c r="A1193" s="14"/>
      <c r="B1193" s="257"/>
      <c r="C1193" s="258"/>
      <c r="D1193" s="242" t="s">
        <v>168</v>
      </c>
      <c r="E1193" s="259" t="s">
        <v>1</v>
      </c>
      <c r="F1193" s="260" t="s">
        <v>859</v>
      </c>
      <c r="G1193" s="258"/>
      <c r="H1193" s="261">
        <v>73.719999999999999</v>
      </c>
      <c r="I1193" s="262"/>
      <c r="J1193" s="258"/>
      <c r="K1193" s="258"/>
      <c r="L1193" s="263"/>
      <c r="M1193" s="264"/>
      <c r="N1193" s="265"/>
      <c r="O1193" s="265"/>
      <c r="P1193" s="265"/>
      <c r="Q1193" s="265"/>
      <c r="R1193" s="265"/>
      <c r="S1193" s="265"/>
      <c r="T1193" s="266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67" t="s">
        <v>168</v>
      </c>
      <c r="AU1193" s="267" t="s">
        <v>86</v>
      </c>
      <c r="AV1193" s="14" t="s">
        <v>86</v>
      </c>
      <c r="AW1193" s="14" t="s">
        <v>32</v>
      </c>
      <c r="AX1193" s="14" t="s">
        <v>77</v>
      </c>
      <c r="AY1193" s="267" t="s">
        <v>157</v>
      </c>
    </row>
    <row r="1194" s="13" customFormat="1">
      <c r="A1194" s="13"/>
      <c r="B1194" s="247"/>
      <c r="C1194" s="248"/>
      <c r="D1194" s="242" t="s">
        <v>168</v>
      </c>
      <c r="E1194" s="249" t="s">
        <v>1</v>
      </c>
      <c r="F1194" s="250" t="s">
        <v>231</v>
      </c>
      <c r="G1194" s="248"/>
      <c r="H1194" s="249" t="s">
        <v>1</v>
      </c>
      <c r="I1194" s="251"/>
      <c r="J1194" s="248"/>
      <c r="K1194" s="248"/>
      <c r="L1194" s="252"/>
      <c r="M1194" s="253"/>
      <c r="N1194" s="254"/>
      <c r="O1194" s="254"/>
      <c r="P1194" s="254"/>
      <c r="Q1194" s="254"/>
      <c r="R1194" s="254"/>
      <c r="S1194" s="254"/>
      <c r="T1194" s="255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56" t="s">
        <v>168</v>
      </c>
      <c r="AU1194" s="256" t="s">
        <v>86</v>
      </c>
      <c r="AV1194" s="13" t="s">
        <v>84</v>
      </c>
      <c r="AW1194" s="13" t="s">
        <v>32</v>
      </c>
      <c r="AX1194" s="13" t="s">
        <v>77</v>
      </c>
      <c r="AY1194" s="256" t="s">
        <v>157</v>
      </c>
    </row>
    <row r="1195" s="14" customFormat="1">
      <c r="A1195" s="14"/>
      <c r="B1195" s="257"/>
      <c r="C1195" s="258"/>
      <c r="D1195" s="242" t="s">
        <v>168</v>
      </c>
      <c r="E1195" s="259" t="s">
        <v>1</v>
      </c>
      <c r="F1195" s="260" t="s">
        <v>859</v>
      </c>
      <c r="G1195" s="258"/>
      <c r="H1195" s="261">
        <v>73.719999999999999</v>
      </c>
      <c r="I1195" s="262"/>
      <c r="J1195" s="258"/>
      <c r="K1195" s="258"/>
      <c r="L1195" s="263"/>
      <c r="M1195" s="264"/>
      <c r="N1195" s="265"/>
      <c r="O1195" s="265"/>
      <c r="P1195" s="265"/>
      <c r="Q1195" s="265"/>
      <c r="R1195" s="265"/>
      <c r="S1195" s="265"/>
      <c r="T1195" s="266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67" t="s">
        <v>168</v>
      </c>
      <c r="AU1195" s="267" t="s">
        <v>86</v>
      </c>
      <c r="AV1195" s="14" t="s">
        <v>86</v>
      </c>
      <c r="AW1195" s="14" t="s">
        <v>32</v>
      </c>
      <c r="AX1195" s="14" t="s">
        <v>77</v>
      </c>
      <c r="AY1195" s="267" t="s">
        <v>157</v>
      </c>
    </row>
    <row r="1196" s="15" customFormat="1">
      <c r="A1196" s="15"/>
      <c r="B1196" s="268"/>
      <c r="C1196" s="269"/>
      <c r="D1196" s="242" t="s">
        <v>168</v>
      </c>
      <c r="E1196" s="270" t="s">
        <v>1</v>
      </c>
      <c r="F1196" s="271" t="s">
        <v>190</v>
      </c>
      <c r="G1196" s="269"/>
      <c r="H1196" s="272">
        <v>147.44</v>
      </c>
      <c r="I1196" s="273"/>
      <c r="J1196" s="269"/>
      <c r="K1196" s="269"/>
      <c r="L1196" s="274"/>
      <c r="M1196" s="275"/>
      <c r="N1196" s="276"/>
      <c r="O1196" s="276"/>
      <c r="P1196" s="276"/>
      <c r="Q1196" s="276"/>
      <c r="R1196" s="276"/>
      <c r="S1196" s="276"/>
      <c r="T1196" s="277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T1196" s="278" t="s">
        <v>168</v>
      </c>
      <c r="AU1196" s="278" t="s">
        <v>86</v>
      </c>
      <c r="AV1196" s="15" t="s">
        <v>164</v>
      </c>
      <c r="AW1196" s="15" t="s">
        <v>32</v>
      </c>
      <c r="AX1196" s="15" t="s">
        <v>84</v>
      </c>
      <c r="AY1196" s="278" t="s">
        <v>157</v>
      </c>
    </row>
    <row r="1197" s="2" customFormat="1" ht="24.15" customHeight="1">
      <c r="A1197" s="40"/>
      <c r="B1197" s="41"/>
      <c r="C1197" s="279" t="s">
        <v>892</v>
      </c>
      <c r="D1197" s="279" t="s">
        <v>201</v>
      </c>
      <c r="E1197" s="280" t="s">
        <v>893</v>
      </c>
      <c r="F1197" s="281" t="s">
        <v>894</v>
      </c>
      <c r="G1197" s="282" t="s">
        <v>181</v>
      </c>
      <c r="H1197" s="283">
        <v>162.184</v>
      </c>
      <c r="I1197" s="284"/>
      <c r="J1197" s="285">
        <f>ROUND(I1197*H1197,2)</f>
        <v>0</v>
      </c>
      <c r="K1197" s="281" t="s">
        <v>163</v>
      </c>
      <c r="L1197" s="286"/>
      <c r="M1197" s="287" t="s">
        <v>1</v>
      </c>
      <c r="N1197" s="288" t="s">
        <v>42</v>
      </c>
      <c r="O1197" s="93"/>
      <c r="P1197" s="238">
        <f>O1197*H1197</f>
        <v>0</v>
      </c>
      <c r="Q1197" s="238">
        <v>0.01806</v>
      </c>
      <c r="R1197" s="238">
        <f>Q1197*H1197</f>
        <v>2.9290430399999998</v>
      </c>
      <c r="S1197" s="238">
        <v>0</v>
      </c>
      <c r="T1197" s="239">
        <f>S1197*H1197</f>
        <v>0</v>
      </c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R1197" s="240" t="s">
        <v>484</v>
      </c>
      <c r="AT1197" s="240" t="s">
        <v>201</v>
      </c>
      <c r="AU1197" s="240" t="s">
        <v>86</v>
      </c>
      <c r="AY1197" s="19" t="s">
        <v>157</v>
      </c>
      <c r="BE1197" s="241">
        <f>IF(N1197="základní",J1197,0)</f>
        <v>0</v>
      </c>
      <c r="BF1197" s="241">
        <f>IF(N1197="snížená",J1197,0)</f>
        <v>0</v>
      </c>
      <c r="BG1197" s="241">
        <f>IF(N1197="zákl. přenesená",J1197,0)</f>
        <v>0</v>
      </c>
      <c r="BH1197" s="241">
        <f>IF(N1197="sníž. přenesená",J1197,0)</f>
        <v>0</v>
      </c>
      <c r="BI1197" s="241">
        <f>IF(N1197="nulová",J1197,0)</f>
        <v>0</v>
      </c>
      <c r="BJ1197" s="19" t="s">
        <v>84</v>
      </c>
      <c r="BK1197" s="241">
        <f>ROUND(I1197*H1197,2)</f>
        <v>0</v>
      </c>
      <c r="BL1197" s="19" t="s">
        <v>279</v>
      </c>
      <c r="BM1197" s="240" t="s">
        <v>895</v>
      </c>
    </row>
    <row r="1198" s="2" customFormat="1">
      <c r="A1198" s="40"/>
      <c r="B1198" s="41"/>
      <c r="C1198" s="42"/>
      <c r="D1198" s="242" t="s">
        <v>166</v>
      </c>
      <c r="E1198" s="42"/>
      <c r="F1198" s="243" t="s">
        <v>894</v>
      </c>
      <c r="G1198" s="42"/>
      <c r="H1198" s="42"/>
      <c r="I1198" s="244"/>
      <c r="J1198" s="42"/>
      <c r="K1198" s="42"/>
      <c r="L1198" s="46"/>
      <c r="M1198" s="245"/>
      <c r="N1198" s="246"/>
      <c r="O1198" s="93"/>
      <c r="P1198" s="93"/>
      <c r="Q1198" s="93"/>
      <c r="R1198" s="93"/>
      <c r="S1198" s="93"/>
      <c r="T1198" s="94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T1198" s="19" t="s">
        <v>166</v>
      </c>
      <c r="AU1198" s="19" t="s">
        <v>86</v>
      </c>
    </row>
    <row r="1199" s="14" customFormat="1">
      <c r="A1199" s="14"/>
      <c r="B1199" s="257"/>
      <c r="C1199" s="258"/>
      <c r="D1199" s="242" t="s">
        <v>168</v>
      </c>
      <c r="E1199" s="258"/>
      <c r="F1199" s="260" t="s">
        <v>896</v>
      </c>
      <c r="G1199" s="258"/>
      <c r="H1199" s="261">
        <v>162.184</v>
      </c>
      <c r="I1199" s="262"/>
      <c r="J1199" s="258"/>
      <c r="K1199" s="258"/>
      <c r="L1199" s="263"/>
      <c r="M1199" s="264"/>
      <c r="N1199" s="265"/>
      <c r="O1199" s="265"/>
      <c r="P1199" s="265"/>
      <c r="Q1199" s="265"/>
      <c r="R1199" s="265"/>
      <c r="S1199" s="265"/>
      <c r="T1199" s="266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67" t="s">
        <v>168</v>
      </c>
      <c r="AU1199" s="267" t="s">
        <v>86</v>
      </c>
      <c r="AV1199" s="14" t="s">
        <v>86</v>
      </c>
      <c r="AW1199" s="14" t="s">
        <v>4</v>
      </c>
      <c r="AX1199" s="14" t="s">
        <v>84</v>
      </c>
      <c r="AY1199" s="267" t="s">
        <v>157</v>
      </c>
    </row>
    <row r="1200" s="2" customFormat="1" ht="24.15" customHeight="1">
      <c r="A1200" s="40"/>
      <c r="B1200" s="41"/>
      <c r="C1200" s="229" t="s">
        <v>897</v>
      </c>
      <c r="D1200" s="229" t="s">
        <v>159</v>
      </c>
      <c r="E1200" s="230" t="s">
        <v>898</v>
      </c>
      <c r="F1200" s="231" t="s">
        <v>899</v>
      </c>
      <c r="G1200" s="232" t="s">
        <v>173</v>
      </c>
      <c r="H1200" s="233">
        <v>4.9409999999999998</v>
      </c>
      <c r="I1200" s="234"/>
      <c r="J1200" s="235">
        <f>ROUND(I1200*H1200,2)</f>
        <v>0</v>
      </c>
      <c r="K1200" s="231" t="s">
        <v>163</v>
      </c>
      <c r="L1200" s="46"/>
      <c r="M1200" s="236" t="s">
        <v>1</v>
      </c>
      <c r="N1200" s="237" t="s">
        <v>42</v>
      </c>
      <c r="O1200" s="93"/>
      <c r="P1200" s="238">
        <f>O1200*H1200</f>
        <v>0</v>
      </c>
      <c r="Q1200" s="238">
        <v>0</v>
      </c>
      <c r="R1200" s="238">
        <f>Q1200*H1200</f>
        <v>0</v>
      </c>
      <c r="S1200" s="238">
        <v>0</v>
      </c>
      <c r="T1200" s="239">
        <f>S1200*H1200</f>
        <v>0</v>
      </c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  <c r="AR1200" s="240" t="s">
        <v>279</v>
      </c>
      <c r="AT1200" s="240" t="s">
        <v>159</v>
      </c>
      <c r="AU1200" s="240" t="s">
        <v>86</v>
      </c>
      <c r="AY1200" s="19" t="s">
        <v>157</v>
      </c>
      <c r="BE1200" s="241">
        <f>IF(N1200="základní",J1200,0)</f>
        <v>0</v>
      </c>
      <c r="BF1200" s="241">
        <f>IF(N1200="snížená",J1200,0)</f>
        <v>0</v>
      </c>
      <c r="BG1200" s="241">
        <f>IF(N1200="zákl. přenesená",J1200,0)</f>
        <v>0</v>
      </c>
      <c r="BH1200" s="241">
        <f>IF(N1200="sníž. přenesená",J1200,0)</f>
        <v>0</v>
      </c>
      <c r="BI1200" s="241">
        <f>IF(N1200="nulová",J1200,0)</f>
        <v>0</v>
      </c>
      <c r="BJ1200" s="19" t="s">
        <v>84</v>
      </c>
      <c r="BK1200" s="241">
        <f>ROUND(I1200*H1200,2)</f>
        <v>0</v>
      </c>
      <c r="BL1200" s="19" t="s">
        <v>279</v>
      </c>
      <c r="BM1200" s="240" t="s">
        <v>900</v>
      </c>
    </row>
    <row r="1201" s="2" customFormat="1">
      <c r="A1201" s="40"/>
      <c r="B1201" s="41"/>
      <c r="C1201" s="42"/>
      <c r="D1201" s="242" t="s">
        <v>166</v>
      </c>
      <c r="E1201" s="42"/>
      <c r="F1201" s="243" t="s">
        <v>901</v>
      </c>
      <c r="G1201" s="42"/>
      <c r="H1201" s="42"/>
      <c r="I1201" s="244"/>
      <c r="J1201" s="42"/>
      <c r="K1201" s="42"/>
      <c r="L1201" s="46"/>
      <c r="M1201" s="245"/>
      <c r="N1201" s="246"/>
      <c r="O1201" s="93"/>
      <c r="P1201" s="93"/>
      <c r="Q1201" s="93"/>
      <c r="R1201" s="93"/>
      <c r="S1201" s="93"/>
      <c r="T1201" s="94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  <c r="AT1201" s="19" t="s">
        <v>166</v>
      </c>
      <c r="AU1201" s="19" t="s">
        <v>86</v>
      </c>
    </row>
    <row r="1202" s="12" customFormat="1" ht="22.8" customHeight="1">
      <c r="A1202" s="12"/>
      <c r="B1202" s="213"/>
      <c r="C1202" s="214"/>
      <c r="D1202" s="215" t="s">
        <v>76</v>
      </c>
      <c r="E1202" s="227" t="s">
        <v>902</v>
      </c>
      <c r="F1202" s="227" t="s">
        <v>903</v>
      </c>
      <c r="G1202" s="214"/>
      <c r="H1202" s="214"/>
      <c r="I1202" s="217"/>
      <c r="J1202" s="228">
        <f>BK1202</f>
        <v>0</v>
      </c>
      <c r="K1202" s="214"/>
      <c r="L1202" s="219"/>
      <c r="M1202" s="220"/>
      <c r="N1202" s="221"/>
      <c r="O1202" s="221"/>
      <c r="P1202" s="222">
        <f>SUM(P1203:P1375)</f>
        <v>0</v>
      </c>
      <c r="Q1202" s="221"/>
      <c r="R1202" s="222">
        <f>SUM(R1203:R1375)</f>
        <v>6.8479288367200013</v>
      </c>
      <c r="S1202" s="221"/>
      <c r="T1202" s="223">
        <f>SUM(T1203:T1375)</f>
        <v>1.3829750000000001</v>
      </c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R1202" s="224" t="s">
        <v>86</v>
      </c>
      <c r="AT1202" s="225" t="s">
        <v>76</v>
      </c>
      <c r="AU1202" s="225" t="s">
        <v>84</v>
      </c>
      <c r="AY1202" s="224" t="s">
        <v>157</v>
      </c>
      <c r="BK1202" s="226">
        <f>SUM(BK1203:BK1375)</f>
        <v>0</v>
      </c>
    </row>
    <row r="1203" s="2" customFormat="1" ht="24.15" customHeight="1">
      <c r="A1203" s="40"/>
      <c r="B1203" s="41"/>
      <c r="C1203" s="229" t="s">
        <v>904</v>
      </c>
      <c r="D1203" s="229" t="s">
        <v>159</v>
      </c>
      <c r="E1203" s="230" t="s">
        <v>905</v>
      </c>
      <c r="F1203" s="231" t="s">
        <v>906</v>
      </c>
      <c r="G1203" s="232" t="s">
        <v>181</v>
      </c>
      <c r="H1203" s="233">
        <v>553.19000000000005</v>
      </c>
      <c r="I1203" s="234"/>
      <c r="J1203" s="235">
        <f>ROUND(I1203*H1203,2)</f>
        <v>0</v>
      </c>
      <c r="K1203" s="231" t="s">
        <v>163</v>
      </c>
      <c r="L1203" s="46"/>
      <c r="M1203" s="236" t="s">
        <v>1</v>
      </c>
      <c r="N1203" s="237" t="s">
        <v>42</v>
      </c>
      <c r="O1203" s="93"/>
      <c r="P1203" s="238">
        <f>O1203*H1203</f>
        <v>0</v>
      </c>
      <c r="Q1203" s="238">
        <v>0</v>
      </c>
      <c r="R1203" s="238">
        <f>Q1203*H1203</f>
        <v>0</v>
      </c>
      <c r="S1203" s="238">
        <v>0.0025000000000000001</v>
      </c>
      <c r="T1203" s="239">
        <f>S1203*H1203</f>
        <v>1.3829750000000001</v>
      </c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  <c r="AR1203" s="240" t="s">
        <v>279</v>
      </c>
      <c r="AT1203" s="240" t="s">
        <v>159</v>
      </c>
      <c r="AU1203" s="240" t="s">
        <v>86</v>
      </c>
      <c r="AY1203" s="19" t="s">
        <v>157</v>
      </c>
      <c r="BE1203" s="241">
        <f>IF(N1203="základní",J1203,0)</f>
        <v>0</v>
      </c>
      <c r="BF1203" s="241">
        <f>IF(N1203="snížená",J1203,0)</f>
        <v>0</v>
      </c>
      <c r="BG1203" s="241">
        <f>IF(N1203="zákl. přenesená",J1203,0)</f>
        <v>0</v>
      </c>
      <c r="BH1203" s="241">
        <f>IF(N1203="sníž. přenesená",J1203,0)</f>
        <v>0</v>
      </c>
      <c r="BI1203" s="241">
        <f>IF(N1203="nulová",J1203,0)</f>
        <v>0</v>
      </c>
      <c r="BJ1203" s="19" t="s">
        <v>84</v>
      </c>
      <c r="BK1203" s="241">
        <f>ROUND(I1203*H1203,2)</f>
        <v>0</v>
      </c>
      <c r="BL1203" s="19" t="s">
        <v>279</v>
      </c>
      <c r="BM1203" s="240" t="s">
        <v>907</v>
      </c>
    </row>
    <row r="1204" s="2" customFormat="1">
      <c r="A1204" s="40"/>
      <c r="B1204" s="41"/>
      <c r="C1204" s="42"/>
      <c r="D1204" s="242" t="s">
        <v>166</v>
      </c>
      <c r="E1204" s="42"/>
      <c r="F1204" s="243" t="s">
        <v>908</v>
      </c>
      <c r="G1204" s="42"/>
      <c r="H1204" s="42"/>
      <c r="I1204" s="244"/>
      <c r="J1204" s="42"/>
      <c r="K1204" s="42"/>
      <c r="L1204" s="46"/>
      <c r="M1204" s="245"/>
      <c r="N1204" s="246"/>
      <c r="O1204" s="93"/>
      <c r="P1204" s="93"/>
      <c r="Q1204" s="93"/>
      <c r="R1204" s="93"/>
      <c r="S1204" s="93"/>
      <c r="T1204" s="94"/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  <c r="AT1204" s="19" t="s">
        <v>166</v>
      </c>
      <c r="AU1204" s="19" t="s">
        <v>86</v>
      </c>
    </row>
    <row r="1205" s="13" customFormat="1">
      <c r="A1205" s="13"/>
      <c r="B1205" s="247"/>
      <c r="C1205" s="248"/>
      <c r="D1205" s="242" t="s">
        <v>168</v>
      </c>
      <c r="E1205" s="249" t="s">
        <v>1</v>
      </c>
      <c r="F1205" s="250" t="s">
        <v>909</v>
      </c>
      <c r="G1205" s="248"/>
      <c r="H1205" s="249" t="s">
        <v>1</v>
      </c>
      <c r="I1205" s="251"/>
      <c r="J1205" s="248"/>
      <c r="K1205" s="248"/>
      <c r="L1205" s="252"/>
      <c r="M1205" s="253"/>
      <c r="N1205" s="254"/>
      <c r="O1205" s="254"/>
      <c r="P1205" s="254"/>
      <c r="Q1205" s="254"/>
      <c r="R1205" s="254"/>
      <c r="S1205" s="254"/>
      <c r="T1205" s="255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56" t="s">
        <v>168</v>
      </c>
      <c r="AU1205" s="256" t="s">
        <v>86</v>
      </c>
      <c r="AV1205" s="13" t="s">
        <v>84</v>
      </c>
      <c r="AW1205" s="13" t="s">
        <v>32</v>
      </c>
      <c r="AX1205" s="13" t="s">
        <v>77</v>
      </c>
      <c r="AY1205" s="256" t="s">
        <v>157</v>
      </c>
    </row>
    <row r="1206" s="13" customFormat="1">
      <c r="A1206" s="13"/>
      <c r="B1206" s="247"/>
      <c r="C1206" s="248"/>
      <c r="D1206" s="242" t="s">
        <v>168</v>
      </c>
      <c r="E1206" s="249" t="s">
        <v>1</v>
      </c>
      <c r="F1206" s="250" t="s">
        <v>185</v>
      </c>
      <c r="G1206" s="248"/>
      <c r="H1206" s="249" t="s">
        <v>1</v>
      </c>
      <c r="I1206" s="251"/>
      <c r="J1206" s="248"/>
      <c r="K1206" s="248"/>
      <c r="L1206" s="252"/>
      <c r="M1206" s="253"/>
      <c r="N1206" s="254"/>
      <c r="O1206" s="254"/>
      <c r="P1206" s="254"/>
      <c r="Q1206" s="254"/>
      <c r="R1206" s="254"/>
      <c r="S1206" s="254"/>
      <c r="T1206" s="255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56" t="s">
        <v>168</v>
      </c>
      <c r="AU1206" s="256" t="s">
        <v>86</v>
      </c>
      <c r="AV1206" s="13" t="s">
        <v>84</v>
      </c>
      <c r="AW1206" s="13" t="s">
        <v>32</v>
      </c>
      <c r="AX1206" s="13" t="s">
        <v>77</v>
      </c>
      <c r="AY1206" s="256" t="s">
        <v>157</v>
      </c>
    </row>
    <row r="1207" s="14" customFormat="1">
      <c r="A1207" s="14"/>
      <c r="B1207" s="257"/>
      <c r="C1207" s="258"/>
      <c r="D1207" s="242" t="s">
        <v>168</v>
      </c>
      <c r="E1207" s="259" t="s">
        <v>1</v>
      </c>
      <c r="F1207" s="260" t="s">
        <v>850</v>
      </c>
      <c r="G1207" s="258"/>
      <c r="H1207" s="261">
        <v>4.1699999999999999</v>
      </c>
      <c r="I1207" s="262"/>
      <c r="J1207" s="258"/>
      <c r="K1207" s="258"/>
      <c r="L1207" s="263"/>
      <c r="M1207" s="264"/>
      <c r="N1207" s="265"/>
      <c r="O1207" s="265"/>
      <c r="P1207" s="265"/>
      <c r="Q1207" s="265"/>
      <c r="R1207" s="265"/>
      <c r="S1207" s="265"/>
      <c r="T1207" s="266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67" t="s">
        <v>168</v>
      </c>
      <c r="AU1207" s="267" t="s">
        <v>86</v>
      </c>
      <c r="AV1207" s="14" t="s">
        <v>86</v>
      </c>
      <c r="AW1207" s="14" t="s">
        <v>32</v>
      </c>
      <c r="AX1207" s="14" t="s">
        <v>77</v>
      </c>
      <c r="AY1207" s="267" t="s">
        <v>157</v>
      </c>
    </row>
    <row r="1208" s="13" customFormat="1">
      <c r="A1208" s="13"/>
      <c r="B1208" s="247"/>
      <c r="C1208" s="248"/>
      <c r="D1208" s="242" t="s">
        <v>168</v>
      </c>
      <c r="E1208" s="249" t="s">
        <v>1</v>
      </c>
      <c r="F1208" s="250" t="s">
        <v>438</v>
      </c>
      <c r="G1208" s="248"/>
      <c r="H1208" s="249" t="s">
        <v>1</v>
      </c>
      <c r="I1208" s="251"/>
      <c r="J1208" s="248"/>
      <c r="K1208" s="248"/>
      <c r="L1208" s="252"/>
      <c r="M1208" s="253"/>
      <c r="N1208" s="254"/>
      <c r="O1208" s="254"/>
      <c r="P1208" s="254"/>
      <c r="Q1208" s="254"/>
      <c r="R1208" s="254"/>
      <c r="S1208" s="254"/>
      <c r="T1208" s="255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56" t="s">
        <v>168</v>
      </c>
      <c r="AU1208" s="256" t="s">
        <v>86</v>
      </c>
      <c r="AV1208" s="13" t="s">
        <v>84</v>
      </c>
      <c r="AW1208" s="13" t="s">
        <v>32</v>
      </c>
      <c r="AX1208" s="13" t="s">
        <v>77</v>
      </c>
      <c r="AY1208" s="256" t="s">
        <v>157</v>
      </c>
    </row>
    <row r="1209" s="14" customFormat="1">
      <c r="A1209" s="14"/>
      <c r="B1209" s="257"/>
      <c r="C1209" s="258"/>
      <c r="D1209" s="242" t="s">
        <v>168</v>
      </c>
      <c r="E1209" s="259" t="s">
        <v>1</v>
      </c>
      <c r="F1209" s="260" t="s">
        <v>910</v>
      </c>
      <c r="G1209" s="258"/>
      <c r="H1209" s="261">
        <v>14.99</v>
      </c>
      <c r="I1209" s="262"/>
      <c r="J1209" s="258"/>
      <c r="K1209" s="258"/>
      <c r="L1209" s="263"/>
      <c r="M1209" s="264"/>
      <c r="N1209" s="265"/>
      <c r="O1209" s="265"/>
      <c r="P1209" s="265"/>
      <c r="Q1209" s="265"/>
      <c r="R1209" s="265"/>
      <c r="S1209" s="265"/>
      <c r="T1209" s="266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67" t="s">
        <v>168</v>
      </c>
      <c r="AU1209" s="267" t="s">
        <v>86</v>
      </c>
      <c r="AV1209" s="14" t="s">
        <v>86</v>
      </c>
      <c r="AW1209" s="14" t="s">
        <v>32</v>
      </c>
      <c r="AX1209" s="14" t="s">
        <v>77</v>
      </c>
      <c r="AY1209" s="267" t="s">
        <v>157</v>
      </c>
    </row>
    <row r="1210" s="13" customFormat="1">
      <c r="A1210" s="13"/>
      <c r="B1210" s="247"/>
      <c r="C1210" s="248"/>
      <c r="D1210" s="242" t="s">
        <v>168</v>
      </c>
      <c r="E1210" s="249" t="s">
        <v>1</v>
      </c>
      <c r="F1210" s="250" t="s">
        <v>911</v>
      </c>
      <c r="G1210" s="248"/>
      <c r="H1210" s="249" t="s">
        <v>1</v>
      </c>
      <c r="I1210" s="251"/>
      <c r="J1210" s="248"/>
      <c r="K1210" s="248"/>
      <c r="L1210" s="252"/>
      <c r="M1210" s="253"/>
      <c r="N1210" s="254"/>
      <c r="O1210" s="254"/>
      <c r="P1210" s="254"/>
      <c r="Q1210" s="254"/>
      <c r="R1210" s="254"/>
      <c r="S1210" s="254"/>
      <c r="T1210" s="255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56" t="s">
        <v>168</v>
      </c>
      <c r="AU1210" s="256" t="s">
        <v>86</v>
      </c>
      <c r="AV1210" s="13" t="s">
        <v>84</v>
      </c>
      <c r="AW1210" s="13" t="s">
        <v>32</v>
      </c>
      <c r="AX1210" s="13" t="s">
        <v>77</v>
      </c>
      <c r="AY1210" s="256" t="s">
        <v>157</v>
      </c>
    </row>
    <row r="1211" s="14" customFormat="1">
      <c r="A1211" s="14"/>
      <c r="B1211" s="257"/>
      <c r="C1211" s="258"/>
      <c r="D1211" s="242" t="s">
        <v>168</v>
      </c>
      <c r="E1211" s="259" t="s">
        <v>1</v>
      </c>
      <c r="F1211" s="260" t="s">
        <v>642</v>
      </c>
      <c r="G1211" s="258"/>
      <c r="H1211" s="261">
        <v>3.5499999999999998</v>
      </c>
      <c r="I1211" s="262"/>
      <c r="J1211" s="258"/>
      <c r="K1211" s="258"/>
      <c r="L1211" s="263"/>
      <c r="M1211" s="264"/>
      <c r="N1211" s="265"/>
      <c r="O1211" s="265"/>
      <c r="P1211" s="265"/>
      <c r="Q1211" s="265"/>
      <c r="R1211" s="265"/>
      <c r="S1211" s="265"/>
      <c r="T1211" s="266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67" t="s">
        <v>168</v>
      </c>
      <c r="AU1211" s="267" t="s">
        <v>86</v>
      </c>
      <c r="AV1211" s="14" t="s">
        <v>86</v>
      </c>
      <c r="AW1211" s="14" t="s">
        <v>32</v>
      </c>
      <c r="AX1211" s="14" t="s">
        <v>77</v>
      </c>
      <c r="AY1211" s="267" t="s">
        <v>157</v>
      </c>
    </row>
    <row r="1212" s="13" customFormat="1">
      <c r="A1212" s="13"/>
      <c r="B1212" s="247"/>
      <c r="C1212" s="248"/>
      <c r="D1212" s="242" t="s">
        <v>168</v>
      </c>
      <c r="E1212" s="249" t="s">
        <v>1</v>
      </c>
      <c r="F1212" s="250" t="s">
        <v>447</v>
      </c>
      <c r="G1212" s="248"/>
      <c r="H1212" s="249" t="s">
        <v>1</v>
      </c>
      <c r="I1212" s="251"/>
      <c r="J1212" s="248"/>
      <c r="K1212" s="248"/>
      <c r="L1212" s="252"/>
      <c r="M1212" s="253"/>
      <c r="N1212" s="254"/>
      <c r="O1212" s="254"/>
      <c r="P1212" s="254"/>
      <c r="Q1212" s="254"/>
      <c r="R1212" s="254"/>
      <c r="S1212" s="254"/>
      <c r="T1212" s="255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56" t="s">
        <v>168</v>
      </c>
      <c r="AU1212" s="256" t="s">
        <v>86</v>
      </c>
      <c r="AV1212" s="13" t="s">
        <v>84</v>
      </c>
      <c r="AW1212" s="13" t="s">
        <v>32</v>
      </c>
      <c r="AX1212" s="13" t="s">
        <v>77</v>
      </c>
      <c r="AY1212" s="256" t="s">
        <v>157</v>
      </c>
    </row>
    <row r="1213" s="14" customFormat="1">
      <c r="A1213" s="14"/>
      <c r="B1213" s="257"/>
      <c r="C1213" s="258"/>
      <c r="D1213" s="242" t="s">
        <v>168</v>
      </c>
      <c r="E1213" s="259" t="s">
        <v>1</v>
      </c>
      <c r="F1213" s="260" t="s">
        <v>413</v>
      </c>
      <c r="G1213" s="258"/>
      <c r="H1213" s="261">
        <v>0.63</v>
      </c>
      <c r="I1213" s="262"/>
      <c r="J1213" s="258"/>
      <c r="K1213" s="258"/>
      <c r="L1213" s="263"/>
      <c r="M1213" s="264"/>
      <c r="N1213" s="265"/>
      <c r="O1213" s="265"/>
      <c r="P1213" s="265"/>
      <c r="Q1213" s="265"/>
      <c r="R1213" s="265"/>
      <c r="S1213" s="265"/>
      <c r="T1213" s="266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67" t="s">
        <v>168</v>
      </c>
      <c r="AU1213" s="267" t="s">
        <v>86</v>
      </c>
      <c r="AV1213" s="14" t="s">
        <v>86</v>
      </c>
      <c r="AW1213" s="14" t="s">
        <v>32</v>
      </c>
      <c r="AX1213" s="14" t="s">
        <v>77</v>
      </c>
      <c r="AY1213" s="267" t="s">
        <v>157</v>
      </c>
    </row>
    <row r="1214" s="13" customFormat="1">
      <c r="A1214" s="13"/>
      <c r="B1214" s="247"/>
      <c r="C1214" s="248"/>
      <c r="D1214" s="242" t="s">
        <v>168</v>
      </c>
      <c r="E1214" s="249" t="s">
        <v>1</v>
      </c>
      <c r="F1214" s="250" t="s">
        <v>414</v>
      </c>
      <c r="G1214" s="248"/>
      <c r="H1214" s="249" t="s">
        <v>1</v>
      </c>
      <c r="I1214" s="251"/>
      <c r="J1214" s="248"/>
      <c r="K1214" s="248"/>
      <c r="L1214" s="252"/>
      <c r="M1214" s="253"/>
      <c r="N1214" s="254"/>
      <c r="O1214" s="254"/>
      <c r="P1214" s="254"/>
      <c r="Q1214" s="254"/>
      <c r="R1214" s="254"/>
      <c r="S1214" s="254"/>
      <c r="T1214" s="255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56" t="s">
        <v>168</v>
      </c>
      <c r="AU1214" s="256" t="s">
        <v>86</v>
      </c>
      <c r="AV1214" s="13" t="s">
        <v>84</v>
      </c>
      <c r="AW1214" s="13" t="s">
        <v>32</v>
      </c>
      <c r="AX1214" s="13" t="s">
        <v>77</v>
      </c>
      <c r="AY1214" s="256" t="s">
        <v>157</v>
      </c>
    </row>
    <row r="1215" s="14" customFormat="1">
      <c r="A1215" s="14"/>
      <c r="B1215" s="257"/>
      <c r="C1215" s="258"/>
      <c r="D1215" s="242" t="s">
        <v>168</v>
      </c>
      <c r="E1215" s="259" t="s">
        <v>1</v>
      </c>
      <c r="F1215" s="260" t="s">
        <v>643</v>
      </c>
      <c r="G1215" s="258"/>
      <c r="H1215" s="261">
        <v>2.8799999999999999</v>
      </c>
      <c r="I1215" s="262"/>
      <c r="J1215" s="258"/>
      <c r="K1215" s="258"/>
      <c r="L1215" s="263"/>
      <c r="M1215" s="264"/>
      <c r="N1215" s="265"/>
      <c r="O1215" s="265"/>
      <c r="P1215" s="265"/>
      <c r="Q1215" s="265"/>
      <c r="R1215" s="265"/>
      <c r="S1215" s="265"/>
      <c r="T1215" s="266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67" t="s">
        <v>168</v>
      </c>
      <c r="AU1215" s="267" t="s">
        <v>86</v>
      </c>
      <c r="AV1215" s="14" t="s">
        <v>86</v>
      </c>
      <c r="AW1215" s="14" t="s">
        <v>32</v>
      </c>
      <c r="AX1215" s="14" t="s">
        <v>77</v>
      </c>
      <c r="AY1215" s="267" t="s">
        <v>157</v>
      </c>
    </row>
    <row r="1216" s="13" customFormat="1">
      <c r="A1216" s="13"/>
      <c r="B1216" s="247"/>
      <c r="C1216" s="248"/>
      <c r="D1216" s="242" t="s">
        <v>168</v>
      </c>
      <c r="E1216" s="249" t="s">
        <v>1</v>
      </c>
      <c r="F1216" s="250" t="s">
        <v>450</v>
      </c>
      <c r="G1216" s="248"/>
      <c r="H1216" s="249" t="s">
        <v>1</v>
      </c>
      <c r="I1216" s="251"/>
      <c r="J1216" s="248"/>
      <c r="K1216" s="248"/>
      <c r="L1216" s="252"/>
      <c r="M1216" s="253"/>
      <c r="N1216" s="254"/>
      <c r="O1216" s="254"/>
      <c r="P1216" s="254"/>
      <c r="Q1216" s="254"/>
      <c r="R1216" s="254"/>
      <c r="S1216" s="254"/>
      <c r="T1216" s="255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56" t="s">
        <v>168</v>
      </c>
      <c r="AU1216" s="256" t="s">
        <v>86</v>
      </c>
      <c r="AV1216" s="13" t="s">
        <v>84</v>
      </c>
      <c r="AW1216" s="13" t="s">
        <v>32</v>
      </c>
      <c r="AX1216" s="13" t="s">
        <v>77</v>
      </c>
      <c r="AY1216" s="256" t="s">
        <v>157</v>
      </c>
    </row>
    <row r="1217" s="14" customFormat="1">
      <c r="A1217" s="14"/>
      <c r="B1217" s="257"/>
      <c r="C1217" s="258"/>
      <c r="D1217" s="242" t="s">
        <v>168</v>
      </c>
      <c r="E1217" s="259" t="s">
        <v>1</v>
      </c>
      <c r="F1217" s="260" t="s">
        <v>415</v>
      </c>
      <c r="G1217" s="258"/>
      <c r="H1217" s="261">
        <v>6.8600000000000003</v>
      </c>
      <c r="I1217" s="262"/>
      <c r="J1217" s="258"/>
      <c r="K1217" s="258"/>
      <c r="L1217" s="263"/>
      <c r="M1217" s="264"/>
      <c r="N1217" s="265"/>
      <c r="O1217" s="265"/>
      <c r="P1217" s="265"/>
      <c r="Q1217" s="265"/>
      <c r="R1217" s="265"/>
      <c r="S1217" s="265"/>
      <c r="T1217" s="266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67" t="s">
        <v>168</v>
      </c>
      <c r="AU1217" s="267" t="s">
        <v>86</v>
      </c>
      <c r="AV1217" s="14" t="s">
        <v>86</v>
      </c>
      <c r="AW1217" s="14" t="s">
        <v>32</v>
      </c>
      <c r="AX1217" s="14" t="s">
        <v>77</v>
      </c>
      <c r="AY1217" s="267" t="s">
        <v>157</v>
      </c>
    </row>
    <row r="1218" s="13" customFormat="1">
      <c r="A1218" s="13"/>
      <c r="B1218" s="247"/>
      <c r="C1218" s="248"/>
      <c r="D1218" s="242" t="s">
        <v>168</v>
      </c>
      <c r="E1218" s="249" t="s">
        <v>1</v>
      </c>
      <c r="F1218" s="250" t="s">
        <v>452</v>
      </c>
      <c r="G1218" s="248"/>
      <c r="H1218" s="249" t="s">
        <v>1</v>
      </c>
      <c r="I1218" s="251"/>
      <c r="J1218" s="248"/>
      <c r="K1218" s="248"/>
      <c r="L1218" s="252"/>
      <c r="M1218" s="253"/>
      <c r="N1218" s="254"/>
      <c r="O1218" s="254"/>
      <c r="P1218" s="254"/>
      <c r="Q1218" s="254"/>
      <c r="R1218" s="254"/>
      <c r="S1218" s="254"/>
      <c r="T1218" s="255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56" t="s">
        <v>168</v>
      </c>
      <c r="AU1218" s="256" t="s">
        <v>86</v>
      </c>
      <c r="AV1218" s="13" t="s">
        <v>84</v>
      </c>
      <c r="AW1218" s="13" t="s">
        <v>32</v>
      </c>
      <c r="AX1218" s="13" t="s">
        <v>77</v>
      </c>
      <c r="AY1218" s="256" t="s">
        <v>157</v>
      </c>
    </row>
    <row r="1219" s="13" customFormat="1">
      <c r="A1219" s="13"/>
      <c r="B1219" s="247"/>
      <c r="C1219" s="248"/>
      <c r="D1219" s="242" t="s">
        <v>168</v>
      </c>
      <c r="E1219" s="249" t="s">
        <v>1</v>
      </c>
      <c r="F1219" s="250" t="s">
        <v>416</v>
      </c>
      <c r="G1219" s="248"/>
      <c r="H1219" s="249" t="s">
        <v>1</v>
      </c>
      <c r="I1219" s="251"/>
      <c r="J1219" s="248"/>
      <c r="K1219" s="248"/>
      <c r="L1219" s="252"/>
      <c r="M1219" s="253"/>
      <c r="N1219" s="254"/>
      <c r="O1219" s="254"/>
      <c r="P1219" s="254"/>
      <c r="Q1219" s="254"/>
      <c r="R1219" s="254"/>
      <c r="S1219" s="254"/>
      <c r="T1219" s="255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56" t="s">
        <v>168</v>
      </c>
      <c r="AU1219" s="256" t="s">
        <v>86</v>
      </c>
      <c r="AV1219" s="13" t="s">
        <v>84</v>
      </c>
      <c r="AW1219" s="13" t="s">
        <v>32</v>
      </c>
      <c r="AX1219" s="13" t="s">
        <v>77</v>
      </c>
      <c r="AY1219" s="256" t="s">
        <v>157</v>
      </c>
    </row>
    <row r="1220" s="14" customFormat="1">
      <c r="A1220" s="14"/>
      <c r="B1220" s="257"/>
      <c r="C1220" s="258"/>
      <c r="D1220" s="242" t="s">
        <v>168</v>
      </c>
      <c r="E1220" s="259" t="s">
        <v>1</v>
      </c>
      <c r="F1220" s="260" t="s">
        <v>645</v>
      </c>
      <c r="G1220" s="258"/>
      <c r="H1220" s="261">
        <v>103.72</v>
      </c>
      <c r="I1220" s="262"/>
      <c r="J1220" s="258"/>
      <c r="K1220" s="258"/>
      <c r="L1220" s="263"/>
      <c r="M1220" s="264"/>
      <c r="N1220" s="265"/>
      <c r="O1220" s="265"/>
      <c r="P1220" s="265"/>
      <c r="Q1220" s="265"/>
      <c r="R1220" s="265"/>
      <c r="S1220" s="265"/>
      <c r="T1220" s="266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67" t="s">
        <v>168</v>
      </c>
      <c r="AU1220" s="267" t="s">
        <v>86</v>
      </c>
      <c r="AV1220" s="14" t="s">
        <v>86</v>
      </c>
      <c r="AW1220" s="14" t="s">
        <v>32</v>
      </c>
      <c r="AX1220" s="14" t="s">
        <v>77</v>
      </c>
      <c r="AY1220" s="267" t="s">
        <v>157</v>
      </c>
    </row>
    <row r="1221" s="13" customFormat="1">
      <c r="A1221" s="13"/>
      <c r="B1221" s="247"/>
      <c r="C1221" s="248"/>
      <c r="D1221" s="242" t="s">
        <v>168</v>
      </c>
      <c r="E1221" s="249" t="s">
        <v>1</v>
      </c>
      <c r="F1221" s="250" t="s">
        <v>418</v>
      </c>
      <c r="G1221" s="248"/>
      <c r="H1221" s="249" t="s">
        <v>1</v>
      </c>
      <c r="I1221" s="251"/>
      <c r="J1221" s="248"/>
      <c r="K1221" s="248"/>
      <c r="L1221" s="252"/>
      <c r="M1221" s="253"/>
      <c r="N1221" s="254"/>
      <c r="O1221" s="254"/>
      <c r="P1221" s="254"/>
      <c r="Q1221" s="254"/>
      <c r="R1221" s="254"/>
      <c r="S1221" s="254"/>
      <c r="T1221" s="255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56" t="s">
        <v>168</v>
      </c>
      <c r="AU1221" s="256" t="s">
        <v>86</v>
      </c>
      <c r="AV1221" s="13" t="s">
        <v>84</v>
      </c>
      <c r="AW1221" s="13" t="s">
        <v>32</v>
      </c>
      <c r="AX1221" s="13" t="s">
        <v>77</v>
      </c>
      <c r="AY1221" s="256" t="s">
        <v>157</v>
      </c>
    </row>
    <row r="1222" s="14" customFormat="1">
      <c r="A1222" s="14"/>
      <c r="B1222" s="257"/>
      <c r="C1222" s="258"/>
      <c r="D1222" s="242" t="s">
        <v>168</v>
      </c>
      <c r="E1222" s="259" t="s">
        <v>1</v>
      </c>
      <c r="F1222" s="260" t="s">
        <v>417</v>
      </c>
      <c r="G1222" s="258"/>
      <c r="H1222" s="261">
        <v>2.54</v>
      </c>
      <c r="I1222" s="262"/>
      <c r="J1222" s="258"/>
      <c r="K1222" s="258"/>
      <c r="L1222" s="263"/>
      <c r="M1222" s="264"/>
      <c r="N1222" s="265"/>
      <c r="O1222" s="265"/>
      <c r="P1222" s="265"/>
      <c r="Q1222" s="265"/>
      <c r="R1222" s="265"/>
      <c r="S1222" s="265"/>
      <c r="T1222" s="266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67" t="s">
        <v>168</v>
      </c>
      <c r="AU1222" s="267" t="s">
        <v>86</v>
      </c>
      <c r="AV1222" s="14" t="s">
        <v>86</v>
      </c>
      <c r="AW1222" s="14" t="s">
        <v>32</v>
      </c>
      <c r="AX1222" s="14" t="s">
        <v>77</v>
      </c>
      <c r="AY1222" s="267" t="s">
        <v>157</v>
      </c>
    </row>
    <row r="1223" s="13" customFormat="1">
      <c r="A1223" s="13"/>
      <c r="B1223" s="247"/>
      <c r="C1223" s="248"/>
      <c r="D1223" s="242" t="s">
        <v>168</v>
      </c>
      <c r="E1223" s="249" t="s">
        <v>1</v>
      </c>
      <c r="F1223" s="250" t="s">
        <v>455</v>
      </c>
      <c r="G1223" s="248"/>
      <c r="H1223" s="249" t="s">
        <v>1</v>
      </c>
      <c r="I1223" s="251"/>
      <c r="J1223" s="248"/>
      <c r="K1223" s="248"/>
      <c r="L1223" s="252"/>
      <c r="M1223" s="253"/>
      <c r="N1223" s="254"/>
      <c r="O1223" s="254"/>
      <c r="P1223" s="254"/>
      <c r="Q1223" s="254"/>
      <c r="R1223" s="254"/>
      <c r="S1223" s="254"/>
      <c r="T1223" s="255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56" t="s">
        <v>168</v>
      </c>
      <c r="AU1223" s="256" t="s">
        <v>86</v>
      </c>
      <c r="AV1223" s="13" t="s">
        <v>84</v>
      </c>
      <c r="AW1223" s="13" t="s">
        <v>32</v>
      </c>
      <c r="AX1223" s="13" t="s">
        <v>77</v>
      </c>
      <c r="AY1223" s="256" t="s">
        <v>157</v>
      </c>
    </row>
    <row r="1224" s="14" customFormat="1">
      <c r="A1224" s="14"/>
      <c r="B1224" s="257"/>
      <c r="C1224" s="258"/>
      <c r="D1224" s="242" t="s">
        <v>168</v>
      </c>
      <c r="E1224" s="259" t="s">
        <v>1</v>
      </c>
      <c r="F1224" s="260" t="s">
        <v>417</v>
      </c>
      <c r="G1224" s="258"/>
      <c r="H1224" s="261">
        <v>2.54</v>
      </c>
      <c r="I1224" s="262"/>
      <c r="J1224" s="258"/>
      <c r="K1224" s="258"/>
      <c r="L1224" s="263"/>
      <c r="M1224" s="264"/>
      <c r="N1224" s="265"/>
      <c r="O1224" s="265"/>
      <c r="P1224" s="265"/>
      <c r="Q1224" s="265"/>
      <c r="R1224" s="265"/>
      <c r="S1224" s="265"/>
      <c r="T1224" s="266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67" t="s">
        <v>168</v>
      </c>
      <c r="AU1224" s="267" t="s">
        <v>86</v>
      </c>
      <c r="AV1224" s="14" t="s">
        <v>86</v>
      </c>
      <c r="AW1224" s="14" t="s">
        <v>32</v>
      </c>
      <c r="AX1224" s="14" t="s">
        <v>77</v>
      </c>
      <c r="AY1224" s="267" t="s">
        <v>157</v>
      </c>
    </row>
    <row r="1225" s="13" customFormat="1">
      <c r="A1225" s="13"/>
      <c r="B1225" s="247"/>
      <c r="C1225" s="248"/>
      <c r="D1225" s="242" t="s">
        <v>168</v>
      </c>
      <c r="E1225" s="249" t="s">
        <v>1</v>
      </c>
      <c r="F1225" s="250" t="s">
        <v>456</v>
      </c>
      <c r="G1225" s="248"/>
      <c r="H1225" s="249" t="s">
        <v>1</v>
      </c>
      <c r="I1225" s="251"/>
      <c r="J1225" s="248"/>
      <c r="K1225" s="248"/>
      <c r="L1225" s="252"/>
      <c r="M1225" s="253"/>
      <c r="N1225" s="254"/>
      <c r="O1225" s="254"/>
      <c r="P1225" s="254"/>
      <c r="Q1225" s="254"/>
      <c r="R1225" s="254"/>
      <c r="S1225" s="254"/>
      <c r="T1225" s="255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56" t="s">
        <v>168</v>
      </c>
      <c r="AU1225" s="256" t="s">
        <v>86</v>
      </c>
      <c r="AV1225" s="13" t="s">
        <v>84</v>
      </c>
      <c r="AW1225" s="13" t="s">
        <v>32</v>
      </c>
      <c r="AX1225" s="13" t="s">
        <v>77</v>
      </c>
      <c r="AY1225" s="256" t="s">
        <v>157</v>
      </c>
    </row>
    <row r="1226" s="13" customFormat="1">
      <c r="A1226" s="13"/>
      <c r="B1226" s="247"/>
      <c r="C1226" s="248"/>
      <c r="D1226" s="242" t="s">
        <v>168</v>
      </c>
      <c r="E1226" s="249" t="s">
        <v>1</v>
      </c>
      <c r="F1226" s="250" t="s">
        <v>419</v>
      </c>
      <c r="G1226" s="248"/>
      <c r="H1226" s="249" t="s">
        <v>1</v>
      </c>
      <c r="I1226" s="251"/>
      <c r="J1226" s="248"/>
      <c r="K1226" s="248"/>
      <c r="L1226" s="252"/>
      <c r="M1226" s="253"/>
      <c r="N1226" s="254"/>
      <c r="O1226" s="254"/>
      <c r="P1226" s="254"/>
      <c r="Q1226" s="254"/>
      <c r="R1226" s="254"/>
      <c r="S1226" s="254"/>
      <c r="T1226" s="255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56" t="s">
        <v>168</v>
      </c>
      <c r="AU1226" s="256" t="s">
        <v>86</v>
      </c>
      <c r="AV1226" s="13" t="s">
        <v>84</v>
      </c>
      <c r="AW1226" s="13" t="s">
        <v>32</v>
      </c>
      <c r="AX1226" s="13" t="s">
        <v>77</v>
      </c>
      <c r="AY1226" s="256" t="s">
        <v>157</v>
      </c>
    </row>
    <row r="1227" s="13" customFormat="1">
      <c r="A1227" s="13"/>
      <c r="B1227" s="247"/>
      <c r="C1227" s="248"/>
      <c r="D1227" s="242" t="s">
        <v>168</v>
      </c>
      <c r="E1227" s="249" t="s">
        <v>1</v>
      </c>
      <c r="F1227" s="250" t="s">
        <v>457</v>
      </c>
      <c r="G1227" s="248"/>
      <c r="H1227" s="249" t="s">
        <v>1</v>
      </c>
      <c r="I1227" s="251"/>
      <c r="J1227" s="248"/>
      <c r="K1227" s="248"/>
      <c r="L1227" s="252"/>
      <c r="M1227" s="253"/>
      <c r="N1227" s="254"/>
      <c r="O1227" s="254"/>
      <c r="P1227" s="254"/>
      <c r="Q1227" s="254"/>
      <c r="R1227" s="254"/>
      <c r="S1227" s="254"/>
      <c r="T1227" s="255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56" t="s">
        <v>168</v>
      </c>
      <c r="AU1227" s="256" t="s">
        <v>86</v>
      </c>
      <c r="AV1227" s="13" t="s">
        <v>84</v>
      </c>
      <c r="AW1227" s="13" t="s">
        <v>32</v>
      </c>
      <c r="AX1227" s="13" t="s">
        <v>77</v>
      </c>
      <c r="AY1227" s="256" t="s">
        <v>157</v>
      </c>
    </row>
    <row r="1228" s="14" customFormat="1">
      <c r="A1228" s="14"/>
      <c r="B1228" s="257"/>
      <c r="C1228" s="258"/>
      <c r="D1228" s="242" t="s">
        <v>168</v>
      </c>
      <c r="E1228" s="259" t="s">
        <v>1</v>
      </c>
      <c r="F1228" s="260" t="s">
        <v>415</v>
      </c>
      <c r="G1228" s="258"/>
      <c r="H1228" s="261">
        <v>6.8600000000000003</v>
      </c>
      <c r="I1228" s="262"/>
      <c r="J1228" s="258"/>
      <c r="K1228" s="258"/>
      <c r="L1228" s="263"/>
      <c r="M1228" s="264"/>
      <c r="N1228" s="265"/>
      <c r="O1228" s="265"/>
      <c r="P1228" s="265"/>
      <c r="Q1228" s="265"/>
      <c r="R1228" s="265"/>
      <c r="S1228" s="265"/>
      <c r="T1228" s="266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67" t="s">
        <v>168</v>
      </c>
      <c r="AU1228" s="267" t="s">
        <v>86</v>
      </c>
      <c r="AV1228" s="14" t="s">
        <v>86</v>
      </c>
      <c r="AW1228" s="14" t="s">
        <v>32</v>
      </c>
      <c r="AX1228" s="14" t="s">
        <v>77</v>
      </c>
      <c r="AY1228" s="267" t="s">
        <v>157</v>
      </c>
    </row>
    <row r="1229" s="13" customFormat="1">
      <c r="A1229" s="13"/>
      <c r="B1229" s="247"/>
      <c r="C1229" s="248"/>
      <c r="D1229" s="242" t="s">
        <v>168</v>
      </c>
      <c r="E1229" s="249" t="s">
        <v>1</v>
      </c>
      <c r="F1229" s="250" t="s">
        <v>420</v>
      </c>
      <c r="G1229" s="248"/>
      <c r="H1229" s="249" t="s">
        <v>1</v>
      </c>
      <c r="I1229" s="251"/>
      <c r="J1229" s="248"/>
      <c r="K1229" s="248"/>
      <c r="L1229" s="252"/>
      <c r="M1229" s="253"/>
      <c r="N1229" s="254"/>
      <c r="O1229" s="254"/>
      <c r="P1229" s="254"/>
      <c r="Q1229" s="254"/>
      <c r="R1229" s="254"/>
      <c r="S1229" s="254"/>
      <c r="T1229" s="255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56" t="s">
        <v>168</v>
      </c>
      <c r="AU1229" s="256" t="s">
        <v>86</v>
      </c>
      <c r="AV1229" s="13" t="s">
        <v>84</v>
      </c>
      <c r="AW1229" s="13" t="s">
        <v>32</v>
      </c>
      <c r="AX1229" s="13" t="s">
        <v>77</v>
      </c>
      <c r="AY1229" s="256" t="s">
        <v>157</v>
      </c>
    </row>
    <row r="1230" s="14" customFormat="1">
      <c r="A1230" s="14"/>
      <c r="B1230" s="257"/>
      <c r="C1230" s="258"/>
      <c r="D1230" s="242" t="s">
        <v>168</v>
      </c>
      <c r="E1230" s="259" t="s">
        <v>1</v>
      </c>
      <c r="F1230" s="260" t="s">
        <v>642</v>
      </c>
      <c r="G1230" s="258"/>
      <c r="H1230" s="261">
        <v>3.5499999999999998</v>
      </c>
      <c r="I1230" s="262"/>
      <c r="J1230" s="258"/>
      <c r="K1230" s="258"/>
      <c r="L1230" s="263"/>
      <c r="M1230" s="264"/>
      <c r="N1230" s="265"/>
      <c r="O1230" s="265"/>
      <c r="P1230" s="265"/>
      <c r="Q1230" s="265"/>
      <c r="R1230" s="265"/>
      <c r="S1230" s="265"/>
      <c r="T1230" s="266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67" t="s">
        <v>168</v>
      </c>
      <c r="AU1230" s="267" t="s">
        <v>86</v>
      </c>
      <c r="AV1230" s="14" t="s">
        <v>86</v>
      </c>
      <c r="AW1230" s="14" t="s">
        <v>32</v>
      </c>
      <c r="AX1230" s="14" t="s">
        <v>77</v>
      </c>
      <c r="AY1230" s="267" t="s">
        <v>157</v>
      </c>
    </row>
    <row r="1231" s="13" customFormat="1">
      <c r="A1231" s="13"/>
      <c r="B1231" s="247"/>
      <c r="C1231" s="248"/>
      <c r="D1231" s="242" t="s">
        <v>168</v>
      </c>
      <c r="E1231" s="249" t="s">
        <v>1</v>
      </c>
      <c r="F1231" s="250" t="s">
        <v>912</v>
      </c>
      <c r="G1231" s="248"/>
      <c r="H1231" s="249" t="s">
        <v>1</v>
      </c>
      <c r="I1231" s="251"/>
      <c r="J1231" s="248"/>
      <c r="K1231" s="248"/>
      <c r="L1231" s="252"/>
      <c r="M1231" s="253"/>
      <c r="N1231" s="254"/>
      <c r="O1231" s="254"/>
      <c r="P1231" s="254"/>
      <c r="Q1231" s="254"/>
      <c r="R1231" s="254"/>
      <c r="S1231" s="254"/>
      <c r="T1231" s="255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56" t="s">
        <v>168</v>
      </c>
      <c r="AU1231" s="256" t="s">
        <v>86</v>
      </c>
      <c r="AV1231" s="13" t="s">
        <v>84</v>
      </c>
      <c r="AW1231" s="13" t="s">
        <v>32</v>
      </c>
      <c r="AX1231" s="13" t="s">
        <v>77</v>
      </c>
      <c r="AY1231" s="256" t="s">
        <v>157</v>
      </c>
    </row>
    <row r="1232" s="14" customFormat="1">
      <c r="A1232" s="14"/>
      <c r="B1232" s="257"/>
      <c r="C1232" s="258"/>
      <c r="D1232" s="242" t="s">
        <v>168</v>
      </c>
      <c r="E1232" s="259" t="s">
        <v>1</v>
      </c>
      <c r="F1232" s="260" t="s">
        <v>413</v>
      </c>
      <c r="G1232" s="258"/>
      <c r="H1232" s="261">
        <v>0.63</v>
      </c>
      <c r="I1232" s="262"/>
      <c r="J1232" s="258"/>
      <c r="K1232" s="258"/>
      <c r="L1232" s="263"/>
      <c r="M1232" s="264"/>
      <c r="N1232" s="265"/>
      <c r="O1232" s="265"/>
      <c r="P1232" s="265"/>
      <c r="Q1232" s="265"/>
      <c r="R1232" s="265"/>
      <c r="S1232" s="265"/>
      <c r="T1232" s="266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67" t="s">
        <v>168</v>
      </c>
      <c r="AU1232" s="267" t="s">
        <v>86</v>
      </c>
      <c r="AV1232" s="14" t="s">
        <v>86</v>
      </c>
      <c r="AW1232" s="14" t="s">
        <v>32</v>
      </c>
      <c r="AX1232" s="14" t="s">
        <v>77</v>
      </c>
      <c r="AY1232" s="267" t="s">
        <v>157</v>
      </c>
    </row>
    <row r="1233" s="13" customFormat="1">
      <c r="A1233" s="13"/>
      <c r="B1233" s="247"/>
      <c r="C1233" s="248"/>
      <c r="D1233" s="242" t="s">
        <v>168</v>
      </c>
      <c r="E1233" s="249" t="s">
        <v>1</v>
      </c>
      <c r="F1233" s="250" t="s">
        <v>459</v>
      </c>
      <c r="G1233" s="248"/>
      <c r="H1233" s="249" t="s">
        <v>1</v>
      </c>
      <c r="I1233" s="251"/>
      <c r="J1233" s="248"/>
      <c r="K1233" s="248"/>
      <c r="L1233" s="252"/>
      <c r="M1233" s="253"/>
      <c r="N1233" s="254"/>
      <c r="O1233" s="254"/>
      <c r="P1233" s="254"/>
      <c r="Q1233" s="254"/>
      <c r="R1233" s="254"/>
      <c r="S1233" s="254"/>
      <c r="T1233" s="255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56" t="s">
        <v>168</v>
      </c>
      <c r="AU1233" s="256" t="s">
        <v>86</v>
      </c>
      <c r="AV1233" s="13" t="s">
        <v>84</v>
      </c>
      <c r="AW1233" s="13" t="s">
        <v>32</v>
      </c>
      <c r="AX1233" s="13" t="s">
        <v>77</v>
      </c>
      <c r="AY1233" s="256" t="s">
        <v>157</v>
      </c>
    </row>
    <row r="1234" s="14" customFormat="1">
      <c r="A1234" s="14"/>
      <c r="B1234" s="257"/>
      <c r="C1234" s="258"/>
      <c r="D1234" s="242" t="s">
        <v>168</v>
      </c>
      <c r="E1234" s="259" t="s">
        <v>1</v>
      </c>
      <c r="F1234" s="260" t="s">
        <v>643</v>
      </c>
      <c r="G1234" s="258"/>
      <c r="H1234" s="261">
        <v>2.8799999999999999</v>
      </c>
      <c r="I1234" s="262"/>
      <c r="J1234" s="258"/>
      <c r="K1234" s="258"/>
      <c r="L1234" s="263"/>
      <c r="M1234" s="264"/>
      <c r="N1234" s="265"/>
      <c r="O1234" s="265"/>
      <c r="P1234" s="265"/>
      <c r="Q1234" s="265"/>
      <c r="R1234" s="265"/>
      <c r="S1234" s="265"/>
      <c r="T1234" s="266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67" t="s">
        <v>168</v>
      </c>
      <c r="AU1234" s="267" t="s">
        <v>86</v>
      </c>
      <c r="AV1234" s="14" t="s">
        <v>86</v>
      </c>
      <c r="AW1234" s="14" t="s">
        <v>32</v>
      </c>
      <c r="AX1234" s="14" t="s">
        <v>77</v>
      </c>
      <c r="AY1234" s="267" t="s">
        <v>157</v>
      </c>
    </row>
    <row r="1235" s="13" customFormat="1">
      <c r="A1235" s="13"/>
      <c r="B1235" s="247"/>
      <c r="C1235" s="248"/>
      <c r="D1235" s="242" t="s">
        <v>168</v>
      </c>
      <c r="E1235" s="249" t="s">
        <v>1</v>
      </c>
      <c r="F1235" s="250" t="s">
        <v>187</v>
      </c>
      <c r="G1235" s="248"/>
      <c r="H1235" s="249" t="s">
        <v>1</v>
      </c>
      <c r="I1235" s="251"/>
      <c r="J1235" s="248"/>
      <c r="K1235" s="248"/>
      <c r="L1235" s="252"/>
      <c r="M1235" s="253"/>
      <c r="N1235" s="254"/>
      <c r="O1235" s="254"/>
      <c r="P1235" s="254"/>
      <c r="Q1235" s="254"/>
      <c r="R1235" s="254"/>
      <c r="S1235" s="254"/>
      <c r="T1235" s="255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56" t="s">
        <v>168</v>
      </c>
      <c r="AU1235" s="256" t="s">
        <v>86</v>
      </c>
      <c r="AV1235" s="13" t="s">
        <v>84</v>
      </c>
      <c r="AW1235" s="13" t="s">
        <v>32</v>
      </c>
      <c r="AX1235" s="13" t="s">
        <v>77</v>
      </c>
      <c r="AY1235" s="256" t="s">
        <v>157</v>
      </c>
    </row>
    <row r="1236" s="14" customFormat="1">
      <c r="A1236" s="14"/>
      <c r="B1236" s="257"/>
      <c r="C1236" s="258"/>
      <c r="D1236" s="242" t="s">
        <v>168</v>
      </c>
      <c r="E1236" s="259" t="s">
        <v>1</v>
      </c>
      <c r="F1236" s="260" t="s">
        <v>910</v>
      </c>
      <c r="G1236" s="258"/>
      <c r="H1236" s="261">
        <v>14.99</v>
      </c>
      <c r="I1236" s="262"/>
      <c r="J1236" s="258"/>
      <c r="K1236" s="258"/>
      <c r="L1236" s="263"/>
      <c r="M1236" s="264"/>
      <c r="N1236" s="265"/>
      <c r="O1236" s="265"/>
      <c r="P1236" s="265"/>
      <c r="Q1236" s="265"/>
      <c r="R1236" s="265"/>
      <c r="S1236" s="265"/>
      <c r="T1236" s="266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67" t="s">
        <v>168</v>
      </c>
      <c r="AU1236" s="267" t="s">
        <v>86</v>
      </c>
      <c r="AV1236" s="14" t="s">
        <v>86</v>
      </c>
      <c r="AW1236" s="14" t="s">
        <v>32</v>
      </c>
      <c r="AX1236" s="14" t="s">
        <v>77</v>
      </c>
      <c r="AY1236" s="267" t="s">
        <v>157</v>
      </c>
    </row>
    <row r="1237" s="13" customFormat="1">
      <c r="A1237" s="13"/>
      <c r="B1237" s="247"/>
      <c r="C1237" s="248"/>
      <c r="D1237" s="242" t="s">
        <v>168</v>
      </c>
      <c r="E1237" s="249" t="s">
        <v>1</v>
      </c>
      <c r="F1237" s="250" t="s">
        <v>913</v>
      </c>
      <c r="G1237" s="248"/>
      <c r="H1237" s="249" t="s">
        <v>1</v>
      </c>
      <c r="I1237" s="251"/>
      <c r="J1237" s="248"/>
      <c r="K1237" s="248"/>
      <c r="L1237" s="252"/>
      <c r="M1237" s="253"/>
      <c r="N1237" s="254"/>
      <c r="O1237" s="254"/>
      <c r="P1237" s="254"/>
      <c r="Q1237" s="254"/>
      <c r="R1237" s="254"/>
      <c r="S1237" s="254"/>
      <c r="T1237" s="255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56" t="s">
        <v>168</v>
      </c>
      <c r="AU1237" s="256" t="s">
        <v>86</v>
      </c>
      <c r="AV1237" s="13" t="s">
        <v>84</v>
      </c>
      <c r="AW1237" s="13" t="s">
        <v>32</v>
      </c>
      <c r="AX1237" s="13" t="s">
        <v>77</v>
      </c>
      <c r="AY1237" s="256" t="s">
        <v>157</v>
      </c>
    </row>
    <row r="1238" s="14" customFormat="1">
      <c r="A1238" s="14"/>
      <c r="B1238" s="257"/>
      <c r="C1238" s="258"/>
      <c r="D1238" s="242" t="s">
        <v>168</v>
      </c>
      <c r="E1238" s="259" t="s">
        <v>1</v>
      </c>
      <c r="F1238" s="260" t="s">
        <v>645</v>
      </c>
      <c r="G1238" s="258"/>
      <c r="H1238" s="261">
        <v>103.72</v>
      </c>
      <c r="I1238" s="262"/>
      <c r="J1238" s="258"/>
      <c r="K1238" s="258"/>
      <c r="L1238" s="263"/>
      <c r="M1238" s="264"/>
      <c r="N1238" s="265"/>
      <c r="O1238" s="265"/>
      <c r="P1238" s="265"/>
      <c r="Q1238" s="265"/>
      <c r="R1238" s="265"/>
      <c r="S1238" s="265"/>
      <c r="T1238" s="266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67" t="s">
        <v>168</v>
      </c>
      <c r="AU1238" s="267" t="s">
        <v>86</v>
      </c>
      <c r="AV1238" s="14" t="s">
        <v>86</v>
      </c>
      <c r="AW1238" s="14" t="s">
        <v>32</v>
      </c>
      <c r="AX1238" s="14" t="s">
        <v>77</v>
      </c>
      <c r="AY1238" s="267" t="s">
        <v>157</v>
      </c>
    </row>
    <row r="1239" s="13" customFormat="1">
      <c r="A1239" s="13"/>
      <c r="B1239" s="247"/>
      <c r="C1239" s="248"/>
      <c r="D1239" s="242" t="s">
        <v>168</v>
      </c>
      <c r="E1239" s="249" t="s">
        <v>1</v>
      </c>
      <c r="F1239" s="250" t="s">
        <v>914</v>
      </c>
      <c r="G1239" s="248"/>
      <c r="H1239" s="249" t="s">
        <v>1</v>
      </c>
      <c r="I1239" s="251"/>
      <c r="J1239" s="248"/>
      <c r="K1239" s="248"/>
      <c r="L1239" s="252"/>
      <c r="M1239" s="253"/>
      <c r="N1239" s="254"/>
      <c r="O1239" s="254"/>
      <c r="P1239" s="254"/>
      <c r="Q1239" s="254"/>
      <c r="R1239" s="254"/>
      <c r="S1239" s="254"/>
      <c r="T1239" s="255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56" t="s">
        <v>168</v>
      </c>
      <c r="AU1239" s="256" t="s">
        <v>86</v>
      </c>
      <c r="AV1239" s="13" t="s">
        <v>84</v>
      </c>
      <c r="AW1239" s="13" t="s">
        <v>32</v>
      </c>
      <c r="AX1239" s="13" t="s">
        <v>77</v>
      </c>
      <c r="AY1239" s="256" t="s">
        <v>157</v>
      </c>
    </row>
    <row r="1240" s="13" customFormat="1">
      <c r="A1240" s="13"/>
      <c r="B1240" s="247"/>
      <c r="C1240" s="248"/>
      <c r="D1240" s="242" t="s">
        <v>168</v>
      </c>
      <c r="E1240" s="249" t="s">
        <v>1</v>
      </c>
      <c r="F1240" s="250" t="s">
        <v>188</v>
      </c>
      <c r="G1240" s="248"/>
      <c r="H1240" s="249" t="s">
        <v>1</v>
      </c>
      <c r="I1240" s="251"/>
      <c r="J1240" s="248"/>
      <c r="K1240" s="248"/>
      <c r="L1240" s="252"/>
      <c r="M1240" s="253"/>
      <c r="N1240" s="254"/>
      <c r="O1240" s="254"/>
      <c r="P1240" s="254"/>
      <c r="Q1240" s="254"/>
      <c r="R1240" s="254"/>
      <c r="S1240" s="254"/>
      <c r="T1240" s="255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56" t="s">
        <v>168</v>
      </c>
      <c r="AU1240" s="256" t="s">
        <v>86</v>
      </c>
      <c r="AV1240" s="13" t="s">
        <v>84</v>
      </c>
      <c r="AW1240" s="13" t="s">
        <v>32</v>
      </c>
      <c r="AX1240" s="13" t="s">
        <v>77</v>
      </c>
      <c r="AY1240" s="256" t="s">
        <v>157</v>
      </c>
    </row>
    <row r="1241" s="14" customFormat="1">
      <c r="A1241" s="14"/>
      <c r="B1241" s="257"/>
      <c r="C1241" s="258"/>
      <c r="D1241" s="242" t="s">
        <v>168</v>
      </c>
      <c r="E1241" s="259" t="s">
        <v>1</v>
      </c>
      <c r="F1241" s="260" t="s">
        <v>850</v>
      </c>
      <c r="G1241" s="258"/>
      <c r="H1241" s="261">
        <v>4.1699999999999999</v>
      </c>
      <c r="I1241" s="262"/>
      <c r="J1241" s="258"/>
      <c r="K1241" s="258"/>
      <c r="L1241" s="263"/>
      <c r="M1241" s="264"/>
      <c r="N1241" s="265"/>
      <c r="O1241" s="265"/>
      <c r="P1241" s="265"/>
      <c r="Q1241" s="265"/>
      <c r="R1241" s="265"/>
      <c r="S1241" s="265"/>
      <c r="T1241" s="266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67" t="s">
        <v>168</v>
      </c>
      <c r="AU1241" s="267" t="s">
        <v>86</v>
      </c>
      <c r="AV1241" s="14" t="s">
        <v>86</v>
      </c>
      <c r="AW1241" s="14" t="s">
        <v>32</v>
      </c>
      <c r="AX1241" s="14" t="s">
        <v>77</v>
      </c>
      <c r="AY1241" s="267" t="s">
        <v>157</v>
      </c>
    </row>
    <row r="1242" s="13" customFormat="1">
      <c r="A1242" s="13"/>
      <c r="B1242" s="247"/>
      <c r="C1242" s="248"/>
      <c r="D1242" s="242" t="s">
        <v>168</v>
      </c>
      <c r="E1242" s="249" t="s">
        <v>1</v>
      </c>
      <c r="F1242" s="250" t="s">
        <v>469</v>
      </c>
      <c r="G1242" s="248"/>
      <c r="H1242" s="249" t="s">
        <v>1</v>
      </c>
      <c r="I1242" s="251"/>
      <c r="J1242" s="248"/>
      <c r="K1242" s="248"/>
      <c r="L1242" s="252"/>
      <c r="M1242" s="253"/>
      <c r="N1242" s="254"/>
      <c r="O1242" s="254"/>
      <c r="P1242" s="254"/>
      <c r="Q1242" s="254"/>
      <c r="R1242" s="254"/>
      <c r="S1242" s="254"/>
      <c r="T1242" s="255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56" t="s">
        <v>168</v>
      </c>
      <c r="AU1242" s="256" t="s">
        <v>86</v>
      </c>
      <c r="AV1242" s="13" t="s">
        <v>84</v>
      </c>
      <c r="AW1242" s="13" t="s">
        <v>32</v>
      </c>
      <c r="AX1242" s="13" t="s">
        <v>77</v>
      </c>
      <c r="AY1242" s="256" t="s">
        <v>157</v>
      </c>
    </row>
    <row r="1243" s="14" customFormat="1">
      <c r="A1243" s="14"/>
      <c r="B1243" s="257"/>
      <c r="C1243" s="258"/>
      <c r="D1243" s="242" t="s">
        <v>168</v>
      </c>
      <c r="E1243" s="259" t="s">
        <v>1</v>
      </c>
      <c r="F1243" s="260" t="s">
        <v>910</v>
      </c>
      <c r="G1243" s="258"/>
      <c r="H1243" s="261">
        <v>14.99</v>
      </c>
      <c r="I1243" s="262"/>
      <c r="J1243" s="258"/>
      <c r="K1243" s="258"/>
      <c r="L1243" s="263"/>
      <c r="M1243" s="264"/>
      <c r="N1243" s="265"/>
      <c r="O1243" s="265"/>
      <c r="P1243" s="265"/>
      <c r="Q1243" s="265"/>
      <c r="R1243" s="265"/>
      <c r="S1243" s="265"/>
      <c r="T1243" s="266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67" t="s">
        <v>168</v>
      </c>
      <c r="AU1243" s="267" t="s">
        <v>86</v>
      </c>
      <c r="AV1243" s="14" t="s">
        <v>86</v>
      </c>
      <c r="AW1243" s="14" t="s">
        <v>32</v>
      </c>
      <c r="AX1243" s="14" t="s">
        <v>77</v>
      </c>
      <c r="AY1243" s="267" t="s">
        <v>157</v>
      </c>
    </row>
    <row r="1244" s="13" customFormat="1">
      <c r="A1244" s="13"/>
      <c r="B1244" s="247"/>
      <c r="C1244" s="248"/>
      <c r="D1244" s="242" t="s">
        <v>168</v>
      </c>
      <c r="E1244" s="249" t="s">
        <v>1</v>
      </c>
      <c r="F1244" s="250" t="s">
        <v>421</v>
      </c>
      <c r="G1244" s="248"/>
      <c r="H1244" s="249" t="s">
        <v>1</v>
      </c>
      <c r="I1244" s="251"/>
      <c r="J1244" s="248"/>
      <c r="K1244" s="248"/>
      <c r="L1244" s="252"/>
      <c r="M1244" s="253"/>
      <c r="N1244" s="254"/>
      <c r="O1244" s="254"/>
      <c r="P1244" s="254"/>
      <c r="Q1244" s="254"/>
      <c r="R1244" s="254"/>
      <c r="S1244" s="254"/>
      <c r="T1244" s="255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56" t="s">
        <v>168</v>
      </c>
      <c r="AU1244" s="256" t="s">
        <v>86</v>
      </c>
      <c r="AV1244" s="13" t="s">
        <v>84</v>
      </c>
      <c r="AW1244" s="13" t="s">
        <v>32</v>
      </c>
      <c r="AX1244" s="13" t="s">
        <v>77</v>
      </c>
      <c r="AY1244" s="256" t="s">
        <v>157</v>
      </c>
    </row>
    <row r="1245" s="14" customFormat="1">
      <c r="A1245" s="14"/>
      <c r="B1245" s="257"/>
      <c r="C1245" s="258"/>
      <c r="D1245" s="242" t="s">
        <v>168</v>
      </c>
      <c r="E1245" s="259" t="s">
        <v>1</v>
      </c>
      <c r="F1245" s="260" t="s">
        <v>642</v>
      </c>
      <c r="G1245" s="258"/>
      <c r="H1245" s="261">
        <v>3.5499999999999998</v>
      </c>
      <c r="I1245" s="262"/>
      <c r="J1245" s="258"/>
      <c r="K1245" s="258"/>
      <c r="L1245" s="263"/>
      <c r="M1245" s="264"/>
      <c r="N1245" s="265"/>
      <c r="O1245" s="265"/>
      <c r="P1245" s="265"/>
      <c r="Q1245" s="265"/>
      <c r="R1245" s="265"/>
      <c r="S1245" s="265"/>
      <c r="T1245" s="266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67" t="s">
        <v>168</v>
      </c>
      <c r="AU1245" s="267" t="s">
        <v>86</v>
      </c>
      <c r="AV1245" s="14" t="s">
        <v>86</v>
      </c>
      <c r="AW1245" s="14" t="s">
        <v>32</v>
      </c>
      <c r="AX1245" s="14" t="s">
        <v>77</v>
      </c>
      <c r="AY1245" s="267" t="s">
        <v>157</v>
      </c>
    </row>
    <row r="1246" s="13" customFormat="1">
      <c r="A1246" s="13"/>
      <c r="B1246" s="247"/>
      <c r="C1246" s="248"/>
      <c r="D1246" s="242" t="s">
        <v>168</v>
      </c>
      <c r="E1246" s="249" t="s">
        <v>1</v>
      </c>
      <c r="F1246" s="250" t="s">
        <v>473</v>
      </c>
      <c r="G1246" s="248"/>
      <c r="H1246" s="249" t="s">
        <v>1</v>
      </c>
      <c r="I1246" s="251"/>
      <c r="J1246" s="248"/>
      <c r="K1246" s="248"/>
      <c r="L1246" s="252"/>
      <c r="M1246" s="253"/>
      <c r="N1246" s="254"/>
      <c r="O1246" s="254"/>
      <c r="P1246" s="254"/>
      <c r="Q1246" s="254"/>
      <c r="R1246" s="254"/>
      <c r="S1246" s="254"/>
      <c r="T1246" s="255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56" t="s">
        <v>168</v>
      </c>
      <c r="AU1246" s="256" t="s">
        <v>86</v>
      </c>
      <c r="AV1246" s="13" t="s">
        <v>84</v>
      </c>
      <c r="AW1246" s="13" t="s">
        <v>32</v>
      </c>
      <c r="AX1246" s="13" t="s">
        <v>77</v>
      </c>
      <c r="AY1246" s="256" t="s">
        <v>157</v>
      </c>
    </row>
    <row r="1247" s="14" customFormat="1">
      <c r="A1247" s="14"/>
      <c r="B1247" s="257"/>
      <c r="C1247" s="258"/>
      <c r="D1247" s="242" t="s">
        <v>168</v>
      </c>
      <c r="E1247" s="259" t="s">
        <v>1</v>
      </c>
      <c r="F1247" s="260" t="s">
        <v>413</v>
      </c>
      <c r="G1247" s="258"/>
      <c r="H1247" s="261">
        <v>0.63</v>
      </c>
      <c r="I1247" s="262"/>
      <c r="J1247" s="258"/>
      <c r="K1247" s="258"/>
      <c r="L1247" s="263"/>
      <c r="M1247" s="264"/>
      <c r="N1247" s="265"/>
      <c r="O1247" s="265"/>
      <c r="P1247" s="265"/>
      <c r="Q1247" s="265"/>
      <c r="R1247" s="265"/>
      <c r="S1247" s="265"/>
      <c r="T1247" s="266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67" t="s">
        <v>168</v>
      </c>
      <c r="AU1247" s="267" t="s">
        <v>86</v>
      </c>
      <c r="AV1247" s="14" t="s">
        <v>86</v>
      </c>
      <c r="AW1247" s="14" t="s">
        <v>32</v>
      </c>
      <c r="AX1247" s="14" t="s">
        <v>77</v>
      </c>
      <c r="AY1247" s="267" t="s">
        <v>157</v>
      </c>
    </row>
    <row r="1248" s="13" customFormat="1">
      <c r="A1248" s="13"/>
      <c r="B1248" s="247"/>
      <c r="C1248" s="248"/>
      <c r="D1248" s="242" t="s">
        <v>168</v>
      </c>
      <c r="E1248" s="249" t="s">
        <v>1</v>
      </c>
      <c r="F1248" s="250" t="s">
        <v>422</v>
      </c>
      <c r="G1248" s="248"/>
      <c r="H1248" s="249" t="s">
        <v>1</v>
      </c>
      <c r="I1248" s="251"/>
      <c r="J1248" s="248"/>
      <c r="K1248" s="248"/>
      <c r="L1248" s="252"/>
      <c r="M1248" s="253"/>
      <c r="N1248" s="254"/>
      <c r="O1248" s="254"/>
      <c r="P1248" s="254"/>
      <c r="Q1248" s="254"/>
      <c r="R1248" s="254"/>
      <c r="S1248" s="254"/>
      <c r="T1248" s="255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56" t="s">
        <v>168</v>
      </c>
      <c r="AU1248" s="256" t="s">
        <v>86</v>
      </c>
      <c r="AV1248" s="13" t="s">
        <v>84</v>
      </c>
      <c r="AW1248" s="13" t="s">
        <v>32</v>
      </c>
      <c r="AX1248" s="13" t="s">
        <v>77</v>
      </c>
      <c r="AY1248" s="256" t="s">
        <v>157</v>
      </c>
    </row>
    <row r="1249" s="14" customFormat="1">
      <c r="A1249" s="14"/>
      <c r="B1249" s="257"/>
      <c r="C1249" s="258"/>
      <c r="D1249" s="242" t="s">
        <v>168</v>
      </c>
      <c r="E1249" s="259" t="s">
        <v>1</v>
      </c>
      <c r="F1249" s="260" t="s">
        <v>643</v>
      </c>
      <c r="G1249" s="258"/>
      <c r="H1249" s="261">
        <v>2.8799999999999999</v>
      </c>
      <c r="I1249" s="262"/>
      <c r="J1249" s="258"/>
      <c r="K1249" s="258"/>
      <c r="L1249" s="263"/>
      <c r="M1249" s="264"/>
      <c r="N1249" s="265"/>
      <c r="O1249" s="265"/>
      <c r="P1249" s="265"/>
      <c r="Q1249" s="265"/>
      <c r="R1249" s="265"/>
      <c r="S1249" s="265"/>
      <c r="T1249" s="266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67" t="s">
        <v>168</v>
      </c>
      <c r="AU1249" s="267" t="s">
        <v>86</v>
      </c>
      <c r="AV1249" s="14" t="s">
        <v>86</v>
      </c>
      <c r="AW1249" s="14" t="s">
        <v>32</v>
      </c>
      <c r="AX1249" s="14" t="s">
        <v>77</v>
      </c>
      <c r="AY1249" s="267" t="s">
        <v>157</v>
      </c>
    </row>
    <row r="1250" s="13" customFormat="1">
      <c r="A1250" s="13"/>
      <c r="B1250" s="247"/>
      <c r="C1250" s="248"/>
      <c r="D1250" s="242" t="s">
        <v>168</v>
      </c>
      <c r="E1250" s="249" t="s">
        <v>1</v>
      </c>
      <c r="F1250" s="250" t="s">
        <v>474</v>
      </c>
      <c r="G1250" s="248"/>
      <c r="H1250" s="249" t="s">
        <v>1</v>
      </c>
      <c r="I1250" s="251"/>
      <c r="J1250" s="248"/>
      <c r="K1250" s="248"/>
      <c r="L1250" s="252"/>
      <c r="M1250" s="253"/>
      <c r="N1250" s="254"/>
      <c r="O1250" s="254"/>
      <c r="P1250" s="254"/>
      <c r="Q1250" s="254"/>
      <c r="R1250" s="254"/>
      <c r="S1250" s="254"/>
      <c r="T1250" s="255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56" t="s">
        <v>168</v>
      </c>
      <c r="AU1250" s="256" t="s">
        <v>86</v>
      </c>
      <c r="AV1250" s="13" t="s">
        <v>84</v>
      </c>
      <c r="AW1250" s="13" t="s">
        <v>32</v>
      </c>
      <c r="AX1250" s="13" t="s">
        <v>77</v>
      </c>
      <c r="AY1250" s="256" t="s">
        <v>157</v>
      </c>
    </row>
    <row r="1251" s="14" customFormat="1">
      <c r="A1251" s="14"/>
      <c r="B1251" s="257"/>
      <c r="C1251" s="258"/>
      <c r="D1251" s="242" t="s">
        <v>168</v>
      </c>
      <c r="E1251" s="259" t="s">
        <v>1</v>
      </c>
      <c r="F1251" s="260" t="s">
        <v>415</v>
      </c>
      <c r="G1251" s="258"/>
      <c r="H1251" s="261">
        <v>6.8600000000000003</v>
      </c>
      <c r="I1251" s="262"/>
      <c r="J1251" s="258"/>
      <c r="K1251" s="258"/>
      <c r="L1251" s="263"/>
      <c r="M1251" s="264"/>
      <c r="N1251" s="265"/>
      <c r="O1251" s="265"/>
      <c r="P1251" s="265"/>
      <c r="Q1251" s="265"/>
      <c r="R1251" s="265"/>
      <c r="S1251" s="265"/>
      <c r="T1251" s="266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67" t="s">
        <v>168</v>
      </c>
      <c r="AU1251" s="267" t="s">
        <v>86</v>
      </c>
      <c r="AV1251" s="14" t="s">
        <v>86</v>
      </c>
      <c r="AW1251" s="14" t="s">
        <v>32</v>
      </c>
      <c r="AX1251" s="14" t="s">
        <v>77</v>
      </c>
      <c r="AY1251" s="267" t="s">
        <v>157</v>
      </c>
    </row>
    <row r="1252" s="13" customFormat="1">
      <c r="A1252" s="13"/>
      <c r="B1252" s="247"/>
      <c r="C1252" s="248"/>
      <c r="D1252" s="242" t="s">
        <v>168</v>
      </c>
      <c r="E1252" s="249" t="s">
        <v>1</v>
      </c>
      <c r="F1252" s="250" t="s">
        <v>423</v>
      </c>
      <c r="G1252" s="248"/>
      <c r="H1252" s="249" t="s">
        <v>1</v>
      </c>
      <c r="I1252" s="251"/>
      <c r="J1252" s="248"/>
      <c r="K1252" s="248"/>
      <c r="L1252" s="252"/>
      <c r="M1252" s="253"/>
      <c r="N1252" s="254"/>
      <c r="O1252" s="254"/>
      <c r="P1252" s="254"/>
      <c r="Q1252" s="254"/>
      <c r="R1252" s="254"/>
      <c r="S1252" s="254"/>
      <c r="T1252" s="255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56" t="s">
        <v>168</v>
      </c>
      <c r="AU1252" s="256" t="s">
        <v>86</v>
      </c>
      <c r="AV1252" s="13" t="s">
        <v>84</v>
      </c>
      <c r="AW1252" s="13" t="s">
        <v>32</v>
      </c>
      <c r="AX1252" s="13" t="s">
        <v>77</v>
      </c>
      <c r="AY1252" s="256" t="s">
        <v>157</v>
      </c>
    </row>
    <row r="1253" s="13" customFormat="1">
      <c r="A1253" s="13"/>
      <c r="B1253" s="247"/>
      <c r="C1253" s="248"/>
      <c r="D1253" s="242" t="s">
        <v>168</v>
      </c>
      <c r="E1253" s="249" t="s">
        <v>1</v>
      </c>
      <c r="F1253" s="250" t="s">
        <v>424</v>
      </c>
      <c r="G1253" s="248"/>
      <c r="H1253" s="249" t="s">
        <v>1</v>
      </c>
      <c r="I1253" s="251"/>
      <c r="J1253" s="248"/>
      <c r="K1253" s="248"/>
      <c r="L1253" s="252"/>
      <c r="M1253" s="253"/>
      <c r="N1253" s="254"/>
      <c r="O1253" s="254"/>
      <c r="P1253" s="254"/>
      <c r="Q1253" s="254"/>
      <c r="R1253" s="254"/>
      <c r="S1253" s="254"/>
      <c r="T1253" s="255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56" t="s">
        <v>168</v>
      </c>
      <c r="AU1253" s="256" t="s">
        <v>86</v>
      </c>
      <c r="AV1253" s="13" t="s">
        <v>84</v>
      </c>
      <c r="AW1253" s="13" t="s">
        <v>32</v>
      </c>
      <c r="AX1253" s="13" t="s">
        <v>77</v>
      </c>
      <c r="AY1253" s="256" t="s">
        <v>157</v>
      </c>
    </row>
    <row r="1254" s="14" customFormat="1">
      <c r="A1254" s="14"/>
      <c r="B1254" s="257"/>
      <c r="C1254" s="258"/>
      <c r="D1254" s="242" t="s">
        <v>168</v>
      </c>
      <c r="E1254" s="259" t="s">
        <v>1</v>
      </c>
      <c r="F1254" s="260" t="s">
        <v>645</v>
      </c>
      <c r="G1254" s="258"/>
      <c r="H1254" s="261">
        <v>103.72</v>
      </c>
      <c r="I1254" s="262"/>
      <c r="J1254" s="258"/>
      <c r="K1254" s="258"/>
      <c r="L1254" s="263"/>
      <c r="M1254" s="264"/>
      <c r="N1254" s="265"/>
      <c r="O1254" s="265"/>
      <c r="P1254" s="265"/>
      <c r="Q1254" s="265"/>
      <c r="R1254" s="265"/>
      <c r="S1254" s="265"/>
      <c r="T1254" s="266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67" t="s">
        <v>168</v>
      </c>
      <c r="AU1254" s="267" t="s">
        <v>86</v>
      </c>
      <c r="AV1254" s="14" t="s">
        <v>86</v>
      </c>
      <c r="AW1254" s="14" t="s">
        <v>32</v>
      </c>
      <c r="AX1254" s="14" t="s">
        <v>77</v>
      </c>
      <c r="AY1254" s="267" t="s">
        <v>157</v>
      </c>
    </row>
    <row r="1255" s="13" customFormat="1">
      <c r="A1255" s="13"/>
      <c r="B1255" s="247"/>
      <c r="C1255" s="248"/>
      <c r="D1255" s="242" t="s">
        <v>168</v>
      </c>
      <c r="E1255" s="249" t="s">
        <v>1</v>
      </c>
      <c r="F1255" s="250" t="s">
        <v>475</v>
      </c>
      <c r="G1255" s="248"/>
      <c r="H1255" s="249" t="s">
        <v>1</v>
      </c>
      <c r="I1255" s="251"/>
      <c r="J1255" s="248"/>
      <c r="K1255" s="248"/>
      <c r="L1255" s="252"/>
      <c r="M1255" s="253"/>
      <c r="N1255" s="254"/>
      <c r="O1255" s="254"/>
      <c r="P1255" s="254"/>
      <c r="Q1255" s="254"/>
      <c r="R1255" s="254"/>
      <c r="S1255" s="254"/>
      <c r="T1255" s="255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56" t="s">
        <v>168</v>
      </c>
      <c r="AU1255" s="256" t="s">
        <v>86</v>
      </c>
      <c r="AV1255" s="13" t="s">
        <v>84</v>
      </c>
      <c r="AW1255" s="13" t="s">
        <v>32</v>
      </c>
      <c r="AX1255" s="13" t="s">
        <v>77</v>
      </c>
      <c r="AY1255" s="256" t="s">
        <v>157</v>
      </c>
    </row>
    <row r="1256" s="14" customFormat="1">
      <c r="A1256" s="14"/>
      <c r="B1256" s="257"/>
      <c r="C1256" s="258"/>
      <c r="D1256" s="242" t="s">
        <v>168</v>
      </c>
      <c r="E1256" s="259" t="s">
        <v>1</v>
      </c>
      <c r="F1256" s="260" t="s">
        <v>417</v>
      </c>
      <c r="G1256" s="258"/>
      <c r="H1256" s="261">
        <v>2.54</v>
      </c>
      <c r="I1256" s="262"/>
      <c r="J1256" s="258"/>
      <c r="K1256" s="258"/>
      <c r="L1256" s="263"/>
      <c r="M1256" s="264"/>
      <c r="N1256" s="265"/>
      <c r="O1256" s="265"/>
      <c r="P1256" s="265"/>
      <c r="Q1256" s="265"/>
      <c r="R1256" s="265"/>
      <c r="S1256" s="265"/>
      <c r="T1256" s="266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67" t="s">
        <v>168</v>
      </c>
      <c r="AU1256" s="267" t="s">
        <v>86</v>
      </c>
      <c r="AV1256" s="14" t="s">
        <v>86</v>
      </c>
      <c r="AW1256" s="14" t="s">
        <v>32</v>
      </c>
      <c r="AX1256" s="14" t="s">
        <v>77</v>
      </c>
      <c r="AY1256" s="267" t="s">
        <v>157</v>
      </c>
    </row>
    <row r="1257" s="13" customFormat="1">
      <c r="A1257" s="13"/>
      <c r="B1257" s="247"/>
      <c r="C1257" s="248"/>
      <c r="D1257" s="242" t="s">
        <v>168</v>
      </c>
      <c r="E1257" s="249" t="s">
        <v>1</v>
      </c>
      <c r="F1257" s="250" t="s">
        <v>476</v>
      </c>
      <c r="G1257" s="248"/>
      <c r="H1257" s="249" t="s">
        <v>1</v>
      </c>
      <c r="I1257" s="251"/>
      <c r="J1257" s="248"/>
      <c r="K1257" s="248"/>
      <c r="L1257" s="252"/>
      <c r="M1257" s="253"/>
      <c r="N1257" s="254"/>
      <c r="O1257" s="254"/>
      <c r="P1257" s="254"/>
      <c r="Q1257" s="254"/>
      <c r="R1257" s="254"/>
      <c r="S1257" s="254"/>
      <c r="T1257" s="255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56" t="s">
        <v>168</v>
      </c>
      <c r="AU1257" s="256" t="s">
        <v>86</v>
      </c>
      <c r="AV1257" s="13" t="s">
        <v>84</v>
      </c>
      <c r="AW1257" s="13" t="s">
        <v>32</v>
      </c>
      <c r="AX1257" s="13" t="s">
        <v>77</v>
      </c>
      <c r="AY1257" s="256" t="s">
        <v>157</v>
      </c>
    </row>
    <row r="1258" s="14" customFormat="1">
      <c r="A1258" s="14"/>
      <c r="B1258" s="257"/>
      <c r="C1258" s="258"/>
      <c r="D1258" s="242" t="s">
        <v>168</v>
      </c>
      <c r="E1258" s="259" t="s">
        <v>1</v>
      </c>
      <c r="F1258" s="260" t="s">
        <v>417</v>
      </c>
      <c r="G1258" s="258"/>
      <c r="H1258" s="261">
        <v>2.54</v>
      </c>
      <c r="I1258" s="262"/>
      <c r="J1258" s="258"/>
      <c r="K1258" s="258"/>
      <c r="L1258" s="263"/>
      <c r="M1258" s="264"/>
      <c r="N1258" s="265"/>
      <c r="O1258" s="265"/>
      <c r="P1258" s="265"/>
      <c r="Q1258" s="265"/>
      <c r="R1258" s="265"/>
      <c r="S1258" s="265"/>
      <c r="T1258" s="266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67" t="s">
        <v>168</v>
      </c>
      <c r="AU1258" s="267" t="s">
        <v>86</v>
      </c>
      <c r="AV1258" s="14" t="s">
        <v>86</v>
      </c>
      <c r="AW1258" s="14" t="s">
        <v>32</v>
      </c>
      <c r="AX1258" s="14" t="s">
        <v>77</v>
      </c>
      <c r="AY1258" s="267" t="s">
        <v>157</v>
      </c>
    </row>
    <row r="1259" s="13" customFormat="1">
      <c r="A1259" s="13"/>
      <c r="B1259" s="247"/>
      <c r="C1259" s="248"/>
      <c r="D1259" s="242" t="s">
        <v>168</v>
      </c>
      <c r="E1259" s="249" t="s">
        <v>1</v>
      </c>
      <c r="F1259" s="250" t="s">
        <v>425</v>
      </c>
      <c r="G1259" s="248"/>
      <c r="H1259" s="249" t="s">
        <v>1</v>
      </c>
      <c r="I1259" s="251"/>
      <c r="J1259" s="248"/>
      <c r="K1259" s="248"/>
      <c r="L1259" s="252"/>
      <c r="M1259" s="253"/>
      <c r="N1259" s="254"/>
      <c r="O1259" s="254"/>
      <c r="P1259" s="254"/>
      <c r="Q1259" s="254"/>
      <c r="R1259" s="254"/>
      <c r="S1259" s="254"/>
      <c r="T1259" s="255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56" t="s">
        <v>168</v>
      </c>
      <c r="AU1259" s="256" t="s">
        <v>86</v>
      </c>
      <c r="AV1259" s="13" t="s">
        <v>84</v>
      </c>
      <c r="AW1259" s="13" t="s">
        <v>32</v>
      </c>
      <c r="AX1259" s="13" t="s">
        <v>77</v>
      </c>
      <c r="AY1259" s="256" t="s">
        <v>157</v>
      </c>
    </row>
    <row r="1260" s="13" customFormat="1">
      <c r="A1260" s="13"/>
      <c r="B1260" s="247"/>
      <c r="C1260" s="248"/>
      <c r="D1260" s="242" t="s">
        <v>168</v>
      </c>
      <c r="E1260" s="249" t="s">
        <v>1</v>
      </c>
      <c r="F1260" s="250" t="s">
        <v>477</v>
      </c>
      <c r="G1260" s="248"/>
      <c r="H1260" s="249" t="s">
        <v>1</v>
      </c>
      <c r="I1260" s="251"/>
      <c r="J1260" s="248"/>
      <c r="K1260" s="248"/>
      <c r="L1260" s="252"/>
      <c r="M1260" s="253"/>
      <c r="N1260" s="254"/>
      <c r="O1260" s="254"/>
      <c r="P1260" s="254"/>
      <c r="Q1260" s="254"/>
      <c r="R1260" s="254"/>
      <c r="S1260" s="254"/>
      <c r="T1260" s="255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56" t="s">
        <v>168</v>
      </c>
      <c r="AU1260" s="256" t="s">
        <v>86</v>
      </c>
      <c r="AV1260" s="13" t="s">
        <v>84</v>
      </c>
      <c r="AW1260" s="13" t="s">
        <v>32</v>
      </c>
      <c r="AX1260" s="13" t="s">
        <v>77</v>
      </c>
      <c r="AY1260" s="256" t="s">
        <v>157</v>
      </c>
    </row>
    <row r="1261" s="13" customFormat="1">
      <c r="A1261" s="13"/>
      <c r="B1261" s="247"/>
      <c r="C1261" s="248"/>
      <c r="D1261" s="242" t="s">
        <v>168</v>
      </c>
      <c r="E1261" s="249" t="s">
        <v>1</v>
      </c>
      <c r="F1261" s="250" t="s">
        <v>426</v>
      </c>
      <c r="G1261" s="248"/>
      <c r="H1261" s="249" t="s">
        <v>1</v>
      </c>
      <c r="I1261" s="251"/>
      <c r="J1261" s="248"/>
      <c r="K1261" s="248"/>
      <c r="L1261" s="252"/>
      <c r="M1261" s="253"/>
      <c r="N1261" s="254"/>
      <c r="O1261" s="254"/>
      <c r="P1261" s="254"/>
      <c r="Q1261" s="254"/>
      <c r="R1261" s="254"/>
      <c r="S1261" s="254"/>
      <c r="T1261" s="255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56" t="s">
        <v>168</v>
      </c>
      <c r="AU1261" s="256" t="s">
        <v>86</v>
      </c>
      <c r="AV1261" s="13" t="s">
        <v>84</v>
      </c>
      <c r="AW1261" s="13" t="s">
        <v>32</v>
      </c>
      <c r="AX1261" s="13" t="s">
        <v>77</v>
      </c>
      <c r="AY1261" s="256" t="s">
        <v>157</v>
      </c>
    </row>
    <row r="1262" s="14" customFormat="1">
      <c r="A1262" s="14"/>
      <c r="B1262" s="257"/>
      <c r="C1262" s="258"/>
      <c r="D1262" s="242" t="s">
        <v>168</v>
      </c>
      <c r="E1262" s="259" t="s">
        <v>1</v>
      </c>
      <c r="F1262" s="260" t="s">
        <v>415</v>
      </c>
      <c r="G1262" s="258"/>
      <c r="H1262" s="261">
        <v>6.8600000000000003</v>
      </c>
      <c r="I1262" s="262"/>
      <c r="J1262" s="258"/>
      <c r="K1262" s="258"/>
      <c r="L1262" s="263"/>
      <c r="M1262" s="264"/>
      <c r="N1262" s="265"/>
      <c r="O1262" s="265"/>
      <c r="P1262" s="265"/>
      <c r="Q1262" s="265"/>
      <c r="R1262" s="265"/>
      <c r="S1262" s="265"/>
      <c r="T1262" s="266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67" t="s">
        <v>168</v>
      </c>
      <c r="AU1262" s="267" t="s">
        <v>86</v>
      </c>
      <c r="AV1262" s="14" t="s">
        <v>86</v>
      </c>
      <c r="AW1262" s="14" t="s">
        <v>32</v>
      </c>
      <c r="AX1262" s="14" t="s">
        <v>77</v>
      </c>
      <c r="AY1262" s="267" t="s">
        <v>157</v>
      </c>
    </row>
    <row r="1263" s="13" customFormat="1">
      <c r="A1263" s="13"/>
      <c r="B1263" s="247"/>
      <c r="C1263" s="248"/>
      <c r="D1263" s="242" t="s">
        <v>168</v>
      </c>
      <c r="E1263" s="249" t="s">
        <v>1</v>
      </c>
      <c r="F1263" s="250" t="s">
        <v>915</v>
      </c>
      <c r="G1263" s="248"/>
      <c r="H1263" s="249" t="s">
        <v>1</v>
      </c>
      <c r="I1263" s="251"/>
      <c r="J1263" s="248"/>
      <c r="K1263" s="248"/>
      <c r="L1263" s="252"/>
      <c r="M1263" s="253"/>
      <c r="N1263" s="254"/>
      <c r="O1263" s="254"/>
      <c r="P1263" s="254"/>
      <c r="Q1263" s="254"/>
      <c r="R1263" s="254"/>
      <c r="S1263" s="254"/>
      <c r="T1263" s="255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56" t="s">
        <v>168</v>
      </c>
      <c r="AU1263" s="256" t="s">
        <v>86</v>
      </c>
      <c r="AV1263" s="13" t="s">
        <v>84</v>
      </c>
      <c r="AW1263" s="13" t="s">
        <v>32</v>
      </c>
      <c r="AX1263" s="13" t="s">
        <v>77</v>
      </c>
      <c r="AY1263" s="256" t="s">
        <v>157</v>
      </c>
    </row>
    <row r="1264" s="14" customFormat="1">
      <c r="A1264" s="14"/>
      <c r="B1264" s="257"/>
      <c r="C1264" s="258"/>
      <c r="D1264" s="242" t="s">
        <v>168</v>
      </c>
      <c r="E1264" s="259" t="s">
        <v>1</v>
      </c>
      <c r="F1264" s="260" t="s">
        <v>642</v>
      </c>
      <c r="G1264" s="258"/>
      <c r="H1264" s="261">
        <v>3.5499999999999998</v>
      </c>
      <c r="I1264" s="262"/>
      <c r="J1264" s="258"/>
      <c r="K1264" s="258"/>
      <c r="L1264" s="263"/>
      <c r="M1264" s="264"/>
      <c r="N1264" s="265"/>
      <c r="O1264" s="265"/>
      <c r="P1264" s="265"/>
      <c r="Q1264" s="265"/>
      <c r="R1264" s="265"/>
      <c r="S1264" s="265"/>
      <c r="T1264" s="266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67" t="s">
        <v>168</v>
      </c>
      <c r="AU1264" s="267" t="s">
        <v>86</v>
      </c>
      <c r="AV1264" s="14" t="s">
        <v>86</v>
      </c>
      <c r="AW1264" s="14" t="s">
        <v>32</v>
      </c>
      <c r="AX1264" s="14" t="s">
        <v>77</v>
      </c>
      <c r="AY1264" s="267" t="s">
        <v>157</v>
      </c>
    </row>
    <row r="1265" s="13" customFormat="1">
      <c r="A1265" s="13"/>
      <c r="B1265" s="247"/>
      <c r="C1265" s="248"/>
      <c r="D1265" s="242" t="s">
        <v>168</v>
      </c>
      <c r="E1265" s="249" t="s">
        <v>1</v>
      </c>
      <c r="F1265" s="250" t="s">
        <v>478</v>
      </c>
      <c r="G1265" s="248"/>
      <c r="H1265" s="249" t="s">
        <v>1</v>
      </c>
      <c r="I1265" s="251"/>
      <c r="J1265" s="248"/>
      <c r="K1265" s="248"/>
      <c r="L1265" s="252"/>
      <c r="M1265" s="253"/>
      <c r="N1265" s="254"/>
      <c r="O1265" s="254"/>
      <c r="P1265" s="254"/>
      <c r="Q1265" s="254"/>
      <c r="R1265" s="254"/>
      <c r="S1265" s="254"/>
      <c r="T1265" s="255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56" t="s">
        <v>168</v>
      </c>
      <c r="AU1265" s="256" t="s">
        <v>86</v>
      </c>
      <c r="AV1265" s="13" t="s">
        <v>84</v>
      </c>
      <c r="AW1265" s="13" t="s">
        <v>32</v>
      </c>
      <c r="AX1265" s="13" t="s">
        <v>77</v>
      </c>
      <c r="AY1265" s="256" t="s">
        <v>157</v>
      </c>
    </row>
    <row r="1266" s="14" customFormat="1">
      <c r="A1266" s="14"/>
      <c r="B1266" s="257"/>
      <c r="C1266" s="258"/>
      <c r="D1266" s="242" t="s">
        <v>168</v>
      </c>
      <c r="E1266" s="259" t="s">
        <v>1</v>
      </c>
      <c r="F1266" s="260" t="s">
        <v>413</v>
      </c>
      <c r="G1266" s="258"/>
      <c r="H1266" s="261">
        <v>0.63</v>
      </c>
      <c r="I1266" s="262"/>
      <c r="J1266" s="258"/>
      <c r="K1266" s="258"/>
      <c r="L1266" s="263"/>
      <c r="M1266" s="264"/>
      <c r="N1266" s="265"/>
      <c r="O1266" s="265"/>
      <c r="P1266" s="265"/>
      <c r="Q1266" s="265"/>
      <c r="R1266" s="265"/>
      <c r="S1266" s="265"/>
      <c r="T1266" s="266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67" t="s">
        <v>168</v>
      </c>
      <c r="AU1266" s="267" t="s">
        <v>86</v>
      </c>
      <c r="AV1266" s="14" t="s">
        <v>86</v>
      </c>
      <c r="AW1266" s="14" t="s">
        <v>32</v>
      </c>
      <c r="AX1266" s="14" t="s">
        <v>77</v>
      </c>
      <c r="AY1266" s="267" t="s">
        <v>157</v>
      </c>
    </row>
    <row r="1267" s="13" customFormat="1">
      <c r="A1267" s="13"/>
      <c r="B1267" s="247"/>
      <c r="C1267" s="248"/>
      <c r="D1267" s="242" t="s">
        <v>168</v>
      </c>
      <c r="E1267" s="249" t="s">
        <v>1</v>
      </c>
      <c r="F1267" s="250" t="s">
        <v>480</v>
      </c>
      <c r="G1267" s="248"/>
      <c r="H1267" s="249" t="s">
        <v>1</v>
      </c>
      <c r="I1267" s="251"/>
      <c r="J1267" s="248"/>
      <c r="K1267" s="248"/>
      <c r="L1267" s="252"/>
      <c r="M1267" s="253"/>
      <c r="N1267" s="254"/>
      <c r="O1267" s="254"/>
      <c r="P1267" s="254"/>
      <c r="Q1267" s="254"/>
      <c r="R1267" s="254"/>
      <c r="S1267" s="254"/>
      <c r="T1267" s="255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56" t="s">
        <v>168</v>
      </c>
      <c r="AU1267" s="256" t="s">
        <v>86</v>
      </c>
      <c r="AV1267" s="13" t="s">
        <v>84</v>
      </c>
      <c r="AW1267" s="13" t="s">
        <v>32</v>
      </c>
      <c r="AX1267" s="13" t="s">
        <v>77</v>
      </c>
      <c r="AY1267" s="256" t="s">
        <v>157</v>
      </c>
    </row>
    <row r="1268" s="14" customFormat="1">
      <c r="A1268" s="14"/>
      <c r="B1268" s="257"/>
      <c r="C1268" s="258"/>
      <c r="D1268" s="242" t="s">
        <v>168</v>
      </c>
      <c r="E1268" s="259" t="s">
        <v>1</v>
      </c>
      <c r="F1268" s="260" t="s">
        <v>643</v>
      </c>
      <c r="G1268" s="258"/>
      <c r="H1268" s="261">
        <v>2.8799999999999999</v>
      </c>
      <c r="I1268" s="262"/>
      <c r="J1268" s="258"/>
      <c r="K1268" s="258"/>
      <c r="L1268" s="263"/>
      <c r="M1268" s="264"/>
      <c r="N1268" s="265"/>
      <c r="O1268" s="265"/>
      <c r="P1268" s="265"/>
      <c r="Q1268" s="265"/>
      <c r="R1268" s="265"/>
      <c r="S1268" s="265"/>
      <c r="T1268" s="266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67" t="s">
        <v>168</v>
      </c>
      <c r="AU1268" s="267" t="s">
        <v>86</v>
      </c>
      <c r="AV1268" s="14" t="s">
        <v>86</v>
      </c>
      <c r="AW1268" s="14" t="s">
        <v>32</v>
      </c>
      <c r="AX1268" s="14" t="s">
        <v>77</v>
      </c>
      <c r="AY1268" s="267" t="s">
        <v>157</v>
      </c>
    </row>
    <row r="1269" s="13" customFormat="1">
      <c r="A1269" s="13"/>
      <c r="B1269" s="247"/>
      <c r="C1269" s="248"/>
      <c r="D1269" s="242" t="s">
        <v>168</v>
      </c>
      <c r="E1269" s="249" t="s">
        <v>1</v>
      </c>
      <c r="F1269" s="250" t="s">
        <v>309</v>
      </c>
      <c r="G1269" s="248"/>
      <c r="H1269" s="249" t="s">
        <v>1</v>
      </c>
      <c r="I1269" s="251"/>
      <c r="J1269" s="248"/>
      <c r="K1269" s="248"/>
      <c r="L1269" s="252"/>
      <c r="M1269" s="253"/>
      <c r="N1269" s="254"/>
      <c r="O1269" s="254"/>
      <c r="P1269" s="254"/>
      <c r="Q1269" s="254"/>
      <c r="R1269" s="254"/>
      <c r="S1269" s="254"/>
      <c r="T1269" s="255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56" t="s">
        <v>168</v>
      </c>
      <c r="AU1269" s="256" t="s">
        <v>86</v>
      </c>
      <c r="AV1269" s="13" t="s">
        <v>84</v>
      </c>
      <c r="AW1269" s="13" t="s">
        <v>32</v>
      </c>
      <c r="AX1269" s="13" t="s">
        <v>77</v>
      </c>
      <c r="AY1269" s="256" t="s">
        <v>157</v>
      </c>
    </row>
    <row r="1270" s="14" customFormat="1">
      <c r="A1270" s="14"/>
      <c r="B1270" s="257"/>
      <c r="C1270" s="258"/>
      <c r="D1270" s="242" t="s">
        <v>168</v>
      </c>
      <c r="E1270" s="259" t="s">
        <v>1</v>
      </c>
      <c r="F1270" s="260" t="s">
        <v>910</v>
      </c>
      <c r="G1270" s="258"/>
      <c r="H1270" s="261">
        <v>14.99</v>
      </c>
      <c r="I1270" s="262"/>
      <c r="J1270" s="258"/>
      <c r="K1270" s="258"/>
      <c r="L1270" s="263"/>
      <c r="M1270" s="264"/>
      <c r="N1270" s="265"/>
      <c r="O1270" s="265"/>
      <c r="P1270" s="265"/>
      <c r="Q1270" s="265"/>
      <c r="R1270" s="265"/>
      <c r="S1270" s="265"/>
      <c r="T1270" s="266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67" t="s">
        <v>168</v>
      </c>
      <c r="AU1270" s="267" t="s">
        <v>86</v>
      </c>
      <c r="AV1270" s="14" t="s">
        <v>86</v>
      </c>
      <c r="AW1270" s="14" t="s">
        <v>32</v>
      </c>
      <c r="AX1270" s="14" t="s">
        <v>77</v>
      </c>
      <c r="AY1270" s="267" t="s">
        <v>157</v>
      </c>
    </row>
    <row r="1271" s="13" customFormat="1">
      <c r="A1271" s="13"/>
      <c r="B1271" s="247"/>
      <c r="C1271" s="248"/>
      <c r="D1271" s="242" t="s">
        <v>168</v>
      </c>
      <c r="E1271" s="249" t="s">
        <v>1</v>
      </c>
      <c r="F1271" s="250" t="s">
        <v>308</v>
      </c>
      <c r="G1271" s="248"/>
      <c r="H1271" s="249" t="s">
        <v>1</v>
      </c>
      <c r="I1271" s="251"/>
      <c r="J1271" s="248"/>
      <c r="K1271" s="248"/>
      <c r="L1271" s="252"/>
      <c r="M1271" s="253"/>
      <c r="N1271" s="254"/>
      <c r="O1271" s="254"/>
      <c r="P1271" s="254"/>
      <c r="Q1271" s="254"/>
      <c r="R1271" s="254"/>
      <c r="S1271" s="254"/>
      <c r="T1271" s="255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56" t="s">
        <v>168</v>
      </c>
      <c r="AU1271" s="256" t="s">
        <v>86</v>
      </c>
      <c r="AV1271" s="13" t="s">
        <v>84</v>
      </c>
      <c r="AW1271" s="13" t="s">
        <v>32</v>
      </c>
      <c r="AX1271" s="13" t="s">
        <v>77</v>
      </c>
      <c r="AY1271" s="256" t="s">
        <v>157</v>
      </c>
    </row>
    <row r="1272" s="14" customFormat="1">
      <c r="A1272" s="14"/>
      <c r="B1272" s="257"/>
      <c r="C1272" s="258"/>
      <c r="D1272" s="242" t="s">
        <v>168</v>
      </c>
      <c r="E1272" s="259" t="s">
        <v>1</v>
      </c>
      <c r="F1272" s="260" t="s">
        <v>850</v>
      </c>
      <c r="G1272" s="258"/>
      <c r="H1272" s="261">
        <v>4.1699999999999999</v>
      </c>
      <c r="I1272" s="262"/>
      <c r="J1272" s="258"/>
      <c r="K1272" s="258"/>
      <c r="L1272" s="263"/>
      <c r="M1272" s="264"/>
      <c r="N1272" s="265"/>
      <c r="O1272" s="265"/>
      <c r="P1272" s="265"/>
      <c r="Q1272" s="265"/>
      <c r="R1272" s="265"/>
      <c r="S1272" s="265"/>
      <c r="T1272" s="266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67" t="s">
        <v>168</v>
      </c>
      <c r="AU1272" s="267" t="s">
        <v>86</v>
      </c>
      <c r="AV1272" s="14" t="s">
        <v>86</v>
      </c>
      <c r="AW1272" s="14" t="s">
        <v>32</v>
      </c>
      <c r="AX1272" s="14" t="s">
        <v>77</v>
      </c>
      <c r="AY1272" s="267" t="s">
        <v>157</v>
      </c>
    </row>
    <row r="1273" s="13" customFormat="1">
      <c r="A1273" s="13"/>
      <c r="B1273" s="247"/>
      <c r="C1273" s="248"/>
      <c r="D1273" s="242" t="s">
        <v>168</v>
      </c>
      <c r="E1273" s="249" t="s">
        <v>1</v>
      </c>
      <c r="F1273" s="250" t="s">
        <v>916</v>
      </c>
      <c r="G1273" s="248"/>
      <c r="H1273" s="249" t="s">
        <v>1</v>
      </c>
      <c r="I1273" s="251"/>
      <c r="J1273" s="248"/>
      <c r="K1273" s="248"/>
      <c r="L1273" s="252"/>
      <c r="M1273" s="253"/>
      <c r="N1273" s="254"/>
      <c r="O1273" s="254"/>
      <c r="P1273" s="254"/>
      <c r="Q1273" s="254"/>
      <c r="R1273" s="254"/>
      <c r="S1273" s="254"/>
      <c r="T1273" s="255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56" t="s">
        <v>168</v>
      </c>
      <c r="AU1273" s="256" t="s">
        <v>86</v>
      </c>
      <c r="AV1273" s="13" t="s">
        <v>84</v>
      </c>
      <c r="AW1273" s="13" t="s">
        <v>32</v>
      </c>
      <c r="AX1273" s="13" t="s">
        <v>77</v>
      </c>
      <c r="AY1273" s="256" t="s">
        <v>157</v>
      </c>
    </row>
    <row r="1274" s="14" customFormat="1">
      <c r="A1274" s="14"/>
      <c r="B1274" s="257"/>
      <c r="C1274" s="258"/>
      <c r="D1274" s="242" t="s">
        <v>168</v>
      </c>
      <c r="E1274" s="259" t="s">
        <v>1</v>
      </c>
      <c r="F1274" s="260" t="s">
        <v>645</v>
      </c>
      <c r="G1274" s="258"/>
      <c r="H1274" s="261">
        <v>103.72</v>
      </c>
      <c r="I1274" s="262"/>
      <c r="J1274" s="258"/>
      <c r="K1274" s="258"/>
      <c r="L1274" s="263"/>
      <c r="M1274" s="264"/>
      <c r="N1274" s="265"/>
      <c r="O1274" s="265"/>
      <c r="P1274" s="265"/>
      <c r="Q1274" s="265"/>
      <c r="R1274" s="265"/>
      <c r="S1274" s="265"/>
      <c r="T1274" s="266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67" t="s">
        <v>168</v>
      </c>
      <c r="AU1274" s="267" t="s">
        <v>86</v>
      </c>
      <c r="AV1274" s="14" t="s">
        <v>86</v>
      </c>
      <c r="AW1274" s="14" t="s">
        <v>32</v>
      </c>
      <c r="AX1274" s="14" t="s">
        <v>77</v>
      </c>
      <c r="AY1274" s="267" t="s">
        <v>157</v>
      </c>
    </row>
    <row r="1275" s="15" customFormat="1">
      <c r="A1275" s="15"/>
      <c r="B1275" s="268"/>
      <c r="C1275" s="269"/>
      <c r="D1275" s="242" t="s">
        <v>168</v>
      </c>
      <c r="E1275" s="270" t="s">
        <v>1</v>
      </c>
      <c r="F1275" s="271" t="s">
        <v>190</v>
      </c>
      <c r="G1275" s="269"/>
      <c r="H1275" s="272">
        <v>553.19000000000005</v>
      </c>
      <c r="I1275" s="273"/>
      <c r="J1275" s="269"/>
      <c r="K1275" s="269"/>
      <c r="L1275" s="274"/>
      <c r="M1275" s="275"/>
      <c r="N1275" s="276"/>
      <c r="O1275" s="276"/>
      <c r="P1275" s="276"/>
      <c r="Q1275" s="276"/>
      <c r="R1275" s="276"/>
      <c r="S1275" s="276"/>
      <c r="T1275" s="277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T1275" s="278" t="s">
        <v>168</v>
      </c>
      <c r="AU1275" s="278" t="s">
        <v>86</v>
      </c>
      <c r="AV1275" s="15" t="s">
        <v>164</v>
      </c>
      <c r="AW1275" s="15" t="s">
        <v>32</v>
      </c>
      <c r="AX1275" s="15" t="s">
        <v>84</v>
      </c>
      <c r="AY1275" s="278" t="s">
        <v>157</v>
      </c>
    </row>
    <row r="1276" s="2" customFormat="1" ht="24.15" customHeight="1">
      <c r="A1276" s="40"/>
      <c r="B1276" s="41"/>
      <c r="C1276" s="229" t="s">
        <v>917</v>
      </c>
      <c r="D1276" s="229" t="s">
        <v>159</v>
      </c>
      <c r="E1276" s="230" t="s">
        <v>918</v>
      </c>
      <c r="F1276" s="231" t="s">
        <v>919</v>
      </c>
      <c r="G1276" s="232" t="s">
        <v>181</v>
      </c>
      <c r="H1276" s="233">
        <v>548.22000000000003</v>
      </c>
      <c r="I1276" s="234"/>
      <c r="J1276" s="235">
        <f>ROUND(I1276*H1276,2)</f>
        <v>0</v>
      </c>
      <c r="K1276" s="231" t="s">
        <v>163</v>
      </c>
      <c r="L1276" s="46"/>
      <c r="M1276" s="236" t="s">
        <v>1</v>
      </c>
      <c r="N1276" s="237" t="s">
        <v>42</v>
      </c>
      <c r="O1276" s="93"/>
      <c r="P1276" s="238">
        <f>O1276*H1276</f>
        <v>0</v>
      </c>
      <c r="Q1276" s="238">
        <v>0.0075820000000000002</v>
      </c>
      <c r="R1276" s="238">
        <f>Q1276*H1276</f>
        <v>4.1566040400000004</v>
      </c>
      <c r="S1276" s="238">
        <v>0</v>
      </c>
      <c r="T1276" s="239">
        <f>S1276*H1276</f>
        <v>0</v>
      </c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  <c r="AR1276" s="240" t="s">
        <v>279</v>
      </c>
      <c r="AT1276" s="240" t="s">
        <v>159</v>
      </c>
      <c r="AU1276" s="240" t="s">
        <v>86</v>
      </c>
      <c r="AY1276" s="19" t="s">
        <v>157</v>
      </c>
      <c r="BE1276" s="241">
        <f>IF(N1276="základní",J1276,0)</f>
        <v>0</v>
      </c>
      <c r="BF1276" s="241">
        <f>IF(N1276="snížená",J1276,0)</f>
        <v>0</v>
      </c>
      <c r="BG1276" s="241">
        <f>IF(N1276="zákl. přenesená",J1276,0)</f>
        <v>0</v>
      </c>
      <c r="BH1276" s="241">
        <f>IF(N1276="sníž. přenesená",J1276,0)</f>
        <v>0</v>
      </c>
      <c r="BI1276" s="241">
        <f>IF(N1276="nulová",J1276,0)</f>
        <v>0</v>
      </c>
      <c r="BJ1276" s="19" t="s">
        <v>84</v>
      </c>
      <c r="BK1276" s="241">
        <f>ROUND(I1276*H1276,2)</f>
        <v>0</v>
      </c>
      <c r="BL1276" s="19" t="s">
        <v>279</v>
      </c>
      <c r="BM1276" s="240" t="s">
        <v>920</v>
      </c>
    </row>
    <row r="1277" s="2" customFormat="1">
      <c r="A1277" s="40"/>
      <c r="B1277" s="41"/>
      <c r="C1277" s="42"/>
      <c r="D1277" s="242" t="s">
        <v>166</v>
      </c>
      <c r="E1277" s="42"/>
      <c r="F1277" s="243" t="s">
        <v>921</v>
      </c>
      <c r="G1277" s="42"/>
      <c r="H1277" s="42"/>
      <c r="I1277" s="244"/>
      <c r="J1277" s="42"/>
      <c r="K1277" s="42"/>
      <c r="L1277" s="46"/>
      <c r="M1277" s="245"/>
      <c r="N1277" s="246"/>
      <c r="O1277" s="93"/>
      <c r="P1277" s="93"/>
      <c r="Q1277" s="93"/>
      <c r="R1277" s="93"/>
      <c r="S1277" s="93"/>
      <c r="T1277" s="94"/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T1277" s="19" t="s">
        <v>166</v>
      </c>
      <c r="AU1277" s="19" t="s">
        <v>86</v>
      </c>
    </row>
    <row r="1278" s="13" customFormat="1">
      <c r="A1278" s="13"/>
      <c r="B1278" s="247"/>
      <c r="C1278" s="248"/>
      <c r="D1278" s="242" t="s">
        <v>168</v>
      </c>
      <c r="E1278" s="249" t="s">
        <v>1</v>
      </c>
      <c r="F1278" s="250" t="s">
        <v>230</v>
      </c>
      <c r="G1278" s="248"/>
      <c r="H1278" s="249" t="s">
        <v>1</v>
      </c>
      <c r="I1278" s="251"/>
      <c r="J1278" s="248"/>
      <c r="K1278" s="248"/>
      <c r="L1278" s="252"/>
      <c r="M1278" s="253"/>
      <c r="N1278" s="254"/>
      <c r="O1278" s="254"/>
      <c r="P1278" s="254"/>
      <c r="Q1278" s="254"/>
      <c r="R1278" s="254"/>
      <c r="S1278" s="254"/>
      <c r="T1278" s="255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56" t="s">
        <v>168</v>
      </c>
      <c r="AU1278" s="256" t="s">
        <v>86</v>
      </c>
      <c r="AV1278" s="13" t="s">
        <v>84</v>
      </c>
      <c r="AW1278" s="13" t="s">
        <v>32</v>
      </c>
      <c r="AX1278" s="13" t="s">
        <v>77</v>
      </c>
      <c r="AY1278" s="256" t="s">
        <v>157</v>
      </c>
    </row>
    <row r="1279" s="13" customFormat="1">
      <c r="A1279" s="13"/>
      <c r="B1279" s="247"/>
      <c r="C1279" s="248"/>
      <c r="D1279" s="242" t="s">
        <v>168</v>
      </c>
      <c r="E1279" s="249" t="s">
        <v>1</v>
      </c>
      <c r="F1279" s="250" t="s">
        <v>922</v>
      </c>
      <c r="G1279" s="248"/>
      <c r="H1279" s="249" t="s">
        <v>1</v>
      </c>
      <c r="I1279" s="251"/>
      <c r="J1279" s="248"/>
      <c r="K1279" s="248"/>
      <c r="L1279" s="252"/>
      <c r="M1279" s="253"/>
      <c r="N1279" s="254"/>
      <c r="O1279" s="254"/>
      <c r="P1279" s="254"/>
      <c r="Q1279" s="254"/>
      <c r="R1279" s="254"/>
      <c r="S1279" s="254"/>
      <c r="T1279" s="255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56" t="s">
        <v>168</v>
      </c>
      <c r="AU1279" s="256" t="s">
        <v>86</v>
      </c>
      <c r="AV1279" s="13" t="s">
        <v>84</v>
      </c>
      <c r="AW1279" s="13" t="s">
        <v>32</v>
      </c>
      <c r="AX1279" s="13" t="s">
        <v>77</v>
      </c>
      <c r="AY1279" s="256" t="s">
        <v>157</v>
      </c>
    </row>
    <row r="1280" s="14" customFormat="1">
      <c r="A1280" s="14"/>
      <c r="B1280" s="257"/>
      <c r="C1280" s="258"/>
      <c r="D1280" s="242" t="s">
        <v>168</v>
      </c>
      <c r="E1280" s="259" t="s">
        <v>1</v>
      </c>
      <c r="F1280" s="260" t="s">
        <v>923</v>
      </c>
      <c r="G1280" s="258"/>
      <c r="H1280" s="261">
        <v>207.44</v>
      </c>
      <c r="I1280" s="262"/>
      <c r="J1280" s="258"/>
      <c r="K1280" s="258"/>
      <c r="L1280" s="263"/>
      <c r="M1280" s="264"/>
      <c r="N1280" s="265"/>
      <c r="O1280" s="265"/>
      <c r="P1280" s="265"/>
      <c r="Q1280" s="265"/>
      <c r="R1280" s="265"/>
      <c r="S1280" s="265"/>
      <c r="T1280" s="266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67" t="s">
        <v>168</v>
      </c>
      <c r="AU1280" s="267" t="s">
        <v>86</v>
      </c>
      <c r="AV1280" s="14" t="s">
        <v>86</v>
      </c>
      <c r="AW1280" s="14" t="s">
        <v>32</v>
      </c>
      <c r="AX1280" s="14" t="s">
        <v>77</v>
      </c>
      <c r="AY1280" s="267" t="s">
        <v>157</v>
      </c>
    </row>
    <row r="1281" s="13" customFormat="1">
      <c r="A1281" s="13"/>
      <c r="B1281" s="247"/>
      <c r="C1281" s="248"/>
      <c r="D1281" s="242" t="s">
        <v>168</v>
      </c>
      <c r="E1281" s="249" t="s">
        <v>1</v>
      </c>
      <c r="F1281" s="250" t="s">
        <v>924</v>
      </c>
      <c r="G1281" s="248"/>
      <c r="H1281" s="249" t="s">
        <v>1</v>
      </c>
      <c r="I1281" s="251"/>
      <c r="J1281" s="248"/>
      <c r="K1281" s="248"/>
      <c r="L1281" s="252"/>
      <c r="M1281" s="253"/>
      <c r="N1281" s="254"/>
      <c r="O1281" s="254"/>
      <c r="P1281" s="254"/>
      <c r="Q1281" s="254"/>
      <c r="R1281" s="254"/>
      <c r="S1281" s="254"/>
      <c r="T1281" s="255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56" t="s">
        <v>168</v>
      </c>
      <c r="AU1281" s="256" t="s">
        <v>86</v>
      </c>
      <c r="AV1281" s="13" t="s">
        <v>84</v>
      </c>
      <c r="AW1281" s="13" t="s">
        <v>32</v>
      </c>
      <c r="AX1281" s="13" t="s">
        <v>77</v>
      </c>
      <c r="AY1281" s="256" t="s">
        <v>157</v>
      </c>
    </row>
    <row r="1282" s="14" customFormat="1">
      <c r="A1282" s="14"/>
      <c r="B1282" s="257"/>
      <c r="C1282" s="258"/>
      <c r="D1282" s="242" t="s">
        <v>168</v>
      </c>
      <c r="E1282" s="259" t="s">
        <v>1</v>
      </c>
      <c r="F1282" s="260" t="s">
        <v>925</v>
      </c>
      <c r="G1282" s="258"/>
      <c r="H1282" s="261">
        <v>67.579999999999998</v>
      </c>
      <c r="I1282" s="262"/>
      <c r="J1282" s="258"/>
      <c r="K1282" s="258"/>
      <c r="L1282" s="263"/>
      <c r="M1282" s="264"/>
      <c r="N1282" s="265"/>
      <c r="O1282" s="265"/>
      <c r="P1282" s="265"/>
      <c r="Q1282" s="265"/>
      <c r="R1282" s="265"/>
      <c r="S1282" s="265"/>
      <c r="T1282" s="266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67" t="s">
        <v>168</v>
      </c>
      <c r="AU1282" s="267" t="s">
        <v>86</v>
      </c>
      <c r="AV1282" s="14" t="s">
        <v>86</v>
      </c>
      <c r="AW1282" s="14" t="s">
        <v>32</v>
      </c>
      <c r="AX1282" s="14" t="s">
        <v>77</v>
      </c>
      <c r="AY1282" s="267" t="s">
        <v>157</v>
      </c>
    </row>
    <row r="1283" s="13" customFormat="1">
      <c r="A1283" s="13"/>
      <c r="B1283" s="247"/>
      <c r="C1283" s="248"/>
      <c r="D1283" s="242" t="s">
        <v>168</v>
      </c>
      <c r="E1283" s="249" t="s">
        <v>1</v>
      </c>
      <c r="F1283" s="250" t="s">
        <v>231</v>
      </c>
      <c r="G1283" s="248"/>
      <c r="H1283" s="249" t="s">
        <v>1</v>
      </c>
      <c r="I1283" s="251"/>
      <c r="J1283" s="248"/>
      <c r="K1283" s="248"/>
      <c r="L1283" s="252"/>
      <c r="M1283" s="253"/>
      <c r="N1283" s="254"/>
      <c r="O1283" s="254"/>
      <c r="P1283" s="254"/>
      <c r="Q1283" s="254"/>
      <c r="R1283" s="254"/>
      <c r="S1283" s="254"/>
      <c r="T1283" s="255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56" t="s">
        <v>168</v>
      </c>
      <c r="AU1283" s="256" t="s">
        <v>86</v>
      </c>
      <c r="AV1283" s="13" t="s">
        <v>84</v>
      </c>
      <c r="AW1283" s="13" t="s">
        <v>32</v>
      </c>
      <c r="AX1283" s="13" t="s">
        <v>77</v>
      </c>
      <c r="AY1283" s="256" t="s">
        <v>157</v>
      </c>
    </row>
    <row r="1284" s="13" customFormat="1">
      <c r="A1284" s="13"/>
      <c r="B1284" s="247"/>
      <c r="C1284" s="248"/>
      <c r="D1284" s="242" t="s">
        <v>168</v>
      </c>
      <c r="E1284" s="249" t="s">
        <v>1</v>
      </c>
      <c r="F1284" s="250" t="s">
        <v>922</v>
      </c>
      <c r="G1284" s="248"/>
      <c r="H1284" s="249" t="s">
        <v>1</v>
      </c>
      <c r="I1284" s="251"/>
      <c r="J1284" s="248"/>
      <c r="K1284" s="248"/>
      <c r="L1284" s="252"/>
      <c r="M1284" s="253"/>
      <c r="N1284" s="254"/>
      <c r="O1284" s="254"/>
      <c r="P1284" s="254"/>
      <c r="Q1284" s="254"/>
      <c r="R1284" s="254"/>
      <c r="S1284" s="254"/>
      <c r="T1284" s="255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6" t="s">
        <v>168</v>
      </c>
      <c r="AU1284" s="256" t="s">
        <v>86</v>
      </c>
      <c r="AV1284" s="13" t="s">
        <v>84</v>
      </c>
      <c r="AW1284" s="13" t="s">
        <v>32</v>
      </c>
      <c r="AX1284" s="13" t="s">
        <v>77</v>
      </c>
      <c r="AY1284" s="256" t="s">
        <v>157</v>
      </c>
    </row>
    <row r="1285" s="14" customFormat="1">
      <c r="A1285" s="14"/>
      <c r="B1285" s="257"/>
      <c r="C1285" s="258"/>
      <c r="D1285" s="242" t="s">
        <v>168</v>
      </c>
      <c r="E1285" s="259" t="s">
        <v>1</v>
      </c>
      <c r="F1285" s="260" t="s">
        <v>923</v>
      </c>
      <c r="G1285" s="258"/>
      <c r="H1285" s="261">
        <v>207.44</v>
      </c>
      <c r="I1285" s="262"/>
      <c r="J1285" s="258"/>
      <c r="K1285" s="258"/>
      <c r="L1285" s="263"/>
      <c r="M1285" s="264"/>
      <c r="N1285" s="265"/>
      <c r="O1285" s="265"/>
      <c r="P1285" s="265"/>
      <c r="Q1285" s="265"/>
      <c r="R1285" s="265"/>
      <c r="S1285" s="265"/>
      <c r="T1285" s="266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67" t="s">
        <v>168</v>
      </c>
      <c r="AU1285" s="267" t="s">
        <v>86</v>
      </c>
      <c r="AV1285" s="14" t="s">
        <v>86</v>
      </c>
      <c r="AW1285" s="14" t="s">
        <v>32</v>
      </c>
      <c r="AX1285" s="14" t="s">
        <v>77</v>
      </c>
      <c r="AY1285" s="267" t="s">
        <v>157</v>
      </c>
    </row>
    <row r="1286" s="13" customFormat="1">
      <c r="A1286" s="13"/>
      <c r="B1286" s="247"/>
      <c r="C1286" s="248"/>
      <c r="D1286" s="242" t="s">
        <v>168</v>
      </c>
      <c r="E1286" s="249" t="s">
        <v>1</v>
      </c>
      <c r="F1286" s="250" t="s">
        <v>924</v>
      </c>
      <c r="G1286" s="248"/>
      <c r="H1286" s="249" t="s">
        <v>1</v>
      </c>
      <c r="I1286" s="251"/>
      <c r="J1286" s="248"/>
      <c r="K1286" s="248"/>
      <c r="L1286" s="252"/>
      <c r="M1286" s="253"/>
      <c r="N1286" s="254"/>
      <c r="O1286" s="254"/>
      <c r="P1286" s="254"/>
      <c r="Q1286" s="254"/>
      <c r="R1286" s="254"/>
      <c r="S1286" s="254"/>
      <c r="T1286" s="255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56" t="s">
        <v>168</v>
      </c>
      <c r="AU1286" s="256" t="s">
        <v>86</v>
      </c>
      <c r="AV1286" s="13" t="s">
        <v>84</v>
      </c>
      <c r="AW1286" s="13" t="s">
        <v>32</v>
      </c>
      <c r="AX1286" s="13" t="s">
        <v>77</v>
      </c>
      <c r="AY1286" s="256" t="s">
        <v>157</v>
      </c>
    </row>
    <row r="1287" s="14" customFormat="1">
      <c r="A1287" s="14"/>
      <c r="B1287" s="257"/>
      <c r="C1287" s="258"/>
      <c r="D1287" s="242" t="s">
        <v>168</v>
      </c>
      <c r="E1287" s="259" t="s">
        <v>1</v>
      </c>
      <c r="F1287" s="260" t="s">
        <v>926</v>
      </c>
      <c r="G1287" s="258"/>
      <c r="H1287" s="261">
        <v>65.760000000000005</v>
      </c>
      <c r="I1287" s="262"/>
      <c r="J1287" s="258"/>
      <c r="K1287" s="258"/>
      <c r="L1287" s="263"/>
      <c r="M1287" s="264"/>
      <c r="N1287" s="265"/>
      <c r="O1287" s="265"/>
      <c r="P1287" s="265"/>
      <c r="Q1287" s="265"/>
      <c r="R1287" s="265"/>
      <c r="S1287" s="265"/>
      <c r="T1287" s="266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67" t="s">
        <v>168</v>
      </c>
      <c r="AU1287" s="267" t="s">
        <v>86</v>
      </c>
      <c r="AV1287" s="14" t="s">
        <v>86</v>
      </c>
      <c r="AW1287" s="14" t="s">
        <v>32</v>
      </c>
      <c r="AX1287" s="14" t="s">
        <v>77</v>
      </c>
      <c r="AY1287" s="267" t="s">
        <v>157</v>
      </c>
    </row>
    <row r="1288" s="15" customFormat="1">
      <c r="A1288" s="15"/>
      <c r="B1288" s="268"/>
      <c r="C1288" s="269"/>
      <c r="D1288" s="242" t="s">
        <v>168</v>
      </c>
      <c r="E1288" s="270" t="s">
        <v>1</v>
      </c>
      <c r="F1288" s="271" t="s">
        <v>190</v>
      </c>
      <c r="G1288" s="269"/>
      <c r="H1288" s="272">
        <v>548.22000000000003</v>
      </c>
      <c r="I1288" s="273"/>
      <c r="J1288" s="269"/>
      <c r="K1288" s="269"/>
      <c r="L1288" s="274"/>
      <c r="M1288" s="275"/>
      <c r="N1288" s="276"/>
      <c r="O1288" s="276"/>
      <c r="P1288" s="276"/>
      <c r="Q1288" s="276"/>
      <c r="R1288" s="276"/>
      <c r="S1288" s="276"/>
      <c r="T1288" s="277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T1288" s="278" t="s">
        <v>168</v>
      </c>
      <c r="AU1288" s="278" t="s">
        <v>86</v>
      </c>
      <c r="AV1288" s="15" t="s">
        <v>164</v>
      </c>
      <c r="AW1288" s="15" t="s">
        <v>32</v>
      </c>
      <c r="AX1288" s="15" t="s">
        <v>84</v>
      </c>
      <c r="AY1288" s="278" t="s">
        <v>157</v>
      </c>
    </row>
    <row r="1289" s="2" customFormat="1" ht="21.75" customHeight="1">
      <c r="A1289" s="40"/>
      <c r="B1289" s="41"/>
      <c r="C1289" s="229" t="s">
        <v>927</v>
      </c>
      <c r="D1289" s="229" t="s">
        <v>159</v>
      </c>
      <c r="E1289" s="230" t="s">
        <v>861</v>
      </c>
      <c r="F1289" s="231" t="s">
        <v>862</v>
      </c>
      <c r="G1289" s="232" t="s">
        <v>181</v>
      </c>
      <c r="H1289" s="233">
        <v>548.22000000000003</v>
      </c>
      <c r="I1289" s="234"/>
      <c r="J1289" s="235">
        <f>ROUND(I1289*H1289,2)</f>
        <v>0</v>
      </c>
      <c r="K1289" s="231" t="s">
        <v>163</v>
      </c>
      <c r="L1289" s="46"/>
      <c r="M1289" s="236" t="s">
        <v>1</v>
      </c>
      <c r="N1289" s="237" t="s">
        <v>42</v>
      </c>
      <c r="O1289" s="93"/>
      <c r="P1289" s="238">
        <f>O1289*H1289</f>
        <v>0</v>
      </c>
      <c r="Q1289" s="238">
        <v>5.7599999999999997E-07</v>
      </c>
      <c r="R1289" s="238">
        <f>Q1289*H1289</f>
        <v>0.00031577472</v>
      </c>
      <c r="S1289" s="238">
        <v>0</v>
      </c>
      <c r="T1289" s="239">
        <f>S1289*H1289</f>
        <v>0</v>
      </c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R1289" s="240" t="s">
        <v>279</v>
      </c>
      <c r="AT1289" s="240" t="s">
        <v>159</v>
      </c>
      <c r="AU1289" s="240" t="s">
        <v>86</v>
      </c>
      <c r="AY1289" s="19" t="s">
        <v>157</v>
      </c>
      <c r="BE1289" s="241">
        <f>IF(N1289="základní",J1289,0)</f>
        <v>0</v>
      </c>
      <c r="BF1289" s="241">
        <f>IF(N1289="snížená",J1289,0)</f>
        <v>0</v>
      </c>
      <c r="BG1289" s="241">
        <f>IF(N1289="zákl. přenesená",J1289,0)</f>
        <v>0</v>
      </c>
      <c r="BH1289" s="241">
        <f>IF(N1289="sníž. přenesená",J1289,0)</f>
        <v>0</v>
      </c>
      <c r="BI1289" s="241">
        <f>IF(N1289="nulová",J1289,0)</f>
        <v>0</v>
      </c>
      <c r="BJ1289" s="19" t="s">
        <v>84</v>
      </c>
      <c r="BK1289" s="241">
        <f>ROUND(I1289*H1289,2)</f>
        <v>0</v>
      </c>
      <c r="BL1289" s="19" t="s">
        <v>279</v>
      </c>
      <c r="BM1289" s="240" t="s">
        <v>928</v>
      </c>
    </row>
    <row r="1290" s="2" customFormat="1">
      <c r="A1290" s="40"/>
      <c r="B1290" s="41"/>
      <c r="C1290" s="42"/>
      <c r="D1290" s="242" t="s">
        <v>166</v>
      </c>
      <c r="E1290" s="42"/>
      <c r="F1290" s="243" t="s">
        <v>864</v>
      </c>
      <c r="G1290" s="42"/>
      <c r="H1290" s="42"/>
      <c r="I1290" s="244"/>
      <c r="J1290" s="42"/>
      <c r="K1290" s="42"/>
      <c r="L1290" s="46"/>
      <c r="M1290" s="245"/>
      <c r="N1290" s="246"/>
      <c r="O1290" s="93"/>
      <c r="P1290" s="93"/>
      <c r="Q1290" s="93"/>
      <c r="R1290" s="93"/>
      <c r="S1290" s="93"/>
      <c r="T1290" s="94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T1290" s="19" t="s">
        <v>166</v>
      </c>
      <c r="AU1290" s="19" t="s">
        <v>86</v>
      </c>
    </row>
    <row r="1291" s="13" customFormat="1">
      <c r="A1291" s="13"/>
      <c r="B1291" s="247"/>
      <c r="C1291" s="248"/>
      <c r="D1291" s="242" t="s">
        <v>168</v>
      </c>
      <c r="E1291" s="249" t="s">
        <v>1</v>
      </c>
      <c r="F1291" s="250" t="s">
        <v>230</v>
      </c>
      <c r="G1291" s="248"/>
      <c r="H1291" s="249" t="s">
        <v>1</v>
      </c>
      <c r="I1291" s="251"/>
      <c r="J1291" s="248"/>
      <c r="K1291" s="248"/>
      <c r="L1291" s="252"/>
      <c r="M1291" s="253"/>
      <c r="N1291" s="254"/>
      <c r="O1291" s="254"/>
      <c r="P1291" s="254"/>
      <c r="Q1291" s="254"/>
      <c r="R1291" s="254"/>
      <c r="S1291" s="254"/>
      <c r="T1291" s="255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56" t="s">
        <v>168</v>
      </c>
      <c r="AU1291" s="256" t="s">
        <v>86</v>
      </c>
      <c r="AV1291" s="13" t="s">
        <v>84</v>
      </c>
      <c r="AW1291" s="13" t="s">
        <v>32</v>
      </c>
      <c r="AX1291" s="13" t="s">
        <v>77</v>
      </c>
      <c r="AY1291" s="256" t="s">
        <v>157</v>
      </c>
    </row>
    <row r="1292" s="13" customFormat="1">
      <c r="A1292" s="13"/>
      <c r="B1292" s="247"/>
      <c r="C1292" s="248"/>
      <c r="D1292" s="242" t="s">
        <v>168</v>
      </c>
      <c r="E1292" s="249" t="s">
        <v>1</v>
      </c>
      <c r="F1292" s="250" t="s">
        <v>922</v>
      </c>
      <c r="G1292" s="248"/>
      <c r="H1292" s="249" t="s">
        <v>1</v>
      </c>
      <c r="I1292" s="251"/>
      <c r="J1292" s="248"/>
      <c r="K1292" s="248"/>
      <c r="L1292" s="252"/>
      <c r="M1292" s="253"/>
      <c r="N1292" s="254"/>
      <c r="O1292" s="254"/>
      <c r="P1292" s="254"/>
      <c r="Q1292" s="254"/>
      <c r="R1292" s="254"/>
      <c r="S1292" s="254"/>
      <c r="T1292" s="255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56" t="s">
        <v>168</v>
      </c>
      <c r="AU1292" s="256" t="s">
        <v>86</v>
      </c>
      <c r="AV1292" s="13" t="s">
        <v>84</v>
      </c>
      <c r="AW1292" s="13" t="s">
        <v>32</v>
      </c>
      <c r="AX1292" s="13" t="s">
        <v>77</v>
      </c>
      <c r="AY1292" s="256" t="s">
        <v>157</v>
      </c>
    </row>
    <row r="1293" s="14" customFormat="1">
      <c r="A1293" s="14"/>
      <c r="B1293" s="257"/>
      <c r="C1293" s="258"/>
      <c r="D1293" s="242" t="s">
        <v>168</v>
      </c>
      <c r="E1293" s="259" t="s">
        <v>1</v>
      </c>
      <c r="F1293" s="260" t="s">
        <v>923</v>
      </c>
      <c r="G1293" s="258"/>
      <c r="H1293" s="261">
        <v>207.44</v>
      </c>
      <c r="I1293" s="262"/>
      <c r="J1293" s="258"/>
      <c r="K1293" s="258"/>
      <c r="L1293" s="263"/>
      <c r="M1293" s="264"/>
      <c r="N1293" s="265"/>
      <c r="O1293" s="265"/>
      <c r="P1293" s="265"/>
      <c r="Q1293" s="265"/>
      <c r="R1293" s="265"/>
      <c r="S1293" s="265"/>
      <c r="T1293" s="266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67" t="s">
        <v>168</v>
      </c>
      <c r="AU1293" s="267" t="s">
        <v>86</v>
      </c>
      <c r="AV1293" s="14" t="s">
        <v>86</v>
      </c>
      <c r="AW1293" s="14" t="s">
        <v>32</v>
      </c>
      <c r="AX1293" s="14" t="s">
        <v>77</v>
      </c>
      <c r="AY1293" s="267" t="s">
        <v>157</v>
      </c>
    </row>
    <row r="1294" s="13" customFormat="1">
      <c r="A1294" s="13"/>
      <c r="B1294" s="247"/>
      <c r="C1294" s="248"/>
      <c r="D1294" s="242" t="s">
        <v>168</v>
      </c>
      <c r="E1294" s="249" t="s">
        <v>1</v>
      </c>
      <c r="F1294" s="250" t="s">
        <v>924</v>
      </c>
      <c r="G1294" s="248"/>
      <c r="H1294" s="249" t="s">
        <v>1</v>
      </c>
      <c r="I1294" s="251"/>
      <c r="J1294" s="248"/>
      <c r="K1294" s="248"/>
      <c r="L1294" s="252"/>
      <c r="M1294" s="253"/>
      <c r="N1294" s="254"/>
      <c r="O1294" s="254"/>
      <c r="P1294" s="254"/>
      <c r="Q1294" s="254"/>
      <c r="R1294" s="254"/>
      <c r="S1294" s="254"/>
      <c r="T1294" s="255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56" t="s">
        <v>168</v>
      </c>
      <c r="AU1294" s="256" t="s">
        <v>86</v>
      </c>
      <c r="AV1294" s="13" t="s">
        <v>84</v>
      </c>
      <c r="AW1294" s="13" t="s">
        <v>32</v>
      </c>
      <c r="AX1294" s="13" t="s">
        <v>77</v>
      </c>
      <c r="AY1294" s="256" t="s">
        <v>157</v>
      </c>
    </row>
    <row r="1295" s="14" customFormat="1">
      <c r="A1295" s="14"/>
      <c r="B1295" s="257"/>
      <c r="C1295" s="258"/>
      <c r="D1295" s="242" t="s">
        <v>168</v>
      </c>
      <c r="E1295" s="259" t="s">
        <v>1</v>
      </c>
      <c r="F1295" s="260" t="s">
        <v>925</v>
      </c>
      <c r="G1295" s="258"/>
      <c r="H1295" s="261">
        <v>67.579999999999998</v>
      </c>
      <c r="I1295" s="262"/>
      <c r="J1295" s="258"/>
      <c r="K1295" s="258"/>
      <c r="L1295" s="263"/>
      <c r="M1295" s="264"/>
      <c r="N1295" s="265"/>
      <c r="O1295" s="265"/>
      <c r="P1295" s="265"/>
      <c r="Q1295" s="265"/>
      <c r="R1295" s="265"/>
      <c r="S1295" s="265"/>
      <c r="T1295" s="266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67" t="s">
        <v>168</v>
      </c>
      <c r="AU1295" s="267" t="s">
        <v>86</v>
      </c>
      <c r="AV1295" s="14" t="s">
        <v>86</v>
      </c>
      <c r="AW1295" s="14" t="s">
        <v>32</v>
      </c>
      <c r="AX1295" s="14" t="s">
        <v>77</v>
      </c>
      <c r="AY1295" s="267" t="s">
        <v>157</v>
      </c>
    </row>
    <row r="1296" s="13" customFormat="1">
      <c r="A1296" s="13"/>
      <c r="B1296" s="247"/>
      <c r="C1296" s="248"/>
      <c r="D1296" s="242" t="s">
        <v>168</v>
      </c>
      <c r="E1296" s="249" t="s">
        <v>1</v>
      </c>
      <c r="F1296" s="250" t="s">
        <v>231</v>
      </c>
      <c r="G1296" s="248"/>
      <c r="H1296" s="249" t="s">
        <v>1</v>
      </c>
      <c r="I1296" s="251"/>
      <c r="J1296" s="248"/>
      <c r="K1296" s="248"/>
      <c r="L1296" s="252"/>
      <c r="M1296" s="253"/>
      <c r="N1296" s="254"/>
      <c r="O1296" s="254"/>
      <c r="P1296" s="254"/>
      <c r="Q1296" s="254"/>
      <c r="R1296" s="254"/>
      <c r="S1296" s="254"/>
      <c r="T1296" s="255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56" t="s">
        <v>168</v>
      </c>
      <c r="AU1296" s="256" t="s">
        <v>86</v>
      </c>
      <c r="AV1296" s="13" t="s">
        <v>84</v>
      </c>
      <c r="AW1296" s="13" t="s">
        <v>32</v>
      </c>
      <c r="AX1296" s="13" t="s">
        <v>77</v>
      </c>
      <c r="AY1296" s="256" t="s">
        <v>157</v>
      </c>
    </row>
    <row r="1297" s="13" customFormat="1">
      <c r="A1297" s="13"/>
      <c r="B1297" s="247"/>
      <c r="C1297" s="248"/>
      <c r="D1297" s="242" t="s">
        <v>168</v>
      </c>
      <c r="E1297" s="249" t="s">
        <v>1</v>
      </c>
      <c r="F1297" s="250" t="s">
        <v>922</v>
      </c>
      <c r="G1297" s="248"/>
      <c r="H1297" s="249" t="s">
        <v>1</v>
      </c>
      <c r="I1297" s="251"/>
      <c r="J1297" s="248"/>
      <c r="K1297" s="248"/>
      <c r="L1297" s="252"/>
      <c r="M1297" s="253"/>
      <c r="N1297" s="254"/>
      <c r="O1297" s="254"/>
      <c r="P1297" s="254"/>
      <c r="Q1297" s="254"/>
      <c r="R1297" s="254"/>
      <c r="S1297" s="254"/>
      <c r="T1297" s="255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56" t="s">
        <v>168</v>
      </c>
      <c r="AU1297" s="256" t="s">
        <v>86</v>
      </c>
      <c r="AV1297" s="13" t="s">
        <v>84</v>
      </c>
      <c r="AW1297" s="13" t="s">
        <v>32</v>
      </c>
      <c r="AX1297" s="13" t="s">
        <v>77</v>
      </c>
      <c r="AY1297" s="256" t="s">
        <v>157</v>
      </c>
    </row>
    <row r="1298" s="14" customFormat="1">
      <c r="A1298" s="14"/>
      <c r="B1298" s="257"/>
      <c r="C1298" s="258"/>
      <c r="D1298" s="242" t="s">
        <v>168</v>
      </c>
      <c r="E1298" s="259" t="s">
        <v>1</v>
      </c>
      <c r="F1298" s="260" t="s">
        <v>923</v>
      </c>
      <c r="G1298" s="258"/>
      <c r="H1298" s="261">
        <v>207.44</v>
      </c>
      <c r="I1298" s="262"/>
      <c r="J1298" s="258"/>
      <c r="K1298" s="258"/>
      <c r="L1298" s="263"/>
      <c r="M1298" s="264"/>
      <c r="N1298" s="265"/>
      <c r="O1298" s="265"/>
      <c r="P1298" s="265"/>
      <c r="Q1298" s="265"/>
      <c r="R1298" s="265"/>
      <c r="S1298" s="265"/>
      <c r="T1298" s="266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67" t="s">
        <v>168</v>
      </c>
      <c r="AU1298" s="267" t="s">
        <v>86</v>
      </c>
      <c r="AV1298" s="14" t="s">
        <v>86</v>
      </c>
      <c r="AW1298" s="14" t="s">
        <v>32</v>
      </c>
      <c r="AX1298" s="14" t="s">
        <v>77</v>
      </c>
      <c r="AY1298" s="267" t="s">
        <v>157</v>
      </c>
    </row>
    <row r="1299" s="13" customFormat="1">
      <c r="A1299" s="13"/>
      <c r="B1299" s="247"/>
      <c r="C1299" s="248"/>
      <c r="D1299" s="242" t="s">
        <v>168</v>
      </c>
      <c r="E1299" s="249" t="s">
        <v>1</v>
      </c>
      <c r="F1299" s="250" t="s">
        <v>924</v>
      </c>
      <c r="G1299" s="248"/>
      <c r="H1299" s="249" t="s">
        <v>1</v>
      </c>
      <c r="I1299" s="251"/>
      <c r="J1299" s="248"/>
      <c r="K1299" s="248"/>
      <c r="L1299" s="252"/>
      <c r="M1299" s="253"/>
      <c r="N1299" s="254"/>
      <c r="O1299" s="254"/>
      <c r="P1299" s="254"/>
      <c r="Q1299" s="254"/>
      <c r="R1299" s="254"/>
      <c r="S1299" s="254"/>
      <c r="T1299" s="255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56" t="s">
        <v>168</v>
      </c>
      <c r="AU1299" s="256" t="s">
        <v>86</v>
      </c>
      <c r="AV1299" s="13" t="s">
        <v>84</v>
      </c>
      <c r="AW1299" s="13" t="s">
        <v>32</v>
      </c>
      <c r="AX1299" s="13" t="s">
        <v>77</v>
      </c>
      <c r="AY1299" s="256" t="s">
        <v>157</v>
      </c>
    </row>
    <row r="1300" s="14" customFormat="1">
      <c r="A1300" s="14"/>
      <c r="B1300" s="257"/>
      <c r="C1300" s="258"/>
      <c r="D1300" s="242" t="s">
        <v>168</v>
      </c>
      <c r="E1300" s="259" t="s">
        <v>1</v>
      </c>
      <c r="F1300" s="260" t="s">
        <v>926</v>
      </c>
      <c r="G1300" s="258"/>
      <c r="H1300" s="261">
        <v>65.760000000000005</v>
      </c>
      <c r="I1300" s="262"/>
      <c r="J1300" s="258"/>
      <c r="K1300" s="258"/>
      <c r="L1300" s="263"/>
      <c r="M1300" s="264"/>
      <c r="N1300" s="265"/>
      <c r="O1300" s="265"/>
      <c r="P1300" s="265"/>
      <c r="Q1300" s="265"/>
      <c r="R1300" s="265"/>
      <c r="S1300" s="265"/>
      <c r="T1300" s="266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67" t="s">
        <v>168</v>
      </c>
      <c r="AU1300" s="267" t="s">
        <v>86</v>
      </c>
      <c r="AV1300" s="14" t="s">
        <v>86</v>
      </c>
      <c r="AW1300" s="14" t="s">
        <v>32</v>
      </c>
      <c r="AX1300" s="14" t="s">
        <v>77</v>
      </c>
      <c r="AY1300" s="267" t="s">
        <v>157</v>
      </c>
    </row>
    <row r="1301" s="15" customFormat="1">
      <c r="A1301" s="15"/>
      <c r="B1301" s="268"/>
      <c r="C1301" s="269"/>
      <c r="D1301" s="242" t="s">
        <v>168</v>
      </c>
      <c r="E1301" s="270" t="s">
        <v>1</v>
      </c>
      <c r="F1301" s="271" t="s">
        <v>190</v>
      </c>
      <c r="G1301" s="269"/>
      <c r="H1301" s="272">
        <v>548.22000000000003</v>
      </c>
      <c r="I1301" s="273"/>
      <c r="J1301" s="269"/>
      <c r="K1301" s="269"/>
      <c r="L1301" s="274"/>
      <c r="M1301" s="275"/>
      <c r="N1301" s="276"/>
      <c r="O1301" s="276"/>
      <c r="P1301" s="276"/>
      <c r="Q1301" s="276"/>
      <c r="R1301" s="276"/>
      <c r="S1301" s="276"/>
      <c r="T1301" s="277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T1301" s="278" t="s">
        <v>168</v>
      </c>
      <c r="AU1301" s="278" t="s">
        <v>86</v>
      </c>
      <c r="AV1301" s="15" t="s">
        <v>164</v>
      </c>
      <c r="AW1301" s="15" t="s">
        <v>32</v>
      </c>
      <c r="AX1301" s="15" t="s">
        <v>84</v>
      </c>
      <c r="AY1301" s="278" t="s">
        <v>157</v>
      </c>
    </row>
    <row r="1302" s="2" customFormat="1" ht="24.15" customHeight="1">
      <c r="A1302" s="40"/>
      <c r="B1302" s="41"/>
      <c r="C1302" s="229" t="s">
        <v>929</v>
      </c>
      <c r="D1302" s="229" t="s">
        <v>159</v>
      </c>
      <c r="E1302" s="230" t="s">
        <v>930</v>
      </c>
      <c r="F1302" s="231" t="s">
        <v>931</v>
      </c>
      <c r="G1302" s="232" t="s">
        <v>181</v>
      </c>
      <c r="H1302" s="233">
        <v>1096.4400000000001</v>
      </c>
      <c r="I1302" s="234"/>
      <c r="J1302" s="235">
        <f>ROUND(I1302*H1302,2)</f>
        <v>0</v>
      </c>
      <c r="K1302" s="231" t="s">
        <v>163</v>
      </c>
      <c r="L1302" s="46"/>
      <c r="M1302" s="236" t="s">
        <v>1</v>
      </c>
      <c r="N1302" s="237" t="s">
        <v>42</v>
      </c>
      <c r="O1302" s="93"/>
      <c r="P1302" s="238">
        <f>O1302*H1302</f>
        <v>0</v>
      </c>
      <c r="Q1302" s="238">
        <v>3.0000000000000001E-05</v>
      </c>
      <c r="R1302" s="238">
        <f>Q1302*H1302</f>
        <v>0.032893200000000004</v>
      </c>
      <c r="S1302" s="238">
        <v>0</v>
      </c>
      <c r="T1302" s="239">
        <f>S1302*H1302</f>
        <v>0</v>
      </c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  <c r="AR1302" s="240" t="s">
        <v>279</v>
      </c>
      <c r="AT1302" s="240" t="s">
        <v>159</v>
      </c>
      <c r="AU1302" s="240" t="s">
        <v>86</v>
      </c>
      <c r="AY1302" s="19" t="s">
        <v>157</v>
      </c>
      <c r="BE1302" s="241">
        <f>IF(N1302="základní",J1302,0)</f>
        <v>0</v>
      </c>
      <c r="BF1302" s="241">
        <f>IF(N1302="snížená",J1302,0)</f>
        <v>0</v>
      </c>
      <c r="BG1302" s="241">
        <f>IF(N1302="zákl. přenesená",J1302,0)</f>
        <v>0</v>
      </c>
      <c r="BH1302" s="241">
        <f>IF(N1302="sníž. přenesená",J1302,0)</f>
        <v>0</v>
      </c>
      <c r="BI1302" s="241">
        <f>IF(N1302="nulová",J1302,0)</f>
        <v>0</v>
      </c>
      <c r="BJ1302" s="19" t="s">
        <v>84</v>
      </c>
      <c r="BK1302" s="241">
        <f>ROUND(I1302*H1302,2)</f>
        <v>0</v>
      </c>
      <c r="BL1302" s="19" t="s">
        <v>279</v>
      </c>
      <c r="BM1302" s="240" t="s">
        <v>932</v>
      </c>
    </row>
    <row r="1303" s="2" customFormat="1">
      <c r="A1303" s="40"/>
      <c r="B1303" s="41"/>
      <c r="C1303" s="42"/>
      <c r="D1303" s="242" t="s">
        <v>166</v>
      </c>
      <c r="E1303" s="42"/>
      <c r="F1303" s="243" t="s">
        <v>933</v>
      </c>
      <c r="G1303" s="42"/>
      <c r="H1303" s="42"/>
      <c r="I1303" s="244"/>
      <c r="J1303" s="42"/>
      <c r="K1303" s="42"/>
      <c r="L1303" s="46"/>
      <c r="M1303" s="245"/>
      <c r="N1303" s="246"/>
      <c r="O1303" s="93"/>
      <c r="P1303" s="93"/>
      <c r="Q1303" s="93"/>
      <c r="R1303" s="93"/>
      <c r="S1303" s="93"/>
      <c r="T1303" s="94"/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  <c r="AT1303" s="19" t="s">
        <v>166</v>
      </c>
      <c r="AU1303" s="19" t="s">
        <v>86</v>
      </c>
    </row>
    <row r="1304" s="13" customFormat="1">
      <c r="A1304" s="13"/>
      <c r="B1304" s="247"/>
      <c r="C1304" s="248"/>
      <c r="D1304" s="242" t="s">
        <v>168</v>
      </c>
      <c r="E1304" s="249" t="s">
        <v>1</v>
      </c>
      <c r="F1304" s="250" t="s">
        <v>934</v>
      </c>
      <c r="G1304" s="248"/>
      <c r="H1304" s="249" t="s">
        <v>1</v>
      </c>
      <c r="I1304" s="251"/>
      <c r="J1304" s="248"/>
      <c r="K1304" s="248"/>
      <c r="L1304" s="252"/>
      <c r="M1304" s="253"/>
      <c r="N1304" s="254"/>
      <c r="O1304" s="254"/>
      <c r="P1304" s="254"/>
      <c r="Q1304" s="254"/>
      <c r="R1304" s="254"/>
      <c r="S1304" s="254"/>
      <c r="T1304" s="255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56" t="s">
        <v>168</v>
      </c>
      <c r="AU1304" s="256" t="s">
        <v>86</v>
      </c>
      <c r="AV1304" s="13" t="s">
        <v>84</v>
      </c>
      <c r="AW1304" s="13" t="s">
        <v>32</v>
      </c>
      <c r="AX1304" s="13" t="s">
        <v>77</v>
      </c>
      <c r="AY1304" s="256" t="s">
        <v>157</v>
      </c>
    </row>
    <row r="1305" s="14" customFormat="1">
      <c r="A1305" s="14"/>
      <c r="B1305" s="257"/>
      <c r="C1305" s="258"/>
      <c r="D1305" s="242" t="s">
        <v>168</v>
      </c>
      <c r="E1305" s="259" t="s">
        <v>1</v>
      </c>
      <c r="F1305" s="260" t="s">
        <v>935</v>
      </c>
      <c r="G1305" s="258"/>
      <c r="H1305" s="261">
        <v>1096.4400000000001</v>
      </c>
      <c r="I1305" s="262"/>
      <c r="J1305" s="258"/>
      <c r="K1305" s="258"/>
      <c r="L1305" s="263"/>
      <c r="M1305" s="264"/>
      <c r="N1305" s="265"/>
      <c r="O1305" s="265"/>
      <c r="P1305" s="265"/>
      <c r="Q1305" s="265"/>
      <c r="R1305" s="265"/>
      <c r="S1305" s="265"/>
      <c r="T1305" s="266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67" t="s">
        <v>168</v>
      </c>
      <c r="AU1305" s="267" t="s">
        <v>86</v>
      </c>
      <c r="AV1305" s="14" t="s">
        <v>86</v>
      </c>
      <c r="AW1305" s="14" t="s">
        <v>32</v>
      </c>
      <c r="AX1305" s="14" t="s">
        <v>84</v>
      </c>
      <c r="AY1305" s="267" t="s">
        <v>157</v>
      </c>
    </row>
    <row r="1306" s="2" customFormat="1" ht="16.5" customHeight="1">
      <c r="A1306" s="40"/>
      <c r="B1306" s="41"/>
      <c r="C1306" s="229" t="s">
        <v>936</v>
      </c>
      <c r="D1306" s="229" t="s">
        <v>159</v>
      </c>
      <c r="E1306" s="230" t="s">
        <v>937</v>
      </c>
      <c r="F1306" s="231" t="s">
        <v>938</v>
      </c>
      <c r="G1306" s="232" t="s">
        <v>181</v>
      </c>
      <c r="H1306" s="233">
        <v>414.88</v>
      </c>
      <c r="I1306" s="234"/>
      <c r="J1306" s="235">
        <f>ROUND(I1306*H1306,2)</f>
        <v>0</v>
      </c>
      <c r="K1306" s="231" t="s">
        <v>163</v>
      </c>
      <c r="L1306" s="46"/>
      <c r="M1306" s="236" t="s">
        <v>1</v>
      </c>
      <c r="N1306" s="237" t="s">
        <v>42</v>
      </c>
      <c r="O1306" s="93"/>
      <c r="P1306" s="238">
        <f>O1306*H1306</f>
        <v>0</v>
      </c>
      <c r="Q1306" s="238">
        <v>0.00050000000000000001</v>
      </c>
      <c r="R1306" s="238">
        <f>Q1306*H1306</f>
        <v>0.20744000000000001</v>
      </c>
      <c r="S1306" s="238">
        <v>0</v>
      </c>
      <c r="T1306" s="239">
        <f>S1306*H1306</f>
        <v>0</v>
      </c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  <c r="AR1306" s="240" t="s">
        <v>279</v>
      </c>
      <c r="AT1306" s="240" t="s">
        <v>159</v>
      </c>
      <c r="AU1306" s="240" t="s">
        <v>86</v>
      </c>
      <c r="AY1306" s="19" t="s">
        <v>157</v>
      </c>
      <c r="BE1306" s="241">
        <f>IF(N1306="základní",J1306,0)</f>
        <v>0</v>
      </c>
      <c r="BF1306" s="241">
        <f>IF(N1306="snížená",J1306,0)</f>
        <v>0</v>
      </c>
      <c r="BG1306" s="241">
        <f>IF(N1306="zákl. přenesená",J1306,0)</f>
        <v>0</v>
      </c>
      <c r="BH1306" s="241">
        <f>IF(N1306="sníž. přenesená",J1306,0)</f>
        <v>0</v>
      </c>
      <c r="BI1306" s="241">
        <f>IF(N1306="nulová",J1306,0)</f>
        <v>0</v>
      </c>
      <c r="BJ1306" s="19" t="s">
        <v>84</v>
      </c>
      <c r="BK1306" s="241">
        <f>ROUND(I1306*H1306,2)</f>
        <v>0</v>
      </c>
      <c r="BL1306" s="19" t="s">
        <v>279</v>
      </c>
      <c r="BM1306" s="240" t="s">
        <v>939</v>
      </c>
    </row>
    <row r="1307" s="2" customFormat="1">
      <c r="A1307" s="40"/>
      <c r="B1307" s="41"/>
      <c r="C1307" s="42"/>
      <c r="D1307" s="242" t="s">
        <v>166</v>
      </c>
      <c r="E1307" s="42"/>
      <c r="F1307" s="243" t="s">
        <v>940</v>
      </c>
      <c r="G1307" s="42"/>
      <c r="H1307" s="42"/>
      <c r="I1307" s="244"/>
      <c r="J1307" s="42"/>
      <c r="K1307" s="42"/>
      <c r="L1307" s="46"/>
      <c r="M1307" s="245"/>
      <c r="N1307" s="246"/>
      <c r="O1307" s="93"/>
      <c r="P1307" s="93"/>
      <c r="Q1307" s="93"/>
      <c r="R1307" s="93"/>
      <c r="S1307" s="93"/>
      <c r="T1307" s="94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  <c r="AT1307" s="19" t="s">
        <v>166</v>
      </c>
      <c r="AU1307" s="19" t="s">
        <v>86</v>
      </c>
    </row>
    <row r="1308" s="13" customFormat="1">
      <c r="A1308" s="13"/>
      <c r="B1308" s="247"/>
      <c r="C1308" s="248"/>
      <c r="D1308" s="242" t="s">
        <v>168</v>
      </c>
      <c r="E1308" s="249" t="s">
        <v>1</v>
      </c>
      <c r="F1308" s="250" t="s">
        <v>230</v>
      </c>
      <c r="G1308" s="248"/>
      <c r="H1308" s="249" t="s">
        <v>1</v>
      </c>
      <c r="I1308" s="251"/>
      <c r="J1308" s="248"/>
      <c r="K1308" s="248"/>
      <c r="L1308" s="252"/>
      <c r="M1308" s="253"/>
      <c r="N1308" s="254"/>
      <c r="O1308" s="254"/>
      <c r="P1308" s="254"/>
      <c r="Q1308" s="254"/>
      <c r="R1308" s="254"/>
      <c r="S1308" s="254"/>
      <c r="T1308" s="255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56" t="s">
        <v>168</v>
      </c>
      <c r="AU1308" s="256" t="s">
        <v>86</v>
      </c>
      <c r="AV1308" s="13" t="s">
        <v>84</v>
      </c>
      <c r="AW1308" s="13" t="s">
        <v>32</v>
      </c>
      <c r="AX1308" s="13" t="s">
        <v>77</v>
      </c>
      <c r="AY1308" s="256" t="s">
        <v>157</v>
      </c>
    </row>
    <row r="1309" s="13" customFormat="1">
      <c r="A1309" s="13"/>
      <c r="B1309" s="247"/>
      <c r="C1309" s="248"/>
      <c r="D1309" s="242" t="s">
        <v>168</v>
      </c>
      <c r="E1309" s="249" t="s">
        <v>1</v>
      </c>
      <c r="F1309" s="250" t="s">
        <v>922</v>
      </c>
      <c r="G1309" s="248"/>
      <c r="H1309" s="249" t="s">
        <v>1</v>
      </c>
      <c r="I1309" s="251"/>
      <c r="J1309" s="248"/>
      <c r="K1309" s="248"/>
      <c r="L1309" s="252"/>
      <c r="M1309" s="253"/>
      <c r="N1309" s="254"/>
      <c r="O1309" s="254"/>
      <c r="P1309" s="254"/>
      <c r="Q1309" s="254"/>
      <c r="R1309" s="254"/>
      <c r="S1309" s="254"/>
      <c r="T1309" s="255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56" t="s">
        <v>168</v>
      </c>
      <c r="AU1309" s="256" t="s">
        <v>86</v>
      </c>
      <c r="AV1309" s="13" t="s">
        <v>84</v>
      </c>
      <c r="AW1309" s="13" t="s">
        <v>32</v>
      </c>
      <c r="AX1309" s="13" t="s">
        <v>77</v>
      </c>
      <c r="AY1309" s="256" t="s">
        <v>157</v>
      </c>
    </row>
    <row r="1310" s="14" customFormat="1">
      <c r="A1310" s="14"/>
      <c r="B1310" s="257"/>
      <c r="C1310" s="258"/>
      <c r="D1310" s="242" t="s">
        <v>168</v>
      </c>
      <c r="E1310" s="259" t="s">
        <v>1</v>
      </c>
      <c r="F1310" s="260" t="s">
        <v>923</v>
      </c>
      <c r="G1310" s="258"/>
      <c r="H1310" s="261">
        <v>207.44</v>
      </c>
      <c r="I1310" s="262"/>
      <c r="J1310" s="258"/>
      <c r="K1310" s="258"/>
      <c r="L1310" s="263"/>
      <c r="M1310" s="264"/>
      <c r="N1310" s="265"/>
      <c r="O1310" s="265"/>
      <c r="P1310" s="265"/>
      <c r="Q1310" s="265"/>
      <c r="R1310" s="265"/>
      <c r="S1310" s="265"/>
      <c r="T1310" s="266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67" t="s">
        <v>168</v>
      </c>
      <c r="AU1310" s="267" t="s">
        <v>86</v>
      </c>
      <c r="AV1310" s="14" t="s">
        <v>86</v>
      </c>
      <c r="AW1310" s="14" t="s">
        <v>32</v>
      </c>
      <c r="AX1310" s="14" t="s">
        <v>77</v>
      </c>
      <c r="AY1310" s="267" t="s">
        <v>157</v>
      </c>
    </row>
    <row r="1311" s="13" customFormat="1">
      <c r="A1311" s="13"/>
      <c r="B1311" s="247"/>
      <c r="C1311" s="248"/>
      <c r="D1311" s="242" t="s">
        <v>168</v>
      </c>
      <c r="E1311" s="249" t="s">
        <v>1</v>
      </c>
      <c r="F1311" s="250" t="s">
        <v>231</v>
      </c>
      <c r="G1311" s="248"/>
      <c r="H1311" s="249" t="s">
        <v>1</v>
      </c>
      <c r="I1311" s="251"/>
      <c r="J1311" s="248"/>
      <c r="K1311" s="248"/>
      <c r="L1311" s="252"/>
      <c r="M1311" s="253"/>
      <c r="N1311" s="254"/>
      <c r="O1311" s="254"/>
      <c r="P1311" s="254"/>
      <c r="Q1311" s="254"/>
      <c r="R1311" s="254"/>
      <c r="S1311" s="254"/>
      <c r="T1311" s="255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56" t="s">
        <v>168</v>
      </c>
      <c r="AU1311" s="256" t="s">
        <v>86</v>
      </c>
      <c r="AV1311" s="13" t="s">
        <v>84</v>
      </c>
      <c r="AW1311" s="13" t="s">
        <v>32</v>
      </c>
      <c r="AX1311" s="13" t="s">
        <v>77</v>
      </c>
      <c r="AY1311" s="256" t="s">
        <v>157</v>
      </c>
    </row>
    <row r="1312" s="13" customFormat="1">
      <c r="A1312" s="13"/>
      <c r="B1312" s="247"/>
      <c r="C1312" s="248"/>
      <c r="D1312" s="242" t="s">
        <v>168</v>
      </c>
      <c r="E1312" s="249" t="s">
        <v>1</v>
      </c>
      <c r="F1312" s="250" t="s">
        <v>922</v>
      </c>
      <c r="G1312" s="248"/>
      <c r="H1312" s="249" t="s">
        <v>1</v>
      </c>
      <c r="I1312" s="251"/>
      <c r="J1312" s="248"/>
      <c r="K1312" s="248"/>
      <c r="L1312" s="252"/>
      <c r="M1312" s="253"/>
      <c r="N1312" s="254"/>
      <c r="O1312" s="254"/>
      <c r="P1312" s="254"/>
      <c r="Q1312" s="254"/>
      <c r="R1312" s="254"/>
      <c r="S1312" s="254"/>
      <c r="T1312" s="255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56" t="s">
        <v>168</v>
      </c>
      <c r="AU1312" s="256" t="s">
        <v>86</v>
      </c>
      <c r="AV1312" s="13" t="s">
        <v>84</v>
      </c>
      <c r="AW1312" s="13" t="s">
        <v>32</v>
      </c>
      <c r="AX1312" s="13" t="s">
        <v>77</v>
      </c>
      <c r="AY1312" s="256" t="s">
        <v>157</v>
      </c>
    </row>
    <row r="1313" s="14" customFormat="1">
      <c r="A1313" s="14"/>
      <c r="B1313" s="257"/>
      <c r="C1313" s="258"/>
      <c r="D1313" s="242" t="s">
        <v>168</v>
      </c>
      <c r="E1313" s="259" t="s">
        <v>1</v>
      </c>
      <c r="F1313" s="260" t="s">
        <v>923</v>
      </c>
      <c r="G1313" s="258"/>
      <c r="H1313" s="261">
        <v>207.44</v>
      </c>
      <c r="I1313" s="262"/>
      <c r="J1313" s="258"/>
      <c r="K1313" s="258"/>
      <c r="L1313" s="263"/>
      <c r="M1313" s="264"/>
      <c r="N1313" s="265"/>
      <c r="O1313" s="265"/>
      <c r="P1313" s="265"/>
      <c r="Q1313" s="265"/>
      <c r="R1313" s="265"/>
      <c r="S1313" s="265"/>
      <c r="T1313" s="266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67" t="s">
        <v>168</v>
      </c>
      <c r="AU1313" s="267" t="s">
        <v>86</v>
      </c>
      <c r="AV1313" s="14" t="s">
        <v>86</v>
      </c>
      <c r="AW1313" s="14" t="s">
        <v>32</v>
      </c>
      <c r="AX1313" s="14" t="s">
        <v>77</v>
      </c>
      <c r="AY1313" s="267" t="s">
        <v>157</v>
      </c>
    </row>
    <row r="1314" s="15" customFormat="1">
      <c r="A1314" s="15"/>
      <c r="B1314" s="268"/>
      <c r="C1314" s="269"/>
      <c r="D1314" s="242" t="s">
        <v>168</v>
      </c>
      <c r="E1314" s="270" t="s">
        <v>1</v>
      </c>
      <c r="F1314" s="271" t="s">
        <v>190</v>
      </c>
      <c r="G1314" s="269"/>
      <c r="H1314" s="272">
        <v>414.88</v>
      </c>
      <c r="I1314" s="273"/>
      <c r="J1314" s="269"/>
      <c r="K1314" s="269"/>
      <c r="L1314" s="274"/>
      <c r="M1314" s="275"/>
      <c r="N1314" s="276"/>
      <c r="O1314" s="276"/>
      <c r="P1314" s="276"/>
      <c r="Q1314" s="276"/>
      <c r="R1314" s="276"/>
      <c r="S1314" s="276"/>
      <c r="T1314" s="277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T1314" s="278" t="s">
        <v>168</v>
      </c>
      <c r="AU1314" s="278" t="s">
        <v>86</v>
      </c>
      <c r="AV1314" s="15" t="s">
        <v>164</v>
      </c>
      <c r="AW1314" s="15" t="s">
        <v>32</v>
      </c>
      <c r="AX1314" s="15" t="s">
        <v>84</v>
      </c>
      <c r="AY1314" s="278" t="s">
        <v>157</v>
      </c>
    </row>
    <row r="1315" s="2" customFormat="1" ht="21.75" customHeight="1">
      <c r="A1315" s="40"/>
      <c r="B1315" s="41"/>
      <c r="C1315" s="279" t="s">
        <v>941</v>
      </c>
      <c r="D1315" s="279" t="s">
        <v>201</v>
      </c>
      <c r="E1315" s="280" t="s">
        <v>942</v>
      </c>
      <c r="F1315" s="281" t="s">
        <v>943</v>
      </c>
      <c r="G1315" s="282" t="s">
        <v>181</v>
      </c>
      <c r="H1315" s="283">
        <v>456.368</v>
      </c>
      <c r="I1315" s="284"/>
      <c r="J1315" s="285">
        <f>ROUND(I1315*H1315,2)</f>
        <v>0</v>
      </c>
      <c r="K1315" s="281" t="s">
        <v>163</v>
      </c>
      <c r="L1315" s="286"/>
      <c r="M1315" s="287" t="s">
        <v>1</v>
      </c>
      <c r="N1315" s="288" t="s">
        <v>42</v>
      </c>
      <c r="O1315" s="93"/>
      <c r="P1315" s="238">
        <f>O1315*H1315</f>
        <v>0</v>
      </c>
      <c r="Q1315" s="238">
        <v>0.0023500000000000001</v>
      </c>
      <c r="R1315" s="238">
        <f>Q1315*H1315</f>
        <v>1.0724648000000001</v>
      </c>
      <c r="S1315" s="238">
        <v>0</v>
      </c>
      <c r="T1315" s="239">
        <f>S1315*H1315</f>
        <v>0</v>
      </c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  <c r="AR1315" s="240" t="s">
        <v>484</v>
      </c>
      <c r="AT1315" s="240" t="s">
        <v>201</v>
      </c>
      <c r="AU1315" s="240" t="s">
        <v>86</v>
      </c>
      <c r="AY1315" s="19" t="s">
        <v>157</v>
      </c>
      <c r="BE1315" s="241">
        <f>IF(N1315="základní",J1315,0)</f>
        <v>0</v>
      </c>
      <c r="BF1315" s="241">
        <f>IF(N1315="snížená",J1315,0)</f>
        <v>0</v>
      </c>
      <c r="BG1315" s="241">
        <f>IF(N1315="zákl. přenesená",J1315,0)</f>
        <v>0</v>
      </c>
      <c r="BH1315" s="241">
        <f>IF(N1315="sníž. přenesená",J1315,0)</f>
        <v>0</v>
      </c>
      <c r="BI1315" s="241">
        <f>IF(N1315="nulová",J1315,0)</f>
        <v>0</v>
      </c>
      <c r="BJ1315" s="19" t="s">
        <v>84</v>
      </c>
      <c r="BK1315" s="241">
        <f>ROUND(I1315*H1315,2)</f>
        <v>0</v>
      </c>
      <c r="BL1315" s="19" t="s">
        <v>279</v>
      </c>
      <c r="BM1315" s="240" t="s">
        <v>944</v>
      </c>
    </row>
    <row r="1316" s="2" customFormat="1">
      <c r="A1316" s="40"/>
      <c r="B1316" s="41"/>
      <c r="C1316" s="42"/>
      <c r="D1316" s="242" t="s">
        <v>166</v>
      </c>
      <c r="E1316" s="42"/>
      <c r="F1316" s="243" t="s">
        <v>943</v>
      </c>
      <c r="G1316" s="42"/>
      <c r="H1316" s="42"/>
      <c r="I1316" s="244"/>
      <c r="J1316" s="42"/>
      <c r="K1316" s="42"/>
      <c r="L1316" s="46"/>
      <c r="M1316" s="245"/>
      <c r="N1316" s="246"/>
      <c r="O1316" s="93"/>
      <c r="P1316" s="93"/>
      <c r="Q1316" s="93"/>
      <c r="R1316" s="93"/>
      <c r="S1316" s="93"/>
      <c r="T1316" s="94"/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  <c r="AT1316" s="19" t="s">
        <v>166</v>
      </c>
      <c r="AU1316" s="19" t="s">
        <v>86</v>
      </c>
    </row>
    <row r="1317" s="14" customFormat="1">
      <c r="A1317" s="14"/>
      <c r="B1317" s="257"/>
      <c r="C1317" s="258"/>
      <c r="D1317" s="242" t="s">
        <v>168</v>
      </c>
      <c r="E1317" s="258"/>
      <c r="F1317" s="260" t="s">
        <v>945</v>
      </c>
      <c r="G1317" s="258"/>
      <c r="H1317" s="261">
        <v>456.368</v>
      </c>
      <c r="I1317" s="262"/>
      <c r="J1317" s="258"/>
      <c r="K1317" s="258"/>
      <c r="L1317" s="263"/>
      <c r="M1317" s="264"/>
      <c r="N1317" s="265"/>
      <c r="O1317" s="265"/>
      <c r="P1317" s="265"/>
      <c r="Q1317" s="265"/>
      <c r="R1317" s="265"/>
      <c r="S1317" s="265"/>
      <c r="T1317" s="266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67" t="s">
        <v>168</v>
      </c>
      <c r="AU1317" s="267" t="s">
        <v>86</v>
      </c>
      <c r="AV1317" s="14" t="s">
        <v>86</v>
      </c>
      <c r="AW1317" s="14" t="s">
        <v>4</v>
      </c>
      <c r="AX1317" s="14" t="s">
        <v>84</v>
      </c>
      <c r="AY1317" s="267" t="s">
        <v>157</v>
      </c>
    </row>
    <row r="1318" s="2" customFormat="1" ht="16.5" customHeight="1">
      <c r="A1318" s="40"/>
      <c r="B1318" s="41"/>
      <c r="C1318" s="229" t="s">
        <v>946</v>
      </c>
      <c r="D1318" s="229" t="s">
        <v>159</v>
      </c>
      <c r="E1318" s="230" t="s">
        <v>947</v>
      </c>
      <c r="F1318" s="231" t="s">
        <v>948</v>
      </c>
      <c r="G1318" s="232" t="s">
        <v>395</v>
      </c>
      <c r="H1318" s="233">
        <v>181.19999999999999</v>
      </c>
      <c r="I1318" s="234"/>
      <c r="J1318" s="235">
        <f>ROUND(I1318*H1318,2)</f>
        <v>0</v>
      </c>
      <c r="K1318" s="231" t="s">
        <v>163</v>
      </c>
      <c r="L1318" s="46"/>
      <c r="M1318" s="236" t="s">
        <v>1</v>
      </c>
      <c r="N1318" s="237" t="s">
        <v>42</v>
      </c>
      <c r="O1318" s="93"/>
      <c r="P1318" s="238">
        <f>O1318*H1318</f>
        <v>0</v>
      </c>
      <c r="Q1318" s="238">
        <v>1.4935E-05</v>
      </c>
      <c r="R1318" s="238">
        <f>Q1318*H1318</f>
        <v>0.0027062219999999999</v>
      </c>
      <c r="S1318" s="238">
        <v>0</v>
      </c>
      <c r="T1318" s="239">
        <f>S1318*H1318</f>
        <v>0</v>
      </c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R1318" s="240" t="s">
        <v>279</v>
      </c>
      <c r="AT1318" s="240" t="s">
        <v>159</v>
      </c>
      <c r="AU1318" s="240" t="s">
        <v>86</v>
      </c>
      <c r="AY1318" s="19" t="s">
        <v>157</v>
      </c>
      <c r="BE1318" s="241">
        <f>IF(N1318="základní",J1318,0)</f>
        <v>0</v>
      </c>
      <c r="BF1318" s="241">
        <f>IF(N1318="snížená",J1318,0)</f>
        <v>0</v>
      </c>
      <c r="BG1318" s="241">
        <f>IF(N1318="zákl. přenesená",J1318,0)</f>
        <v>0</v>
      </c>
      <c r="BH1318" s="241">
        <f>IF(N1318="sníž. přenesená",J1318,0)</f>
        <v>0</v>
      </c>
      <c r="BI1318" s="241">
        <f>IF(N1318="nulová",J1318,0)</f>
        <v>0</v>
      </c>
      <c r="BJ1318" s="19" t="s">
        <v>84</v>
      </c>
      <c r="BK1318" s="241">
        <f>ROUND(I1318*H1318,2)</f>
        <v>0</v>
      </c>
      <c r="BL1318" s="19" t="s">
        <v>279</v>
      </c>
      <c r="BM1318" s="240" t="s">
        <v>949</v>
      </c>
    </row>
    <row r="1319" s="2" customFormat="1">
      <c r="A1319" s="40"/>
      <c r="B1319" s="41"/>
      <c r="C1319" s="42"/>
      <c r="D1319" s="242" t="s">
        <v>166</v>
      </c>
      <c r="E1319" s="42"/>
      <c r="F1319" s="243" t="s">
        <v>950</v>
      </c>
      <c r="G1319" s="42"/>
      <c r="H1319" s="42"/>
      <c r="I1319" s="244"/>
      <c r="J1319" s="42"/>
      <c r="K1319" s="42"/>
      <c r="L1319" s="46"/>
      <c r="M1319" s="245"/>
      <c r="N1319" s="246"/>
      <c r="O1319" s="93"/>
      <c r="P1319" s="93"/>
      <c r="Q1319" s="93"/>
      <c r="R1319" s="93"/>
      <c r="S1319" s="93"/>
      <c r="T1319" s="94"/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T1319" s="19" t="s">
        <v>166</v>
      </c>
      <c r="AU1319" s="19" t="s">
        <v>86</v>
      </c>
    </row>
    <row r="1320" s="13" customFormat="1">
      <c r="A1320" s="13"/>
      <c r="B1320" s="247"/>
      <c r="C1320" s="248"/>
      <c r="D1320" s="242" t="s">
        <v>168</v>
      </c>
      <c r="E1320" s="249" t="s">
        <v>1</v>
      </c>
      <c r="F1320" s="250" t="s">
        <v>452</v>
      </c>
      <c r="G1320" s="248"/>
      <c r="H1320" s="249" t="s">
        <v>1</v>
      </c>
      <c r="I1320" s="251"/>
      <c r="J1320" s="248"/>
      <c r="K1320" s="248"/>
      <c r="L1320" s="252"/>
      <c r="M1320" s="253"/>
      <c r="N1320" s="254"/>
      <c r="O1320" s="254"/>
      <c r="P1320" s="254"/>
      <c r="Q1320" s="254"/>
      <c r="R1320" s="254"/>
      <c r="S1320" s="254"/>
      <c r="T1320" s="255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56" t="s">
        <v>168</v>
      </c>
      <c r="AU1320" s="256" t="s">
        <v>86</v>
      </c>
      <c r="AV1320" s="13" t="s">
        <v>84</v>
      </c>
      <c r="AW1320" s="13" t="s">
        <v>32</v>
      </c>
      <c r="AX1320" s="13" t="s">
        <v>77</v>
      </c>
      <c r="AY1320" s="256" t="s">
        <v>157</v>
      </c>
    </row>
    <row r="1321" s="14" customFormat="1">
      <c r="A1321" s="14"/>
      <c r="B1321" s="257"/>
      <c r="C1321" s="258"/>
      <c r="D1321" s="242" t="s">
        <v>168</v>
      </c>
      <c r="E1321" s="259" t="s">
        <v>1</v>
      </c>
      <c r="F1321" s="260" t="s">
        <v>681</v>
      </c>
      <c r="G1321" s="258"/>
      <c r="H1321" s="261">
        <v>45.299999999999997</v>
      </c>
      <c r="I1321" s="262"/>
      <c r="J1321" s="258"/>
      <c r="K1321" s="258"/>
      <c r="L1321" s="263"/>
      <c r="M1321" s="264"/>
      <c r="N1321" s="265"/>
      <c r="O1321" s="265"/>
      <c r="P1321" s="265"/>
      <c r="Q1321" s="265"/>
      <c r="R1321" s="265"/>
      <c r="S1321" s="265"/>
      <c r="T1321" s="266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67" t="s">
        <v>168</v>
      </c>
      <c r="AU1321" s="267" t="s">
        <v>86</v>
      </c>
      <c r="AV1321" s="14" t="s">
        <v>86</v>
      </c>
      <c r="AW1321" s="14" t="s">
        <v>32</v>
      </c>
      <c r="AX1321" s="14" t="s">
        <v>77</v>
      </c>
      <c r="AY1321" s="267" t="s">
        <v>157</v>
      </c>
    </row>
    <row r="1322" s="13" customFormat="1">
      <c r="A1322" s="13"/>
      <c r="B1322" s="247"/>
      <c r="C1322" s="248"/>
      <c r="D1322" s="242" t="s">
        <v>168</v>
      </c>
      <c r="E1322" s="249" t="s">
        <v>1</v>
      </c>
      <c r="F1322" s="250" t="s">
        <v>463</v>
      </c>
      <c r="G1322" s="248"/>
      <c r="H1322" s="249" t="s">
        <v>1</v>
      </c>
      <c r="I1322" s="251"/>
      <c r="J1322" s="248"/>
      <c r="K1322" s="248"/>
      <c r="L1322" s="252"/>
      <c r="M1322" s="253"/>
      <c r="N1322" s="254"/>
      <c r="O1322" s="254"/>
      <c r="P1322" s="254"/>
      <c r="Q1322" s="254"/>
      <c r="R1322" s="254"/>
      <c r="S1322" s="254"/>
      <c r="T1322" s="255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56" t="s">
        <v>168</v>
      </c>
      <c r="AU1322" s="256" t="s">
        <v>86</v>
      </c>
      <c r="AV1322" s="13" t="s">
        <v>84</v>
      </c>
      <c r="AW1322" s="13" t="s">
        <v>32</v>
      </c>
      <c r="AX1322" s="13" t="s">
        <v>77</v>
      </c>
      <c r="AY1322" s="256" t="s">
        <v>157</v>
      </c>
    </row>
    <row r="1323" s="14" customFormat="1">
      <c r="A1323" s="14"/>
      <c r="B1323" s="257"/>
      <c r="C1323" s="258"/>
      <c r="D1323" s="242" t="s">
        <v>168</v>
      </c>
      <c r="E1323" s="259" t="s">
        <v>1</v>
      </c>
      <c r="F1323" s="260" t="s">
        <v>681</v>
      </c>
      <c r="G1323" s="258"/>
      <c r="H1323" s="261">
        <v>45.299999999999997</v>
      </c>
      <c r="I1323" s="262"/>
      <c r="J1323" s="258"/>
      <c r="K1323" s="258"/>
      <c r="L1323" s="263"/>
      <c r="M1323" s="264"/>
      <c r="N1323" s="265"/>
      <c r="O1323" s="265"/>
      <c r="P1323" s="265"/>
      <c r="Q1323" s="265"/>
      <c r="R1323" s="265"/>
      <c r="S1323" s="265"/>
      <c r="T1323" s="266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67" t="s">
        <v>168</v>
      </c>
      <c r="AU1323" s="267" t="s">
        <v>86</v>
      </c>
      <c r="AV1323" s="14" t="s">
        <v>86</v>
      </c>
      <c r="AW1323" s="14" t="s">
        <v>32</v>
      </c>
      <c r="AX1323" s="14" t="s">
        <v>77</v>
      </c>
      <c r="AY1323" s="267" t="s">
        <v>157</v>
      </c>
    </row>
    <row r="1324" s="13" customFormat="1">
      <c r="A1324" s="13"/>
      <c r="B1324" s="247"/>
      <c r="C1324" s="248"/>
      <c r="D1324" s="242" t="s">
        <v>168</v>
      </c>
      <c r="E1324" s="249" t="s">
        <v>1</v>
      </c>
      <c r="F1324" s="250" t="s">
        <v>474</v>
      </c>
      <c r="G1324" s="248"/>
      <c r="H1324" s="249" t="s">
        <v>1</v>
      </c>
      <c r="I1324" s="251"/>
      <c r="J1324" s="248"/>
      <c r="K1324" s="248"/>
      <c r="L1324" s="252"/>
      <c r="M1324" s="253"/>
      <c r="N1324" s="254"/>
      <c r="O1324" s="254"/>
      <c r="P1324" s="254"/>
      <c r="Q1324" s="254"/>
      <c r="R1324" s="254"/>
      <c r="S1324" s="254"/>
      <c r="T1324" s="255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56" t="s">
        <v>168</v>
      </c>
      <c r="AU1324" s="256" t="s">
        <v>86</v>
      </c>
      <c r="AV1324" s="13" t="s">
        <v>84</v>
      </c>
      <c r="AW1324" s="13" t="s">
        <v>32</v>
      </c>
      <c r="AX1324" s="13" t="s">
        <v>77</v>
      </c>
      <c r="AY1324" s="256" t="s">
        <v>157</v>
      </c>
    </row>
    <row r="1325" s="14" customFormat="1">
      <c r="A1325" s="14"/>
      <c r="B1325" s="257"/>
      <c r="C1325" s="258"/>
      <c r="D1325" s="242" t="s">
        <v>168</v>
      </c>
      <c r="E1325" s="259" t="s">
        <v>1</v>
      </c>
      <c r="F1325" s="260" t="s">
        <v>681</v>
      </c>
      <c r="G1325" s="258"/>
      <c r="H1325" s="261">
        <v>45.299999999999997</v>
      </c>
      <c r="I1325" s="262"/>
      <c r="J1325" s="258"/>
      <c r="K1325" s="258"/>
      <c r="L1325" s="263"/>
      <c r="M1325" s="264"/>
      <c r="N1325" s="265"/>
      <c r="O1325" s="265"/>
      <c r="P1325" s="265"/>
      <c r="Q1325" s="265"/>
      <c r="R1325" s="265"/>
      <c r="S1325" s="265"/>
      <c r="T1325" s="266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67" t="s">
        <v>168</v>
      </c>
      <c r="AU1325" s="267" t="s">
        <v>86</v>
      </c>
      <c r="AV1325" s="14" t="s">
        <v>86</v>
      </c>
      <c r="AW1325" s="14" t="s">
        <v>32</v>
      </c>
      <c r="AX1325" s="14" t="s">
        <v>77</v>
      </c>
      <c r="AY1325" s="267" t="s">
        <v>157</v>
      </c>
    </row>
    <row r="1326" s="13" customFormat="1">
      <c r="A1326" s="13"/>
      <c r="B1326" s="247"/>
      <c r="C1326" s="248"/>
      <c r="D1326" s="242" t="s">
        <v>168</v>
      </c>
      <c r="E1326" s="249" t="s">
        <v>1</v>
      </c>
      <c r="F1326" s="250" t="s">
        <v>483</v>
      </c>
      <c r="G1326" s="248"/>
      <c r="H1326" s="249" t="s">
        <v>1</v>
      </c>
      <c r="I1326" s="251"/>
      <c r="J1326" s="248"/>
      <c r="K1326" s="248"/>
      <c r="L1326" s="252"/>
      <c r="M1326" s="253"/>
      <c r="N1326" s="254"/>
      <c r="O1326" s="254"/>
      <c r="P1326" s="254"/>
      <c r="Q1326" s="254"/>
      <c r="R1326" s="254"/>
      <c r="S1326" s="254"/>
      <c r="T1326" s="255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56" t="s">
        <v>168</v>
      </c>
      <c r="AU1326" s="256" t="s">
        <v>86</v>
      </c>
      <c r="AV1326" s="13" t="s">
        <v>84</v>
      </c>
      <c r="AW1326" s="13" t="s">
        <v>32</v>
      </c>
      <c r="AX1326" s="13" t="s">
        <v>77</v>
      </c>
      <c r="AY1326" s="256" t="s">
        <v>157</v>
      </c>
    </row>
    <row r="1327" s="14" customFormat="1">
      <c r="A1327" s="14"/>
      <c r="B1327" s="257"/>
      <c r="C1327" s="258"/>
      <c r="D1327" s="242" t="s">
        <v>168</v>
      </c>
      <c r="E1327" s="259" t="s">
        <v>1</v>
      </c>
      <c r="F1327" s="260" t="s">
        <v>681</v>
      </c>
      <c r="G1327" s="258"/>
      <c r="H1327" s="261">
        <v>45.299999999999997</v>
      </c>
      <c r="I1327" s="262"/>
      <c r="J1327" s="258"/>
      <c r="K1327" s="258"/>
      <c r="L1327" s="263"/>
      <c r="M1327" s="264"/>
      <c r="N1327" s="265"/>
      <c r="O1327" s="265"/>
      <c r="P1327" s="265"/>
      <c r="Q1327" s="265"/>
      <c r="R1327" s="265"/>
      <c r="S1327" s="265"/>
      <c r="T1327" s="266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67" t="s">
        <v>168</v>
      </c>
      <c r="AU1327" s="267" t="s">
        <v>86</v>
      </c>
      <c r="AV1327" s="14" t="s">
        <v>86</v>
      </c>
      <c r="AW1327" s="14" t="s">
        <v>32</v>
      </c>
      <c r="AX1327" s="14" t="s">
        <v>77</v>
      </c>
      <c r="AY1327" s="267" t="s">
        <v>157</v>
      </c>
    </row>
    <row r="1328" s="15" customFormat="1">
      <c r="A1328" s="15"/>
      <c r="B1328" s="268"/>
      <c r="C1328" s="269"/>
      <c r="D1328" s="242" t="s">
        <v>168</v>
      </c>
      <c r="E1328" s="270" t="s">
        <v>1</v>
      </c>
      <c r="F1328" s="271" t="s">
        <v>190</v>
      </c>
      <c r="G1328" s="269"/>
      <c r="H1328" s="272">
        <v>181.19999999999999</v>
      </c>
      <c r="I1328" s="273"/>
      <c r="J1328" s="269"/>
      <c r="K1328" s="269"/>
      <c r="L1328" s="274"/>
      <c r="M1328" s="275"/>
      <c r="N1328" s="276"/>
      <c r="O1328" s="276"/>
      <c r="P1328" s="276"/>
      <c r="Q1328" s="276"/>
      <c r="R1328" s="276"/>
      <c r="S1328" s="276"/>
      <c r="T1328" s="277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T1328" s="278" t="s">
        <v>168</v>
      </c>
      <c r="AU1328" s="278" t="s">
        <v>86</v>
      </c>
      <c r="AV1328" s="15" t="s">
        <v>164</v>
      </c>
      <c r="AW1328" s="15" t="s">
        <v>32</v>
      </c>
      <c r="AX1328" s="15" t="s">
        <v>84</v>
      </c>
      <c r="AY1328" s="278" t="s">
        <v>157</v>
      </c>
    </row>
    <row r="1329" s="2" customFormat="1" ht="16.5" customHeight="1">
      <c r="A1329" s="40"/>
      <c r="B1329" s="41"/>
      <c r="C1329" s="279" t="s">
        <v>951</v>
      </c>
      <c r="D1329" s="279" t="s">
        <v>201</v>
      </c>
      <c r="E1329" s="280" t="s">
        <v>952</v>
      </c>
      <c r="F1329" s="281" t="s">
        <v>953</v>
      </c>
      <c r="G1329" s="282" t="s">
        <v>395</v>
      </c>
      <c r="H1329" s="283">
        <v>184.82400000000001</v>
      </c>
      <c r="I1329" s="284"/>
      <c r="J1329" s="285">
        <f>ROUND(I1329*H1329,2)</f>
        <v>0</v>
      </c>
      <c r="K1329" s="281" t="s">
        <v>163</v>
      </c>
      <c r="L1329" s="286"/>
      <c r="M1329" s="287" t="s">
        <v>1</v>
      </c>
      <c r="N1329" s="288" t="s">
        <v>42</v>
      </c>
      <c r="O1329" s="93"/>
      <c r="P1329" s="238">
        <f>O1329*H1329</f>
        <v>0</v>
      </c>
      <c r="Q1329" s="238">
        <v>0.00029999999999999997</v>
      </c>
      <c r="R1329" s="238">
        <f>Q1329*H1329</f>
        <v>0.055447200000000002</v>
      </c>
      <c r="S1329" s="238">
        <v>0</v>
      </c>
      <c r="T1329" s="239">
        <f>S1329*H1329</f>
        <v>0</v>
      </c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R1329" s="240" t="s">
        <v>484</v>
      </c>
      <c r="AT1329" s="240" t="s">
        <v>201</v>
      </c>
      <c r="AU1329" s="240" t="s">
        <v>86</v>
      </c>
      <c r="AY1329" s="19" t="s">
        <v>157</v>
      </c>
      <c r="BE1329" s="241">
        <f>IF(N1329="základní",J1329,0)</f>
        <v>0</v>
      </c>
      <c r="BF1329" s="241">
        <f>IF(N1329="snížená",J1329,0)</f>
        <v>0</v>
      </c>
      <c r="BG1329" s="241">
        <f>IF(N1329="zákl. přenesená",J1329,0)</f>
        <v>0</v>
      </c>
      <c r="BH1329" s="241">
        <f>IF(N1329="sníž. přenesená",J1329,0)</f>
        <v>0</v>
      </c>
      <c r="BI1329" s="241">
        <f>IF(N1329="nulová",J1329,0)</f>
        <v>0</v>
      </c>
      <c r="BJ1329" s="19" t="s">
        <v>84</v>
      </c>
      <c r="BK1329" s="241">
        <f>ROUND(I1329*H1329,2)</f>
        <v>0</v>
      </c>
      <c r="BL1329" s="19" t="s">
        <v>279</v>
      </c>
      <c r="BM1329" s="240" t="s">
        <v>954</v>
      </c>
    </row>
    <row r="1330" s="2" customFormat="1">
      <c r="A1330" s="40"/>
      <c r="B1330" s="41"/>
      <c r="C1330" s="42"/>
      <c r="D1330" s="242" t="s">
        <v>166</v>
      </c>
      <c r="E1330" s="42"/>
      <c r="F1330" s="243" t="s">
        <v>953</v>
      </c>
      <c r="G1330" s="42"/>
      <c r="H1330" s="42"/>
      <c r="I1330" s="244"/>
      <c r="J1330" s="42"/>
      <c r="K1330" s="42"/>
      <c r="L1330" s="46"/>
      <c r="M1330" s="245"/>
      <c r="N1330" s="246"/>
      <c r="O1330" s="93"/>
      <c r="P1330" s="93"/>
      <c r="Q1330" s="93"/>
      <c r="R1330" s="93"/>
      <c r="S1330" s="93"/>
      <c r="T1330" s="94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  <c r="AT1330" s="19" t="s">
        <v>166</v>
      </c>
      <c r="AU1330" s="19" t="s">
        <v>86</v>
      </c>
    </row>
    <row r="1331" s="14" customFormat="1">
      <c r="A1331" s="14"/>
      <c r="B1331" s="257"/>
      <c r="C1331" s="258"/>
      <c r="D1331" s="242" t="s">
        <v>168</v>
      </c>
      <c r="E1331" s="258"/>
      <c r="F1331" s="260" t="s">
        <v>955</v>
      </c>
      <c r="G1331" s="258"/>
      <c r="H1331" s="261">
        <v>184.82400000000001</v>
      </c>
      <c r="I1331" s="262"/>
      <c r="J1331" s="258"/>
      <c r="K1331" s="258"/>
      <c r="L1331" s="263"/>
      <c r="M1331" s="264"/>
      <c r="N1331" s="265"/>
      <c r="O1331" s="265"/>
      <c r="P1331" s="265"/>
      <c r="Q1331" s="265"/>
      <c r="R1331" s="265"/>
      <c r="S1331" s="265"/>
      <c r="T1331" s="266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67" t="s">
        <v>168</v>
      </c>
      <c r="AU1331" s="267" t="s">
        <v>86</v>
      </c>
      <c r="AV1331" s="14" t="s">
        <v>86</v>
      </c>
      <c r="AW1331" s="14" t="s">
        <v>4</v>
      </c>
      <c r="AX1331" s="14" t="s">
        <v>84</v>
      </c>
      <c r="AY1331" s="267" t="s">
        <v>157</v>
      </c>
    </row>
    <row r="1332" s="2" customFormat="1" ht="16.5" customHeight="1">
      <c r="A1332" s="40"/>
      <c r="B1332" s="41"/>
      <c r="C1332" s="229" t="s">
        <v>956</v>
      </c>
      <c r="D1332" s="229" t="s">
        <v>159</v>
      </c>
      <c r="E1332" s="230" t="s">
        <v>957</v>
      </c>
      <c r="F1332" s="231" t="s">
        <v>958</v>
      </c>
      <c r="G1332" s="232" t="s">
        <v>181</v>
      </c>
      <c r="H1332" s="233">
        <v>131.52000000000001</v>
      </c>
      <c r="I1332" s="234"/>
      <c r="J1332" s="235">
        <f>ROUND(I1332*H1332,2)</f>
        <v>0</v>
      </c>
      <c r="K1332" s="231" t="s">
        <v>163</v>
      </c>
      <c r="L1332" s="46"/>
      <c r="M1332" s="236" t="s">
        <v>1</v>
      </c>
      <c r="N1332" s="237" t="s">
        <v>42</v>
      </c>
      <c r="O1332" s="93"/>
      <c r="P1332" s="238">
        <f>O1332*H1332</f>
        <v>0</v>
      </c>
      <c r="Q1332" s="238">
        <v>0.00029999999999999997</v>
      </c>
      <c r="R1332" s="238">
        <f>Q1332*H1332</f>
        <v>0.039455999999999998</v>
      </c>
      <c r="S1332" s="238">
        <v>0</v>
      </c>
      <c r="T1332" s="239">
        <f>S1332*H1332</f>
        <v>0</v>
      </c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  <c r="AR1332" s="240" t="s">
        <v>279</v>
      </c>
      <c r="AT1332" s="240" t="s">
        <v>159</v>
      </c>
      <c r="AU1332" s="240" t="s">
        <v>86</v>
      </c>
      <c r="AY1332" s="19" t="s">
        <v>157</v>
      </c>
      <c r="BE1332" s="241">
        <f>IF(N1332="základní",J1332,0)</f>
        <v>0</v>
      </c>
      <c r="BF1332" s="241">
        <f>IF(N1332="snížená",J1332,0)</f>
        <v>0</v>
      </c>
      <c r="BG1332" s="241">
        <f>IF(N1332="zákl. přenesená",J1332,0)</f>
        <v>0</v>
      </c>
      <c r="BH1332" s="241">
        <f>IF(N1332="sníž. přenesená",J1332,0)</f>
        <v>0</v>
      </c>
      <c r="BI1332" s="241">
        <f>IF(N1332="nulová",J1332,0)</f>
        <v>0</v>
      </c>
      <c r="BJ1332" s="19" t="s">
        <v>84</v>
      </c>
      <c r="BK1332" s="241">
        <f>ROUND(I1332*H1332,2)</f>
        <v>0</v>
      </c>
      <c r="BL1332" s="19" t="s">
        <v>279</v>
      </c>
      <c r="BM1332" s="240" t="s">
        <v>959</v>
      </c>
    </row>
    <row r="1333" s="2" customFormat="1">
      <c r="A1333" s="40"/>
      <c r="B1333" s="41"/>
      <c r="C1333" s="42"/>
      <c r="D1333" s="242" t="s">
        <v>166</v>
      </c>
      <c r="E1333" s="42"/>
      <c r="F1333" s="243" t="s">
        <v>960</v>
      </c>
      <c r="G1333" s="42"/>
      <c r="H1333" s="42"/>
      <c r="I1333" s="244"/>
      <c r="J1333" s="42"/>
      <c r="K1333" s="42"/>
      <c r="L1333" s="46"/>
      <c r="M1333" s="245"/>
      <c r="N1333" s="246"/>
      <c r="O1333" s="93"/>
      <c r="P1333" s="93"/>
      <c r="Q1333" s="93"/>
      <c r="R1333" s="93"/>
      <c r="S1333" s="93"/>
      <c r="T1333" s="94"/>
      <c r="U1333" s="40"/>
      <c r="V1333" s="40"/>
      <c r="W1333" s="40"/>
      <c r="X1333" s="40"/>
      <c r="Y1333" s="40"/>
      <c r="Z1333" s="40"/>
      <c r="AA1333" s="40"/>
      <c r="AB1333" s="40"/>
      <c r="AC1333" s="40"/>
      <c r="AD1333" s="40"/>
      <c r="AE1333" s="40"/>
      <c r="AT1333" s="19" t="s">
        <v>166</v>
      </c>
      <c r="AU1333" s="19" t="s">
        <v>86</v>
      </c>
    </row>
    <row r="1334" s="13" customFormat="1">
      <c r="A1334" s="13"/>
      <c r="B1334" s="247"/>
      <c r="C1334" s="248"/>
      <c r="D1334" s="242" t="s">
        <v>168</v>
      </c>
      <c r="E1334" s="249" t="s">
        <v>1</v>
      </c>
      <c r="F1334" s="250" t="s">
        <v>230</v>
      </c>
      <c r="G1334" s="248"/>
      <c r="H1334" s="249" t="s">
        <v>1</v>
      </c>
      <c r="I1334" s="251"/>
      <c r="J1334" s="248"/>
      <c r="K1334" s="248"/>
      <c r="L1334" s="252"/>
      <c r="M1334" s="253"/>
      <c r="N1334" s="254"/>
      <c r="O1334" s="254"/>
      <c r="P1334" s="254"/>
      <c r="Q1334" s="254"/>
      <c r="R1334" s="254"/>
      <c r="S1334" s="254"/>
      <c r="T1334" s="255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56" t="s">
        <v>168</v>
      </c>
      <c r="AU1334" s="256" t="s">
        <v>86</v>
      </c>
      <c r="AV1334" s="13" t="s">
        <v>84</v>
      </c>
      <c r="AW1334" s="13" t="s">
        <v>32</v>
      </c>
      <c r="AX1334" s="13" t="s">
        <v>77</v>
      </c>
      <c r="AY1334" s="256" t="s">
        <v>157</v>
      </c>
    </row>
    <row r="1335" s="13" customFormat="1">
      <c r="A1335" s="13"/>
      <c r="B1335" s="247"/>
      <c r="C1335" s="248"/>
      <c r="D1335" s="242" t="s">
        <v>168</v>
      </c>
      <c r="E1335" s="249" t="s">
        <v>1</v>
      </c>
      <c r="F1335" s="250" t="s">
        <v>924</v>
      </c>
      <c r="G1335" s="248"/>
      <c r="H1335" s="249" t="s">
        <v>1</v>
      </c>
      <c r="I1335" s="251"/>
      <c r="J1335" s="248"/>
      <c r="K1335" s="248"/>
      <c r="L1335" s="252"/>
      <c r="M1335" s="253"/>
      <c r="N1335" s="254"/>
      <c r="O1335" s="254"/>
      <c r="P1335" s="254"/>
      <c r="Q1335" s="254"/>
      <c r="R1335" s="254"/>
      <c r="S1335" s="254"/>
      <c r="T1335" s="255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56" t="s">
        <v>168</v>
      </c>
      <c r="AU1335" s="256" t="s">
        <v>86</v>
      </c>
      <c r="AV1335" s="13" t="s">
        <v>84</v>
      </c>
      <c r="AW1335" s="13" t="s">
        <v>32</v>
      </c>
      <c r="AX1335" s="13" t="s">
        <v>77</v>
      </c>
      <c r="AY1335" s="256" t="s">
        <v>157</v>
      </c>
    </row>
    <row r="1336" s="14" customFormat="1">
      <c r="A1336" s="14"/>
      <c r="B1336" s="257"/>
      <c r="C1336" s="258"/>
      <c r="D1336" s="242" t="s">
        <v>168</v>
      </c>
      <c r="E1336" s="259" t="s">
        <v>1</v>
      </c>
      <c r="F1336" s="260" t="s">
        <v>926</v>
      </c>
      <c r="G1336" s="258"/>
      <c r="H1336" s="261">
        <v>65.760000000000005</v>
      </c>
      <c r="I1336" s="262"/>
      <c r="J1336" s="258"/>
      <c r="K1336" s="258"/>
      <c r="L1336" s="263"/>
      <c r="M1336" s="264"/>
      <c r="N1336" s="265"/>
      <c r="O1336" s="265"/>
      <c r="P1336" s="265"/>
      <c r="Q1336" s="265"/>
      <c r="R1336" s="265"/>
      <c r="S1336" s="265"/>
      <c r="T1336" s="266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67" t="s">
        <v>168</v>
      </c>
      <c r="AU1336" s="267" t="s">
        <v>86</v>
      </c>
      <c r="AV1336" s="14" t="s">
        <v>86</v>
      </c>
      <c r="AW1336" s="14" t="s">
        <v>32</v>
      </c>
      <c r="AX1336" s="14" t="s">
        <v>77</v>
      </c>
      <c r="AY1336" s="267" t="s">
        <v>157</v>
      </c>
    </row>
    <row r="1337" s="13" customFormat="1">
      <c r="A1337" s="13"/>
      <c r="B1337" s="247"/>
      <c r="C1337" s="248"/>
      <c r="D1337" s="242" t="s">
        <v>168</v>
      </c>
      <c r="E1337" s="249" t="s">
        <v>1</v>
      </c>
      <c r="F1337" s="250" t="s">
        <v>231</v>
      </c>
      <c r="G1337" s="248"/>
      <c r="H1337" s="249" t="s">
        <v>1</v>
      </c>
      <c r="I1337" s="251"/>
      <c r="J1337" s="248"/>
      <c r="K1337" s="248"/>
      <c r="L1337" s="252"/>
      <c r="M1337" s="253"/>
      <c r="N1337" s="254"/>
      <c r="O1337" s="254"/>
      <c r="P1337" s="254"/>
      <c r="Q1337" s="254"/>
      <c r="R1337" s="254"/>
      <c r="S1337" s="254"/>
      <c r="T1337" s="255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56" t="s">
        <v>168</v>
      </c>
      <c r="AU1337" s="256" t="s">
        <v>86</v>
      </c>
      <c r="AV1337" s="13" t="s">
        <v>84</v>
      </c>
      <c r="AW1337" s="13" t="s">
        <v>32</v>
      </c>
      <c r="AX1337" s="13" t="s">
        <v>77</v>
      </c>
      <c r="AY1337" s="256" t="s">
        <v>157</v>
      </c>
    </row>
    <row r="1338" s="13" customFormat="1">
      <c r="A1338" s="13"/>
      <c r="B1338" s="247"/>
      <c r="C1338" s="248"/>
      <c r="D1338" s="242" t="s">
        <v>168</v>
      </c>
      <c r="E1338" s="249" t="s">
        <v>1</v>
      </c>
      <c r="F1338" s="250" t="s">
        <v>924</v>
      </c>
      <c r="G1338" s="248"/>
      <c r="H1338" s="249" t="s">
        <v>1</v>
      </c>
      <c r="I1338" s="251"/>
      <c r="J1338" s="248"/>
      <c r="K1338" s="248"/>
      <c r="L1338" s="252"/>
      <c r="M1338" s="253"/>
      <c r="N1338" s="254"/>
      <c r="O1338" s="254"/>
      <c r="P1338" s="254"/>
      <c r="Q1338" s="254"/>
      <c r="R1338" s="254"/>
      <c r="S1338" s="254"/>
      <c r="T1338" s="255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56" t="s">
        <v>168</v>
      </c>
      <c r="AU1338" s="256" t="s">
        <v>86</v>
      </c>
      <c r="AV1338" s="13" t="s">
        <v>84</v>
      </c>
      <c r="AW1338" s="13" t="s">
        <v>32</v>
      </c>
      <c r="AX1338" s="13" t="s">
        <v>77</v>
      </c>
      <c r="AY1338" s="256" t="s">
        <v>157</v>
      </c>
    </row>
    <row r="1339" s="14" customFormat="1">
      <c r="A1339" s="14"/>
      <c r="B1339" s="257"/>
      <c r="C1339" s="258"/>
      <c r="D1339" s="242" t="s">
        <v>168</v>
      </c>
      <c r="E1339" s="259" t="s">
        <v>1</v>
      </c>
      <c r="F1339" s="260" t="s">
        <v>926</v>
      </c>
      <c r="G1339" s="258"/>
      <c r="H1339" s="261">
        <v>65.760000000000005</v>
      </c>
      <c r="I1339" s="262"/>
      <c r="J1339" s="258"/>
      <c r="K1339" s="258"/>
      <c r="L1339" s="263"/>
      <c r="M1339" s="264"/>
      <c r="N1339" s="265"/>
      <c r="O1339" s="265"/>
      <c r="P1339" s="265"/>
      <c r="Q1339" s="265"/>
      <c r="R1339" s="265"/>
      <c r="S1339" s="265"/>
      <c r="T1339" s="266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67" t="s">
        <v>168</v>
      </c>
      <c r="AU1339" s="267" t="s">
        <v>86</v>
      </c>
      <c r="AV1339" s="14" t="s">
        <v>86</v>
      </c>
      <c r="AW1339" s="14" t="s">
        <v>32</v>
      </c>
      <c r="AX1339" s="14" t="s">
        <v>77</v>
      </c>
      <c r="AY1339" s="267" t="s">
        <v>157</v>
      </c>
    </row>
    <row r="1340" s="15" customFormat="1">
      <c r="A1340" s="15"/>
      <c r="B1340" s="268"/>
      <c r="C1340" s="269"/>
      <c r="D1340" s="242" t="s">
        <v>168</v>
      </c>
      <c r="E1340" s="270" t="s">
        <v>1</v>
      </c>
      <c r="F1340" s="271" t="s">
        <v>190</v>
      </c>
      <c r="G1340" s="269"/>
      <c r="H1340" s="272">
        <v>131.52000000000001</v>
      </c>
      <c r="I1340" s="273"/>
      <c r="J1340" s="269"/>
      <c r="K1340" s="269"/>
      <c r="L1340" s="274"/>
      <c r="M1340" s="275"/>
      <c r="N1340" s="276"/>
      <c r="O1340" s="276"/>
      <c r="P1340" s="276"/>
      <c r="Q1340" s="276"/>
      <c r="R1340" s="276"/>
      <c r="S1340" s="276"/>
      <c r="T1340" s="277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T1340" s="278" t="s">
        <v>168</v>
      </c>
      <c r="AU1340" s="278" t="s">
        <v>86</v>
      </c>
      <c r="AV1340" s="15" t="s">
        <v>164</v>
      </c>
      <c r="AW1340" s="15" t="s">
        <v>32</v>
      </c>
      <c r="AX1340" s="15" t="s">
        <v>84</v>
      </c>
      <c r="AY1340" s="278" t="s">
        <v>157</v>
      </c>
    </row>
    <row r="1341" s="2" customFormat="1" ht="16.5" customHeight="1">
      <c r="A1341" s="40"/>
      <c r="B1341" s="41"/>
      <c r="C1341" s="279" t="s">
        <v>961</v>
      </c>
      <c r="D1341" s="279" t="s">
        <v>201</v>
      </c>
      <c r="E1341" s="280" t="s">
        <v>962</v>
      </c>
      <c r="F1341" s="281" t="s">
        <v>963</v>
      </c>
      <c r="G1341" s="282" t="s">
        <v>181</v>
      </c>
      <c r="H1341" s="283">
        <v>131.52000000000001</v>
      </c>
      <c r="I1341" s="284"/>
      <c r="J1341" s="285">
        <f>ROUND(I1341*H1341,2)</f>
        <v>0</v>
      </c>
      <c r="K1341" s="281" t="s">
        <v>1</v>
      </c>
      <c r="L1341" s="286"/>
      <c r="M1341" s="287" t="s">
        <v>1</v>
      </c>
      <c r="N1341" s="288" t="s">
        <v>42</v>
      </c>
      <c r="O1341" s="93"/>
      <c r="P1341" s="238">
        <f>O1341*H1341</f>
        <v>0</v>
      </c>
      <c r="Q1341" s="238">
        <v>0.0028300000000000001</v>
      </c>
      <c r="R1341" s="238">
        <f>Q1341*H1341</f>
        <v>0.37220160000000002</v>
      </c>
      <c r="S1341" s="238">
        <v>0</v>
      </c>
      <c r="T1341" s="239">
        <f>S1341*H1341</f>
        <v>0</v>
      </c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  <c r="AR1341" s="240" t="s">
        <v>484</v>
      </c>
      <c r="AT1341" s="240" t="s">
        <v>201</v>
      </c>
      <c r="AU1341" s="240" t="s">
        <v>86</v>
      </c>
      <c r="AY1341" s="19" t="s">
        <v>157</v>
      </c>
      <c r="BE1341" s="241">
        <f>IF(N1341="základní",J1341,0)</f>
        <v>0</v>
      </c>
      <c r="BF1341" s="241">
        <f>IF(N1341="snížená",J1341,0)</f>
        <v>0</v>
      </c>
      <c r="BG1341" s="241">
        <f>IF(N1341="zákl. přenesená",J1341,0)</f>
        <v>0</v>
      </c>
      <c r="BH1341" s="241">
        <f>IF(N1341="sníž. přenesená",J1341,0)</f>
        <v>0</v>
      </c>
      <c r="BI1341" s="241">
        <f>IF(N1341="nulová",J1341,0)</f>
        <v>0</v>
      </c>
      <c r="BJ1341" s="19" t="s">
        <v>84</v>
      </c>
      <c r="BK1341" s="241">
        <f>ROUND(I1341*H1341,2)</f>
        <v>0</v>
      </c>
      <c r="BL1341" s="19" t="s">
        <v>279</v>
      </c>
      <c r="BM1341" s="240" t="s">
        <v>964</v>
      </c>
    </row>
    <row r="1342" s="2" customFormat="1">
      <c r="A1342" s="40"/>
      <c r="B1342" s="41"/>
      <c r="C1342" s="42"/>
      <c r="D1342" s="242" t="s">
        <v>166</v>
      </c>
      <c r="E1342" s="42"/>
      <c r="F1342" s="243" t="s">
        <v>963</v>
      </c>
      <c r="G1342" s="42"/>
      <c r="H1342" s="42"/>
      <c r="I1342" s="244"/>
      <c r="J1342" s="42"/>
      <c r="K1342" s="42"/>
      <c r="L1342" s="46"/>
      <c r="M1342" s="245"/>
      <c r="N1342" s="246"/>
      <c r="O1342" s="93"/>
      <c r="P1342" s="93"/>
      <c r="Q1342" s="93"/>
      <c r="R1342" s="93"/>
      <c r="S1342" s="93"/>
      <c r="T1342" s="94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T1342" s="19" t="s">
        <v>166</v>
      </c>
      <c r="AU1342" s="19" t="s">
        <v>86</v>
      </c>
    </row>
    <row r="1343" s="2" customFormat="1" ht="21.75" customHeight="1">
      <c r="A1343" s="40"/>
      <c r="B1343" s="41"/>
      <c r="C1343" s="229" t="s">
        <v>965</v>
      </c>
      <c r="D1343" s="229" t="s">
        <v>159</v>
      </c>
      <c r="E1343" s="230" t="s">
        <v>966</v>
      </c>
      <c r="F1343" s="231" t="s">
        <v>967</v>
      </c>
      <c r="G1343" s="232" t="s">
        <v>395</v>
      </c>
      <c r="H1343" s="233">
        <v>181.68000000000001</v>
      </c>
      <c r="I1343" s="234"/>
      <c r="J1343" s="235">
        <f>ROUND(I1343*H1343,2)</f>
        <v>0</v>
      </c>
      <c r="K1343" s="231" t="s">
        <v>1</v>
      </c>
      <c r="L1343" s="46"/>
      <c r="M1343" s="236" t="s">
        <v>1</v>
      </c>
      <c r="N1343" s="237" t="s">
        <v>42</v>
      </c>
      <c r="O1343" s="93"/>
      <c r="P1343" s="238">
        <f>O1343*H1343</f>
        <v>0</v>
      </c>
      <c r="Q1343" s="238">
        <v>0.0050000000000000001</v>
      </c>
      <c r="R1343" s="238">
        <f>Q1343*H1343</f>
        <v>0.9084000000000001</v>
      </c>
      <c r="S1343" s="238">
        <v>0</v>
      </c>
      <c r="T1343" s="239">
        <f>S1343*H1343</f>
        <v>0</v>
      </c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  <c r="AR1343" s="240" t="s">
        <v>279</v>
      </c>
      <c r="AT1343" s="240" t="s">
        <v>159</v>
      </c>
      <c r="AU1343" s="240" t="s">
        <v>86</v>
      </c>
      <c r="AY1343" s="19" t="s">
        <v>157</v>
      </c>
      <c r="BE1343" s="241">
        <f>IF(N1343="základní",J1343,0)</f>
        <v>0</v>
      </c>
      <c r="BF1343" s="241">
        <f>IF(N1343="snížená",J1343,0)</f>
        <v>0</v>
      </c>
      <c r="BG1343" s="241">
        <f>IF(N1343="zákl. přenesená",J1343,0)</f>
        <v>0</v>
      </c>
      <c r="BH1343" s="241">
        <f>IF(N1343="sníž. přenesená",J1343,0)</f>
        <v>0</v>
      </c>
      <c r="BI1343" s="241">
        <f>IF(N1343="nulová",J1343,0)</f>
        <v>0</v>
      </c>
      <c r="BJ1343" s="19" t="s">
        <v>84</v>
      </c>
      <c r="BK1343" s="241">
        <f>ROUND(I1343*H1343,2)</f>
        <v>0</v>
      </c>
      <c r="BL1343" s="19" t="s">
        <v>279</v>
      </c>
      <c r="BM1343" s="240" t="s">
        <v>968</v>
      </c>
    </row>
    <row r="1344" s="2" customFormat="1">
      <c r="A1344" s="40"/>
      <c r="B1344" s="41"/>
      <c r="C1344" s="42"/>
      <c r="D1344" s="242" t="s">
        <v>166</v>
      </c>
      <c r="E1344" s="42"/>
      <c r="F1344" s="243" t="s">
        <v>969</v>
      </c>
      <c r="G1344" s="42"/>
      <c r="H1344" s="42"/>
      <c r="I1344" s="244"/>
      <c r="J1344" s="42"/>
      <c r="K1344" s="42"/>
      <c r="L1344" s="46"/>
      <c r="M1344" s="245"/>
      <c r="N1344" s="246"/>
      <c r="O1344" s="93"/>
      <c r="P1344" s="93"/>
      <c r="Q1344" s="93"/>
      <c r="R1344" s="93"/>
      <c r="S1344" s="93"/>
      <c r="T1344" s="94"/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  <c r="AT1344" s="19" t="s">
        <v>166</v>
      </c>
      <c r="AU1344" s="19" t="s">
        <v>86</v>
      </c>
    </row>
    <row r="1345" s="2" customFormat="1">
      <c r="A1345" s="40"/>
      <c r="B1345" s="41"/>
      <c r="C1345" s="42"/>
      <c r="D1345" s="242" t="s">
        <v>207</v>
      </c>
      <c r="E1345" s="42"/>
      <c r="F1345" s="289" t="s">
        <v>970</v>
      </c>
      <c r="G1345" s="42"/>
      <c r="H1345" s="42"/>
      <c r="I1345" s="244"/>
      <c r="J1345" s="42"/>
      <c r="K1345" s="42"/>
      <c r="L1345" s="46"/>
      <c r="M1345" s="245"/>
      <c r="N1345" s="246"/>
      <c r="O1345" s="93"/>
      <c r="P1345" s="93"/>
      <c r="Q1345" s="93"/>
      <c r="R1345" s="93"/>
      <c r="S1345" s="93"/>
      <c r="T1345" s="94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T1345" s="19" t="s">
        <v>207</v>
      </c>
      <c r="AU1345" s="19" t="s">
        <v>86</v>
      </c>
    </row>
    <row r="1346" s="13" customFormat="1">
      <c r="A1346" s="13"/>
      <c r="B1346" s="247"/>
      <c r="C1346" s="248"/>
      <c r="D1346" s="242" t="s">
        <v>168</v>
      </c>
      <c r="E1346" s="249" t="s">
        <v>1</v>
      </c>
      <c r="F1346" s="250" t="s">
        <v>295</v>
      </c>
      <c r="G1346" s="248"/>
      <c r="H1346" s="249" t="s">
        <v>1</v>
      </c>
      <c r="I1346" s="251"/>
      <c r="J1346" s="248"/>
      <c r="K1346" s="248"/>
      <c r="L1346" s="252"/>
      <c r="M1346" s="253"/>
      <c r="N1346" s="254"/>
      <c r="O1346" s="254"/>
      <c r="P1346" s="254"/>
      <c r="Q1346" s="254"/>
      <c r="R1346" s="254"/>
      <c r="S1346" s="254"/>
      <c r="T1346" s="255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56" t="s">
        <v>168</v>
      </c>
      <c r="AU1346" s="256" t="s">
        <v>86</v>
      </c>
      <c r="AV1346" s="13" t="s">
        <v>84</v>
      </c>
      <c r="AW1346" s="13" t="s">
        <v>32</v>
      </c>
      <c r="AX1346" s="13" t="s">
        <v>77</v>
      </c>
      <c r="AY1346" s="256" t="s">
        <v>157</v>
      </c>
    </row>
    <row r="1347" s="14" customFormat="1">
      <c r="A1347" s="14"/>
      <c r="B1347" s="257"/>
      <c r="C1347" s="258"/>
      <c r="D1347" s="242" t="s">
        <v>168</v>
      </c>
      <c r="E1347" s="259" t="s">
        <v>1</v>
      </c>
      <c r="F1347" s="260" t="s">
        <v>671</v>
      </c>
      <c r="G1347" s="258"/>
      <c r="H1347" s="261">
        <v>8.4399999999999995</v>
      </c>
      <c r="I1347" s="262"/>
      <c r="J1347" s="258"/>
      <c r="K1347" s="258"/>
      <c r="L1347" s="263"/>
      <c r="M1347" s="264"/>
      <c r="N1347" s="265"/>
      <c r="O1347" s="265"/>
      <c r="P1347" s="265"/>
      <c r="Q1347" s="265"/>
      <c r="R1347" s="265"/>
      <c r="S1347" s="265"/>
      <c r="T1347" s="266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67" t="s">
        <v>168</v>
      </c>
      <c r="AU1347" s="267" t="s">
        <v>86</v>
      </c>
      <c r="AV1347" s="14" t="s">
        <v>86</v>
      </c>
      <c r="AW1347" s="14" t="s">
        <v>32</v>
      </c>
      <c r="AX1347" s="14" t="s">
        <v>77</v>
      </c>
      <c r="AY1347" s="267" t="s">
        <v>157</v>
      </c>
    </row>
    <row r="1348" s="13" customFormat="1">
      <c r="A1348" s="13"/>
      <c r="B1348" s="247"/>
      <c r="C1348" s="248"/>
      <c r="D1348" s="242" t="s">
        <v>168</v>
      </c>
      <c r="E1348" s="249" t="s">
        <v>1</v>
      </c>
      <c r="F1348" s="250" t="s">
        <v>436</v>
      </c>
      <c r="G1348" s="248"/>
      <c r="H1348" s="249" t="s">
        <v>1</v>
      </c>
      <c r="I1348" s="251"/>
      <c r="J1348" s="248"/>
      <c r="K1348" s="248"/>
      <c r="L1348" s="252"/>
      <c r="M1348" s="253"/>
      <c r="N1348" s="254"/>
      <c r="O1348" s="254"/>
      <c r="P1348" s="254"/>
      <c r="Q1348" s="254"/>
      <c r="R1348" s="254"/>
      <c r="S1348" s="254"/>
      <c r="T1348" s="255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56" t="s">
        <v>168</v>
      </c>
      <c r="AU1348" s="256" t="s">
        <v>86</v>
      </c>
      <c r="AV1348" s="13" t="s">
        <v>84</v>
      </c>
      <c r="AW1348" s="13" t="s">
        <v>32</v>
      </c>
      <c r="AX1348" s="13" t="s">
        <v>77</v>
      </c>
      <c r="AY1348" s="256" t="s">
        <v>157</v>
      </c>
    </row>
    <row r="1349" s="14" customFormat="1">
      <c r="A1349" s="14"/>
      <c r="B1349" s="257"/>
      <c r="C1349" s="258"/>
      <c r="D1349" s="242" t="s">
        <v>168</v>
      </c>
      <c r="E1349" s="259" t="s">
        <v>1</v>
      </c>
      <c r="F1349" s="260" t="s">
        <v>672</v>
      </c>
      <c r="G1349" s="258"/>
      <c r="H1349" s="261">
        <v>13.119999999999999</v>
      </c>
      <c r="I1349" s="262"/>
      <c r="J1349" s="258"/>
      <c r="K1349" s="258"/>
      <c r="L1349" s="263"/>
      <c r="M1349" s="264"/>
      <c r="N1349" s="265"/>
      <c r="O1349" s="265"/>
      <c r="P1349" s="265"/>
      <c r="Q1349" s="265"/>
      <c r="R1349" s="265"/>
      <c r="S1349" s="265"/>
      <c r="T1349" s="266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67" t="s">
        <v>168</v>
      </c>
      <c r="AU1349" s="267" t="s">
        <v>86</v>
      </c>
      <c r="AV1349" s="14" t="s">
        <v>86</v>
      </c>
      <c r="AW1349" s="14" t="s">
        <v>32</v>
      </c>
      <c r="AX1349" s="14" t="s">
        <v>77</v>
      </c>
      <c r="AY1349" s="267" t="s">
        <v>157</v>
      </c>
    </row>
    <row r="1350" s="13" customFormat="1">
      <c r="A1350" s="13"/>
      <c r="B1350" s="247"/>
      <c r="C1350" s="248"/>
      <c r="D1350" s="242" t="s">
        <v>168</v>
      </c>
      <c r="E1350" s="249" t="s">
        <v>1</v>
      </c>
      <c r="F1350" s="250" t="s">
        <v>412</v>
      </c>
      <c r="G1350" s="248"/>
      <c r="H1350" s="249" t="s">
        <v>1</v>
      </c>
      <c r="I1350" s="251"/>
      <c r="J1350" s="248"/>
      <c r="K1350" s="248"/>
      <c r="L1350" s="252"/>
      <c r="M1350" s="253"/>
      <c r="N1350" s="254"/>
      <c r="O1350" s="254"/>
      <c r="P1350" s="254"/>
      <c r="Q1350" s="254"/>
      <c r="R1350" s="254"/>
      <c r="S1350" s="254"/>
      <c r="T1350" s="255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56" t="s">
        <v>168</v>
      </c>
      <c r="AU1350" s="256" t="s">
        <v>86</v>
      </c>
      <c r="AV1350" s="13" t="s">
        <v>84</v>
      </c>
      <c r="AW1350" s="13" t="s">
        <v>32</v>
      </c>
      <c r="AX1350" s="13" t="s">
        <v>77</v>
      </c>
      <c r="AY1350" s="256" t="s">
        <v>157</v>
      </c>
    </row>
    <row r="1351" s="14" customFormat="1">
      <c r="A1351" s="14"/>
      <c r="B1351" s="257"/>
      <c r="C1351" s="258"/>
      <c r="D1351" s="242" t="s">
        <v>168</v>
      </c>
      <c r="E1351" s="259" t="s">
        <v>1</v>
      </c>
      <c r="F1351" s="260" t="s">
        <v>677</v>
      </c>
      <c r="G1351" s="258"/>
      <c r="H1351" s="261">
        <v>2.5</v>
      </c>
      <c r="I1351" s="262"/>
      <c r="J1351" s="258"/>
      <c r="K1351" s="258"/>
      <c r="L1351" s="263"/>
      <c r="M1351" s="264"/>
      <c r="N1351" s="265"/>
      <c r="O1351" s="265"/>
      <c r="P1351" s="265"/>
      <c r="Q1351" s="265"/>
      <c r="R1351" s="265"/>
      <c r="S1351" s="265"/>
      <c r="T1351" s="266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67" t="s">
        <v>168</v>
      </c>
      <c r="AU1351" s="267" t="s">
        <v>86</v>
      </c>
      <c r="AV1351" s="14" t="s">
        <v>86</v>
      </c>
      <c r="AW1351" s="14" t="s">
        <v>32</v>
      </c>
      <c r="AX1351" s="14" t="s">
        <v>77</v>
      </c>
      <c r="AY1351" s="267" t="s">
        <v>157</v>
      </c>
    </row>
    <row r="1352" s="13" customFormat="1">
      <c r="A1352" s="13"/>
      <c r="B1352" s="247"/>
      <c r="C1352" s="248"/>
      <c r="D1352" s="242" t="s">
        <v>168</v>
      </c>
      <c r="E1352" s="249" t="s">
        <v>1</v>
      </c>
      <c r="F1352" s="250" t="s">
        <v>447</v>
      </c>
      <c r="G1352" s="248"/>
      <c r="H1352" s="249" t="s">
        <v>1</v>
      </c>
      <c r="I1352" s="251"/>
      <c r="J1352" s="248"/>
      <c r="K1352" s="248"/>
      <c r="L1352" s="252"/>
      <c r="M1352" s="253"/>
      <c r="N1352" s="254"/>
      <c r="O1352" s="254"/>
      <c r="P1352" s="254"/>
      <c r="Q1352" s="254"/>
      <c r="R1352" s="254"/>
      <c r="S1352" s="254"/>
      <c r="T1352" s="255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56" t="s">
        <v>168</v>
      </c>
      <c r="AU1352" s="256" t="s">
        <v>86</v>
      </c>
      <c r="AV1352" s="13" t="s">
        <v>84</v>
      </c>
      <c r="AW1352" s="13" t="s">
        <v>32</v>
      </c>
      <c r="AX1352" s="13" t="s">
        <v>77</v>
      </c>
      <c r="AY1352" s="256" t="s">
        <v>157</v>
      </c>
    </row>
    <row r="1353" s="14" customFormat="1">
      <c r="A1353" s="14"/>
      <c r="B1353" s="257"/>
      <c r="C1353" s="258"/>
      <c r="D1353" s="242" t="s">
        <v>168</v>
      </c>
      <c r="E1353" s="259" t="s">
        <v>1</v>
      </c>
      <c r="F1353" s="260" t="s">
        <v>678</v>
      </c>
      <c r="G1353" s="258"/>
      <c r="H1353" s="261">
        <v>5.1600000000000001</v>
      </c>
      <c r="I1353" s="262"/>
      <c r="J1353" s="258"/>
      <c r="K1353" s="258"/>
      <c r="L1353" s="263"/>
      <c r="M1353" s="264"/>
      <c r="N1353" s="265"/>
      <c r="O1353" s="265"/>
      <c r="P1353" s="265"/>
      <c r="Q1353" s="265"/>
      <c r="R1353" s="265"/>
      <c r="S1353" s="265"/>
      <c r="T1353" s="266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67" t="s">
        <v>168</v>
      </c>
      <c r="AU1353" s="267" t="s">
        <v>86</v>
      </c>
      <c r="AV1353" s="14" t="s">
        <v>86</v>
      </c>
      <c r="AW1353" s="14" t="s">
        <v>32</v>
      </c>
      <c r="AX1353" s="14" t="s">
        <v>77</v>
      </c>
      <c r="AY1353" s="267" t="s">
        <v>157</v>
      </c>
    </row>
    <row r="1354" s="13" customFormat="1">
      <c r="A1354" s="13"/>
      <c r="B1354" s="247"/>
      <c r="C1354" s="248"/>
      <c r="D1354" s="242" t="s">
        <v>168</v>
      </c>
      <c r="E1354" s="249" t="s">
        <v>1</v>
      </c>
      <c r="F1354" s="250" t="s">
        <v>414</v>
      </c>
      <c r="G1354" s="248"/>
      <c r="H1354" s="249" t="s">
        <v>1</v>
      </c>
      <c r="I1354" s="251"/>
      <c r="J1354" s="248"/>
      <c r="K1354" s="248"/>
      <c r="L1354" s="252"/>
      <c r="M1354" s="253"/>
      <c r="N1354" s="254"/>
      <c r="O1354" s="254"/>
      <c r="P1354" s="254"/>
      <c r="Q1354" s="254"/>
      <c r="R1354" s="254"/>
      <c r="S1354" s="254"/>
      <c r="T1354" s="255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56" t="s">
        <v>168</v>
      </c>
      <c r="AU1354" s="256" t="s">
        <v>86</v>
      </c>
      <c r="AV1354" s="13" t="s">
        <v>84</v>
      </c>
      <c r="AW1354" s="13" t="s">
        <v>32</v>
      </c>
      <c r="AX1354" s="13" t="s">
        <v>77</v>
      </c>
      <c r="AY1354" s="256" t="s">
        <v>157</v>
      </c>
    </row>
    <row r="1355" s="14" customFormat="1">
      <c r="A1355" s="14"/>
      <c r="B1355" s="257"/>
      <c r="C1355" s="258"/>
      <c r="D1355" s="242" t="s">
        <v>168</v>
      </c>
      <c r="E1355" s="259" t="s">
        <v>1</v>
      </c>
      <c r="F1355" s="260" t="s">
        <v>679</v>
      </c>
      <c r="G1355" s="258"/>
      <c r="H1355" s="261">
        <v>10.66</v>
      </c>
      <c r="I1355" s="262"/>
      <c r="J1355" s="258"/>
      <c r="K1355" s="258"/>
      <c r="L1355" s="263"/>
      <c r="M1355" s="264"/>
      <c r="N1355" s="265"/>
      <c r="O1355" s="265"/>
      <c r="P1355" s="265"/>
      <c r="Q1355" s="265"/>
      <c r="R1355" s="265"/>
      <c r="S1355" s="265"/>
      <c r="T1355" s="266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67" t="s">
        <v>168</v>
      </c>
      <c r="AU1355" s="267" t="s">
        <v>86</v>
      </c>
      <c r="AV1355" s="14" t="s">
        <v>86</v>
      </c>
      <c r="AW1355" s="14" t="s">
        <v>32</v>
      </c>
      <c r="AX1355" s="14" t="s">
        <v>77</v>
      </c>
      <c r="AY1355" s="267" t="s">
        <v>157</v>
      </c>
    </row>
    <row r="1356" s="13" customFormat="1">
      <c r="A1356" s="13"/>
      <c r="B1356" s="247"/>
      <c r="C1356" s="248"/>
      <c r="D1356" s="242" t="s">
        <v>168</v>
      </c>
      <c r="E1356" s="249" t="s">
        <v>1</v>
      </c>
      <c r="F1356" s="250" t="s">
        <v>416</v>
      </c>
      <c r="G1356" s="248"/>
      <c r="H1356" s="249" t="s">
        <v>1</v>
      </c>
      <c r="I1356" s="251"/>
      <c r="J1356" s="248"/>
      <c r="K1356" s="248"/>
      <c r="L1356" s="252"/>
      <c r="M1356" s="253"/>
      <c r="N1356" s="254"/>
      <c r="O1356" s="254"/>
      <c r="P1356" s="254"/>
      <c r="Q1356" s="254"/>
      <c r="R1356" s="254"/>
      <c r="S1356" s="254"/>
      <c r="T1356" s="255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56" t="s">
        <v>168</v>
      </c>
      <c r="AU1356" s="256" t="s">
        <v>86</v>
      </c>
      <c r="AV1356" s="13" t="s">
        <v>84</v>
      </c>
      <c r="AW1356" s="13" t="s">
        <v>32</v>
      </c>
      <c r="AX1356" s="13" t="s">
        <v>77</v>
      </c>
      <c r="AY1356" s="256" t="s">
        <v>157</v>
      </c>
    </row>
    <row r="1357" s="14" customFormat="1">
      <c r="A1357" s="14"/>
      <c r="B1357" s="257"/>
      <c r="C1357" s="258"/>
      <c r="D1357" s="242" t="s">
        <v>168</v>
      </c>
      <c r="E1357" s="259" t="s">
        <v>1</v>
      </c>
      <c r="F1357" s="260" t="s">
        <v>971</v>
      </c>
      <c r="G1357" s="258"/>
      <c r="H1357" s="261">
        <v>5.54</v>
      </c>
      <c r="I1357" s="262"/>
      <c r="J1357" s="258"/>
      <c r="K1357" s="258"/>
      <c r="L1357" s="263"/>
      <c r="M1357" s="264"/>
      <c r="N1357" s="265"/>
      <c r="O1357" s="265"/>
      <c r="P1357" s="265"/>
      <c r="Q1357" s="265"/>
      <c r="R1357" s="265"/>
      <c r="S1357" s="265"/>
      <c r="T1357" s="266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67" t="s">
        <v>168</v>
      </c>
      <c r="AU1357" s="267" t="s">
        <v>86</v>
      </c>
      <c r="AV1357" s="14" t="s">
        <v>86</v>
      </c>
      <c r="AW1357" s="14" t="s">
        <v>32</v>
      </c>
      <c r="AX1357" s="14" t="s">
        <v>77</v>
      </c>
      <c r="AY1357" s="267" t="s">
        <v>157</v>
      </c>
    </row>
    <row r="1358" s="13" customFormat="1">
      <c r="A1358" s="13"/>
      <c r="B1358" s="247"/>
      <c r="C1358" s="248"/>
      <c r="D1358" s="242" t="s">
        <v>168</v>
      </c>
      <c r="E1358" s="249" t="s">
        <v>1</v>
      </c>
      <c r="F1358" s="250" t="s">
        <v>418</v>
      </c>
      <c r="G1358" s="248"/>
      <c r="H1358" s="249" t="s">
        <v>1</v>
      </c>
      <c r="I1358" s="251"/>
      <c r="J1358" s="248"/>
      <c r="K1358" s="248"/>
      <c r="L1358" s="252"/>
      <c r="M1358" s="253"/>
      <c r="N1358" s="254"/>
      <c r="O1358" s="254"/>
      <c r="P1358" s="254"/>
      <c r="Q1358" s="254"/>
      <c r="R1358" s="254"/>
      <c r="S1358" s="254"/>
      <c r="T1358" s="255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56" t="s">
        <v>168</v>
      </c>
      <c r="AU1358" s="256" t="s">
        <v>86</v>
      </c>
      <c r="AV1358" s="13" t="s">
        <v>84</v>
      </c>
      <c r="AW1358" s="13" t="s">
        <v>32</v>
      </c>
      <c r="AX1358" s="13" t="s">
        <v>77</v>
      </c>
      <c r="AY1358" s="256" t="s">
        <v>157</v>
      </c>
    </row>
    <row r="1359" s="14" customFormat="1">
      <c r="A1359" s="14"/>
      <c r="B1359" s="257"/>
      <c r="C1359" s="258"/>
      <c r="D1359" s="242" t="s">
        <v>168</v>
      </c>
      <c r="E1359" s="259" t="s">
        <v>1</v>
      </c>
      <c r="F1359" s="260" t="s">
        <v>971</v>
      </c>
      <c r="G1359" s="258"/>
      <c r="H1359" s="261">
        <v>5.54</v>
      </c>
      <c r="I1359" s="262"/>
      <c r="J1359" s="258"/>
      <c r="K1359" s="258"/>
      <c r="L1359" s="263"/>
      <c r="M1359" s="264"/>
      <c r="N1359" s="265"/>
      <c r="O1359" s="265"/>
      <c r="P1359" s="265"/>
      <c r="Q1359" s="265"/>
      <c r="R1359" s="265"/>
      <c r="S1359" s="265"/>
      <c r="T1359" s="266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67" t="s">
        <v>168</v>
      </c>
      <c r="AU1359" s="267" t="s">
        <v>86</v>
      </c>
      <c r="AV1359" s="14" t="s">
        <v>86</v>
      </c>
      <c r="AW1359" s="14" t="s">
        <v>32</v>
      </c>
      <c r="AX1359" s="14" t="s">
        <v>77</v>
      </c>
      <c r="AY1359" s="267" t="s">
        <v>157</v>
      </c>
    </row>
    <row r="1360" s="13" customFormat="1">
      <c r="A1360" s="13"/>
      <c r="B1360" s="247"/>
      <c r="C1360" s="248"/>
      <c r="D1360" s="242" t="s">
        <v>168</v>
      </c>
      <c r="E1360" s="249" t="s">
        <v>1</v>
      </c>
      <c r="F1360" s="250" t="s">
        <v>419</v>
      </c>
      <c r="G1360" s="248"/>
      <c r="H1360" s="249" t="s">
        <v>1</v>
      </c>
      <c r="I1360" s="251"/>
      <c r="J1360" s="248"/>
      <c r="K1360" s="248"/>
      <c r="L1360" s="252"/>
      <c r="M1360" s="253"/>
      <c r="N1360" s="254"/>
      <c r="O1360" s="254"/>
      <c r="P1360" s="254"/>
      <c r="Q1360" s="254"/>
      <c r="R1360" s="254"/>
      <c r="S1360" s="254"/>
      <c r="T1360" s="255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56" t="s">
        <v>168</v>
      </c>
      <c r="AU1360" s="256" t="s">
        <v>86</v>
      </c>
      <c r="AV1360" s="13" t="s">
        <v>84</v>
      </c>
      <c r="AW1360" s="13" t="s">
        <v>32</v>
      </c>
      <c r="AX1360" s="13" t="s">
        <v>77</v>
      </c>
      <c r="AY1360" s="256" t="s">
        <v>157</v>
      </c>
    </row>
    <row r="1361" s="14" customFormat="1">
      <c r="A1361" s="14"/>
      <c r="B1361" s="257"/>
      <c r="C1361" s="258"/>
      <c r="D1361" s="242" t="s">
        <v>168</v>
      </c>
      <c r="E1361" s="259" t="s">
        <v>1</v>
      </c>
      <c r="F1361" s="260" t="s">
        <v>679</v>
      </c>
      <c r="G1361" s="258"/>
      <c r="H1361" s="261">
        <v>10.66</v>
      </c>
      <c r="I1361" s="262"/>
      <c r="J1361" s="258"/>
      <c r="K1361" s="258"/>
      <c r="L1361" s="263"/>
      <c r="M1361" s="264"/>
      <c r="N1361" s="265"/>
      <c r="O1361" s="265"/>
      <c r="P1361" s="265"/>
      <c r="Q1361" s="265"/>
      <c r="R1361" s="265"/>
      <c r="S1361" s="265"/>
      <c r="T1361" s="266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67" t="s">
        <v>168</v>
      </c>
      <c r="AU1361" s="267" t="s">
        <v>86</v>
      </c>
      <c r="AV1361" s="14" t="s">
        <v>86</v>
      </c>
      <c r="AW1361" s="14" t="s">
        <v>32</v>
      </c>
      <c r="AX1361" s="14" t="s">
        <v>77</v>
      </c>
      <c r="AY1361" s="267" t="s">
        <v>157</v>
      </c>
    </row>
    <row r="1362" s="13" customFormat="1">
      <c r="A1362" s="13"/>
      <c r="B1362" s="247"/>
      <c r="C1362" s="248"/>
      <c r="D1362" s="242" t="s">
        <v>168</v>
      </c>
      <c r="E1362" s="249" t="s">
        <v>1</v>
      </c>
      <c r="F1362" s="250" t="s">
        <v>420</v>
      </c>
      <c r="G1362" s="248"/>
      <c r="H1362" s="249" t="s">
        <v>1</v>
      </c>
      <c r="I1362" s="251"/>
      <c r="J1362" s="248"/>
      <c r="K1362" s="248"/>
      <c r="L1362" s="252"/>
      <c r="M1362" s="253"/>
      <c r="N1362" s="254"/>
      <c r="O1362" s="254"/>
      <c r="P1362" s="254"/>
      <c r="Q1362" s="254"/>
      <c r="R1362" s="254"/>
      <c r="S1362" s="254"/>
      <c r="T1362" s="255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56" t="s">
        <v>168</v>
      </c>
      <c r="AU1362" s="256" t="s">
        <v>86</v>
      </c>
      <c r="AV1362" s="13" t="s">
        <v>84</v>
      </c>
      <c r="AW1362" s="13" t="s">
        <v>32</v>
      </c>
      <c r="AX1362" s="13" t="s">
        <v>77</v>
      </c>
      <c r="AY1362" s="256" t="s">
        <v>157</v>
      </c>
    </row>
    <row r="1363" s="14" customFormat="1">
      <c r="A1363" s="14"/>
      <c r="B1363" s="257"/>
      <c r="C1363" s="258"/>
      <c r="D1363" s="242" t="s">
        <v>168</v>
      </c>
      <c r="E1363" s="259" t="s">
        <v>1</v>
      </c>
      <c r="F1363" s="260" t="s">
        <v>677</v>
      </c>
      <c r="G1363" s="258"/>
      <c r="H1363" s="261">
        <v>2.5</v>
      </c>
      <c r="I1363" s="262"/>
      <c r="J1363" s="258"/>
      <c r="K1363" s="258"/>
      <c r="L1363" s="263"/>
      <c r="M1363" s="264"/>
      <c r="N1363" s="265"/>
      <c r="O1363" s="265"/>
      <c r="P1363" s="265"/>
      <c r="Q1363" s="265"/>
      <c r="R1363" s="265"/>
      <c r="S1363" s="265"/>
      <c r="T1363" s="266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67" t="s">
        <v>168</v>
      </c>
      <c r="AU1363" s="267" t="s">
        <v>86</v>
      </c>
      <c r="AV1363" s="14" t="s">
        <v>86</v>
      </c>
      <c r="AW1363" s="14" t="s">
        <v>32</v>
      </c>
      <c r="AX1363" s="14" t="s">
        <v>77</v>
      </c>
      <c r="AY1363" s="267" t="s">
        <v>157</v>
      </c>
    </row>
    <row r="1364" s="13" customFormat="1">
      <c r="A1364" s="13"/>
      <c r="B1364" s="247"/>
      <c r="C1364" s="248"/>
      <c r="D1364" s="242" t="s">
        <v>168</v>
      </c>
      <c r="E1364" s="249" t="s">
        <v>1</v>
      </c>
      <c r="F1364" s="250" t="s">
        <v>458</v>
      </c>
      <c r="G1364" s="248"/>
      <c r="H1364" s="249" t="s">
        <v>1</v>
      </c>
      <c r="I1364" s="251"/>
      <c r="J1364" s="248"/>
      <c r="K1364" s="248"/>
      <c r="L1364" s="252"/>
      <c r="M1364" s="253"/>
      <c r="N1364" s="254"/>
      <c r="O1364" s="254"/>
      <c r="P1364" s="254"/>
      <c r="Q1364" s="254"/>
      <c r="R1364" s="254"/>
      <c r="S1364" s="254"/>
      <c r="T1364" s="255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56" t="s">
        <v>168</v>
      </c>
      <c r="AU1364" s="256" t="s">
        <v>86</v>
      </c>
      <c r="AV1364" s="13" t="s">
        <v>84</v>
      </c>
      <c r="AW1364" s="13" t="s">
        <v>32</v>
      </c>
      <c r="AX1364" s="13" t="s">
        <v>77</v>
      </c>
      <c r="AY1364" s="256" t="s">
        <v>157</v>
      </c>
    </row>
    <row r="1365" s="14" customFormat="1">
      <c r="A1365" s="14"/>
      <c r="B1365" s="257"/>
      <c r="C1365" s="258"/>
      <c r="D1365" s="242" t="s">
        <v>168</v>
      </c>
      <c r="E1365" s="259" t="s">
        <v>1</v>
      </c>
      <c r="F1365" s="260" t="s">
        <v>678</v>
      </c>
      <c r="G1365" s="258"/>
      <c r="H1365" s="261">
        <v>5.1600000000000001</v>
      </c>
      <c r="I1365" s="262"/>
      <c r="J1365" s="258"/>
      <c r="K1365" s="258"/>
      <c r="L1365" s="263"/>
      <c r="M1365" s="264"/>
      <c r="N1365" s="265"/>
      <c r="O1365" s="265"/>
      <c r="P1365" s="265"/>
      <c r="Q1365" s="265"/>
      <c r="R1365" s="265"/>
      <c r="S1365" s="265"/>
      <c r="T1365" s="266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67" t="s">
        <v>168</v>
      </c>
      <c r="AU1365" s="267" t="s">
        <v>86</v>
      </c>
      <c r="AV1365" s="14" t="s">
        <v>86</v>
      </c>
      <c r="AW1365" s="14" t="s">
        <v>32</v>
      </c>
      <c r="AX1365" s="14" t="s">
        <v>77</v>
      </c>
      <c r="AY1365" s="267" t="s">
        <v>157</v>
      </c>
    </row>
    <row r="1366" s="13" customFormat="1">
      <c r="A1366" s="13"/>
      <c r="B1366" s="247"/>
      <c r="C1366" s="248"/>
      <c r="D1366" s="242" t="s">
        <v>168</v>
      </c>
      <c r="E1366" s="249" t="s">
        <v>1</v>
      </c>
      <c r="F1366" s="250" t="s">
        <v>462</v>
      </c>
      <c r="G1366" s="248"/>
      <c r="H1366" s="249" t="s">
        <v>1</v>
      </c>
      <c r="I1366" s="251"/>
      <c r="J1366" s="248"/>
      <c r="K1366" s="248"/>
      <c r="L1366" s="252"/>
      <c r="M1366" s="253"/>
      <c r="N1366" s="254"/>
      <c r="O1366" s="254"/>
      <c r="P1366" s="254"/>
      <c r="Q1366" s="254"/>
      <c r="R1366" s="254"/>
      <c r="S1366" s="254"/>
      <c r="T1366" s="255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56" t="s">
        <v>168</v>
      </c>
      <c r="AU1366" s="256" t="s">
        <v>86</v>
      </c>
      <c r="AV1366" s="13" t="s">
        <v>84</v>
      </c>
      <c r="AW1366" s="13" t="s">
        <v>32</v>
      </c>
      <c r="AX1366" s="13" t="s">
        <v>77</v>
      </c>
      <c r="AY1366" s="256" t="s">
        <v>157</v>
      </c>
    </row>
    <row r="1367" s="14" customFormat="1">
      <c r="A1367" s="14"/>
      <c r="B1367" s="257"/>
      <c r="C1367" s="258"/>
      <c r="D1367" s="242" t="s">
        <v>168</v>
      </c>
      <c r="E1367" s="259" t="s">
        <v>1</v>
      </c>
      <c r="F1367" s="260" t="s">
        <v>672</v>
      </c>
      <c r="G1367" s="258"/>
      <c r="H1367" s="261">
        <v>13.119999999999999</v>
      </c>
      <c r="I1367" s="262"/>
      <c r="J1367" s="258"/>
      <c r="K1367" s="258"/>
      <c r="L1367" s="263"/>
      <c r="M1367" s="264"/>
      <c r="N1367" s="265"/>
      <c r="O1367" s="265"/>
      <c r="P1367" s="265"/>
      <c r="Q1367" s="265"/>
      <c r="R1367" s="265"/>
      <c r="S1367" s="265"/>
      <c r="T1367" s="266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67" t="s">
        <v>168</v>
      </c>
      <c r="AU1367" s="267" t="s">
        <v>86</v>
      </c>
      <c r="AV1367" s="14" t="s">
        <v>86</v>
      </c>
      <c r="AW1367" s="14" t="s">
        <v>32</v>
      </c>
      <c r="AX1367" s="14" t="s">
        <v>77</v>
      </c>
      <c r="AY1367" s="267" t="s">
        <v>157</v>
      </c>
    </row>
    <row r="1368" s="13" customFormat="1">
      <c r="A1368" s="13"/>
      <c r="B1368" s="247"/>
      <c r="C1368" s="248"/>
      <c r="D1368" s="242" t="s">
        <v>168</v>
      </c>
      <c r="E1368" s="249" t="s">
        <v>1</v>
      </c>
      <c r="F1368" s="250" t="s">
        <v>300</v>
      </c>
      <c r="G1368" s="248"/>
      <c r="H1368" s="249" t="s">
        <v>1</v>
      </c>
      <c r="I1368" s="251"/>
      <c r="J1368" s="248"/>
      <c r="K1368" s="248"/>
      <c r="L1368" s="252"/>
      <c r="M1368" s="253"/>
      <c r="N1368" s="254"/>
      <c r="O1368" s="254"/>
      <c r="P1368" s="254"/>
      <c r="Q1368" s="254"/>
      <c r="R1368" s="254"/>
      <c r="S1368" s="254"/>
      <c r="T1368" s="255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56" t="s">
        <v>168</v>
      </c>
      <c r="AU1368" s="256" t="s">
        <v>86</v>
      </c>
      <c r="AV1368" s="13" t="s">
        <v>84</v>
      </c>
      <c r="AW1368" s="13" t="s">
        <v>32</v>
      </c>
      <c r="AX1368" s="13" t="s">
        <v>77</v>
      </c>
      <c r="AY1368" s="256" t="s">
        <v>157</v>
      </c>
    </row>
    <row r="1369" s="14" customFormat="1">
      <c r="A1369" s="14"/>
      <c r="B1369" s="257"/>
      <c r="C1369" s="258"/>
      <c r="D1369" s="242" t="s">
        <v>168</v>
      </c>
      <c r="E1369" s="259" t="s">
        <v>1</v>
      </c>
      <c r="F1369" s="260" t="s">
        <v>671</v>
      </c>
      <c r="G1369" s="258"/>
      <c r="H1369" s="261">
        <v>8.4399999999999995</v>
      </c>
      <c r="I1369" s="262"/>
      <c r="J1369" s="258"/>
      <c r="K1369" s="258"/>
      <c r="L1369" s="263"/>
      <c r="M1369" s="264"/>
      <c r="N1369" s="265"/>
      <c r="O1369" s="265"/>
      <c r="P1369" s="265"/>
      <c r="Q1369" s="265"/>
      <c r="R1369" s="265"/>
      <c r="S1369" s="265"/>
      <c r="T1369" s="266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67" t="s">
        <v>168</v>
      </c>
      <c r="AU1369" s="267" t="s">
        <v>86</v>
      </c>
      <c r="AV1369" s="14" t="s">
        <v>86</v>
      </c>
      <c r="AW1369" s="14" t="s">
        <v>32</v>
      </c>
      <c r="AX1369" s="14" t="s">
        <v>77</v>
      </c>
      <c r="AY1369" s="267" t="s">
        <v>157</v>
      </c>
    </row>
    <row r="1370" s="16" customFormat="1">
      <c r="A1370" s="16"/>
      <c r="B1370" s="290"/>
      <c r="C1370" s="291"/>
      <c r="D1370" s="242" t="s">
        <v>168</v>
      </c>
      <c r="E1370" s="292" t="s">
        <v>1</v>
      </c>
      <c r="F1370" s="293" t="s">
        <v>311</v>
      </c>
      <c r="G1370" s="291"/>
      <c r="H1370" s="294">
        <v>90.840000000000003</v>
      </c>
      <c r="I1370" s="295"/>
      <c r="J1370" s="291"/>
      <c r="K1370" s="291"/>
      <c r="L1370" s="296"/>
      <c r="M1370" s="297"/>
      <c r="N1370" s="298"/>
      <c r="O1370" s="298"/>
      <c r="P1370" s="298"/>
      <c r="Q1370" s="298"/>
      <c r="R1370" s="298"/>
      <c r="S1370" s="298"/>
      <c r="T1370" s="299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T1370" s="300" t="s">
        <v>168</v>
      </c>
      <c r="AU1370" s="300" t="s">
        <v>86</v>
      </c>
      <c r="AV1370" s="16" t="s">
        <v>109</v>
      </c>
      <c r="AW1370" s="16" t="s">
        <v>32</v>
      </c>
      <c r="AX1370" s="16" t="s">
        <v>77</v>
      </c>
      <c r="AY1370" s="300" t="s">
        <v>157</v>
      </c>
    </row>
    <row r="1371" s="13" customFormat="1">
      <c r="A1371" s="13"/>
      <c r="B1371" s="247"/>
      <c r="C1371" s="248"/>
      <c r="D1371" s="242" t="s">
        <v>168</v>
      </c>
      <c r="E1371" s="249" t="s">
        <v>1</v>
      </c>
      <c r="F1371" s="250" t="s">
        <v>231</v>
      </c>
      <c r="G1371" s="248"/>
      <c r="H1371" s="249" t="s">
        <v>1</v>
      </c>
      <c r="I1371" s="251"/>
      <c r="J1371" s="248"/>
      <c r="K1371" s="248"/>
      <c r="L1371" s="252"/>
      <c r="M1371" s="253"/>
      <c r="N1371" s="254"/>
      <c r="O1371" s="254"/>
      <c r="P1371" s="254"/>
      <c r="Q1371" s="254"/>
      <c r="R1371" s="254"/>
      <c r="S1371" s="254"/>
      <c r="T1371" s="255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56" t="s">
        <v>168</v>
      </c>
      <c r="AU1371" s="256" t="s">
        <v>86</v>
      </c>
      <c r="AV1371" s="13" t="s">
        <v>84</v>
      </c>
      <c r="AW1371" s="13" t="s">
        <v>32</v>
      </c>
      <c r="AX1371" s="13" t="s">
        <v>77</v>
      </c>
      <c r="AY1371" s="256" t="s">
        <v>157</v>
      </c>
    </row>
    <row r="1372" s="14" customFormat="1">
      <c r="A1372" s="14"/>
      <c r="B1372" s="257"/>
      <c r="C1372" s="258"/>
      <c r="D1372" s="242" t="s">
        <v>168</v>
      </c>
      <c r="E1372" s="259" t="s">
        <v>1</v>
      </c>
      <c r="F1372" s="260" t="s">
        <v>972</v>
      </c>
      <c r="G1372" s="258"/>
      <c r="H1372" s="261">
        <v>90.840000000000003</v>
      </c>
      <c r="I1372" s="262"/>
      <c r="J1372" s="258"/>
      <c r="K1372" s="258"/>
      <c r="L1372" s="263"/>
      <c r="M1372" s="264"/>
      <c r="N1372" s="265"/>
      <c r="O1372" s="265"/>
      <c r="P1372" s="265"/>
      <c r="Q1372" s="265"/>
      <c r="R1372" s="265"/>
      <c r="S1372" s="265"/>
      <c r="T1372" s="266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67" t="s">
        <v>168</v>
      </c>
      <c r="AU1372" s="267" t="s">
        <v>86</v>
      </c>
      <c r="AV1372" s="14" t="s">
        <v>86</v>
      </c>
      <c r="AW1372" s="14" t="s">
        <v>32</v>
      </c>
      <c r="AX1372" s="14" t="s">
        <v>77</v>
      </c>
      <c r="AY1372" s="267" t="s">
        <v>157</v>
      </c>
    </row>
    <row r="1373" s="15" customFormat="1">
      <c r="A1373" s="15"/>
      <c r="B1373" s="268"/>
      <c r="C1373" s="269"/>
      <c r="D1373" s="242" t="s">
        <v>168</v>
      </c>
      <c r="E1373" s="270" t="s">
        <v>1</v>
      </c>
      <c r="F1373" s="271" t="s">
        <v>190</v>
      </c>
      <c r="G1373" s="269"/>
      <c r="H1373" s="272">
        <v>181.68000000000001</v>
      </c>
      <c r="I1373" s="273"/>
      <c r="J1373" s="269"/>
      <c r="K1373" s="269"/>
      <c r="L1373" s="274"/>
      <c r="M1373" s="275"/>
      <c r="N1373" s="276"/>
      <c r="O1373" s="276"/>
      <c r="P1373" s="276"/>
      <c r="Q1373" s="276"/>
      <c r="R1373" s="276"/>
      <c r="S1373" s="276"/>
      <c r="T1373" s="277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T1373" s="278" t="s">
        <v>168</v>
      </c>
      <c r="AU1373" s="278" t="s">
        <v>86</v>
      </c>
      <c r="AV1373" s="15" t="s">
        <v>164</v>
      </c>
      <c r="AW1373" s="15" t="s">
        <v>32</v>
      </c>
      <c r="AX1373" s="15" t="s">
        <v>84</v>
      </c>
      <c r="AY1373" s="278" t="s">
        <v>157</v>
      </c>
    </row>
    <row r="1374" s="2" customFormat="1" ht="24.15" customHeight="1">
      <c r="A1374" s="40"/>
      <c r="B1374" s="41"/>
      <c r="C1374" s="229" t="s">
        <v>973</v>
      </c>
      <c r="D1374" s="229" t="s">
        <v>159</v>
      </c>
      <c r="E1374" s="230" t="s">
        <v>974</v>
      </c>
      <c r="F1374" s="231" t="s">
        <v>975</v>
      </c>
      <c r="G1374" s="232" t="s">
        <v>173</v>
      </c>
      <c r="H1374" s="233">
        <v>6.8479999999999999</v>
      </c>
      <c r="I1374" s="234"/>
      <c r="J1374" s="235">
        <f>ROUND(I1374*H1374,2)</f>
        <v>0</v>
      </c>
      <c r="K1374" s="231" t="s">
        <v>163</v>
      </c>
      <c r="L1374" s="46"/>
      <c r="M1374" s="236" t="s">
        <v>1</v>
      </c>
      <c r="N1374" s="237" t="s">
        <v>42</v>
      </c>
      <c r="O1374" s="93"/>
      <c r="P1374" s="238">
        <f>O1374*H1374</f>
        <v>0</v>
      </c>
      <c r="Q1374" s="238">
        <v>0</v>
      </c>
      <c r="R1374" s="238">
        <f>Q1374*H1374</f>
        <v>0</v>
      </c>
      <c r="S1374" s="238">
        <v>0</v>
      </c>
      <c r="T1374" s="239">
        <f>S1374*H1374</f>
        <v>0</v>
      </c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  <c r="AR1374" s="240" t="s">
        <v>279</v>
      </c>
      <c r="AT1374" s="240" t="s">
        <v>159</v>
      </c>
      <c r="AU1374" s="240" t="s">
        <v>86</v>
      </c>
      <c r="AY1374" s="19" t="s">
        <v>157</v>
      </c>
      <c r="BE1374" s="241">
        <f>IF(N1374="základní",J1374,0)</f>
        <v>0</v>
      </c>
      <c r="BF1374" s="241">
        <f>IF(N1374="snížená",J1374,0)</f>
        <v>0</v>
      </c>
      <c r="BG1374" s="241">
        <f>IF(N1374="zákl. přenesená",J1374,0)</f>
        <v>0</v>
      </c>
      <c r="BH1374" s="241">
        <f>IF(N1374="sníž. přenesená",J1374,0)</f>
        <v>0</v>
      </c>
      <c r="BI1374" s="241">
        <f>IF(N1374="nulová",J1374,0)</f>
        <v>0</v>
      </c>
      <c r="BJ1374" s="19" t="s">
        <v>84</v>
      </c>
      <c r="BK1374" s="241">
        <f>ROUND(I1374*H1374,2)</f>
        <v>0</v>
      </c>
      <c r="BL1374" s="19" t="s">
        <v>279</v>
      </c>
      <c r="BM1374" s="240" t="s">
        <v>976</v>
      </c>
    </row>
    <row r="1375" s="2" customFormat="1">
      <c r="A1375" s="40"/>
      <c r="B1375" s="41"/>
      <c r="C1375" s="42"/>
      <c r="D1375" s="242" t="s">
        <v>166</v>
      </c>
      <c r="E1375" s="42"/>
      <c r="F1375" s="243" t="s">
        <v>977</v>
      </c>
      <c r="G1375" s="42"/>
      <c r="H1375" s="42"/>
      <c r="I1375" s="244"/>
      <c r="J1375" s="42"/>
      <c r="K1375" s="42"/>
      <c r="L1375" s="46"/>
      <c r="M1375" s="245"/>
      <c r="N1375" s="246"/>
      <c r="O1375" s="93"/>
      <c r="P1375" s="93"/>
      <c r="Q1375" s="93"/>
      <c r="R1375" s="93"/>
      <c r="S1375" s="93"/>
      <c r="T1375" s="94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  <c r="AT1375" s="19" t="s">
        <v>166</v>
      </c>
      <c r="AU1375" s="19" t="s">
        <v>86</v>
      </c>
    </row>
    <row r="1376" s="12" customFormat="1" ht="22.8" customHeight="1">
      <c r="A1376" s="12"/>
      <c r="B1376" s="213"/>
      <c r="C1376" s="214"/>
      <c r="D1376" s="215" t="s">
        <v>76</v>
      </c>
      <c r="E1376" s="227" t="s">
        <v>978</v>
      </c>
      <c r="F1376" s="227" t="s">
        <v>979</v>
      </c>
      <c r="G1376" s="214"/>
      <c r="H1376" s="214"/>
      <c r="I1376" s="217"/>
      <c r="J1376" s="228">
        <f>BK1376</f>
        <v>0</v>
      </c>
      <c r="K1376" s="214"/>
      <c r="L1376" s="219"/>
      <c r="M1376" s="220"/>
      <c r="N1376" s="221"/>
      <c r="O1376" s="221"/>
      <c r="P1376" s="222">
        <f>SUM(P1377:P1492)</f>
        <v>0</v>
      </c>
      <c r="Q1376" s="221"/>
      <c r="R1376" s="222">
        <f>SUM(R1377:R1492)</f>
        <v>8.1813971480000003</v>
      </c>
      <c r="S1376" s="221"/>
      <c r="T1376" s="223">
        <f>SUM(T1377:T1492)</f>
        <v>23.631740000000001</v>
      </c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R1376" s="224" t="s">
        <v>86</v>
      </c>
      <c r="AT1376" s="225" t="s">
        <v>76</v>
      </c>
      <c r="AU1376" s="225" t="s">
        <v>84</v>
      </c>
      <c r="AY1376" s="224" t="s">
        <v>157</v>
      </c>
      <c r="BK1376" s="226">
        <f>SUM(BK1377:BK1492)</f>
        <v>0</v>
      </c>
    </row>
    <row r="1377" s="2" customFormat="1" ht="24.15" customHeight="1">
      <c r="A1377" s="40"/>
      <c r="B1377" s="41"/>
      <c r="C1377" s="229" t="s">
        <v>980</v>
      </c>
      <c r="D1377" s="229" t="s">
        <v>159</v>
      </c>
      <c r="E1377" s="230" t="s">
        <v>981</v>
      </c>
      <c r="F1377" s="231" t="s">
        <v>982</v>
      </c>
      <c r="G1377" s="232" t="s">
        <v>181</v>
      </c>
      <c r="H1377" s="233">
        <v>289.95999999999998</v>
      </c>
      <c r="I1377" s="234"/>
      <c r="J1377" s="235">
        <f>ROUND(I1377*H1377,2)</f>
        <v>0</v>
      </c>
      <c r="K1377" s="231" t="s">
        <v>163</v>
      </c>
      <c r="L1377" s="46"/>
      <c r="M1377" s="236" t="s">
        <v>1</v>
      </c>
      <c r="N1377" s="237" t="s">
        <v>42</v>
      </c>
      <c r="O1377" s="93"/>
      <c r="P1377" s="238">
        <f>O1377*H1377</f>
        <v>0</v>
      </c>
      <c r="Q1377" s="238">
        <v>0</v>
      </c>
      <c r="R1377" s="238">
        <f>Q1377*H1377</f>
        <v>0</v>
      </c>
      <c r="S1377" s="238">
        <v>0.081500000000000003</v>
      </c>
      <c r="T1377" s="239">
        <f>S1377*H1377</f>
        <v>23.631740000000001</v>
      </c>
      <c r="U1377" s="40"/>
      <c r="V1377" s="40"/>
      <c r="W1377" s="40"/>
      <c r="X1377" s="40"/>
      <c r="Y1377" s="40"/>
      <c r="Z1377" s="40"/>
      <c r="AA1377" s="40"/>
      <c r="AB1377" s="40"/>
      <c r="AC1377" s="40"/>
      <c r="AD1377" s="40"/>
      <c r="AE1377" s="40"/>
      <c r="AR1377" s="240" t="s">
        <v>279</v>
      </c>
      <c r="AT1377" s="240" t="s">
        <v>159</v>
      </c>
      <c r="AU1377" s="240" t="s">
        <v>86</v>
      </c>
      <c r="AY1377" s="19" t="s">
        <v>157</v>
      </c>
      <c r="BE1377" s="241">
        <f>IF(N1377="základní",J1377,0)</f>
        <v>0</v>
      </c>
      <c r="BF1377" s="241">
        <f>IF(N1377="snížená",J1377,0)</f>
        <v>0</v>
      </c>
      <c r="BG1377" s="241">
        <f>IF(N1377="zákl. přenesená",J1377,0)</f>
        <v>0</v>
      </c>
      <c r="BH1377" s="241">
        <f>IF(N1377="sníž. přenesená",J1377,0)</f>
        <v>0</v>
      </c>
      <c r="BI1377" s="241">
        <f>IF(N1377="nulová",J1377,0)</f>
        <v>0</v>
      </c>
      <c r="BJ1377" s="19" t="s">
        <v>84</v>
      </c>
      <c r="BK1377" s="241">
        <f>ROUND(I1377*H1377,2)</f>
        <v>0</v>
      </c>
      <c r="BL1377" s="19" t="s">
        <v>279</v>
      </c>
      <c r="BM1377" s="240" t="s">
        <v>983</v>
      </c>
    </row>
    <row r="1378" s="2" customFormat="1">
      <c r="A1378" s="40"/>
      <c r="B1378" s="41"/>
      <c r="C1378" s="42"/>
      <c r="D1378" s="242" t="s">
        <v>166</v>
      </c>
      <c r="E1378" s="42"/>
      <c r="F1378" s="243" t="s">
        <v>984</v>
      </c>
      <c r="G1378" s="42"/>
      <c r="H1378" s="42"/>
      <c r="I1378" s="244"/>
      <c r="J1378" s="42"/>
      <c r="K1378" s="42"/>
      <c r="L1378" s="46"/>
      <c r="M1378" s="245"/>
      <c r="N1378" s="246"/>
      <c r="O1378" s="93"/>
      <c r="P1378" s="93"/>
      <c r="Q1378" s="93"/>
      <c r="R1378" s="93"/>
      <c r="S1378" s="93"/>
      <c r="T1378" s="94"/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T1378" s="19" t="s">
        <v>166</v>
      </c>
      <c r="AU1378" s="19" t="s">
        <v>86</v>
      </c>
    </row>
    <row r="1379" s="13" customFormat="1">
      <c r="A1379" s="13"/>
      <c r="B1379" s="247"/>
      <c r="C1379" s="248"/>
      <c r="D1379" s="242" t="s">
        <v>168</v>
      </c>
      <c r="E1379" s="249" t="s">
        <v>1</v>
      </c>
      <c r="F1379" s="250" t="s">
        <v>291</v>
      </c>
      <c r="G1379" s="248"/>
      <c r="H1379" s="249" t="s">
        <v>1</v>
      </c>
      <c r="I1379" s="251"/>
      <c r="J1379" s="248"/>
      <c r="K1379" s="248"/>
      <c r="L1379" s="252"/>
      <c r="M1379" s="253"/>
      <c r="N1379" s="254"/>
      <c r="O1379" s="254"/>
      <c r="P1379" s="254"/>
      <c r="Q1379" s="254"/>
      <c r="R1379" s="254"/>
      <c r="S1379" s="254"/>
      <c r="T1379" s="255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56" t="s">
        <v>168</v>
      </c>
      <c r="AU1379" s="256" t="s">
        <v>86</v>
      </c>
      <c r="AV1379" s="13" t="s">
        <v>84</v>
      </c>
      <c r="AW1379" s="13" t="s">
        <v>32</v>
      </c>
      <c r="AX1379" s="13" t="s">
        <v>77</v>
      </c>
      <c r="AY1379" s="256" t="s">
        <v>157</v>
      </c>
    </row>
    <row r="1380" s="14" customFormat="1">
      <c r="A1380" s="14"/>
      <c r="B1380" s="257"/>
      <c r="C1380" s="258"/>
      <c r="D1380" s="242" t="s">
        <v>168</v>
      </c>
      <c r="E1380" s="259" t="s">
        <v>1</v>
      </c>
      <c r="F1380" s="260" t="s">
        <v>985</v>
      </c>
      <c r="G1380" s="258"/>
      <c r="H1380" s="261">
        <v>13.164</v>
      </c>
      <c r="I1380" s="262"/>
      <c r="J1380" s="258"/>
      <c r="K1380" s="258"/>
      <c r="L1380" s="263"/>
      <c r="M1380" s="264"/>
      <c r="N1380" s="265"/>
      <c r="O1380" s="265"/>
      <c r="P1380" s="265"/>
      <c r="Q1380" s="265"/>
      <c r="R1380" s="265"/>
      <c r="S1380" s="265"/>
      <c r="T1380" s="266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T1380" s="267" t="s">
        <v>168</v>
      </c>
      <c r="AU1380" s="267" t="s">
        <v>86</v>
      </c>
      <c r="AV1380" s="14" t="s">
        <v>86</v>
      </c>
      <c r="AW1380" s="14" t="s">
        <v>32</v>
      </c>
      <c r="AX1380" s="14" t="s">
        <v>77</v>
      </c>
      <c r="AY1380" s="267" t="s">
        <v>157</v>
      </c>
    </row>
    <row r="1381" s="13" customFormat="1">
      <c r="A1381" s="13"/>
      <c r="B1381" s="247"/>
      <c r="C1381" s="248"/>
      <c r="D1381" s="242" t="s">
        <v>168</v>
      </c>
      <c r="E1381" s="249" t="s">
        <v>1</v>
      </c>
      <c r="F1381" s="250" t="s">
        <v>293</v>
      </c>
      <c r="G1381" s="248"/>
      <c r="H1381" s="249" t="s">
        <v>1</v>
      </c>
      <c r="I1381" s="251"/>
      <c r="J1381" s="248"/>
      <c r="K1381" s="248"/>
      <c r="L1381" s="252"/>
      <c r="M1381" s="253"/>
      <c r="N1381" s="254"/>
      <c r="O1381" s="254"/>
      <c r="P1381" s="254"/>
      <c r="Q1381" s="254"/>
      <c r="R1381" s="254"/>
      <c r="S1381" s="254"/>
      <c r="T1381" s="255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56" t="s">
        <v>168</v>
      </c>
      <c r="AU1381" s="256" t="s">
        <v>86</v>
      </c>
      <c r="AV1381" s="13" t="s">
        <v>84</v>
      </c>
      <c r="AW1381" s="13" t="s">
        <v>32</v>
      </c>
      <c r="AX1381" s="13" t="s">
        <v>77</v>
      </c>
      <c r="AY1381" s="256" t="s">
        <v>157</v>
      </c>
    </row>
    <row r="1382" s="14" customFormat="1">
      <c r="A1382" s="14"/>
      <c r="B1382" s="257"/>
      <c r="C1382" s="258"/>
      <c r="D1382" s="242" t="s">
        <v>168</v>
      </c>
      <c r="E1382" s="259" t="s">
        <v>1</v>
      </c>
      <c r="F1382" s="260" t="s">
        <v>986</v>
      </c>
      <c r="G1382" s="258"/>
      <c r="H1382" s="261">
        <v>8.2240000000000002</v>
      </c>
      <c r="I1382" s="262"/>
      <c r="J1382" s="258"/>
      <c r="K1382" s="258"/>
      <c r="L1382" s="263"/>
      <c r="M1382" s="264"/>
      <c r="N1382" s="265"/>
      <c r="O1382" s="265"/>
      <c r="P1382" s="265"/>
      <c r="Q1382" s="265"/>
      <c r="R1382" s="265"/>
      <c r="S1382" s="265"/>
      <c r="T1382" s="266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67" t="s">
        <v>168</v>
      </c>
      <c r="AU1382" s="267" t="s">
        <v>86</v>
      </c>
      <c r="AV1382" s="14" t="s">
        <v>86</v>
      </c>
      <c r="AW1382" s="14" t="s">
        <v>32</v>
      </c>
      <c r="AX1382" s="14" t="s">
        <v>77</v>
      </c>
      <c r="AY1382" s="267" t="s">
        <v>157</v>
      </c>
    </row>
    <row r="1383" s="13" customFormat="1">
      <c r="A1383" s="13"/>
      <c r="B1383" s="247"/>
      <c r="C1383" s="248"/>
      <c r="D1383" s="242" t="s">
        <v>168</v>
      </c>
      <c r="E1383" s="249" t="s">
        <v>1</v>
      </c>
      <c r="F1383" s="250" t="s">
        <v>438</v>
      </c>
      <c r="G1383" s="248"/>
      <c r="H1383" s="249" t="s">
        <v>1</v>
      </c>
      <c r="I1383" s="251"/>
      <c r="J1383" s="248"/>
      <c r="K1383" s="248"/>
      <c r="L1383" s="252"/>
      <c r="M1383" s="253"/>
      <c r="N1383" s="254"/>
      <c r="O1383" s="254"/>
      <c r="P1383" s="254"/>
      <c r="Q1383" s="254"/>
      <c r="R1383" s="254"/>
      <c r="S1383" s="254"/>
      <c r="T1383" s="255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56" t="s">
        <v>168</v>
      </c>
      <c r="AU1383" s="256" t="s">
        <v>86</v>
      </c>
      <c r="AV1383" s="13" t="s">
        <v>84</v>
      </c>
      <c r="AW1383" s="13" t="s">
        <v>32</v>
      </c>
      <c r="AX1383" s="13" t="s">
        <v>77</v>
      </c>
      <c r="AY1383" s="256" t="s">
        <v>157</v>
      </c>
    </row>
    <row r="1384" s="14" customFormat="1">
      <c r="A1384" s="14"/>
      <c r="B1384" s="257"/>
      <c r="C1384" s="258"/>
      <c r="D1384" s="242" t="s">
        <v>168</v>
      </c>
      <c r="E1384" s="259" t="s">
        <v>1</v>
      </c>
      <c r="F1384" s="260" t="s">
        <v>987</v>
      </c>
      <c r="G1384" s="258"/>
      <c r="H1384" s="261">
        <v>21.443999999999999</v>
      </c>
      <c r="I1384" s="262"/>
      <c r="J1384" s="258"/>
      <c r="K1384" s="258"/>
      <c r="L1384" s="263"/>
      <c r="M1384" s="264"/>
      <c r="N1384" s="265"/>
      <c r="O1384" s="265"/>
      <c r="P1384" s="265"/>
      <c r="Q1384" s="265"/>
      <c r="R1384" s="265"/>
      <c r="S1384" s="265"/>
      <c r="T1384" s="266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67" t="s">
        <v>168</v>
      </c>
      <c r="AU1384" s="267" t="s">
        <v>86</v>
      </c>
      <c r="AV1384" s="14" t="s">
        <v>86</v>
      </c>
      <c r="AW1384" s="14" t="s">
        <v>32</v>
      </c>
      <c r="AX1384" s="14" t="s">
        <v>77</v>
      </c>
      <c r="AY1384" s="267" t="s">
        <v>157</v>
      </c>
    </row>
    <row r="1385" s="13" customFormat="1">
      <c r="A1385" s="13"/>
      <c r="B1385" s="247"/>
      <c r="C1385" s="248"/>
      <c r="D1385" s="242" t="s">
        <v>168</v>
      </c>
      <c r="E1385" s="249" t="s">
        <v>1</v>
      </c>
      <c r="F1385" s="250" t="s">
        <v>440</v>
      </c>
      <c r="G1385" s="248"/>
      <c r="H1385" s="249" t="s">
        <v>1</v>
      </c>
      <c r="I1385" s="251"/>
      <c r="J1385" s="248"/>
      <c r="K1385" s="248"/>
      <c r="L1385" s="252"/>
      <c r="M1385" s="253"/>
      <c r="N1385" s="254"/>
      <c r="O1385" s="254"/>
      <c r="P1385" s="254"/>
      <c r="Q1385" s="254"/>
      <c r="R1385" s="254"/>
      <c r="S1385" s="254"/>
      <c r="T1385" s="255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56" t="s">
        <v>168</v>
      </c>
      <c r="AU1385" s="256" t="s">
        <v>86</v>
      </c>
      <c r="AV1385" s="13" t="s">
        <v>84</v>
      </c>
      <c r="AW1385" s="13" t="s">
        <v>32</v>
      </c>
      <c r="AX1385" s="13" t="s">
        <v>77</v>
      </c>
      <c r="AY1385" s="256" t="s">
        <v>157</v>
      </c>
    </row>
    <row r="1386" s="14" customFormat="1">
      <c r="A1386" s="14"/>
      <c r="B1386" s="257"/>
      <c r="C1386" s="258"/>
      <c r="D1386" s="242" t="s">
        <v>168</v>
      </c>
      <c r="E1386" s="259" t="s">
        <v>1</v>
      </c>
      <c r="F1386" s="260" t="s">
        <v>988</v>
      </c>
      <c r="G1386" s="258"/>
      <c r="H1386" s="261">
        <v>29.559999999999999</v>
      </c>
      <c r="I1386" s="262"/>
      <c r="J1386" s="258"/>
      <c r="K1386" s="258"/>
      <c r="L1386" s="263"/>
      <c r="M1386" s="264"/>
      <c r="N1386" s="265"/>
      <c r="O1386" s="265"/>
      <c r="P1386" s="265"/>
      <c r="Q1386" s="265"/>
      <c r="R1386" s="265"/>
      <c r="S1386" s="265"/>
      <c r="T1386" s="266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T1386" s="267" t="s">
        <v>168</v>
      </c>
      <c r="AU1386" s="267" t="s">
        <v>86</v>
      </c>
      <c r="AV1386" s="14" t="s">
        <v>86</v>
      </c>
      <c r="AW1386" s="14" t="s">
        <v>32</v>
      </c>
      <c r="AX1386" s="14" t="s">
        <v>77</v>
      </c>
      <c r="AY1386" s="267" t="s">
        <v>157</v>
      </c>
    </row>
    <row r="1387" s="13" customFormat="1">
      <c r="A1387" s="13"/>
      <c r="B1387" s="247"/>
      <c r="C1387" s="248"/>
      <c r="D1387" s="242" t="s">
        <v>168</v>
      </c>
      <c r="E1387" s="249" t="s">
        <v>1</v>
      </c>
      <c r="F1387" s="250" t="s">
        <v>442</v>
      </c>
      <c r="G1387" s="248"/>
      <c r="H1387" s="249" t="s">
        <v>1</v>
      </c>
      <c r="I1387" s="251"/>
      <c r="J1387" s="248"/>
      <c r="K1387" s="248"/>
      <c r="L1387" s="252"/>
      <c r="M1387" s="253"/>
      <c r="N1387" s="254"/>
      <c r="O1387" s="254"/>
      <c r="P1387" s="254"/>
      <c r="Q1387" s="254"/>
      <c r="R1387" s="254"/>
      <c r="S1387" s="254"/>
      <c r="T1387" s="255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56" t="s">
        <v>168</v>
      </c>
      <c r="AU1387" s="256" t="s">
        <v>86</v>
      </c>
      <c r="AV1387" s="13" t="s">
        <v>84</v>
      </c>
      <c r="AW1387" s="13" t="s">
        <v>32</v>
      </c>
      <c r="AX1387" s="13" t="s">
        <v>77</v>
      </c>
      <c r="AY1387" s="256" t="s">
        <v>157</v>
      </c>
    </row>
    <row r="1388" s="14" customFormat="1">
      <c r="A1388" s="14"/>
      <c r="B1388" s="257"/>
      <c r="C1388" s="258"/>
      <c r="D1388" s="242" t="s">
        <v>168</v>
      </c>
      <c r="E1388" s="259" t="s">
        <v>1</v>
      </c>
      <c r="F1388" s="260" t="s">
        <v>989</v>
      </c>
      <c r="G1388" s="258"/>
      <c r="H1388" s="261">
        <v>4</v>
      </c>
      <c r="I1388" s="262"/>
      <c r="J1388" s="258"/>
      <c r="K1388" s="258"/>
      <c r="L1388" s="263"/>
      <c r="M1388" s="264"/>
      <c r="N1388" s="265"/>
      <c r="O1388" s="265"/>
      <c r="P1388" s="265"/>
      <c r="Q1388" s="265"/>
      <c r="R1388" s="265"/>
      <c r="S1388" s="265"/>
      <c r="T1388" s="266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67" t="s">
        <v>168</v>
      </c>
      <c r="AU1388" s="267" t="s">
        <v>86</v>
      </c>
      <c r="AV1388" s="14" t="s">
        <v>86</v>
      </c>
      <c r="AW1388" s="14" t="s">
        <v>32</v>
      </c>
      <c r="AX1388" s="14" t="s">
        <v>77</v>
      </c>
      <c r="AY1388" s="267" t="s">
        <v>157</v>
      </c>
    </row>
    <row r="1389" s="13" customFormat="1">
      <c r="A1389" s="13"/>
      <c r="B1389" s="247"/>
      <c r="C1389" s="248"/>
      <c r="D1389" s="242" t="s">
        <v>168</v>
      </c>
      <c r="E1389" s="249" t="s">
        <v>1</v>
      </c>
      <c r="F1389" s="250" t="s">
        <v>459</v>
      </c>
      <c r="G1389" s="248"/>
      <c r="H1389" s="249" t="s">
        <v>1</v>
      </c>
      <c r="I1389" s="251"/>
      <c r="J1389" s="248"/>
      <c r="K1389" s="248"/>
      <c r="L1389" s="252"/>
      <c r="M1389" s="253"/>
      <c r="N1389" s="254"/>
      <c r="O1389" s="254"/>
      <c r="P1389" s="254"/>
      <c r="Q1389" s="254"/>
      <c r="R1389" s="254"/>
      <c r="S1389" s="254"/>
      <c r="T1389" s="255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56" t="s">
        <v>168</v>
      </c>
      <c r="AU1389" s="256" t="s">
        <v>86</v>
      </c>
      <c r="AV1389" s="13" t="s">
        <v>84</v>
      </c>
      <c r="AW1389" s="13" t="s">
        <v>32</v>
      </c>
      <c r="AX1389" s="13" t="s">
        <v>77</v>
      </c>
      <c r="AY1389" s="256" t="s">
        <v>157</v>
      </c>
    </row>
    <row r="1390" s="14" customFormat="1">
      <c r="A1390" s="14"/>
      <c r="B1390" s="257"/>
      <c r="C1390" s="258"/>
      <c r="D1390" s="242" t="s">
        <v>168</v>
      </c>
      <c r="E1390" s="259" t="s">
        <v>1</v>
      </c>
      <c r="F1390" s="260" t="s">
        <v>989</v>
      </c>
      <c r="G1390" s="258"/>
      <c r="H1390" s="261">
        <v>4</v>
      </c>
      <c r="I1390" s="262"/>
      <c r="J1390" s="258"/>
      <c r="K1390" s="258"/>
      <c r="L1390" s="263"/>
      <c r="M1390" s="264"/>
      <c r="N1390" s="265"/>
      <c r="O1390" s="265"/>
      <c r="P1390" s="265"/>
      <c r="Q1390" s="265"/>
      <c r="R1390" s="265"/>
      <c r="S1390" s="265"/>
      <c r="T1390" s="266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67" t="s">
        <v>168</v>
      </c>
      <c r="AU1390" s="267" t="s">
        <v>86</v>
      </c>
      <c r="AV1390" s="14" t="s">
        <v>86</v>
      </c>
      <c r="AW1390" s="14" t="s">
        <v>32</v>
      </c>
      <c r="AX1390" s="14" t="s">
        <v>77</v>
      </c>
      <c r="AY1390" s="267" t="s">
        <v>157</v>
      </c>
    </row>
    <row r="1391" s="13" customFormat="1">
      <c r="A1391" s="13"/>
      <c r="B1391" s="247"/>
      <c r="C1391" s="248"/>
      <c r="D1391" s="242" t="s">
        <v>168</v>
      </c>
      <c r="E1391" s="249" t="s">
        <v>1</v>
      </c>
      <c r="F1391" s="250" t="s">
        <v>460</v>
      </c>
      <c r="G1391" s="248"/>
      <c r="H1391" s="249" t="s">
        <v>1</v>
      </c>
      <c r="I1391" s="251"/>
      <c r="J1391" s="248"/>
      <c r="K1391" s="248"/>
      <c r="L1391" s="252"/>
      <c r="M1391" s="253"/>
      <c r="N1391" s="254"/>
      <c r="O1391" s="254"/>
      <c r="P1391" s="254"/>
      <c r="Q1391" s="254"/>
      <c r="R1391" s="254"/>
      <c r="S1391" s="254"/>
      <c r="T1391" s="255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56" t="s">
        <v>168</v>
      </c>
      <c r="AU1391" s="256" t="s">
        <v>86</v>
      </c>
      <c r="AV1391" s="13" t="s">
        <v>84</v>
      </c>
      <c r="AW1391" s="13" t="s">
        <v>32</v>
      </c>
      <c r="AX1391" s="13" t="s">
        <v>77</v>
      </c>
      <c r="AY1391" s="256" t="s">
        <v>157</v>
      </c>
    </row>
    <row r="1392" s="14" customFormat="1">
      <c r="A1392" s="14"/>
      <c r="B1392" s="257"/>
      <c r="C1392" s="258"/>
      <c r="D1392" s="242" t="s">
        <v>168</v>
      </c>
      <c r="E1392" s="259" t="s">
        <v>1</v>
      </c>
      <c r="F1392" s="260" t="s">
        <v>988</v>
      </c>
      <c r="G1392" s="258"/>
      <c r="H1392" s="261">
        <v>29.559999999999999</v>
      </c>
      <c r="I1392" s="262"/>
      <c r="J1392" s="258"/>
      <c r="K1392" s="258"/>
      <c r="L1392" s="263"/>
      <c r="M1392" s="264"/>
      <c r="N1392" s="265"/>
      <c r="O1392" s="265"/>
      <c r="P1392" s="265"/>
      <c r="Q1392" s="265"/>
      <c r="R1392" s="265"/>
      <c r="S1392" s="265"/>
      <c r="T1392" s="266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67" t="s">
        <v>168</v>
      </c>
      <c r="AU1392" s="267" t="s">
        <v>86</v>
      </c>
      <c r="AV1392" s="14" t="s">
        <v>86</v>
      </c>
      <c r="AW1392" s="14" t="s">
        <v>32</v>
      </c>
      <c r="AX1392" s="14" t="s">
        <v>77</v>
      </c>
      <c r="AY1392" s="267" t="s">
        <v>157</v>
      </c>
    </row>
    <row r="1393" s="13" customFormat="1">
      <c r="A1393" s="13"/>
      <c r="B1393" s="247"/>
      <c r="C1393" s="248"/>
      <c r="D1393" s="242" t="s">
        <v>168</v>
      </c>
      <c r="E1393" s="249" t="s">
        <v>1</v>
      </c>
      <c r="F1393" s="250" t="s">
        <v>461</v>
      </c>
      <c r="G1393" s="248"/>
      <c r="H1393" s="249" t="s">
        <v>1</v>
      </c>
      <c r="I1393" s="251"/>
      <c r="J1393" s="248"/>
      <c r="K1393" s="248"/>
      <c r="L1393" s="252"/>
      <c r="M1393" s="253"/>
      <c r="N1393" s="254"/>
      <c r="O1393" s="254"/>
      <c r="P1393" s="254"/>
      <c r="Q1393" s="254"/>
      <c r="R1393" s="254"/>
      <c r="S1393" s="254"/>
      <c r="T1393" s="255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56" t="s">
        <v>168</v>
      </c>
      <c r="AU1393" s="256" t="s">
        <v>86</v>
      </c>
      <c r="AV1393" s="13" t="s">
        <v>84</v>
      </c>
      <c r="AW1393" s="13" t="s">
        <v>32</v>
      </c>
      <c r="AX1393" s="13" t="s">
        <v>77</v>
      </c>
      <c r="AY1393" s="256" t="s">
        <v>157</v>
      </c>
    </row>
    <row r="1394" s="14" customFormat="1">
      <c r="A1394" s="14"/>
      <c r="B1394" s="257"/>
      <c r="C1394" s="258"/>
      <c r="D1394" s="242" t="s">
        <v>168</v>
      </c>
      <c r="E1394" s="259" t="s">
        <v>1</v>
      </c>
      <c r="F1394" s="260" t="s">
        <v>987</v>
      </c>
      <c r="G1394" s="258"/>
      <c r="H1394" s="261">
        <v>21.443999999999999</v>
      </c>
      <c r="I1394" s="262"/>
      <c r="J1394" s="258"/>
      <c r="K1394" s="258"/>
      <c r="L1394" s="263"/>
      <c r="M1394" s="264"/>
      <c r="N1394" s="265"/>
      <c r="O1394" s="265"/>
      <c r="P1394" s="265"/>
      <c r="Q1394" s="265"/>
      <c r="R1394" s="265"/>
      <c r="S1394" s="265"/>
      <c r="T1394" s="266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67" t="s">
        <v>168</v>
      </c>
      <c r="AU1394" s="267" t="s">
        <v>86</v>
      </c>
      <c r="AV1394" s="14" t="s">
        <v>86</v>
      </c>
      <c r="AW1394" s="14" t="s">
        <v>32</v>
      </c>
      <c r="AX1394" s="14" t="s">
        <v>77</v>
      </c>
      <c r="AY1394" s="267" t="s">
        <v>157</v>
      </c>
    </row>
    <row r="1395" s="13" customFormat="1">
      <c r="A1395" s="13"/>
      <c r="B1395" s="247"/>
      <c r="C1395" s="248"/>
      <c r="D1395" s="242" t="s">
        <v>168</v>
      </c>
      <c r="E1395" s="249" t="s">
        <v>1</v>
      </c>
      <c r="F1395" s="250" t="s">
        <v>297</v>
      </c>
      <c r="G1395" s="248"/>
      <c r="H1395" s="249" t="s">
        <v>1</v>
      </c>
      <c r="I1395" s="251"/>
      <c r="J1395" s="248"/>
      <c r="K1395" s="248"/>
      <c r="L1395" s="252"/>
      <c r="M1395" s="253"/>
      <c r="N1395" s="254"/>
      <c r="O1395" s="254"/>
      <c r="P1395" s="254"/>
      <c r="Q1395" s="254"/>
      <c r="R1395" s="254"/>
      <c r="S1395" s="254"/>
      <c r="T1395" s="255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56" t="s">
        <v>168</v>
      </c>
      <c r="AU1395" s="256" t="s">
        <v>86</v>
      </c>
      <c r="AV1395" s="13" t="s">
        <v>84</v>
      </c>
      <c r="AW1395" s="13" t="s">
        <v>32</v>
      </c>
      <c r="AX1395" s="13" t="s">
        <v>77</v>
      </c>
      <c r="AY1395" s="256" t="s">
        <v>157</v>
      </c>
    </row>
    <row r="1396" s="14" customFormat="1">
      <c r="A1396" s="14"/>
      <c r="B1396" s="257"/>
      <c r="C1396" s="258"/>
      <c r="D1396" s="242" t="s">
        <v>168</v>
      </c>
      <c r="E1396" s="259" t="s">
        <v>1</v>
      </c>
      <c r="F1396" s="260" t="s">
        <v>985</v>
      </c>
      <c r="G1396" s="258"/>
      <c r="H1396" s="261">
        <v>13.164</v>
      </c>
      <c r="I1396" s="262"/>
      <c r="J1396" s="258"/>
      <c r="K1396" s="258"/>
      <c r="L1396" s="263"/>
      <c r="M1396" s="264"/>
      <c r="N1396" s="265"/>
      <c r="O1396" s="265"/>
      <c r="P1396" s="265"/>
      <c r="Q1396" s="265"/>
      <c r="R1396" s="265"/>
      <c r="S1396" s="265"/>
      <c r="T1396" s="266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67" t="s">
        <v>168</v>
      </c>
      <c r="AU1396" s="267" t="s">
        <v>86</v>
      </c>
      <c r="AV1396" s="14" t="s">
        <v>86</v>
      </c>
      <c r="AW1396" s="14" t="s">
        <v>32</v>
      </c>
      <c r="AX1396" s="14" t="s">
        <v>77</v>
      </c>
      <c r="AY1396" s="267" t="s">
        <v>157</v>
      </c>
    </row>
    <row r="1397" s="13" customFormat="1">
      <c r="A1397" s="13"/>
      <c r="B1397" s="247"/>
      <c r="C1397" s="248"/>
      <c r="D1397" s="242" t="s">
        <v>168</v>
      </c>
      <c r="E1397" s="249" t="s">
        <v>1</v>
      </c>
      <c r="F1397" s="250" t="s">
        <v>299</v>
      </c>
      <c r="G1397" s="248"/>
      <c r="H1397" s="249" t="s">
        <v>1</v>
      </c>
      <c r="I1397" s="251"/>
      <c r="J1397" s="248"/>
      <c r="K1397" s="248"/>
      <c r="L1397" s="252"/>
      <c r="M1397" s="253"/>
      <c r="N1397" s="254"/>
      <c r="O1397" s="254"/>
      <c r="P1397" s="254"/>
      <c r="Q1397" s="254"/>
      <c r="R1397" s="254"/>
      <c r="S1397" s="254"/>
      <c r="T1397" s="255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56" t="s">
        <v>168</v>
      </c>
      <c r="AU1397" s="256" t="s">
        <v>86</v>
      </c>
      <c r="AV1397" s="13" t="s">
        <v>84</v>
      </c>
      <c r="AW1397" s="13" t="s">
        <v>32</v>
      </c>
      <c r="AX1397" s="13" t="s">
        <v>77</v>
      </c>
      <c r="AY1397" s="256" t="s">
        <v>157</v>
      </c>
    </row>
    <row r="1398" s="14" customFormat="1">
      <c r="A1398" s="14"/>
      <c r="B1398" s="257"/>
      <c r="C1398" s="258"/>
      <c r="D1398" s="242" t="s">
        <v>168</v>
      </c>
      <c r="E1398" s="259" t="s">
        <v>1</v>
      </c>
      <c r="F1398" s="260" t="s">
        <v>986</v>
      </c>
      <c r="G1398" s="258"/>
      <c r="H1398" s="261">
        <v>8.2240000000000002</v>
      </c>
      <c r="I1398" s="262"/>
      <c r="J1398" s="258"/>
      <c r="K1398" s="258"/>
      <c r="L1398" s="263"/>
      <c r="M1398" s="264"/>
      <c r="N1398" s="265"/>
      <c r="O1398" s="265"/>
      <c r="P1398" s="265"/>
      <c r="Q1398" s="265"/>
      <c r="R1398" s="265"/>
      <c r="S1398" s="265"/>
      <c r="T1398" s="266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67" t="s">
        <v>168</v>
      </c>
      <c r="AU1398" s="267" t="s">
        <v>86</v>
      </c>
      <c r="AV1398" s="14" t="s">
        <v>86</v>
      </c>
      <c r="AW1398" s="14" t="s">
        <v>32</v>
      </c>
      <c r="AX1398" s="14" t="s">
        <v>77</v>
      </c>
      <c r="AY1398" s="267" t="s">
        <v>157</v>
      </c>
    </row>
    <row r="1399" s="13" customFormat="1">
      <c r="A1399" s="13"/>
      <c r="B1399" s="247"/>
      <c r="C1399" s="248"/>
      <c r="D1399" s="242" t="s">
        <v>168</v>
      </c>
      <c r="E1399" s="249" t="s">
        <v>1</v>
      </c>
      <c r="F1399" s="250" t="s">
        <v>302</v>
      </c>
      <c r="G1399" s="248"/>
      <c r="H1399" s="249" t="s">
        <v>1</v>
      </c>
      <c r="I1399" s="251"/>
      <c r="J1399" s="248"/>
      <c r="K1399" s="248"/>
      <c r="L1399" s="252"/>
      <c r="M1399" s="253"/>
      <c r="N1399" s="254"/>
      <c r="O1399" s="254"/>
      <c r="P1399" s="254"/>
      <c r="Q1399" s="254"/>
      <c r="R1399" s="254"/>
      <c r="S1399" s="254"/>
      <c r="T1399" s="255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256" t="s">
        <v>168</v>
      </c>
      <c r="AU1399" s="256" t="s">
        <v>86</v>
      </c>
      <c r="AV1399" s="13" t="s">
        <v>84</v>
      </c>
      <c r="AW1399" s="13" t="s">
        <v>32</v>
      </c>
      <c r="AX1399" s="13" t="s">
        <v>77</v>
      </c>
      <c r="AY1399" s="256" t="s">
        <v>157</v>
      </c>
    </row>
    <row r="1400" s="14" customFormat="1">
      <c r="A1400" s="14"/>
      <c r="B1400" s="257"/>
      <c r="C1400" s="258"/>
      <c r="D1400" s="242" t="s">
        <v>168</v>
      </c>
      <c r="E1400" s="259" t="s">
        <v>1</v>
      </c>
      <c r="F1400" s="260" t="s">
        <v>990</v>
      </c>
      <c r="G1400" s="258"/>
      <c r="H1400" s="261">
        <v>6.5</v>
      </c>
      <c r="I1400" s="262"/>
      <c r="J1400" s="258"/>
      <c r="K1400" s="258"/>
      <c r="L1400" s="263"/>
      <c r="M1400" s="264"/>
      <c r="N1400" s="265"/>
      <c r="O1400" s="265"/>
      <c r="P1400" s="265"/>
      <c r="Q1400" s="265"/>
      <c r="R1400" s="265"/>
      <c r="S1400" s="265"/>
      <c r="T1400" s="266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67" t="s">
        <v>168</v>
      </c>
      <c r="AU1400" s="267" t="s">
        <v>86</v>
      </c>
      <c r="AV1400" s="14" t="s">
        <v>86</v>
      </c>
      <c r="AW1400" s="14" t="s">
        <v>32</v>
      </c>
      <c r="AX1400" s="14" t="s">
        <v>77</v>
      </c>
      <c r="AY1400" s="267" t="s">
        <v>157</v>
      </c>
    </row>
    <row r="1401" s="13" customFormat="1">
      <c r="A1401" s="13"/>
      <c r="B1401" s="247"/>
      <c r="C1401" s="248"/>
      <c r="D1401" s="242" t="s">
        <v>168</v>
      </c>
      <c r="E1401" s="249" t="s">
        <v>1</v>
      </c>
      <c r="F1401" s="250" t="s">
        <v>304</v>
      </c>
      <c r="G1401" s="248"/>
      <c r="H1401" s="249" t="s">
        <v>1</v>
      </c>
      <c r="I1401" s="251"/>
      <c r="J1401" s="248"/>
      <c r="K1401" s="248"/>
      <c r="L1401" s="252"/>
      <c r="M1401" s="253"/>
      <c r="N1401" s="254"/>
      <c r="O1401" s="254"/>
      <c r="P1401" s="254"/>
      <c r="Q1401" s="254"/>
      <c r="R1401" s="254"/>
      <c r="S1401" s="254"/>
      <c r="T1401" s="255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56" t="s">
        <v>168</v>
      </c>
      <c r="AU1401" s="256" t="s">
        <v>86</v>
      </c>
      <c r="AV1401" s="13" t="s">
        <v>84</v>
      </c>
      <c r="AW1401" s="13" t="s">
        <v>32</v>
      </c>
      <c r="AX1401" s="13" t="s">
        <v>77</v>
      </c>
      <c r="AY1401" s="256" t="s">
        <v>157</v>
      </c>
    </row>
    <row r="1402" s="14" customFormat="1">
      <c r="A1402" s="14"/>
      <c r="B1402" s="257"/>
      <c r="C1402" s="258"/>
      <c r="D1402" s="242" t="s">
        <v>168</v>
      </c>
      <c r="E1402" s="259" t="s">
        <v>1</v>
      </c>
      <c r="F1402" s="260" t="s">
        <v>991</v>
      </c>
      <c r="G1402" s="258"/>
      <c r="H1402" s="261">
        <v>7.0839999999999996</v>
      </c>
      <c r="I1402" s="262"/>
      <c r="J1402" s="258"/>
      <c r="K1402" s="258"/>
      <c r="L1402" s="263"/>
      <c r="M1402" s="264"/>
      <c r="N1402" s="265"/>
      <c r="O1402" s="265"/>
      <c r="P1402" s="265"/>
      <c r="Q1402" s="265"/>
      <c r="R1402" s="265"/>
      <c r="S1402" s="265"/>
      <c r="T1402" s="266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67" t="s">
        <v>168</v>
      </c>
      <c r="AU1402" s="267" t="s">
        <v>86</v>
      </c>
      <c r="AV1402" s="14" t="s">
        <v>86</v>
      </c>
      <c r="AW1402" s="14" t="s">
        <v>32</v>
      </c>
      <c r="AX1402" s="14" t="s">
        <v>77</v>
      </c>
      <c r="AY1402" s="267" t="s">
        <v>157</v>
      </c>
    </row>
    <row r="1403" s="13" customFormat="1">
      <c r="A1403" s="13"/>
      <c r="B1403" s="247"/>
      <c r="C1403" s="248"/>
      <c r="D1403" s="242" t="s">
        <v>168</v>
      </c>
      <c r="E1403" s="249" t="s">
        <v>1</v>
      </c>
      <c r="F1403" s="250" t="s">
        <v>469</v>
      </c>
      <c r="G1403" s="248"/>
      <c r="H1403" s="249" t="s">
        <v>1</v>
      </c>
      <c r="I1403" s="251"/>
      <c r="J1403" s="248"/>
      <c r="K1403" s="248"/>
      <c r="L1403" s="252"/>
      <c r="M1403" s="253"/>
      <c r="N1403" s="254"/>
      <c r="O1403" s="254"/>
      <c r="P1403" s="254"/>
      <c r="Q1403" s="254"/>
      <c r="R1403" s="254"/>
      <c r="S1403" s="254"/>
      <c r="T1403" s="255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56" t="s">
        <v>168</v>
      </c>
      <c r="AU1403" s="256" t="s">
        <v>86</v>
      </c>
      <c r="AV1403" s="13" t="s">
        <v>84</v>
      </c>
      <c r="AW1403" s="13" t="s">
        <v>32</v>
      </c>
      <c r="AX1403" s="13" t="s">
        <v>77</v>
      </c>
      <c r="AY1403" s="256" t="s">
        <v>157</v>
      </c>
    </row>
    <row r="1404" s="14" customFormat="1">
      <c r="A1404" s="14"/>
      <c r="B1404" s="257"/>
      <c r="C1404" s="258"/>
      <c r="D1404" s="242" t="s">
        <v>168</v>
      </c>
      <c r="E1404" s="259" t="s">
        <v>1</v>
      </c>
      <c r="F1404" s="260" t="s">
        <v>987</v>
      </c>
      <c r="G1404" s="258"/>
      <c r="H1404" s="261">
        <v>21.443999999999999</v>
      </c>
      <c r="I1404" s="262"/>
      <c r="J1404" s="258"/>
      <c r="K1404" s="258"/>
      <c r="L1404" s="263"/>
      <c r="M1404" s="264"/>
      <c r="N1404" s="265"/>
      <c r="O1404" s="265"/>
      <c r="P1404" s="265"/>
      <c r="Q1404" s="265"/>
      <c r="R1404" s="265"/>
      <c r="S1404" s="265"/>
      <c r="T1404" s="266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67" t="s">
        <v>168</v>
      </c>
      <c r="AU1404" s="267" t="s">
        <v>86</v>
      </c>
      <c r="AV1404" s="14" t="s">
        <v>86</v>
      </c>
      <c r="AW1404" s="14" t="s">
        <v>32</v>
      </c>
      <c r="AX1404" s="14" t="s">
        <v>77</v>
      </c>
      <c r="AY1404" s="267" t="s">
        <v>157</v>
      </c>
    </row>
    <row r="1405" s="13" customFormat="1">
      <c r="A1405" s="13"/>
      <c r="B1405" s="247"/>
      <c r="C1405" s="248"/>
      <c r="D1405" s="242" t="s">
        <v>168</v>
      </c>
      <c r="E1405" s="249" t="s">
        <v>1</v>
      </c>
      <c r="F1405" s="250" t="s">
        <v>470</v>
      </c>
      <c r="G1405" s="248"/>
      <c r="H1405" s="249" t="s">
        <v>1</v>
      </c>
      <c r="I1405" s="251"/>
      <c r="J1405" s="248"/>
      <c r="K1405" s="248"/>
      <c r="L1405" s="252"/>
      <c r="M1405" s="253"/>
      <c r="N1405" s="254"/>
      <c r="O1405" s="254"/>
      <c r="P1405" s="254"/>
      <c r="Q1405" s="254"/>
      <c r="R1405" s="254"/>
      <c r="S1405" s="254"/>
      <c r="T1405" s="255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56" t="s">
        <v>168</v>
      </c>
      <c r="AU1405" s="256" t="s">
        <v>86</v>
      </c>
      <c r="AV1405" s="13" t="s">
        <v>84</v>
      </c>
      <c r="AW1405" s="13" t="s">
        <v>32</v>
      </c>
      <c r="AX1405" s="13" t="s">
        <v>77</v>
      </c>
      <c r="AY1405" s="256" t="s">
        <v>157</v>
      </c>
    </row>
    <row r="1406" s="14" customFormat="1">
      <c r="A1406" s="14"/>
      <c r="B1406" s="257"/>
      <c r="C1406" s="258"/>
      <c r="D1406" s="242" t="s">
        <v>168</v>
      </c>
      <c r="E1406" s="259" t="s">
        <v>1</v>
      </c>
      <c r="F1406" s="260" t="s">
        <v>988</v>
      </c>
      <c r="G1406" s="258"/>
      <c r="H1406" s="261">
        <v>29.559999999999999</v>
      </c>
      <c r="I1406" s="262"/>
      <c r="J1406" s="258"/>
      <c r="K1406" s="258"/>
      <c r="L1406" s="263"/>
      <c r="M1406" s="264"/>
      <c r="N1406" s="265"/>
      <c r="O1406" s="265"/>
      <c r="P1406" s="265"/>
      <c r="Q1406" s="265"/>
      <c r="R1406" s="265"/>
      <c r="S1406" s="265"/>
      <c r="T1406" s="266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67" t="s">
        <v>168</v>
      </c>
      <c r="AU1406" s="267" t="s">
        <v>86</v>
      </c>
      <c r="AV1406" s="14" t="s">
        <v>86</v>
      </c>
      <c r="AW1406" s="14" t="s">
        <v>32</v>
      </c>
      <c r="AX1406" s="14" t="s">
        <v>77</v>
      </c>
      <c r="AY1406" s="267" t="s">
        <v>157</v>
      </c>
    </row>
    <row r="1407" s="13" customFormat="1">
      <c r="A1407" s="13"/>
      <c r="B1407" s="247"/>
      <c r="C1407" s="248"/>
      <c r="D1407" s="242" t="s">
        <v>168</v>
      </c>
      <c r="E1407" s="249" t="s">
        <v>1</v>
      </c>
      <c r="F1407" s="250" t="s">
        <v>471</v>
      </c>
      <c r="G1407" s="248"/>
      <c r="H1407" s="249" t="s">
        <v>1</v>
      </c>
      <c r="I1407" s="251"/>
      <c r="J1407" s="248"/>
      <c r="K1407" s="248"/>
      <c r="L1407" s="252"/>
      <c r="M1407" s="253"/>
      <c r="N1407" s="254"/>
      <c r="O1407" s="254"/>
      <c r="P1407" s="254"/>
      <c r="Q1407" s="254"/>
      <c r="R1407" s="254"/>
      <c r="S1407" s="254"/>
      <c r="T1407" s="255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56" t="s">
        <v>168</v>
      </c>
      <c r="AU1407" s="256" t="s">
        <v>86</v>
      </c>
      <c r="AV1407" s="13" t="s">
        <v>84</v>
      </c>
      <c r="AW1407" s="13" t="s">
        <v>32</v>
      </c>
      <c r="AX1407" s="13" t="s">
        <v>77</v>
      </c>
      <c r="AY1407" s="256" t="s">
        <v>157</v>
      </c>
    </row>
    <row r="1408" s="14" customFormat="1">
      <c r="A1408" s="14"/>
      <c r="B1408" s="257"/>
      <c r="C1408" s="258"/>
      <c r="D1408" s="242" t="s">
        <v>168</v>
      </c>
      <c r="E1408" s="259" t="s">
        <v>1</v>
      </c>
      <c r="F1408" s="260" t="s">
        <v>989</v>
      </c>
      <c r="G1408" s="258"/>
      <c r="H1408" s="261">
        <v>4</v>
      </c>
      <c r="I1408" s="262"/>
      <c r="J1408" s="258"/>
      <c r="K1408" s="258"/>
      <c r="L1408" s="263"/>
      <c r="M1408" s="264"/>
      <c r="N1408" s="265"/>
      <c r="O1408" s="265"/>
      <c r="P1408" s="265"/>
      <c r="Q1408" s="265"/>
      <c r="R1408" s="265"/>
      <c r="S1408" s="265"/>
      <c r="T1408" s="266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67" t="s">
        <v>168</v>
      </c>
      <c r="AU1408" s="267" t="s">
        <v>86</v>
      </c>
      <c r="AV1408" s="14" t="s">
        <v>86</v>
      </c>
      <c r="AW1408" s="14" t="s">
        <v>32</v>
      </c>
      <c r="AX1408" s="14" t="s">
        <v>77</v>
      </c>
      <c r="AY1408" s="267" t="s">
        <v>157</v>
      </c>
    </row>
    <row r="1409" s="13" customFormat="1">
      <c r="A1409" s="13"/>
      <c r="B1409" s="247"/>
      <c r="C1409" s="248"/>
      <c r="D1409" s="242" t="s">
        <v>168</v>
      </c>
      <c r="E1409" s="249" t="s">
        <v>1</v>
      </c>
      <c r="F1409" s="250" t="s">
        <v>479</v>
      </c>
      <c r="G1409" s="248"/>
      <c r="H1409" s="249" t="s">
        <v>1</v>
      </c>
      <c r="I1409" s="251"/>
      <c r="J1409" s="248"/>
      <c r="K1409" s="248"/>
      <c r="L1409" s="252"/>
      <c r="M1409" s="253"/>
      <c r="N1409" s="254"/>
      <c r="O1409" s="254"/>
      <c r="P1409" s="254"/>
      <c r="Q1409" s="254"/>
      <c r="R1409" s="254"/>
      <c r="S1409" s="254"/>
      <c r="T1409" s="255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56" t="s">
        <v>168</v>
      </c>
      <c r="AU1409" s="256" t="s">
        <v>86</v>
      </c>
      <c r="AV1409" s="13" t="s">
        <v>84</v>
      </c>
      <c r="AW1409" s="13" t="s">
        <v>32</v>
      </c>
      <c r="AX1409" s="13" t="s">
        <v>77</v>
      </c>
      <c r="AY1409" s="256" t="s">
        <v>157</v>
      </c>
    </row>
    <row r="1410" s="14" customFormat="1">
      <c r="A1410" s="14"/>
      <c r="B1410" s="257"/>
      <c r="C1410" s="258"/>
      <c r="D1410" s="242" t="s">
        <v>168</v>
      </c>
      <c r="E1410" s="259" t="s">
        <v>1</v>
      </c>
      <c r="F1410" s="260" t="s">
        <v>989</v>
      </c>
      <c r="G1410" s="258"/>
      <c r="H1410" s="261">
        <v>4</v>
      </c>
      <c r="I1410" s="262"/>
      <c r="J1410" s="258"/>
      <c r="K1410" s="258"/>
      <c r="L1410" s="263"/>
      <c r="M1410" s="264"/>
      <c r="N1410" s="265"/>
      <c r="O1410" s="265"/>
      <c r="P1410" s="265"/>
      <c r="Q1410" s="265"/>
      <c r="R1410" s="265"/>
      <c r="S1410" s="265"/>
      <c r="T1410" s="266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67" t="s">
        <v>168</v>
      </c>
      <c r="AU1410" s="267" t="s">
        <v>86</v>
      </c>
      <c r="AV1410" s="14" t="s">
        <v>86</v>
      </c>
      <c r="AW1410" s="14" t="s">
        <v>32</v>
      </c>
      <c r="AX1410" s="14" t="s">
        <v>77</v>
      </c>
      <c r="AY1410" s="267" t="s">
        <v>157</v>
      </c>
    </row>
    <row r="1411" s="13" customFormat="1">
      <c r="A1411" s="13"/>
      <c r="B1411" s="247"/>
      <c r="C1411" s="248"/>
      <c r="D1411" s="242" t="s">
        <v>168</v>
      </c>
      <c r="E1411" s="249" t="s">
        <v>1</v>
      </c>
      <c r="F1411" s="250" t="s">
        <v>480</v>
      </c>
      <c r="G1411" s="248"/>
      <c r="H1411" s="249" t="s">
        <v>1</v>
      </c>
      <c r="I1411" s="251"/>
      <c r="J1411" s="248"/>
      <c r="K1411" s="248"/>
      <c r="L1411" s="252"/>
      <c r="M1411" s="253"/>
      <c r="N1411" s="254"/>
      <c r="O1411" s="254"/>
      <c r="P1411" s="254"/>
      <c r="Q1411" s="254"/>
      <c r="R1411" s="254"/>
      <c r="S1411" s="254"/>
      <c r="T1411" s="255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56" t="s">
        <v>168</v>
      </c>
      <c r="AU1411" s="256" t="s">
        <v>86</v>
      </c>
      <c r="AV1411" s="13" t="s">
        <v>84</v>
      </c>
      <c r="AW1411" s="13" t="s">
        <v>32</v>
      </c>
      <c r="AX1411" s="13" t="s">
        <v>77</v>
      </c>
      <c r="AY1411" s="256" t="s">
        <v>157</v>
      </c>
    </row>
    <row r="1412" s="14" customFormat="1">
      <c r="A1412" s="14"/>
      <c r="B1412" s="257"/>
      <c r="C1412" s="258"/>
      <c r="D1412" s="242" t="s">
        <v>168</v>
      </c>
      <c r="E1412" s="259" t="s">
        <v>1</v>
      </c>
      <c r="F1412" s="260" t="s">
        <v>988</v>
      </c>
      <c r="G1412" s="258"/>
      <c r="H1412" s="261">
        <v>29.559999999999999</v>
      </c>
      <c r="I1412" s="262"/>
      <c r="J1412" s="258"/>
      <c r="K1412" s="258"/>
      <c r="L1412" s="263"/>
      <c r="M1412" s="264"/>
      <c r="N1412" s="265"/>
      <c r="O1412" s="265"/>
      <c r="P1412" s="265"/>
      <c r="Q1412" s="265"/>
      <c r="R1412" s="265"/>
      <c r="S1412" s="265"/>
      <c r="T1412" s="266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67" t="s">
        <v>168</v>
      </c>
      <c r="AU1412" s="267" t="s">
        <v>86</v>
      </c>
      <c r="AV1412" s="14" t="s">
        <v>86</v>
      </c>
      <c r="AW1412" s="14" t="s">
        <v>32</v>
      </c>
      <c r="AX1412" s="14" t="s">
        <v>77</v>
      </c>
      <c r="AY1412" s="267" t="s">
        <v>157</v>
      </c>
    </row>
    <row r="1413" s="13" customFormat="1">
      <c r="A1413" s="13"/>
      <c r="B1413" s="247"/>
      <c r="C1413" s="248"/>
      <c r="D1413" s="242" t="s">
        <v>168</v>
      </c>
      <c r="E1413" s="249" t="s">
        <v>1</v>
      </c>
      <c r="F1413" s="250" t="s">
        <v>481</v>
      </c>
      <c r="G1413" s="248"/>
      <c r="H1413" s="249" t="s">
        <v>1</v>
      </c>
      <c r="I1413" s="251"/>
      <c r="J1413" s="248"/>
      <c r="K1413" s="248"/>
      <c r="L1413" s="252"/>
      <c r="M1413" s="253"/>
      <c r="N1413" s="254"/>
      <c r="O1413" s="254"/>
      <c r="P1413" s="254"/>
      <c r="Q1413" s="254"/>
      <c r="R1413" s="254"/>
      <c r="S1413" s="254"/>
      <c r="T1413" s="255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56" t="s">
        <v>168</v>
      </c>
      <c r="AU1413" s="256" t="s">
        <v>86</v>
      </c>
      <c r="AV1413" s="13" t="s">
        <v>84</v>
      </c>
      <c r="AW1413" s="13" t="s">
        <v>32</v>
      </c>
      <c r="AX1413" s="13" t="s">
        <v>77</v>
      </c>
      <c r="AY1413" s="256" t="s">
        <v>157</v>
      </c>
    </row>
    <row r="1414" s="14" customFormat="1">
      <c r="A1414" s="14"/>
      <c r="B1414" s="257"/>
      <c r="C1414" s="258"/>
      <c r="D1414" s="242" t="s">
        <v>168</v>
      </c>
      <c r="E1414" s="259" t="s">
        <v>1</v>
      </c>
      <c r="F1414" s="260" t="s">
        <v>987</v>
      </c>
      <c r="G1414" s="258"/>
      <c r="H1414" s="261">
        <v>21.443999999999999</v>
      </c>
      <c r="I1414" s="262"/>
      <c r="J1414" s="258"/>
      <c r="K1414" s="258"/>
      <c r="L1414" s="263"/>
      <c r="M1414" s="264"/>
      <c r="N1414" s="265"/>
      <c r="O1414" s="265"/>
      <c r="P1414" s="265"/>
      <c r="Q1414" s="265"/>
      <c r="R1414" s="265"/>
      <c r="S1414" s="265"/>
      <c r="T1414" s="266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67" t="s">
        <v>168</v>
      </c>
      <c r="AU1414" s="267" t="s">
        <v>86</v>
      </c>
      <c r="AV1414" s="14" t="s">
        <v>86</v>
      </c>
      <c r="AW1414" s="14" t="s">
        <v>32</v>
      </c>
      <c r="AX1414" s="14" t="s">
        <v>77</v>
      </c>
      <c r="AY1414" s="267" t="s">
        <v>157</v>
      </c>
    </row>
    <row r="1415" s="13" customFormat="1">
      <c r="A1415" s="13"/>
      <c r="B1415" s="247"/>
      <c r="C1415" s="248"/>
      <c r="D1415" s="242" t="s">
        <v>168</v>
      </c>
      <c r="E1415" s="249" t="s">
        <v>1</v>
      </c>
      <c r="F1415" s="250" t="s">
        <v>308</v>
      </c>
      <c r="G1415" s="248"/>
      <c r="H1415" s="249" t="s">
        <v>1</v>
      </c>
      <c r="I1415" s="251"/>
      <c r="J1415" s="248"/>
      <c r="K1415" s="248"/>
      <c r="L1415" s="252"/>
      <c r="M1415" s="253"/>
      <c r="N1415" s="254"/>
      <c r="O1415" s="254"/>
      <c r="P1415" s="254"/>
      <c r="Q1415" s="254"/>
      <c r="R1415" s="254"/>
      <c r="S1415" s="254"/>
      <c r="T1415" s="255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56" t="s">
        <v>168</v>
      </c>
      <c r="AU1415" s="256" t="s">
        <v>86</v>
      </c>
      <c r="AV1415" s="13" t="s">
        <v>84</v>
      </c>
      <c r="AW1415" s="13" t="s">
        <v>32</v>
      </c>
      <c r="AX1415" s="13" t="s">
        <v>77</v>
      </c>
      <c r="AY1415" s="256" t="s">
        <v>157</v>
      </c>
    </row>
    <row r="1416" s="14" customFormat="1">
      <c r="A1416" s="14"/>
      <c r="B1416" s="257"/>
      <c r="C1416" s="258"/>
      <c r="D1416" s="242" t="s">
        <v>168</v>
      </c>
      <c r="E1416" s="259" t="s">
        <v>1</v>
      </c>
      <c r="F1416" s="260" t="s">
        <v>990</v>
      </c>
      <c r="G1416" s="258"/>
      <c r="H1416" s="261">
        <v>6.5</v>
      </c>
      <c r="I1416" s="262"/>
      <c r="J1416" s="258"/>
      <c r="K1416" s="258"/>
      <c r="L1416" s="263"/>
      <c r="M1416" s="264"/>
      <c r="N1416" s="265"/>
      <c r="O1416" s="265"/>
      <c r="P1416" s="265"/>
      <c r="Q1416" s="265"/>
      <c r="R1416" s="265"/>
      <c r="S1416" s="265"/>
      <c r="T1416" s="266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67" t="s">
        <v>168</v>
      </c>
      <c r="AU1416" s="267" t="s">
        <v>86</v>
      </c>
      <c r="AV1416" s="14" t="s">
        <v>86</v>
      </c>
      <c r="AW1416" s="14" t="s">
        <v>32</v>
      </c>
      <c r="AX1416" s="14" t="s">
        <v>77</v>
      </c>
      <c r="AY1416" s="267" t="s">
        <v>157</v>
      </c>
    </row>
    <row r="1417" s="13" customFormat="1">
      <c r="A1417" s="13"/>
      <c r="B1417" s="247"/>
      <c r="C1417" s="248"/>
      <c r="D1417" s="242" t="s">
        <v>168</v>
      </c>
      <c r="E1417" s="249" t="s">
        <v>1</v>
      </c>
      <c r="F1417" s="250" t="s">
        <v>309</v>
      </c>
      <c r="G1417" s="248"/>
      <c r="H1417" s="249" t="s">
        <v>1</v>
      </c>
      <c r="I1417" s="251"/>
      <c r="J1417" s="248"/>
      <c r="K1417" s="248"/>
      <c r="L1417" s="252"/>
      <c r="M1417" s="253"/>
      <c r="N1417" s="254"/>
      <c r="O1417" s="254"/>
      <c r="P1417" s="254"/>
      <c r="Q1417" s="254"/>
      <c r="R1417" s="254"/>
      <c r="S1417" s="254"/>
      <c r="T1417" s="255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56" t="s">
        <v>168</v>
      </c>
      <c r="AU1417" s="256" t="s">
        <v>86</v>
      </c>
      <c r="AV1417" s="13" t="s">
        <v>84</v>
      </c>
      <c r="AW1417" s="13" t="s">
        <v>32</v>
      </c>
      <c r="AX1417" s="13" t="s">
        <v>77</v>
      </c>
      <c r="AY1417" s="256" t="s">
        <v>157</v>
      </c>
    </row>
    <row r="1418" s="14" customFormat="1">
      <c r="A1418" s="14"/>
      <c r="B1418" s="257"/>
      <c r="C1418" s="258"/>
      <c r="D1418" s="242" t="s">
        <v>168</v>
      </c>
      <c r="E1418" s="259" t="s">
        <v>1</v>
      </c>
      <c r="F1418" s="260" t="s">
        <v>991</v>
      </c>
      <c r="G1418" s="258"/>
      <c r="H1418" s="261">
        <v>7.0839999999999996</v>
      </c>
      <c r="I1418" s="262"/>
      <c r="J1418" s="258"/>
      <c r="K1418" s="258"/>
      <c r="L1418" s="263"/>
      <c r="M1418" s="264"/>
      <c r="N1418" s="265"/>
      <c r="O1418" s="265"/>
      <c r="P1418" s="265"/>
      <c r="Q1418" s="265"/>
      <c r="R1418" s="265"/>
      <c r="S1418" s="265"/>
      <c r="T1418" s="266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67" t="s">
        <v>168</v>
      </c>
      <c r="AU1418" s="267" t="s">
        <v>86</v>
      </c>
      <c r="AV1418" s="14" t="s">
        <v>86</v>
      </c>
      <c r="AW1418" s="14" t="s">
        <v>32</v>
      </c>
      <c r="AX1418" s="14" t="s">
        <v>77</v>
      </c>
      <c r="AY1418" s="267" t="s">
        <v>157</v>
      </c>
    </row>
    <row r="1419" s="15" customFormat="1">
      <c r="A1419" s="15"/>
      <c r="B1419" s="268"/>
      <c r="C1419" s="269"/>
      <c r="D1419" s="242" t="s">
        <v>168</v>
      </c>
      <c r="E1419" s="270" t="s">
        <v>1</v>
      </c>
      <c r="F1419" s="271" t="s">
        <v>190</v>
      </c>
      <c r="G1419" s="269"/>
      <c r="H1419" s="272">
        <v>289.95999999999998</v>
      </c>
      <c r="I1419" s="273"/>
      <c r="J1419" s="269"/>
      <c r="K1419" s="269"/>
      <c r="L1419" s="274"/>
      <c r="M1419" s="275"/>
      <c r="N1419" s="276"/>
      <c r="O1419" s="276"/>
      <c r="P1419" s="276"/>
      <c r="Q1419" s="276"/>
      <c r="R1419" s="276"/>
      <c r="S1419" s="276"/>
      <c r="T1419" s="277"/>
      <c r="U1419" s="15"/>
      <c r="V1419" s="15"/>
      <c r="W1419" s="15"/>
      <c r="X1419" s="15"/>
      <c r="Y1419" s="15"/>
      <c r="Z1419" s="15"/>
      <c r="AA1419" s="15"/>
      <c r="AB1419" s="15"/>
      <c r="AC1419" s="15"/>
      <c r="AD1419" s="15"/>
      <c r="AE1419" s="15"/>
      <c r="AT1419" s="278" t="s">
        <v>168</v>
      </c>
      <c r="AU1419" s="278" t="s">
        <v>86</v>
      </c>
      <c r="AV1419" s="15" t="s">
        <v>164</v>
      </c>
      <c r="AW1419" s="15" t="s">
        <v>32</v>
      </c>
      <c r="AX1419" s="15" t="s">
        <v>84</v>
      </c>
      <c r="AY1419" s="278" t="s">
        <v>157</v>
      </c>
    </row>
    <row r="1420" s="2" customFormat="1" ht="24.15" customHeight="1">
      <c r="A1420" s="40"/>
      <c r="B1420" s="41"/>
      <c r="C1420" s="229" t="s">
        <v>992</v>
      </c>
      <c r="D1420" s="229" t="s">
        <v>159</v>
      </c>
      <c r="E1420" s="230" t="s">
        <v>993</v>
      </c>
      <c r="F1420" s="231" t="s">
        <v>994</v>
      </c>
      <c r="G1420" s="232" t="s">
        <v>181</v>
      </c>
      <c r="H1420" s="233">
        <v>38.240000000000002</v>
      </c>
      <c r="I1420" s="234"/>
      <c r="J1420" s="235">
        <f>ROUND(I1420*H1420,2)</f>
        <v>0</v>
      </c>
      <c r="K1420" s="231" t="s">
        <v>163</v>
      </c>
      <c r="L1420" s="46"/>
      <c r="M1420" s="236" t="s">
        <v>1</v>
      </c>
      <c r="N1420" s="237" t="s">
        <v>42</v>
      </c>
      <c r="O1420" s="93"/>
      <c r="P1420" s="238">
        <f>O1420*H1420</f>
        <v>0</v>
      </c>
      <c r="Q1420" s="238">
        <v>0.0015</v>
      </c>
      <c r="R1420" s="238">
        <f>Q1420*H1420</f>
        <v>0.057360000000000001</v>
      </c>
      <c r="S1420" s="238">
        <v>0</v>
      </c>
      <c r="T1420" s="239">
        <f>S1420*H1420</f>
        <v>0</v>
      </c>
      <c r="U1420" s="40"/>
      <c r="V1420" s="40"/>
      <c r="W1420" s="40"/>
      <c r="X1420" s="40"/>
      <c r="Y1420" s="40"/>
      <c r="Z1420" s="40"/>
      <c r="AA1420" s="40"/>
      <c r="AB1420" s="40"/>
      <c r="AC1420" s="40"/>
      <c r="AD1420" s="40"/>
      <c r="AE1420" s="40"/>
      <c r="AR1420" s="240" t="s">
        <v>279</v>
      </c>
      <c r="AT1420" s="240" t="s">
        <v>159</v>
      </c>
      <c r="AU1420" s="240" t="s">
        <v>86</v>
      </c>
      <c r="AY1420" s="19" t="s">
        <v>157</v>
      </c>
      <c r="BE1420" s="241">
        <f>IF(N1420="základní",J1420,0)</f>
        <v>0</v>
      </c>
      <c r="BF1420" s="241">
        <f>IF(N1420="snížená",J1420,0)</f>
        <v>0</v>
      </c>
      <c r="BG1420" s="241">
        <f>IF(N1420="zákl. přenesená",J1420,0)</f>
        <v>0</v>
      </c>
      <c r="BH1420" s="241">
        <f>IF(N1420="sníž. přenesená",J1420,0)</f>
        <v>0</v>
      </c>
      <c r="BI1420" s="241">
        <f>IF(N1420="nulová",J1420,0)</f>
        <v>0</v>
      </c>
      <c r="BJ1420" s="19" t="s">
        <v>84</v>
      </c>
      <c r="BK1420" s="241">
        <f>ROUND(I1420*H1420,2)</f>
        <v>0</v>
      </c>
      <c r="BL1420" s="19" t="s">
        <v>279</v>
      </c>
      <c r="BM1420" s="240" t="s">
        <v>995</v>
      </c>
    </row>
    <row r="1421" s="2" customFormat="1">
      <c r="A1421" s="40"/>
      <c r="B1421" s="41"/>
      <c r="C1421" s="42"/>
      <c r="D1421" s="242" t="s">
        <v>166</v>
      </c>
      <c r="E1421" s="42"/>
      <c r="F1421" s="243" t="s">
        <v>996</v>
      </c>
      <c r="G1421" s="42"/>
      <c r="H1421" s="42"/>
      <c r="I1421" s="244"/>
      <c r="J1421" s="42"/>
      <c r="K1421" s="42"/>
      <c r="L1421" s="46"/>
      <c r="M1421" s="245"/>
      <c r="N1421" s="246"/>
      <c r="O1421" s="93"/>
      <c r="P1421" s="93"/>
      <c r="Q1421" s="93"/>
      <c r="R1421" s="93"/>
      <c r="S1421" s="93"/>
      <c r="T1421" s="94"/>
      <c r="U1421" s="40"/>
      <c r="V1421" s="40"/>
      <c r="W1421" s="40"/>
      <c r="X1421" s="40"/>
      <c r="Y1421" s="40"/>
      <c r="Z1421" s="40"/>
      <c r="AA1421" s="40"/>
      <c r="AB1421" s="40"/>
      <c r="AC1421" s="40"/>
      <c r="AD1421" s="40"/>
      <c r="AE1421" s="40"/>
      <c r="AT1421" s="19" t="s">
        <v>166</v>
      </c>
      <c r="AU1421" s="19" t="s">
        <v>86</v>
      </c>
    </row>
    <row r="1422" s="13" customFormat="1">
      <c r="A1422" s="13"/>
      <c r="B1422" s="247"/>
      <c r="C1422" s="248"/>
      <c r="D1422" s="242" t="s">
        <v>168</v>
      </c>
      <c r="E1422" s="249" t="s">
        <v>1</v>
      </c>
      <c r="F1422" s="250" t="s">
        <v>291</v>
      </c>
      <c r="G1422" s="248"/>
      <c r="H1422" s="249" t="s">
        <v>1</v>
      </c>
      <c r="I1422" s="251"/>
      <c r="J1422" s="248"/>
      <c r="K1422" s="248"/>
      <c r="L1422" s="252"/>
      <c r="M1422" s="253"/>
      <c r="N1422" s="254"/>
      <c r="O1422" s="254"/>
      <c r="P1422" s="254"/>
      <c r="Q1422" s="254"/>
      <c r="R1422" s="254"/>
      <c r="S1422" s="254"/>
      <c r="T1422" s="255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56" t="s">
        <v>168</v>
      </c>
      <c r="AU1422" s="256" t="s">
        <v>86</v>
      </c>
      <c r="AV1422" s="13" t="s">
        <v>84</v>
      </c>
      <c r="AW1422" s="13" t="s">
        <v>32</v>
      </c>
      <c r="AX1422" s="13" t="s">
        <v>77</v>
      </c>
      <c r="AY1422" s="256" t="s">
        <v>157</v>
      </c>
    </row>
    <row r="1423" s="14" customFormat="1">
      <c r="A1423" s="14"/>
      <c r="B1423" s="257"/>
      <c r="C1423" s="258"/>
      <c r="D1423" s="242" t="s">
        <v>168</v>
      </c>
      <c r="E1423" s="259" t="s">
        <v>1</v>
      </c>
      <c r="F1423" s="260" t="s">
        <v>997</v>
      </c>
      <c r="G1423" s="258"/>
      <c r="H1423" s="261">
        <v>5.6360000000000001</v>
      </c>
      <c r="I1423" s="262"/>
      <c r="J1423" s="258"/>
      <c r="K1423" s="258"/>
      <c r="L1423" s="263"/>
      <c r="M1423" s="264"/>
      <c r="N1423" s="265"/>
      <c r="O1423" s="265"/>
      <c r="P1423" s="265"/>
      <c r="Q1423" s="265"/>
      <c r="R1423" s="265"/>
      <c r="S1423" s="265"/>
      <c r="T1423" s="266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67" t="s">
        <v>168</v>
      </c>
      <c r="AU1423" s="267" t="s">
        <v>86</v>
      </c>
      <c r="AV1423" s="14" t="s">
        <v>86</v>
      </c>
      <c r="AW1423" s="14" t="s">
        <v>32</v>
      </c>
      <c r="AX1423" s="14" t="s">
        <v>77</v>
      </c>
      <c r="AY1423" s="267" t="s">
        <v>157</v>
      </c>
    </row>
    <row r="1424" s="13" customFormat="1">
      <c r="A1424" s="13"/>
      <c r="B1424" s="247"/>
      <c r="C1424" s="248"/>
      <c r="D1424" s="242" t="s">
        <v>168</v>
      </c>
      <c r="E1424" s="249" t="s">
        <v>1</v>
      </c>
      <c r="F1424" s="250" t="s">
        <v>293</v>
      </c>
      <c r="G1424" s="248"/>
      <c r="H1424" s="249" t="s">
        <v>1</v>
      </c>
      <c r="I1424" s="251"/>
      <c r="J1424" s="248"/>
      <c r="K1424" s="248"/>
      <c r="L1424" s="252"/>
      <c r="M1424" s="253"/>
      <c r="N1424" s="254"/>
      <c r="O1424" s="254"/>
      <c r="P1424" s="254"/>
      <c r="Q1424" s="254"/>
      <c r="R1424" s="254"/>
      <c r="S1424" s="254"/>
      <c r="T1424" s="255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256" t="s">
        <v>168</v>
      </c>
      <c r="AU1424" s="256" t="s">
        <v>86</v>
      </c>
      <c r="AV1424" s="13" t="s">
        <v>84</v>
      </c>
      <c r="AW1424" s="13" t="s">
        <v>32</v>
      </c>
      <c r="AX1424" s="13" t="s">
        <v>77</v>
      </c>
      <c r="AY1424" s="256" t="s">
        <v>157</v>
      </c>
    </row>
    <row r="1425" s="14" customFormat="1">
      <c r="A1425" s="14"/>
      <c r="B1425" s="257"/>
      <c r="C1425" s="258"/>
      <c r="D1425" s="242" t="s">
        <v>168</v>
      </c>
      <c r="E1425" s="259" t="s">
        <v>1</v>
      </c>
      <c r="F1425" s="260" t="s">
        <v>998</v>
      </c>
      <c r="G1425" s="258"/>
      <c r="H1425" s="261">
        <v>1.236</v>
      </c>
      <c r="I1425" s="262"/>
      <c r="J1425" s="258"/>
      <c r="K1425" s="258"/>
      <c r="L1425" s="263"/>
      <c r="M1425" s="264"/>
      <c r="N1425" s="265"/>
      <c r="O1425" s="265"/>
      <c r="P1425" s="265"/>
      <c r="Q1425" s="265"/>
      <c r="R1425" s="265"/>
      <c r="S1425" s="265"/>
      <c r="T1425" s="266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T1425" s="267" t="s">
        <v>168</v>
      </c>
      <c r="AU1425" s="267" t="s">
        <v>86</v>
      </c>
      <c r="AV1425" s="14" t="s">
        <v>86</v>
      </c>
      <c r="AW1425" s="14" t="s">
        <v>32</v>
      </c>
      <c r="AX1425" s="14" t="s">
        <v>77</v>
      </c>
      <c r="AY1425" s="267" t="s">
        <v>157</v>
      </c>
    </row>
    <row r="1426" s="13" customFormat="1">
      <c r="A1426" s="13"/>
      <c r="B1426" s="247"/>
      <c r="C1426" s="248"/>
      <c r="D1426" s="242" t="s">
        <v>168</v>
      </c>
      <c r="E1426" s="249" t="s">
        <v>1</v>
      </c>
      <c r="F1426" s="250" t="s">
        <v>438</v>
      </c>
      <c r="G1426" s="248"/>
      <c r="H1426" s="249" t="s">
        <v>1</v>
      </c>
      <c r="I1426" s="251"/>
      <c r="J1426" s="248"/>
      <c r="K1426" s="248"/>
      <c r="L1426" s="252"/>
      <c r="M1426" s="253"/>
      <c r="N1426" s="254"/>
      <c r="O1426" s="254"/>
      <c r="P1426" s="254"/>
      <c r="Q1426" s="254"/>
      <c r="R1426" s="254"/>
      <c r="S1426" s="254"/>
      <c r="T1426" s="255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56" t="s">
        <v>168</v>
      </c>
      <c r="AU1426" s="256" t="s">
        <v>86</v>
      </c>
      <c r="AV1426" s="13" t="s">
        <v>84</v>
      </c>
      <c r="AW1426" s="13" t="s">
        <v>32</v>
      </c>
      <c r="AX1426" s="13" t="s">
        <v>77</v>
      </c>
      <c r="AY1426" s="256" t="s">
        <v>157</v>
      </c>
    </row>
    <row r="1427" s="14" customFormat="1">
      <c r="A1427" s="14"/>
      <c r="B1427" s="257"/>
      <c r="C1427" s="258"/>
      <c r="D1427" s="242" t="s">
        <v>168</v>
      </c>
      <c r="E1427" s="259" t="s">
        <v>1</v>
      </c>
      <c r="F1427" s="260" t="s">
        <v>999</v>
      </c>
      <c r="G1427" s="258"/>
      <c r="H1427" s="261">
        <v>3.198</v>
      </c>
      <c r="I1427" s="262"/>
      <c r="J1427" s="258"/>
      <c r="K1427" s="258"/>
      <c r="L1427" s="263"/>
      <c r="M1427" s="264"/>
      <c r="N1427" s="265"/>
      <c r="O1427" s="265"/>
      <c r="P1427" s="265"/>
      <c r="Q1427" s="265"/>
      <c r="R1427" s="265"/>
      <c r="S1427" s="265"/>
      <c r="T1427" s="266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T1427" s="267" t="s">
        <v>168</v>
      </c>
      <c r="AU1427" s="267" t="s">
        <v>86</v>
      </c>
      <c r="AV1427" s="14" t="s">
        <v>86</v>
      </c>
      <c r="AW1427" s="14" t="s">
        <v>32</v>
      </c>
      <c r="AX1427" s="14" t="s">
        <v>77</v>
      </c>
      <c r="AY1427" s="267" t="s">
        <v>157</v>
      </c>
    </row>
    <row r="1428" s="13" customFormat="1">
      <c r="A1428" s="13"/>
      <c r="B1428" s="247"/>
      <c r="C1428" s="248"/>
      <c r="D1428" s="242" t="s">
        <v>168</v>
      </c>
      <c r="E1428" s="249" t="s">
        <v>1</v>
      </c>
      <c r="F1428" s="250" t="s">
        <v>440</v>
      </c>
      <c r="G1428" s="248"/>
      <c r="H1428" s="249" t="s">
        <v>1</v>
      </c>
      <c r="I1428" s="251"/>
      <c r="J1428" s="248"/>
      <c r="K1428" s="248"/>
      <c r="L1428" s="252"/>
      <c r="M1428" s="253"/>
      <c r="N1428" s="254"/>
      <c r="O1428" s="254"/>
      <c r="P1428" s="254"/>
      <c r="Q1428" s="254"/>
      <c r="R1428" s="254"/>
      <c r="S1428" s="254"/>
      <c r="T1428" s="255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56" t="s">
        <v>168</v>
      </c>
      <c r="AU1428" s="256" t="s">
        <v>86</v>
      </c>
      <c r="AV1428" s="13" t="s">
        <v>84</v>
      </c>
      <c r="AW1428" s="13" t="s">
        <v>32</v>
      </c>
      <c r="AX1428" s="13" t="s">
        <v>77</v>
      </c>
      <c r="AY1428" s="256" t="s">
        <v>157</v>
      </c>
    </row>
    <row r="1429" s="14" customFormat="1">
      <c r="A1429" s="14"/>
      <c r="B1429" s="257"/>
      <c r="C1429" s="258"/>
      <c r="D1429" s="242" t="s">
        <v>168</v>
      </c>
      <c r="E1429" s="259" t="s">
        <v>1</v>
      </c>
      <c r="F1429" s="260" t="s">
        <v>1000</v>
      </c>
      <c r="G1429" s="258"/>
      <c r="H1429" s="261">
        <v>9.0500000000000007</v>
      </c>
      <c r="I1429" s="262"/>
      <c r="J1429" s="258"/>
      <c r="K1429" s="258"/>
      <c r="L1429" s="263"/>
      <c r="M1429" s="264"/>
      <c r="N1429" s="265"/>
      <c r="O1429" s="265"/>
      <c r="P1429" s="265"/>
      <c r="Q1429" s="265"/>
      <c r="R1429" s="265"/>
      <c r="S1429" s="265"/>
      <c r="T1429" s="266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67" t="s">
        <v>168</v>
      </c>
      <c r="AU1429" s="267" t="s">
        <v>86</v>
      </c>
      <c r="AV1429" s="14" t="s">
        <v>86</v>
      </c>
      <c r="AW1429" s="14" t="s">
        <v>32</v>
      </c>
      <c r="AX1429" s="14" t="s">
        <v>77</v>
      </c>
      <c r="AY1429" s="267" t="s">
        <v>157</v>
      </c>
    </row>
    <row r="1430" s="13" customFormat="1">
      <c r="A1430" s="13"/>
      <c r="B1430" s="247"/>
      <c r="C1430" s="248"/>
      <c r="D1430" s="242" t="s">
        <v>168</v>
      </c>
      <c r="E1430" s="249" t="s">
        <v>1</v>
      </c>
      <c r="F1430" s="250" t="s">
        <v>460</v>
      </c>
      <c r="G1430" s="248"/>
      <c r="H1430" s="249" t="s">
        <v>1</v>
      </c>
      <c r="I1430" s="251"/>
      <c r="J1430" s="248"/>
      <c r="K1430" s="248"/>
      <c r="L1430" s="252"/>
      <c r="M1430" s="253"/>
      <c r="N1430" s="254"/>
      <c r="O1430" s="254"/>
      <c r="P1430" s="254"/>
      <c r="Q1430" s="254"/>
      <c r="R1430" s="254"/>
      <c r="S1430" s="254"/>
      <c r="T1430" s="255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56" t="s">
        <v>168</v>
      </c>
      <c r="AU1430" s="256" t="s">
        <v>86</v>
      </c>
      <c r="AV1430" s="13" t="s">
        <v>84</v>
      </c>
      <c r="AW1430" s="13" t="s">
        <v>32</v>
      </c>
      <c r="AX1430" s="13" t="s">
        <v>77</v>
      </c>
      <c r="AY1430" s="256" t="s">
        <v>157</v>
      </c>
    </row>
    <row r="1431" s="14" customFormat="1">
      <c r="A1431" s="14"/>
      <c r="B1431" s="257"/>
      <c r="C1431" s="258"/>
      <c r="D1431" s="242" t="s">
        <v>168</v>
      </c>
      <c r="E1431" s="259" t="s">
        <v>1</v>
      </c>
      <c r="F1431" s="260" t="s">
        <v>1000</v>
      </c>
      <c r="G1431" s="258"/>
      <c r="H1431" s="261">
        <v>9.0500000000000007</v>
      </c>
      <c r="I1431" s="262"/>
      <c r="J1431" s="258"/>
      <c r="K1431" s="258"/>
      <c r="L1431" s="263"/>
      <c r="M1431" s="264"/>
      <c r="N1431" s="265"/>
      <c r="O1431" s="265"/>
      <c r="P1431" s="265"/>
      <c r="Q1431" s="265"/>
      <c r="R1431" s="265"/>
      <c r="S1431" s="265"/>
      <c r="T1431" s="266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67" t="s">
        <v>168</v>
      </c>
      <c r="AU1431" s="267" t="s">
        <v>86</v>
      </c>
      <c r="AV1431" s="14" t="s">
        <v>86</v>
      </c>
      <c r="AW1431" s="14" t="s">
        <v>32</v>
      </c>
      <c r="AX1431" s="14" t="s">
        <v>77</v>
      </c>
      <c r="AY1431" s="267" t="s">
        <v>157</v>
      </c>
    </row>
    <row r="1432" s="13" customFormat="1">
      <c r="A1432" s="13"/>
      <c r="B1432" s="247"/>
      <c r="C1432" s="248"/>
      <c r="D1432" s="242" t="s">
        <v>168</v>
      </c>
      <c r="E1432" s="249" t="s">
        <v>1</v>
      </c>
      <c r="F1432" s="250" t="s">
        <v>461</v>
      </c>
      <c r="G1432" s="248"/>
      <c r="H1432" s="249" t="s">
        <v>1</v>
      </c>
      <c r="I1432" s="251"/>
      <c r="J1432" s="248"/>
      <c r="K1432" s="248"/>
      <c r="L1432" s="252"/>
      <c r="M1432" s="253"/>
      <c r="N1432" s="254"/>
      <c r="O1432" s="254"/>
      <c r="P1432" s="254"/>
      <c r="Q1432" s="254"/>
      <c r="R1432" s="254"/>
      <c r="S1432" s="254"/>
      <c r="T1432" s="255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56" t="s">
        <v>168</v>
      </c>
      <c r="AU1432" s="256" t="s">
        <v>86</v>
      </c>
      <c r="AV1432" s="13" t="s">
        <v>84</v>
      </c>
      <c r="AW1432" s="13" t="s">
        <v>32</v>
      </c>
      <c r="AX1432" s="13" t="s">
        <v>77</v>
      </c>
      <c r="AY1432" s="256" t="s">
        <v>157</v>
      </c>
    </row>
    <row r="1433" s="14" customFormat="1">
      <c r="A1433" s="14"/>
      <c r="B1433" s="257"/>
      <c r="C1433" s="258"/>
      <c r="D1433" s="242" t="s">
        <v>168</v>
      </c>
      <c r="E1433" s="259" t="s">
        <v>1</v>
      </c>
      <c r="F1433" s="260" t="s">
        <v>999</v>
      </c>
      <c r="G1433" s="258"/>
      <c r="H1433" s="261">
        <v>3.198</v>
      </c>
      <c r="I1433" s="262"/>
      <c r="J1433" s="258"/>
      <c r="K1433" s="258"/>
      <c r="L1433" s="263"/>
      <c r="M1433" s="264"/>
      <c r="N1433" s="265"/>
      <c r="O1433" s="265"/>
      <c r="P1433" s="265"/>
      <c r="Q1433" s="265"/>
      <c r="R1433" s="265"/>
      <c r="S1433" s="265"/>
      <c r="T1433" s="266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267" t="s">
        <v>168</v>
      </c>
      <c r="AU1433" s="267" t="s">
        <v>86</v>
      </c>
      <c r="AV1433" s="14" t="s">
        <v>86</v>
      </c>
      <c r="AW1433" s="14" t="s">
        <v>32</v>
      </c>
      <c r="AX1433" s="14" t="s">
        <v>77</v>
      </c>
      <c r="AY1433" s="267" t="s">
        <v>157</v>
      </c>
    </row>
    <row r="1434" s="13" customFormat="1">
      <c r="A1434" s="13"/>
      <c r="B1434" s="247"/>
      <c r="C1434" s="248"/>
      <c r="D1434" s="242" t="s">
        <v>168</v>
      </c>
      <c r="E1434" s="249" t="s">
        <v>1</v>
      </c>
      <c r="F1434" s="250" t="s">
        <v>297</v>
      </c>
      <c r="G1434" s="248"/>
      <c r="H1434" s="249" t="s">
        <v>1</v>
      </c>
      <c r="I1434" s="251"/>
      <c r="J1434" s="248"/>
      <c r="K1434" s="248"/>
      <c r="L1434" s="252"/>
      <c r="M1434" s="253"/>
      <c r="N1434" s="254"/>
      <c r="O1434" s="254"/>
      <c r="P1434" s="254"/>
      <c r="Q1434" s="254"/>
      <c r="R1434" s="254"/>
      <c r="S1434" s="254"/>
      <c r="T1434" s="255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56" t="s">
        <v>168</v>
      </c>
      <c r="AU1434" s="256" t="s">
        <v>86</v>
      </c>
      <c r="AV1434" s="13" t="s">
        <v>84</v>
      </c>
      <c r="AW1434" s="13" t="s">
        <v>32</v>
      </c>
      <c r="AX1434" s="13" t="s">
        <v>77</v>
      </c>
      <c r="AY1434" s="256" t="s">
        <v>157</v>
      </c>
    </row>
    <row r="1435" s="14" customFormat="1">
      <c r="A1435" s="14"/>
      <c r="B1435" s="257"/>
      <c r="C1435" s="258"/>
      <c r="D1435" s="242" t="s">
        <v>168</v>
      </c>
      <c r="E1435" s="259" t="s">
        <v>1</v>
      </c>
      <c r="F1435" s="260" t="s">
        <v>997</v>
      </c>
      <c r="G1435" s="258"/>
      <c r="H1435" s="261">
        <v>5.6360000000000001</v>
      </c>
      <c r="I1435" s="262"/>
      <c r="J1435" s="258"/>
      <c r="K1435" s="258"/>
      <c r="L1435" s="263"/>
      <c r="M1435" s="264"/>
      <c r="N1435" s="265"/>
      <c r="O1435" s="265"/>
      <c r="P1435" s="265"/>
      <c r="Q1435" s="265"/>
      <c r="R1435" s="265"/>
      <c r="S1435" s="265"/>
      <c r="T1435" s="266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67" t="s">
        <v>168</v>
      </c>
      <c r="AU1435" s="267" t="s">
        <v>86</v>
      </c>
      <c r="AV1435" s="14" t="s">
        <v>86</v>
      </c>
      <c r="AW1435" s="14" t="s">
        <v>32</v>
      </c>
      <c r="AX1435" s="14" t="s">
        <v>77</v>
      </c>
      <c r="AY1435" s="267" t="s">
        <v>157</v>
      </c>
    </row>
    <row r="1436" s="13" customFormat="1">
      <c r="A1436" s="13"/>
      <c r="B1436" s="247"/>
      <c r="C1436" s="248"/>
      <c r="D1436" s="242" t="s">
        <v>168</v>
      </c>
      <c r="E1436" s="249" t="s">
        <v>1</v>
      </c>
      <c r="F1436" s="250" t="s">
        <v>299</v>
      </c>
      <c r="G1436" s="248"/>
      <c r="H1436" s="249" t="s">
        <v>1</v>
      </c>
      <c r="I1436" s="251"/>
      <c r="J1436" s="248"/>
      <c r="K1436" s="248"/>
      <c r="L1436" s="252"/>
      <c r="M1436" s="253"/>
      <c r="N1436" s="254"/>
      <c r="O1436" s="254"/>
      <c r="P1436" s="254"/>
      <c r="Q1436" s="254"/>
      <c r="R1436" s="254"/>
      <c r="S1436" s="254"/>
      <c r="T1436" s="255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56" t="s">
        <v>168</v>
      </c>
      <c r="AU1436" s="256" t="s">
        <v>86</v>
      </c>
      <c r="AV1436" s="13" t="s">
        <v>84</v>
      </c>
      <c r="AW1436" s="13" t="s">
        <v>32</v>
      </c>
      <c r="AX1436" s="13" t="s">
        <v>77</v>
      </c>
      <c r="AY1436" s="256" t="s">
        <v>157</v>
      </c>
    </row>
    <row r="1437" s="14" customFormat="1">
      <c r="A1437" s="14"/>
      <c r="B1437" s="257"/>
      <c r="C1437" s="258"/>
      <c r="D1437" s="242" t="s">
        <v>168</v>
      </c>
      <c r="E1437" s="259" t="s">
        <v>1</v>
      </c>
      <c r="F1437" s="260" t="s">
        <v>998</v>
      </c>
      <c r="G1437" s="258"/>
      <c r="H1437" s="261">
        <v>1.236</v>
      </c>
      <c r="I1437" s="262"/>
      <c r="J1437" s="258"/>
      <c r="K1437" s="258"/>
      <c r="L1437" s="263"/>
      <c r="M1437" s="264"/>
      <c r="N1437" s="265"/>
      <c r="O1437" s="265"/>
      <c r="P1437" s="265"/>
      <c r="Q1437" s="265"/>
      <c r="R1437" s="265"/>
      <c r="S1437" s="265"/>
      <c r="T1437" s="266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67" t="s">
        <v>168</v>
      </c>
      <c r="AU1437" s="267" t="s">
        <v>86</v>
      </c>
      <c r="AV1437" s="14" t="s">
        <v>86</v>
      </c>
      <c r="AW1437" s="14" t="s">
        <v>32</v>
      </c>
      <c r="AX1437" s="14" t="s">
        <v>77</v>
      </c>
      <c r="AY1437" s="267" t="s">
        <v>157</v>
      </c>
    </row>
    <row r="1438" s="15" customFormat="1">
      <c r="A1438" s="15"/>
      <c r="B1438" s="268"/>
      <c r="C1438" s="269"/>
      <c r="D1438" s="242" t="s">
        <v>168</v>
      </c>
      <c r="E1438" s="270" t="s">
        <v>1</v>
      </c>
      <c r="F1438" s="271" t="s">
        <v>190</v>
      </c>
      <c r="G1438" s="269"/>
      <c r="H1438" s="272">
        <v>38.240000000000002</v>
      </c>
      <c r="I1438" s="273"/>
      <c r="J1438" s="269"/>
      <c r="K1438" s="269"/>
      <c r="L1438" s="274"/>
      <c r="M1438" s="275"/>
      <c r="N1438" s="276"/>
      <c r="O1438" s="276"/>
      <c r="P1438" s="276"/>
      <c r="Q1438" s="276"/>
      <c r="R1438" s="276"/>
      <c r="S1438" s="276"/>
      <c r="T1438" s="277"/>
      <c r="U1438" s="15"/>
      <c r="V1438" s="15"/>
      <c r="W1438" s="15"/>
      <c r="X1438" s="15"/>
      <c r="Y1438" s="15"/>
      <c r="Z1438" s="15"/>
      <c r="AA1438" s="15"/>
      <c r="AB1438" s="15"/>
      <c r="AC1438" s="15"/>
      <c r="AD1438" s="15"/>
      <c r="AE1438" s="15"/>
      <c r="AT1438" s="278" t="s">
        <v>168</v>
      </c>
      <c r="AU1438" s="278" t="s">
        <v>86</v>
      </c>
      <c r="AV1438" s="15" t="s">
        <v>164</v>
      </c>
      <c r="AW1438" s="15" t="s">
        <v>32</v>
      </c>
      <c r="AX1438" s="15" t="s">
        <v>84</v>
      </c>
      <c r="AY1438" s="278" t="s">
        <v>157</v>
      </c>
    </row>
    <row r="1439" s="2" customFormat="1" ht="16.5" customHeight="1">
      <c r="A1439" s="40"/>
      <c r="B1439" s="41"/>
      <c r="C1439" s="229" t="s">
        <v>1001</v>
      </c>
      <c r="D1439" s="229" t="s">
        <v>159</v>
      </c>
      <c r="E1439" s="230" t="s">
        <v>1002</v>
      </c>
      <c r="F1439" s="231" t="s">
        <v>1003</v>
      </c>
      <c r="G1439" s="232" t="s">
        <v>181</v>
      </c>
      <c r="H1439" s="233">
        <v>310.52800000000002</v>
      </c>
      <c r="I1439" s="234"/>
      <c r="J1439" s="235">
        <f>ROUND(I1439*H1439,2)</f>
        <v>0</v>
      </c>
      <c r="K1439" s="231" t="s">
        <v>163</v>
      </c>
      <c r="L1439" s="46"/>
      <c r="M1439" s="236" t="s">
        <v>1</v>
      </c>
      <c r="N1439" s="237" t="s">
        <v>42</v>
      </c>
      <c r="O1439" s="93"/>
      <c r="P1439" s="238">
        <f>O1439*H1439</f>
        <v>0</v>
      </c>
      <c r="Q1439" s="238">
        <v>0.00029999999999999997</v>
      </c>
      <c r="R1439" s="238">
        <f>Q1439*H1439</f>
        <v>0.093158400000000002</v>
      </c>
      <c r="S1439" s="238">
        <v>0</v>
      </c>
      <c r="T1439" s="239">
        <f>S1439*H1439</f>
        <v>0</v>
      </c>
      <c r="U1439" s="40"/>
      <c r="V1439" s="40"/>
      <c r="W1439" s="40"/>
      <c r="X1439" s="40"/>
      <c r="Y1439" s="40"/>
      <c r="Z1439" s="40"/>
      <c r="AA1439" s="40"/>
      <c r="AB1439" s="40"/>
      <c r="AC1439" s="40"/>
      <c r="AD1439" s="40"/>
      <c r="AE1439" s="40"/>
      <c r="AR1439" s="240" t="s">
        <v>279</v>
      </c>
      <c r="AT1439" s="240" t="s">
        <v>159</v>
      </c>
      <c r="AU1439" s="240" t="s">
        <v>86</v>
      </c>
      <c r="AY1439" s="19" t="s">
        <v>157</v>
      </c>
      <c r="BE1439" s="241">
        <f>IF(N1439="základní",J1439,0)</f>
        <v>0</v>
      </c>
      <c r="BF1439" s="241">
        <f>IF(N1439="snížená",J1439,0)</f>
        <v>0</v>
      </c>
      <c r="BG1439" s="241">
        <f>IF(N1439="zákl. přenesená",J1439,0)</f>
        <v>0</v>
      </c>
      <c r="BH1439" s="241">
        <f>IF(N1439="sníž. přenesená",J1439,0)</f>
        <v>0</v>
      </c>
      <c r="BI1439" s="241">
        <f>IF(N1439="nulová",J1439,0)</f>
        <v>0</v>
      </c>
      <c r="BJ1439" s="19" t="s">
        <v>84</v>
      </c>
      <c r="BK1439" s="241">
        <f>ROUND(I1439*H1439,2)</f>
        <v>0</v>
      </c>
      <c r="BL1439" s="19" t="s">
        <v>279</v>
      </c>
      <c r="BM1439" s="240" t="s">
        <v>1004</v>
      </c>
    </row>
    <row r="1440" s="2" customFormat="1">
      <c r="A1440" s="40"/>
      <c r="B1440" s="41"/>
      <c r="C1440" s="42"/>
      <c r="D1440" s="242" t="s">
        <v>166</v>
      </c>
      <c r="E1440" s="42"/>
      <c r="F1440" s="243" t="s">
        <v>1005</v>
      </c>
      <c r="G1440" s="42"/>
      <c r="H1440" s="42"/>
      <c r="I1440" s="244"/>
      <c r="J1440" s="42"/>
      <c r="K1440" s="42"/>
      <c r="L1440" s="46"/>
      <c r="M1440" s="245"/>
      <c r="N1440" s="246"/>
      <c r="O1440" s="93"/>
      <c r="P1440" s="93"/>
      <c r="Q1440" s="93"/>
      <c r="R1440" s="93"/>
      <c r="S1440" s="93"/>
      <c r="T1440" s="94"/>
      <c r="U1440" s="40"/>
      <c r="V1440" s="40"/>
      <c r="W1440" s="40"/>
      <c r="X1440" s="40"/>
      <c r="Y1440" s="40"/>
      <c r="Z1440" s="40"/>
      <c r="AA1440" s="40"/>
      <c r="AB1440" s="40"/>
      <c r="AC1440" s="40"/>
      <c r="AD1440" s="40"/>
      <c r="AE1440" s="40"/>
      <c r="AT1440" s="19" t="s">
        <v>166</v>
      </c>
      <c r="AU1440" s="19" t="s">
        <v>86</v>
      </c>
    </row>
    <row r="1441" s="13" customFormat="1">
      <c r="A1441" s="13"/>
      <c r="B1441" s="247"/>
      <c r="C1441" s="248"/>
      <c r="D1441" s="242" t="s">
        <v>168</v>
      </c>
      <c r="E1441" s="249" t="s">
        <v>1</v>
      </c>
      <c r="F1441" s="250" t="s">
        <v>1006</v>
      </c>
      <c r="G1441" s="248"/>
      <c r="H1441" s="249" t="s">
        <v>1</v>
      </c>
      <c r="I1441" s="251"/>
      <c r="J1441" s="248"/>
      <c r="K1441" s="248"/>
      <c r="L1441" s="252"/>
      <c r="M1441" s="253"/>
      <c r="N1441" s="254"/>
      <c r="O1441" s="254"/>
      <c r="P1441" s="254"/>
      <c r="Q1441" s="254"/>
      <c r="R1441" s="254"/>
      <c r="S1441" s="254"/>
      <c r="T1441" s="255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56" t="s">
        <v>168</v>
      </c>
      <c r="AU1441" s="256" t="s">
        <v>86</v>
      </c>
      <c r="AV1441" s="13" t="s">
        <v>84</v>
      </c>
      <c r="AW1441" s="13" t="s">
        <v>32</v>
      </c>
      <c r="AX1441" s="13" t="s">
        <v>77</v>
      </c>
      <c r="AY1441" s="256" t="s">
        <v>157</v>
      </c>
    </row>
    <row r="1442" s="14" customFormat="1">
      <c r="A1442" s="14"/>
      <c r="B1442" s="257"/>
      <c r="C1442" s="258"/>
      <c r="D1442" s="242" t="s">
        <v>168</v>
      </c>
      <c r="E1442" s="259" t="s">
        <v>1</v>
      </c>
      <c r="F1442" s="260" t="s">
        <v>1007</v>
      </c>
      <c r="G1442" s="258"/>
      <c r="H1442" s="261">
        <v>310.52800000000002</v>
      </c>
      <c r="I1442" s="262"/>
      <c r="J1442" s="258"/>
      <c r="K1442" s="258"/>
      <c r="L1442" s="263"/>
      <c r="M1442" s="264"/>
      <c r="N1442" s="265"/>
      <c r="O1442" s="265"/>
      <c r="P1442" s="265"/>
      <c r="Q1442" s="265"/>
      <c r="R1442" s="265"/>
      <c r="S1442" s="265"/>
      <c r="T1442" s="266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67" t="s">
        <v>168</v>
      </c>
      <c r="AU1442" s="267" t="s">
        <v>86</v>
      </c>
      <c r="AV1442" s="14" t="s">
        <v>86</v>
      </c>
      <c r="AW1442" s="14" t="s">
        <v>32</v>
      </c>
      <c r="AX1442" s="14" t="s">
        <v>84</v>
      </c>
      <c r="AY1442" s="267" t="s">
        <v>157</v>
      </c>
    </row>
    <row r="1443" s="2" customFormat="1" ht="24.15" customHeight="1">
      <c r="A1443" s="40"/>
      <c r="B1443" s="41"/>
      <c r="C1443" s="229" t="s">
        <v>1008</v>
      </c>
      <c r="D1443" s="229" t="s">
        <v>159</v>
      </c>
      <c r="E1443" s="230" t="s">
        <v>1009</v>
      </c>
      <c r="F1443" s="231" t="s">
        <v>1010</v>
      </c>
      <c r="G1443" s="232" t="s">
        <v>181</v>
      </c>
      <c r="H1443" s="233">
        <v>310.52800000000002</v>
      </c>
      <c r="I1443" s="234"/>
      <c r="J1443" s="235">
        <f>ROUND(I1443*H1443,2)</f>
        <v>0</v>
      </c>
      <c r="K1443" s="231" t="s">
        <v>163</v>
      </c>
      <c r="L1443" s="46"/>
      <c r="M1443" s="236" t="s">
        <v>1</v>
      </c>
      <c r="N1443" s="237" t="s">
        <v>42</v>
      </c>
      <c r="O1443" s="93"/>
      <c r="P1443" s="238">
        <f>O1443*H1443</f>
        <v>0</v>
      </c>
      <c r="Q1443" s="238">
        <v>0.0059959999999999996</v>
      </c>
      <c r="R1443" s="238">
        <f>Q1443*H1443</f>
        <v>1.861925888</v>
      </c>
      <c r="S1443" s="238">
        <v>0</v>
      </c>
      <c r="T1443" s="239">
        <f>S1443*H1443</f>
        <v>0</v>
      </c>
      <c r="U1443" s="40"/>
      <c r="V1443" s="40"/>
      <c r="W1443" s="40"/>
      <c r="X1443" s="40"/>
      <c r="Y1443" s="40"/>
      <c r="Z1443" s="40"/>
      <c r="AA1443" s="40"/>
      <c r="AB1443" s="40"/>
      <c r="AC1443" s="40"/>
      <c r="AD1443" s="40"/>
      <c r="AE1443" s="40"/>
      <c r="AR1443" s="240" t="s">
        <v>279</v>
      </c>
      <c r="AT1443" s="240" t="s">
        <v>159</v>
      </c>
      <c r="AU1443" s="240" t="s">
        <v>86</v>
      </c>
      <c r="AY1443" s="19" t="s">
        <v>157</v>
      </c>
      <c r="BE1443" s="241">
        <f>IF(N1443="základní",J1443,0)</f>
        <v>0</v>
      </c>
      <c r="BF1443" s="241">
        <f>IF(N1443="snížená",J1443,0)</f>
        <v>0</v>
      </c>
      <c r="BG1443" s="241">
        <f>IF(N1443="zákl. přenesená",J1443,0)</f>
        <v>0</v>
      </c>
      <c r="BH1443" s="241">
        <f>IF(N1443="sníž. přenesená",J1443,0)</f>
        <v>0</v>
      </c>
      <c r="BI1443" s="241">
        <f>IF(N1443="nulová",J1443,0)</f>
        <v>0</v>
      </c>
      <c r="BJ1443" s="19" t="s">
        <v>84</v>
      </c>
      <c r="BK1443" s="241">
        <f>ROUND(I1443*H1443,2)</f>
        <v>0</v>
      </c>
      <c r="BL1443" s="19" t="s">
        <v>279</v>
      </c>
      <c r="BM1443" s="240" t="s">
        <v>1011</v>
      </c>
    </row>
    <row r="1444" s="2" customFormat="1">
      <c r="A1444" s="40"/>
      <c r="B1444" s="41"/>
      <c r="C1444" s="42"/>
      <c r="D1444" s="242" t="s">
        <v>166</v>
      </c>
      <c r="E1444" s="42"/>
      <c r="F1444" s="243" t="s">
        <v>1012</v>
      </c>
      <c r="G1444" s="42"/>
      <c r="H1444" s="42"/>
      <c r="I1444" s="244"/>
      <c r="J1444" s="42"/>
      <c r="K1444" s="42"/>
      <c r="L1444" s="46"/>
      <c r="M1444" s="245"/>
      <c r="N1444" s="246"/>
      <c r="O1444" s="93"/>
      <c r="P1444" s="93"/>
      <c r="Q1444" s="93"/>
      <c r="R1444" s="93"/>
      <c r="S1444" s="93"/>
      <c r="T1444" s="94"/>
      <c r="U1444" s="40"/>
      <c r="V1444" s="40"/>
      <c r="W1444" s="40"/>
      <c r="X1444" s="40"/>
      <c r="Y1444" s="40"/>
      <c r="Z1444" s="40"/>
      <c r="AA1444" s="40"/>
      <c r="AB1444" s="40"/>
      <c r="AC1444" s="40"/>
      <c r="AD1444" s="40"/>
      <c r="AE1444" s="40"/>
      <c r="AT1444" s="19" t="s">
        <v>166</v>
      </c>
      <c r="AU1444" s="19" t="s">
        <v>86</v>
      </c>
    </row>
    <row r="1445" s="13" customFormat="1">
      <c r="A1445" s="13"/>
      <c r="B1445" s="247"/>
      <c r="C1445" s="248"/>
      <c r="D1445" s="242" t="s">
        <v>168</v>
      </c>
      <c r="E1445" s="249" t="s">
        <v>1</v>
      </c>
      <c r="F1445" s="250" t="s">
        <v>291</v>
      </c>
      <c r="G1445" s="248"/>
      <c r="H1445" s="249" t="s">
        <v>1</v>
      </c>
      <c r="I1445" s="251"/>
      <c r="J1445" s="248"/>
      <c r="K1445" s="248"/>
      <c r="L1445" s="252"/>
      <c r="M1445" s="253"/>
      <c r="N1445" s="254"/>
      <c r="O1445" s="254"/>
      <c r="P1445" s="254"/>
      <c r="Q1445" s="254"/>
      <c r="R1445" s="254"/>
      <c r="S1445" s="254"/>
      <c r="T1445" s="255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56" t="s">
        <v>168</v>
      </c>
      <c r="AU1445" s="256" t="s">
        <v>86</v>
      </c>
      <c r="AV1445" s="13" t="s">
        <v>84</v>
      </c>
      <c r="AW1445" s="13" t="s">
        <v>32</v>
      </c>
      <c r="AX1445" s="13" t="s">
        <v>77</v>
      </c>
      <c r="AY1445" s="256" t="s">
        <v>157</v>
      </c>
    </row>
    <row r="1446" s="14" customFormat="1">
      <c r="A1446" s="14"/>
      <c r="B1446" s="257"/>
      <c r="C1446" s="258"/>
      <c r="D1446" s="242" t="s">
        <v>168</v>
      </c>
      <c r="E1446" s="259" t="s">
        <v>1</v>
      </c>
      <c r="F1446" s="260" t="s">
        <v>1013</v>
      </c>
      <c r="G1446" s="258"/>
      <c r="H1446" s="261">
        <v>14.026</v>
      </c>
      <c r="I1446" s="262"/>
      <c r="J1446" s="258"/>
      <c r="K1446" s="258"/>
      <c r="L1446" s="263"/>
      <c r="M1446" s="264"/>
      <c r="N1446" s="265"/>
      <c r="O1446" s="265"/>
      <c r="P1446" s="265"/>
      <c r="Q1446" s="265"/>
      <c r="R1446" s="265"/>
      <c r="S1446" s="265"/>
      <c r="T1446" s="266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67" t="s">
        <v>168</v>
      </c>
      <c r="AU1446" s="267" t="s">
        <v>86</v>
      </c>
      <c r="AV1446" s="14" t="s">
        <v>86</v>
      </c>
      <c r="AW1446" s="14" t="s">
        <v>32</v>
      </c>
      <c r="AX1446" s="14" t="s">
        <v>77</v>
      </c>
      <c r="AY1446" s="267" t="s">
        <v>157</v>
      </c>
    </row>
    <row r="1447" s="13" customFormat="1">
      <c r="A1447" s="13"/>
      <c r="B1447" s="247"/>
      <c r="C1447" s="248"/>
      <c r="D1447" s="242" t="s">
        <v>168</v>
      </c>
      <c r="E1447" s="249" t="s">
        <v>1</v>
      </c>
      <c r="F1447" s="250" t="s">
        <v>293</v>
      </c>
      <c r="G1447" s="248"/>
      <c r="H1447" s="249" t="s">
        <v>1</v>
      </c>
      <c r="I1447" s="251"/>
      <c r="J1447" s="248"/>
      <c r="K1447" s="248"/>
      <c r="L1447" s="252"/>
      <c r="M1447" s="253"/>
      <c r="N1447" s="254"/>
      <c r="O1447" s="254"/>
      <c r="P1447" s="254"/>
      <c r="Q1447" s="254"/>
      <c r="R1447" s="254"/>
      <c r="S1447" s="254"/>
      <c r="T1447" s="255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56" t="s">
        <v>168</v>
      </c>
      <c r="AU1447" s="256" t="s">
        <v>86</v>
      </c>
      <c r="AV1447" s="13" t="s">
        <v>84</v>
      </c>
      <c r="AW1447" s="13" t="s">
        <v>32</v>
      </c>
      <c r="AX1447" s="13" t="s">
        <v>77</v>
      </c>
      <c r="AY1447" s="256" t="s">
        <v>157</v>
      </c>
    </row>
    <row r="1448" s="14" customFormat="1">
      <c r="A1448" s="14"/>
      <c r="B1448" s="257"/>
      <c r="C1448" s="258"/>
      <c r="D1448" s="242" t="s">
        <v>168</v>
      </c>
      <c r="E1448" s="259" t="s">
        <v>1</v>
      </c>
      <c r="F1448" s="260" t="s">
        <v>1014</v>
      </c>
      <c r="G1448" s="258"/>
      <c r="H1448" s="261">
        <v>8.0860000000000003</v>
      </c>
      <c r="I1448" s="262"/>
      <c r="J1448" s="258"/>
      <c r="K1448" s="258"/>
      <c r="L1448" s="263"/>
      <c r="M1448" s="264"/>
      <c r="N1448" s="265"/>
      <c r="O1448" s="265"/>
      <c r="P1448" s="265"/>
      <c r="Q1448" s="265"/>
      <c r="R1448" s="265"/>
      <c r="S1448" s="265"/>
      <c r="T1448" s="266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67" t="s">
        <v>168</v>
      </c>
      <c r="AU1448" s="267" t="s">
        <v>86</v>
      </c>
      <c r="AV1448" s="14" t="s">
        <v>86</v>
      </c>
      <c r="AW1448" s="14" t="s">
        <v>32</v>
      </c>
      <c r="AX1448" s="14" t="s">
        <v>77</v>
      </c>
      <c r="AY1448" s="267" t="s">
        <v>157</v>
      </c>
    </row>
    <row r="1449" s="13" customFormat="1">
      <c r="A1449" s="13"/>
      <c r="B1449" s="247"/>
      <c r="C1449" s="248"/>
      <c r="D1449" s="242" t="s">
        <v>168</v>
      </c>
      <c r="E1449" s="249" t="s">
        <v>1</v>
      </c>
      <c r="F1449" s="250" t="s">
        <v>438</v>
      </c>
      <c r="G1449" s="248"/>
      <c r="H1449" s="249" t="s">
        <v>1</v>
      </c>
      <c r="I1449" s="251"/>
      <c r="J1449" s="248"/>
      <c r="K1449" s="248"/>
      <c r="L1449" s="252"/>
      <c r="M1449" s="253"/>
      <c r="N1449" s="254"/>
      <c r="O1449" s="254"/>
      <c r="P1449" s="254"/>
      <c r="Q1449" s="254"/>
      <c r="R1449" s="254"/>
      <c r="S1449" s="254"/>
      <c r="T1449" s="255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56" t="s">
        <v>168</v>
      </c>
      <c r="AU1449" s="256" t="s">
        <v>86</v>
      </c>
      <c r="AV1449" s="13" t="s">
        <v>84</v>
      </c>
      <c r="AW1449" s="13" t="s">
        <v>32</v>
      </c>
      <c r="AX1449" s="13" t="s">
        <v>77</v>
      </c>
      <c r="AY1449" s="256" t="s">
        <v>157</v>
      </c>
    </row>
    <row r="1450" s="14" customFormat="1">
      <c r="A1450" s="14"/>
      <c r="B1450" s="257"/>
      <c r="C1450" s="258"/>
      <c r="D1450" s="242" t="s">
        <v>168</v>
      </c>
      <c r="E1450" s="259" t="s">
        <v>1</v>
      </c>
      <c r="F1450" s="260" t="s">
        <v>1015</v>
      </c>
      <c r="G1450" s="258"/>
      <c r="H1450" s="261">
        <v>20.969999999999999</v>
      </c>
      <c r="I1450" s="262"/>
      <c r="J1450" s="258"/>
      <c r="K1450" s="258"/>
      <c r="L1450" s="263"/>
      <c r="M1450" s="264"/>
      <c r="N1450" s="265"/>
      <c r="O1450" s="265"/>
      <c r="P1450" s="265"/>
      <c r="Q1450" s="265"/>
      <c r="R1450" s="265"/>
      <c r="S1450" s="265"/>
      <c r="T1450" s="266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67" t="s">
        <v>168</v>
      </c>
      <c r="AU1450" s="267" t="s">
        <v>86</v>
      </c>
      <c r="AV1450" s="14" t="s">
        <v>86</v>
      </c>
      <c r="AW1450" s="14" t="s">
        <v>32</v>
      </c>
      <c r="AX1450" s="14" t="s">
        <v>77</v>
      </c>
      <c r="AY1450" s="267" t="s">
        <v>157</v>
      </c>
    </row>
    <row r="1451" s="13" customFormat="1">
      <c r="A1451" s="13"/>
      <c r="B1451" s="247"/>
      <c r="C1451" s="248"/>
      <c r="D1451" s="242" t="s">
        <v>168</v>
      </c>
      <c r="E1451" s="249" t="s">
        <v>1</v>
      </c>
      <c r="F1451" s="250" t="s">
        <v>440</v>
      </c>
      <c r="G1451" s="248"/>
      <c r="H1451" s="249" t="s">
        <v>1</v>
      </c>
      <c r="I1451" s="251"/>
      <c r="J1451" s="248"/>
      <c r="K1451" s="248"/>
      <c r="L1451" s="252"/>
      <c r="M1451" s="253"/>
      <c r="N1451" s="254"/>
      <c r="O1451" s="254"/>
      <c r="P1451" s="254"/>
      <c r="Q1451" s="254"/>
      <c r="R1451" s="254"/>
      <c r="S1451" s="254"/>
      <c r="T1451" s="255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56" t="s">
        <v>168</v>
      </c>
      <c r="AU1451" s="256" t="s">
        <v>86</v>
      </c>
      <c r="AV1451" s="13" t="s">
        <v>84</v>
      </c>
      <c r="AW1451" s="13" t="s">
        <v>32</v>
      </c>
      <c r="AX1451" s="13" t="s">
        <v>77</v>
      </c>
      <c r="AY1451" s="256" t="s">
        <v>157</v>
      </c>
    </row>
    <row r="1452" s="14" customFormat="1">
      <c r="A1452" s="14"/>
      <c r="B1452" s="257"/>
      <c r="C1452" s="258"/>
      <c r="D1452" s="242" t="s">
        <v>168</v>
      </c>
      <c r="E1452" s="259" t="s">
        <v>1</v>
      </c>
      <c r="F1452" s="260" t="s">
        <v>1016</v>
      </c>
      <c r="G1452" s="258"/>
      <c r="H1452" s="261">
        <v>30.350000000000001</v>
      </c>
      <c r="I1452" s="262"/>
      <c r="J1452" s="258"/>
      <c r="K1452" s="258"/>
      <c r="L1452" s="263"/>
      <c r="M1452" s="264"/>
      <c r="N1452" s="265"/>
      <c r="O1452" s="265"/>
      <c r="P1452" s="265"/>
      <c r="Q1452" s="265"/>
      <c r="R1452" s="265"/>
      <c r="S1452" s="265"/>
      <c r="T1452" s="266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67" t="s">
        <v>168</v>
      </c>
      <c r="AU1452" s="267" t="s">
        <v>86</v>
      </c>
      <c r="AV1452" s="14" t="s">
        <v>86</v>
      </c>
      <c r="AW1452" s="14" t="s">
        <v>32</v>
      </c>
      <c r="AX1452" s="14" t="s">
        <v>77</v>
      </c>
      <c r="AY1452" s="267" t="s">
        <v>157</v>
      </c>
    </row>
    <row r="1453" s="13" customFormat="1">
      <c r="A1453" s="13"/>
      <c r="B1453" s="247"/>
      <c r="C1453" s="248"/>
      <c r="D1453" s="242" t="s">
        <v>168</v>
      </c>
      <c r="E1453" s="249" t="s">
        <v>1</v>
      </c>
      <c r="F1453" s="250" t="s">
        <v>442</v>
      </c>
      <c r="G1453" s="248"/>
      <c r="H1453" s="249" t="s">
        <v>1</v>
      </c>
      <c r="I1453" s="251"/>
      <c r="J1453" s="248"/>
      <c r="K1453" s="248"/>
      <c r="L1453" s="252"/>
      <c r="M1453" s="253"/>
      <c r="N1453" s="254"/>
      <c r="O1453" s="254"/>
      <c r="P1453" s="254"/>
      <c r="Q1453" s="254"/>
      <c r="R1453" s="254"/>
      <c r="S1453" s="254"/>
      <c r="T1453" s="255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56" t="s">
        <v>168</v>
      </c>
      <c r="AU1453" s="256" t="s">
        <v>86</v>
      </c>
      <c r="AV1453" s="13" t="s">
        <v>84</v>
      </c>
      <c r="AW1453" s="13" t="s">
        <v>32</v>
      </c>
      <c r="AX1453" s="13" t="s">
        <v>77</v>
      </c>
      <c r="AY1453" s="256" t="s">
        <v>157</v>
      </c>
    </row>
    <row r="1454" s="14" customFormat="1">
      <c r="A1454" s="14"/>
      <c r="B1454" s="257"/>
      <c r="C1454" s="258"/>
      <c r="D1454" s="242" t="s">
        <v>168</v>
      </c>
      <c r="E1454" s="259" t="s">
        <v>1</v>
      </c>
      <c r="F1454" s="260" t="s">
        <v>1017</v>
      </c>
      <c r="G1454" s="258"/>
      <c r="H1454" s="261">
        <v>4.2000000000000002</v>
      </c>
      <c r="I1454" s="262"/>
      <c r="J1454" s="258"/>
      <c r="K1454" s="258"/>
      <c r="L1454" s="263"/>
      <c r="M1454" s="264"/>
      <c r="N1454" s="265"/>
      <c r="O1454" s="265"/>
      <c r="P1454" s="265"/>
      <c r="Q1454" s="265"/>
      <c r="R1454" s="265"/>
      <c r="S1454" s="265"/>
      <c r="T1454" s="266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67" t="s">
        <v>168</v>
      </c>
      <c r="AU1454" s="267" t="s">
        <v>86</v>
      </c>
      <c r="AV1454" s="14" t="s">
        <v>86</v>
      </c>
      <c r="AW1454" s="14" t="s">
        <v>32</v>
      </c>
      <c r="AX1454" s="14" t="s">
        <v>77</v>
      </c>
      <c r="AY1454" s="267" t="s">
        <v>157</v>
      </c>
    </row>
    <row r="1455" s="13" customFormat="1">
      <c r="A1455" s="13"/>
      <c r="B1455" s="247"/>
      <c r="C1455" s="248"/>
      <c r="D1455" s="242" t="s">
        <v>168</v>
      </c>
      <c r="E1455" s="249" t="s">
        <v>1</v>
      </c>
      <c r="F1455" s="250" t="s">
        <v>459</v>
      </c>
      <c r="G1455" s="248"/>
      <c r="H1455" s="249" t="s">
        <v>1</v>
      </c>
      <c r="I1455" s="251"/>
      <c r="J1455" s="248"/>
      <c r="K1455" s="248"/>
      <c r="L1455" s="252"/>
      <c r="M1455" s="253"/>
      <c r="N1455" s="254"/>
      <c r="O1455" s="254"/>
      <c r="P1455" s="254"/>
      <c r="Q1455" s="254"/>
      <c r="R1455" s="254"/>
      <c r="S1455" s="254"/>
      <c r="T1455" s="255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56" t="s">
        <v>168</v>
      </c>
      <c r="AU1455" s="256" t="s">
        <v>86</v>
      </c>
      <c r="AV1455" s="13" t="s">
        <v>84</v>
      </c>
      <c r="AW1455" s="13" t="s">
        <v>32</v>
      </c>
      <c r="AX1455" s="13" t="s">
        <v>77</v>
      </c>
      <c r="AY1455" s="256" t="s">
        <v>157</v>
      </c>
    </row>
    <row r="1456" s="14" customFormat="1">
      <c r="A1456" s="14"/>
      <c r="B1456" s="257"/>
      <c r="C1456" s="258"/>
      <c r="D1456" s="242" t="s">
        <v>168</v>
      </c>
      <c r="E1456" s="259" t="s">
        <v>1</v>
      </c>
      <c r="F1456" s="260" t="s">
        <v>1017</v>
      </c>
      <c r="G1456" s="258"/>
      <c r="H1456" s="261">
        <v>4.2000000000000002</v>
      </c>
      <c r="I1456" s="262"/>
      <c r="J1456" s="258"/>
      <c r="K1456" s="258"/>
      <c r="L1456" s="263"/>
      <c r="M1456" s="264"/>
      <c r="N1456" s="265"/>
      <c r="O1456" s="265"/>
      <c r="P1456" s="265"/>
      <c r="Q1456" s="265"/>
      <c r="R1456" s="265"/>
      <c r="S1456" s="265"/>
      <c r="T1456" s="266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67" t="s">
        <v>168</v>
      </c>
      <c r="AU1456" s="267" t="s">
        <v>86</v>
      </c>
      <c r="AV1456" s="14" t="s">
        <v>86</v>
      </c>
      <c r="AW1456" s="14" t="s">
        <v>32</v>
      </c>
      <c r="AX1456" s="14" t="s">
        <v>77</v>
      </c>
      <c r="AY1456" s="267" t="s">
        <v>157</v>
      </c>
    </row>
    <row r="1457" s="13" customFormat="1">
      <c r="A1457" s="13"/>
      <c r="B1457" s="247"/>
      <c r="C1457" s="248"/>
      <c r="D1457" s="242" t="s">
        <v>168</v>
      </c>
      <c r="E1457" s="249" t="s">
        <v>1</v>
      </c>
      <c r="F1457" s="250" t="s">
        <v>460</v>
      </c>
      <c r="G1457" s="248"/>
      <c r="H1457" s="249" t="s">
        <v>1</v>
      </c>
      <c r="I1457" s="251"/>
      <c r="J1457" s="248"/>
      <c r="K1457" s="248"/>
      <c r="L1457" s="252"/>
      <c r="M1457" s="253"/>
      <c r="N1457" s="254"/>
      <c r="O1457" s="254"/>
      <c r="P1457" s="254"/>
      <c r="Q1457" s="254"/>
      <c r="R1457" s="254"/>
      <c r="S1457" s="254"/>
      <c r="T1457" s="255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56" t="s">
        <v>168</v>
      </c>
      <c r="AU1457" s="256" t="s">
        <v>86</v>
      </c>
      <c r="AV1457" s="13" t="s">
        <v>84</v>
      </c>
      <c r="AW1457" s="13" t="s">
        <v>32</v>
      </c>
      <c r="AX1457" s="13" t="s">
        <v>77</v>
      </c>
      <c r="AY1457" s="256" t="s">
        <v>157</v>
      </c>
    </row>
    <row r="1458" s="14" customFormat="1">
      <c r="A1458" s="14"/>
      <c r="B1458" s="257"/>
      <c r="C1458" s="258"/>
      <c r="D1458" s="242" t="s">
        <v>168</v>
      </c>
      <c r="E1458" s="259" t="s">
        <v>1</v>
      </c>
      <c r="F1458" s="260" t="s">
        <v>1016</v>
      </c>
      <c r="G1458" s="258"/>
      <c r="H1458" s="261">
        <v>30.350000000000001</v>
      </c>
      <c r="I1458" s="262"/>
      <c r="J1458" s="258"/>
      <c r="K1458" s="258"/>
      <c r="L1458" s="263"/>
      <c r="M1458" s="264"/>
      <c r="N1458" s="265"/>
      <c r="O1458" s="265"/>
      <c r="P1458" s="265"/>
      <c r="Q1458" s="265"/>
      <c r="R1458" s="265"/>
      <c r="S1458" s="265"/>
      <c r="T1458" s="266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67" t="s">
        <v>168</v>
      </c>
      <c r="AU1458" s="267" t="s">
        <v>86</v>
      </c>
      <c r="AV1458" s="14" t="s">
        <v>86</v>
      </c>
      <c r="AW1458" s="14" t="s">
        <v>32</v>
      </c>
      <c r="AX1458" s="14" t="s">
        <v>77</v>
      </c>
      <c r="AY1458" s="267" t="s">
        <v>157</v>
      </c>
    </row>
    <row r="1459" s="13" customFormat="1">
      <c r="A1459" s="13"/>
      <c r="B1459" s="247"/>
      <c r="C1459" s="248"/>
      <c r="D1459" s="242" t="s">
        <v>168</v>
      </c>
      <c r="E1459" s="249" t="s">
        <v>1</v>
      </c>
      <c r="F1459" s="250" t="s">
        <v>461</v>
      </c>
      <c r="G1459" s="248"/>
      <c r="H1459" s="249" t="s">
        <v>1</v>
      </c>
      <c r="I1459" s="251"/>
      <c r="J1459" s="248"/>
      <c r="K1459" s="248"/>
      <c r="L1459" s="252"/>
      <c r="M1459" s="253"/>
      <c r="N1459" s="254"/>
      <c r="O1459" s="254"/>
      <c r="P1459" s="254"/>
      <c r="Q1459" s="254"/>
      <c r="R1459" s="254"/>
      <c r="S1459" s="254"/>
      <c r="T1459" s="255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56" t="s">
        <v>168</v>
      </c>
      <c r="AU1459" s="256" t="s">
        <v>86</v>
      </c>
      <c r="AV1459" s="13" t="s">
        <v>84</v>
      </c>
      <c r="AW1459" s="13" t="s">
        <v>32</v>
      </c>
      <c r="AX1459" s="13" t="s">
        <v>77</v>
      </c>
      <c r="AY1459" s="256" t="s">
        <v>157</v>
      </c>
    </row>
    <row r="1460" s="14" customFormat="1">
      <c r="A1460" s="14"/>
      <c r="B1460" s="257"/>
      <c r="C1460" s="258"/>
      <c r="D1460" s="242" t="s">
        <v>168</v>
      </c>
      <c r="E1460" s="259" t="s">
        <v>1</v>
      </c>
      <c r="F1460" s="260" t="s">
        <v>1015</v>
      </c>
      <c r="G1460" s="258"/>
      <c r="H1460" s="261">
        <v>20.969999999999999</v>
      </c>
      <c r="I1460" s="262"/>
      <c r="J1460" s="258"/>
      <c r="K1460" s="258"/>
      <c r="L1460" s="263"/>
      <c r="M1460" s="264"/>
      <c r="N1460" s="265"/>
      <c r="O1460" s="265"/>
      <c r="P1460" s="265"/>
      <c r="Q1460" s="265"/>
      <c r="R1460" s="265"/>
      <c r="S1460" s="265"/>
      <c r="T1460" s="266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T1460" s="267" t="s">
        <v>168</v>
      </c>
      <c r="AU1460" s="267" t="s">
        <v>86</v>
      </c>
      <c r="AV1460" s="14" t="s">
        <v>86</v>
      </c>
      <c r="AW1460" s="14" t="s">
        <v>32</v>
      </c>
      <c r="AX1460" s="14" t="s">
        <v>77</v>
      </c>
      <c r="AY1460" s="267" t="s">
        <v>157</v>
      </c>
    </row>
    <row r="1461" s="13" customFormat="1">
      <c r="A1461" s="13"/>
      <c r="B1461" s="247"/>
      <c r="C1461" s="248"/>
      <c r="D1461" s="242" t="s">
        <v>168</v>
      </c>
      <c r="E1461" s="249" t="s">
        <v>1</v>
      </c>
      <c r="F1461" s="250" t="s">
        <v>297</v>
      </c>
      <c r="G1461" s="248"/>
      <c r="H1461" s="249" t="s">
        <v>1</v>
      </c>
      <c r="I1461" s="251"/>
      <c r="J1461" s="248"/>
      <c r="K1461" s="248"/>
      <c r="L1461" s="252"/>
      <c r="M1461" s="253"/>
      <c r="N1461" s="254"/>
      <c r="O1461" s="254"/>
      <c r="P1461" s="254"/>
      <c r="Q1461" s="254"/>
      <c r="R1461" s="254"/>
      <c r="S1461" s="254"/>
      <c r="T1461" s="255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56" t="s">
        <v>168</v>
      </c>
      <c r="AU1461" s="256" t="s">
        <v>86</v>
      </c>
      <c r="AV1461" s="13" t="s">
        <v>84</v>
      </c>
      <c r="AW1461" s="13" t="s">
        <v>32</v>
      </c>
      <c r="AX1461" s="13" t="s">
        <v>77</v>
      </c>
      <c r="AY1461" s="256" t="s">
        <v>157</v>
      </c>
    </row>
    <row r="1462" s="14" customFormat="1">
      <c r="A1462" s="14"/>
      <c r="B1462" s="257"/>
      <c r="C1462" s="258"/>
      <c r="D1462" s="242" t="s">
        <v>168</v>
      </c>
      <c r="E1462" s="259" t="s">
        <v>1</v>
      </c>
      <c r="F1462" s="260" t="s">
        <v>1013</v>
      </c>
      <c r="G1462" s="258"/>
      <c r="H1462" s="261">
        <v>14.026</v>
      </c>
      <c r="I1462" s="262"/>
      <c r="J1462" s="258"/>
      <c r="K1462" s="258"/>
      <c r="L1462" s="263"/>
      <c r="M1462" s="264"/>
      <c r="N1462" s="265"/>
      <c r="O1462" s="265"/>
      <c r="P1462" s="265"/>
      <c r="Q1462" s="265"/>
      <c r="R1462" s="265"/>
      <c r="S1462" s="265"/>
      <c r="T1462" s="266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T1462" s="267" t="s">
        <v>168</v>
      </c>
      <c r="AU1462" s="267" t="s">
        <v>86</v>
      </c>
      <c r="AV1462" s="14" t="s">
        <v>86</v>
      </c>
      <c r="AW1462" s="14" t="s">
        <v>32</v>
      </c>
      <c r="AX1462" s="14" t="s">
        <v>77</v>
      </c>
      <c r="AY1462" s="267" t="s">
        <v>157</v>
      </c>
    </row>
    <row r="1463" s="13" customFormat="1">
      <c r="A1463" s="13"/>
      <c r="B1463" s="247"/>
      <c r="C1463" s="248"/>
      <c r="D1463" s="242" t="s">
        <v>168</v>
      </c>
      <c r="E1463" s="249" t="s">
        <v>1</v>
      </c>
      <c r="F1463" s="250" t="s">
        <v>299</v>
      </c>
      <c r="G1463" s="248"/>
      <c r="H1463" s="249" t="s">
        <v>1</v>
      </c>
      <c r="I1463" s="251"/>
      <c r="J1463" s="248"/>
      <c r="K1463" s="248"/>
      <c r="L1463" s="252"/>
      <c r="M1463" s="253"/>
      <c r="N1463" s="254"/>
      <c r="O1463" s="254"/>
      <c r="P1463" s="254"/>
      <c r="Q1463" s="254"/>
      <c r="R1463" s="254"/>
      <c r="S1463" s="254"/>
      <c r="T1463" s="255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56" t="s">
        <v>168</v>
      </c>
      <c r="AU1463" s="256" t="s">
        <v>86</v>
      </c>
      <c r="AV1463" s="13" t="s">
        <v>84</v>
      </c>
      <c r="AW1463" s="13" t="s">
        <v>32</v>
      </c>
      <c r="AX1463" s="13" t="s">
        <v>77</v>
      </c>
      <c r="AY1463" s="256" t="s">
        <v>157</v>
      </c>
    </row>
    <row r="1464" s="14" customFormat="1">
      <c r="A1464" s="14"/>
      <c r="B1464" s="257"/>
      <c r="C1464" s="258"/>
      <c r="D1464" s="242" t="s">
        <v>168</v>
      </c>
      <c r="E1464" s="259" t="s">
        <v>1</v>
      </c>
      <c r="F1464" s="260" t="s">
        <v>1014</v>
      </c>
      <c r="G1464" s="258"/>
      <c r="H1464" s="261">
        <v>8.0860000000000003</v>
      </c>
      <c r="I1464" s="262"/>
      <c r="J1464" s="258"/>
      <c r="K1464" s="258"/>
      <c r="L1464" s="263"/>
      <c r="M1464" s="264"/>
      <c r="N1464" s="265"/>
      <c r="O1464" s="265"/>
      <c r="P1464" s="265"/>
      <c r="Q1464" s="265"/>
      <c r="R1464" s="265"/>
      <c r="S1464" s="265"/>
      <c r="T1464" s="266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T1464" s="267" t="s">
        <v>168</v>
      </c>
      <c r="AU1464" s="267" t="s">
        <v>86</v>
      </c>
      <c r="AV1464" s="14" t="s">
        <v>86</v>
      </c>
      <c r="AW1464" s="14" t="s">
        <v>32</v>
      </c>
      <c r="AX1464" s="14" t="s">
        <v>77</v>
      </c>
      <c r="AY1464" s="267" t="s">
        <v>157</v>
      </c>
    </row>
    <row r="1465" s="16" customFormat="1">
      <c r="A1465" s="16"/>
      <c r="B1465" s="290"/>
      <c r="C1465" s="291"/>
      <c r="D1465" s="242" t="s">
        <v>168</v>
      </c>
      <c r="E1465" s="292" t="s">
        <v>1</v>
      </c>
      <c r="F1465" s="293" t="s">
        <v>311</v>
      </c>
      <c r="G1465" s="291"/>
      <c r="H1465" s="294">
        <v>155.26400000000001</v>
      </c>
      <c r="I1465" s="295"/>
      <c r="J1465" s="291"/>
      <c r="K1465" s="291"/>
      <c r="L1465" s="296"/>
      <c r="M1465" s="297"/>
      <c r="N1465" s="298"/>
      <c r="O1465" s="298"/>
      <c r="P1465" s="298"/>
      <c r="Q1465" s="298"/>
      <c r="R1465" s="298"/>
      <c r="S1465" s="298"/>
      <c r="T1465" s="299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T1465" s="300" t="s">
        <v>168</v>
      </c>
      <c r="AU1465" s="300" t="s">
        <v>86</v>
      </c>
      <c r="AV1465" s="16" t="s">
        <v>109</v>
      </c>
      <c r="AW1465" s="16" t="s">
        <v>32</v>
      </c>
      <c r="AX1465" s="16" t="s">
        <v>77</v>
      </c>
      <c r="AY1465" s="300" t="s">
        <v>157</v>
      </c>
    </row>
    <row r="1466" s="13" customFormat="1">
      <c r="A1466" s="13"/>
      <c r="B1466" s="247"/>
      <c r="C1466" s="248"/>
      <c r="D1466" s="242" t="s">
        <v>168</v>
      </c>
      <c r="E1466" s="249" t="s">
        <v>1</v>
      </c>
      <c r="F1466" s="250" t="s">
        <v>302</v>
      </c>
      <c r="G1466" s="248"/>
      <c r="H1466" s="249" t="s">
        <v>1</v>
      </c>
      <c r="I1466" s="251"/>
      <c r="J1466" s="248"/>
      <c r="K1466" s="248"/>
      <c r="L1466" s="252"/>
      <c r="M1466" s="253"/>
      <c r="N1466" s="254"/>
      <c r="O1466" s="254"/>
      <c r="P1466" s="254"/>
      <c r="Q1466" s="254"/>
      <c r="R1466" s="254"/>
      <c r="S1466" s="254"/>
      <c r="T1466" s="255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56" t="s">
        <v>168</v>
      </c>
      <c r="AU1466" s="256" t="s">
        <v>86</v>
      </c>
      <c r="AV1466" s="13" t="s">
        <v>84</v>
      </c>
      <c r="AW1466" s="13" t="s">
        <v>32</v>
      </c>
      <c r="AX1466" s="13" t="s">
        <v>77</v>
      </c>
      <c r="AY1466" s="256" t="s">
        <v>157</v>
      </c>
    </row>
    <row r="1467" s="14" customFormat="1">
      <c r="A1467" s="14"/>
      <c r="B1467" s="257"/>
      <c r="C1467" s="258"/>
      <c r="D1467" s="242" t="s">
        <v>168</v>
      </c>
      <c r="E1467" s="259" t="s">
        <v>1</v>
      </c>
      <c r="F1467" s="260" t="s">
        <v>1013</v>
      </c>
      <c r="G1467" s="258"/>
      <c r="H1467" s="261">
        <v>14.026</v>
      </c>
      <c r="I1467" s="262"/>
      <c r="J1467" s="258"/>
      <c r="K1467" s="258"/>
      <c r="L1467" s="263"/>
      <c r="M1467" s="264"/>
      <c r="N1467" s="265"/>
      <c r="O1467" s="265"/>
      <c r="P1467" s="265"/>
      <c r="Q1467" s="265"/>
      <c r="R1467" s="265"/>
      <c r="S1467" s="265"/>
      <c r="T1467" s="266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67" t="s">
        <v>168</v>
      </c>
      <c r="AU1467" s="267" t="s">
        <v>86</v>
      </c>
      <c r="AV1467" s="14" t="s">
        <v>86</v>
      </c>
      <c r="AW1467" s="14" t="s">
        <v>32</v>
      </c>
      <c r="AX1467" s="14" t="s">
        <v>77</v>
      </c>
      <c r="AY1467" s="267" t="s">
        <v>157</v>
      </c>
    </row>
    <row r="1468" s="13" customFormat="1">
      <c r="A1468" s="13"/>
      <c r="B1468" s="247"/>
      <c r="C1468" s="248"/>
      <c r="D1468" s="242" t="s">
        <v>168</v>
      </c>
      <c r="E1468" s="249" t="s">
        <v>1</v>
      </c>
      <c r="F1468" s="250" t="s">
        <v>304</v>
      </c>
      <c r="G1468" s="248"/>
      <c r="H1468" s="249" t="s">
        <v>1</v>
      </c>
      <c r="I1468" s="251"/>
      <c r="J1468" s="248"/>
      <c r="K1468" s="248"/>
      <c r="L1468" s="252"/>
      <c r="M1468" s="253"/>
      <c r="N1468" s="254"/>
      <c r="O1468" s="254"/>
      <c r="P1468" s="254"/>
      <c r="Q1468" s="254"/>
      <c r="R1468" s="254"/>
      <c r="S1468" s="254"/>
      <c r="T1468" s="255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56" t="s">
        <v>168</v>
      </c>
      <c r="AU1468" s="256" t="s">
        <v>86</v>
      </c>
      <c r="AV1468" s="13" t="s">
        <v>84</v>
      </c>
      <c r="AW1468" s="13" t="s">
        <v>32</v>
      </c>
      <c r="AX1468" s="13" t="s">
        <v>77</v>
      </c>
      <c r="AY1468" s="256" t="s">
        <v>157</v>
      </c>
    </row>
    <row r="1469" s="14" customFormat="1">
      <c r="A1469" s="14"/>
      <c r="B1469" s="257"/>
      <c r="C1469" s="258"/>
      <c r="D1469" s="242" t="s">
        <v>168</v>
      </c>
      <c r="E1469" s="259" t="s">
        <v>1</v>
      </c>
      <c r="F1469" s="260" t="s">
        <v>1014</v>
      </c>
      <c r="G1469" s="258"/>
      <c r="H1469" s="261">
        <v>8.0860000000000003</v>
      </c>
      <c r="I1469" s="262"/>
      <c r="J1469" s="258"/>
      <c r="K1469" s="258"/>
      <c r="L1469" s="263"/>
      <c r="M1469" s="264"/>
      <c r="N1469" s="265"/>
      <c r="O1469" s="265"/>
      <c r="P1469" s="265"/>
      <c r="Q1469" s="265"/>
      <c r="R1469" s="265"/>
      <c r="S1469" s="265"/>
      <c r="T1469" s="266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67" t="s">
        <v>168</v>
      </c>
      <c r="AU1469" s="267" t="s">
        <v>86</v>
      </c>
      <c r="AV1469" s="14" t="s">
        <v>86</v>
      </c>
      <c r="AW1469" s="14" t="s">
        <v>32</v>
      </c>
      <c r="AX1469" s="14" t="s">
        <v>77</v>
      </c>
      <c r="AY1469" s="267" t="s">
        <v>157</v>
      </c>
    </row>
    <row r="1470" s="13" customFormat="1">
      <c r="A1470" s="13"/>
      <c r="B1470" s="247"/>
      <c r="C1470" s="248"/>
      <c r="D1470" s="242" t="s">
        <v>168</v>
      </c>
      <c r="E1470" s="249" t="s">
        <v>1</v>
      </c>
      <c r="F1470" s="250" t="s">
        <v>469</v>
      </c>
      <c r="G1470" s="248"/>
      <c r="H1470" s="249" t="s">
        <v>1</v>
      </c>
      <c r="I1470" s="251"/>
      <c r="J1470" s="248"/>
      <c r="K1470" s="248"/>
      <c r="L1470" s="252"/>
      <c r="M1470" s="253"/>
      <c r="N1470" s="254"/>
      <c r="O1470" s="254"/>
      <c r="P1470" s="254"/>
      <c r="Q1470" s="254"/>
      <c r="R1470" s="254"/>
      <c r="S1470" s="254"/>
      <c r="T1470" s="255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56" t="s">
        <v>168</v>
      </c>
      <c r="AU1470" s="256" t="s">
        <v>86</v>
      </c>
      <c r="AV1470" s="13" t="s">
        <v>84</v>
      </c>
      <c r="AW1470" s="13" t="s">
        <v>32</v>
      </c>
      <c r="AX1470" s="13" t="s">
        <v>77</v>
      </c>
      <c r="AY1470" s="256" t="s">
        <v>157</v>
      </c>
    </row>
    <row r="1471" s="14" customFormat="1">
      <c r="A1471" s="14"/>
      <c r="B1471" s="257"/>
      <c r="C1471" s="258"/>
      <c r="D1471" s="242" t="s">
        <v>168</v>
      </c>
      <c r="E1471" s="259" t="s">
        <v>1</v>
      </c>
      <c r="F1471" s="260" t="s">
        <v>1015</v>
      </c>
      <c r="G1471" s="258"/>
      <c r="H1471" s="261">
        <v>20.969999999999999</v>
      </c>
      <c r="I1471" s="262"/>
      <c r="J1471" s="258"/>
      <c r="K1471" s="258"/>
      <c r="L1471" s="263"/>
      <c r="M1471" s="264"/>
      <c r="N1471" s="265"/>
      <c r="O1471" s="265"/>
      <c r="P1471" s="265"/>
      <c r="Q1471" s="265"/>
      <c r="R1471" s="265"/>
      <c r="S1471" s="265"/>
      <c r="T1471" s="266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67" t="s">
        <v>168</v>
      </c>
      <c r="AU1471" s="267" t="s">
        <v>86</v>
      </c>
      <c r="AV1471" s="14" t="s">
        <v>86</v>
      </c>
      <c r="AW1471" s="14" t="s">
        <v>32</v>
      </c>
      <c r="AX1471" s="14" t="s">
        <v>77</v>
      </c>
      <c r="AY1471" s="267" t="s">
        <v>157</v>
      </c>
    </row>
    <row r="1472" s="13" customFormat="1">
      <c r="A1472" s="13"/>
      <c r="B1472" s="247"/>
      <c r="C1472" s="248"/>
      <c r="D1472" s="242" t="s">
        <v>168</v>
      </c>
      <c r="E1472" s="249" t="s">
        <v>1</v>
      </c>
      <c r="F1472" s="250" t="s">
        <v>470</v>
      </c>
      <c r="G1472" s="248"/>
      <c r="H1472" s="249" t="s">
        <v>1</v>
      </c>
      <c r="I1472" s="251"/>
      <c r="J1472" s="248"/>
      <c r="K1472" s="248"/>
      <c r="L1472" s="252"/>
      <c r="M1472" s="253"/>
      <c r="N1472" s="254"/>
      <c r="O1472" s="254"/>
      <c r="P1472" s="254"/>
      <c r="Q1472" s="254"/>
      <c r="R1472" s="254"/>
      <c r="S1472" s="254"/>
      <c r="T1472" s="255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56" t="s">
        <v>168</v>
      </c>
      <c r="AU1472" s="256" t="s">
        <v>86</v>
      </c>
      <c r="AV1472" s="13" t="s">
        <v>84</v>
      </c>
      <c r="AW1472" s="13" t="s">
        <v>32</v>
      </c>
      <c r="AX1472" s="13" t="s">
        <v>77</v>
      </c>
      <c r="AY1472" s="256" t="s">
        <v>157</v>
      </c>
    </row>
    <row r="1473" s="14" customFormat="1">
      <c r="A1473" s="14"/>
      <c r="B1473" s="257"/>
      <c r="C1473" s="258"/>
      <c r="D1473" s="242" t="s">
        <v>168</v>
      </c>
      <c r="E1473" s="259" t="s">
        <v>1</v>
      </c>
      <c r="F1473" s="260" t="s">
        <v>1016</v>
      </c>
      <c r="G1473" s="258"/>
      <c r="H1473" s="261">
        <v>30.350000000000001</v>
      </c>
      <c r="I1473" s="262"/>
      <c r="J1473" s="258"/>
      <c r="K1473" s="258"/>
      <c r="L1473" s="263"/>
      <c r="M1473" s="264"/>
      <c r="N1473" s="265"/>
      <c r="O1473" s="265"/>
      <c r="P1473" s="265"/>
      <c r="Q1473" s="265"/>
      <c r="R1473" s="265"/>
      <c r="S1473" s="265"/>
      <c r="T1473" s="266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67" t="s">
        <v>168</v>
      </c>
      <c r="AU1473" s="267" t="s">
        <v>86</v>
      </c>
      <c r="AV1473" s="14" t="s">
        <v>86</v>
      </c>
      <c r="AW1473" s="14" t="s">
        <v>32</v>
      </c>
      <c r="AX1473" s="14" t="s">
        <v>77</v>
      </c>
      <c r="AY1473" s="267" t="s">
        <v>157</v>
      </c>
    </row>
    <row r="1474" s="13" customFormat="1">
      <c r="A1474" s="13"/>
      <c r="B1474" s="247"/>
      <c r="C1474" s="248"/>
      <c r="D1474" s="242" t="s">
        <v>168</v>
      </c>
      <c r="E1474" s="249" t="s">
        <v>1</v>
      </c>
      <c r="F1474" s="250" t="s">
        <v>471</v>
      </c>
      <c r="G1474" s="248"/>
      <c r="H1474" s="249" t="s">
        <v>1</v>
      </c>
      <c r="I1474" s="251"/>
      <c r="J1474" s="248"/>
      <c r="K1474" s="248"/>
      <c r="L1474" s="252"/>
      <c r="M1474" s="253"/>
      <c r="N1474" s="254"/>
      <c r="O1474" s="254"/>
      <c r="P1474" s="254"/>
      <c r="Q1474" s="254"/>
      <c r="R1474" s="254"/>
      <c r="S1474" s="254"/>
      <c r="T1474" s="255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56" t="s">
        <v>168</v>
      </c>
      <c r="AU1474" s="256" t="s">
        <v>86</v>
      </c>
      <c r="AV1474" s="13" t="s">
        <v>84</v>
      </c>
      <c r="AW1474" s="13" t="s">
        <v>32</v>
      </c>
      <c r="AX1474" s="13" t="s">
        <v>77</v>
      </c>
      <c r="AY1474" s="256" t="s">
        <v>157</v>
      </c>
    </row>
    <row r="1475" s="14" customFormat="1">
      <c r="A1475" s="14"/>
      <c r="B1475" s="257"/>
      <c r="C1475" s="258"/>
      <c r="D1475" s="242" t="s">
        <v>168</v>
      </c>
      <c r="E1475" s="259" t="s">
        <v>1</v>
      </c>
      <c r="F1475" s="260" t="s">
        <v>1017</v>
      </c>
      <c r="G1475" s="258"/>
      <c r="H1475" s="261">
        <v>4.2000000000000002</v>
      </c>
      <c r="I1475" s="262"/>
      <c r="J1475" s="258"/>
      <c r="K1475" s="258"/>
      <c r="L1475" s="263"/>
      <c r="M1475" s="264"/>
      <c r="N1475" s="265"/>
      <c r="O1475" s="265"/>
      <c r="P1475" s="265"/>
      <c r="Q1475" s="265"/>
      <c r="R1475" s="265"/>
      <c r="S1475" s="265"/>
      <c r="T1475" s="266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67" t="s">
        <v>168</v>
      </c>
      <c r="AU1475" s="267" t="s">
        <v>86</v>
      </c>
      <c r="AV1475" s="14" t="s">
        <v>86</v>
      </c>
      <c r="AW1475" s="14" t="s">
        <v>32</v>
      </c>
      <c r="AX1475" s="14" t="s">
        <v>77</v>
      </c>
      <c r="AY1475" s="267" t="s">
        <v>157</v>
      </c>
    </row>
    <row r="1476" s="13" customFormat="1">
      <c r="A1476" s="13"/>
      <c r="B1476" s="247"/>
      <c r="C1476" s="248"/>
      <c r="D1476" s="242" t="s">
        <v>168</v>
      </c>
      <c r="E1476" s="249" t="s">
        <v>1</v>
      </c>
      <c r="F1476" s="250" t="s">
        <v>479</v>
      </c>
      <c r="G1476" s="248"/>
      <c r="H1476" s="249" t="s">
        <v>1</v>
      </c>
      <c r="I1476" s="251"/>
      <c r="J1476" s="248"/>
      <c r="K1476" s="248"/>
      <c r="L1476" s="252"/>
      <c r="M1476" s="253"/>
      <c r="N1476" s="254"/>
      <c r="O1476" s="254"/>
      <c r="P1476" s="254"/>
      <c r="Q1476" s="254"/>
      <c r="R1476" s="254"/>
      <c r="S1476" s="254"/>
      <c r="T1476" s="255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56" t="s">
        <v>168</v>
      </c>
      <c r="AU1476" s="256" t="s">
        <v>86</v>
      </c>
      <c r="AV1476" s="13" t="s">
        <v>84</v>
      </c>
      <c r="AW1476" s="13" t="s">
        <v>32</v>
      </c>
      <c r="AX1476" s="13" t="s">
        <v>77</v>
      </c>
      <c r="AY1476" s="256" t="s">
        <v>157</v>
      </c>
    </row>
    <row r="1477" s="14" customFormat="1">
      <c r="A1477" s="14"/>
      <c r="B1477" s="257"/>
      <c r="C1477" s="258"/>
      <c r="D1477" s="242" t="s">
        <v>168</v>
      </c>
      <c r="E1477" s="259" t="s">
        <v>1</v>
      </c>
      <c r="F1477" s="260" t="s">
        <v>1017</v>
      </c>
      <c r="G1477" s="258"/>
      <c r="H1477" s="261">
        <v>4.2000000000000002</v>
      </c>
      <c r="I1477" s="262"/>
      <c r="J1477" s="258"/>
      <c r="K1477" s="258"/>
      <c r="L1477" s="263"/>
      <c r="M1477" s="264"/>
      <c r="N1477" s="265"/>
      <c r="O1477" s="265"/>
      <c r="P1477" s="265"/>
      <c r="Q1477" s="265"/>
      <c r="R1477" s="265"/>
      <c r="S1477" s="265"/>
      <c r="T1477" s="266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67" t="s">
        <v>168</v>
      </c>
      <c r="AU1477" s="267" t="s">
        <v>86</v>
      </c>
      <c r="AV1477" s="14" t="s">
        <v>86</v>
      </c>
      <c r="AW1477" s="14" t="s">
        <v>32</v>
      </c>
      <c r="AX1477" s="14" t="s">
        <v>77</v>
      </c>
      <c r="AY1477" s="267" t="s">
        <v>157</v>
      </c>
    </row>
    <row r="1478" s="13" customFormat="1">
      <c r="A1478" s="13"/>
      <c r="B1478" s="247"/>
      <c r="C1478" s="248"/>
      <c r="D1478" s="242" t="s">
        <v>168</v>
      </c>
      <c r="E1478" s="249" t="s">
        <v>1</v>
      </c>
      <c r="F1478" s="250" t="s">
        <v>480</v>
      </c>
      <c r="G1478" s="248"/>
      <c r="H1478" s="249" t="s">
        <v>1</v>
      </c>
      <c r="I1478" s="251"/>
      <c r="J1478" s="248"/>
      <c r="K1478" s="248"/>
      <c r="L1478" s="252"/>
      <c r="M1478" s="253"/>
      <c r="N1478" s="254"/>
      <c r="O1478" s="254"/>
      <c r="P1478" s="254"/>
      <c r="Q1478" s="254"/>
      <c r="R1478" s="254"/>
      <c r="S1478" s="254"/>
      <c r="T1478" s="255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56" t="s">
        <v>168</v>
      </c>
      <c r="AU1478" s="256" t="s">
        <v>86</v>
      </c>
      <c r="AV1478" s="13" t="s">
        <v>84</v>
      </c>
      <c r="AW1478" s="13" t="s">
        <v>32</v>
      </c>
      <c r="AX1478" s="13" t="s">
        <v>77</v>
      </c>
      <c r="AY1478" s="256" t="s">
        <v>157</v>
      </c>
    </row>
    <row r="1479" s="14" customFormat="1">
      <c r="A1479" s="14"/>
      <c r="B1479" s="257"/>
      <c r="C1479" s="258"/>
      <c r="D1479" s="242" t="s">
        <v>168</v>
      </c>
      <c r="E1479" s="259" t="s">
        <v>1</v>
      </c>
      <c r="F1479" s="260" t="s">
        <v>1016</v>
      </c>
      <c r="G1479" s="258"/>
      <c r="H1479" s="261">
        <v>30.350000000000001</v>
      </c>
      <c r="I1479" s="262"/>
      <c r="J1479" s="258"/>
      <c r="K1479" s="258"/>
      <c r="L1479" s="263"/>
      <c r="M1479" s="264"/>
      <c r="N1479" s="265"/>
      <c r="O1479" s="265"/>
      <c r="P1479" s="265"/>
      <c r="Q1479" s="265"/>
      <c r="R1479" s="265"/>
      <c r="S1479" s="265"/>
      <c r="T1479" s="266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67" t="s">
        <v>168</v>
      </c>
      <c r="AU1479" s="267" t="s">
        <v>86</v>
      </c>
      <c r="AV1479" s="14" t="s">
        <v>86</v>
      </c>
      <c r="AW1479" s="14" t="s">
        <v>32</v>
      </c>
      <c r="AX1479" s="14" t="s">
        <v>77</v>
      </c>
      <c r="AY1479" s="267" t="s">
        <v>157</v>
      </c>
    </row>
    <row r="1480" s="13" customFormat="1">
      <c r="A1480" s="13"/>
      <c r="B1480" s="247"/>
      <c r="C1480" s="248"/>
      <c r="D1480" s="242" t="s">
        <v>168</v>
      </c>
      <c r="E1480" s="249" t="s">
        <v>1</v>
      </c>
      <c r="F1480" s="250" t="s">
        <v>481</v>
      </c>
      <c r="G1480" s="248"/>
      <c r="H1480" s="249" t="s">
        <v>1</v>
      </c>
      <c r="I1480" s="251"/>
      <c r="J1480" s="248"/>
      <c r="K1480" s="248"/>
      <c r="L1480" s="252"/>
      <c r="M1480" s="253"/>
      <c r="N1480" s="254"/>
      <c r="O1480" s="254"/>
      <c r="P1480" s="254"/>
      <c r="Q1480" s="254"/>
      <c r="R1480" s="254"/>
      <c r="S1480" s="254"/>
      <c r="T1480" s="255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56" t="s">
        <v>168</v>
      </c>
      <c r="AU1480" s="256" t="s">
        <v>86</v>
      </c>
      <c r="AV1480" s="13" t="s">
        <v>84</v>
      </c>
      <c r="AW1480" s="13" t="s">
        <v>32</v>
      </c>
      <c r="AX1480" s="13" t="s">
        <v>77</v>
      </c>
      <c r="AY1480" s="256" t="s">
        <v>157</v>
      </c>
    </row>
    <row r="1481" s="14" customFormat="1">
      <c r="A1481" s="14"/>
      <c r="B1481" s="257"/>
      <c r="C1481" s="258"/>
      <c r="D1481" s="242" t="s">
        <v>168</v>
      </c>
      <c r="E1481" s="259" t="s">
        <v>1</v>
      </c>
      <c r="F1481" s="260" t="s">
        <v>1015</v>
      </c>
      <c r="G1481" s="258"/>
      <c r="H1481" s="261">
        <v>20.969999999999999</v>
      </c>
      <c r="I1481" s="262"/>
      <c r="J1481" s="258"/>
      <c r="K1481" s="258"/>
      <c r="L1481" s="263"/>
      <c r="M1481" s="264"/>
      <c r="N1481" s="265"/>
      <c r="O1481" s="265"/>
      <c r="P1481" s="265"/>
      <c r="Q1481" s="265"/>
      <c r="R1481" s="265"/>
      <c r="S1481" s="265"/>
      <c r="T1481" s="266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T1481" s="267" t="s">
        <v>168</v>
      </c>
      <c r="AU1481" s="267" t="s">
        <v>86</v>
      </c>
      <c r="AV1481" s="14" t="s">
        <v>86</v>
      </c>
      <c r="AW1481" s="14" t="s">
        <v>32</v>
      </c>
      <c r="AX1481" s="14" t="s">
        <v>77</v>
      </c>
      <c r="AY1481" s="267" t="s">
        <v>157</v>
      </c>
    </row>
    <row r="1482" s="13" customFormat="1">
      <c r="A1482" s="13"/>
      <c r="B1482" s="247"/>
      <c r="C1482" s="248"/>
      <c r="D1482" s="242" t="s">
        <v>168</v>
      </c>
      <c r="E1482" s="249" t="s">
        <v>1</v>
      </c>
      <c r="F1482" s="250" t="s">
        <v>308</v>
      </c>
      <c r="G1482" s="248"/>
      <c r="H1482" s="249" t="s">
        <v>1</v>
      </c>
      <c r="I1482" s="251"/>
      <c r="J1482" s="248"/>
      <c r="K1482" s="248"/>
      <c r="L1482" s="252"/>
      <c r="M1482" s="253"/>
      <c r="N1482" s="254"/>
      <c r="O1482" s="254"/>
      <c r="P1482" s="254"/>
      <c r="Q1482" s="254"/>
      <c r="R1482" s="254"/>
      <c r="S1482" s="254"/>
      <c r="T1482" s="255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56" t="s">
        <v>168</v>
      </c>
      <c r="AU1482" s="256" t="s">
        <v>86</v>
      </c>
      <c r="AV1482" s="13" t="s">
        <v>84</v>
      </c>
      <c r="AW1482" s="13" t="s">
        <v>32</v>
      </c>
      <c r="AX1482" s="13" t="s">
        <v>77</v>
      </c>
      <c r="AY1482" s="256" t="s">
        <v>157</v>
      </c>
    </row>
    <row r="1483" s="14" customFormat="1">
      <c r="A1483" s="14"/>
      <c r="B1483" s="257"/>
      <c r="C1483" s="258"/>
      <c r="D1483" s="242" t="s">
        <v>168</v>
      </c>
      <c r="E1483" s="259" t="s">
        <v>1</v>
      </c>
      <c r="F1483" s="260" t="s">
        <v>1013</v>
      </c>
      <c r="G1483" s="258"/>
      <c r="H1483" s="261">
        <v>14.026</v>
      </c>
      <c r="I1483" s="262"/>
      <c r="J1483" s="258"/>
      <c r="K1483" s="258"/>
      <c r="L1483" s="263"/>
      <c r="M1483" s="264"/>
      <c r="N1483" s="265"/>
      <c r="O1483" s="265"/>
      <c r="P1483" s="265"/>
      <c r="Q1483" s="265"/>
      <c r="R1483" s="265"/>
      <c r="S1483" s="265"/>
      <c r="T1483" s="266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67" t="s">
        <v>168</v>
      </c>
      <c r="AU1483" s="267" t="s">
        <v>86</v>
      </c>
      <c r="AV1483" s="14" t="s">
        <v>86</v>
      </c>
      <c r="AW1483" s="14" t="s">
        <v>32</v>
      </c>
      <c r="AX1483" s="14" t="s">
        <v>77</v>
      </c>
      <c r="AY1483" s="267" t="s">
        <v>157</v>
      </c>
    </row>
    <row r="1484" s="13" customFormat="1">
      <c r="A1484" s="13"/>
      <c r="B1484" s="247"/>
      <c r="C1484" s="248"/>
      <c r="D1484" s="242" t="s">
        <v>168</v>
      </c>
      <c r="E1484" s="249" t="s">
        <v>1</v>
      </c>
      <c r="F1484" s="250" t="s">
        <v>309</v>
      </c>
      <c r="G1484" s="248"/>
      <c r="H1484" s="249" t="s">
        <v>1</v>
      </c>
      <c r="I1484" s="251"/>
      <c r="J1484" s="248"/>
      <c r="K1484" s="248"/>
      <c r="L1484" s="252"/>
      <c r="M1484" s="253"/>
      <c r="N1484" s="254"/>
      <c r="O1484" s="254"/>
      <c r="P1484" s="254"/>
      <c r="Q1484" s="254"/>
      <c r="R1484" s="254"/>
      <c r="S1484" s="254"/>
      <c r="T1484" s="255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56" t="s">
        <v>168</v>
      </c>
      <c r="AU1484" s="256" t="s">
        <v>86</v>
      </c>
      <c r="AV1484" s="13" t="s">
        <v>84</v>
      </c>
      <c r="AW1484" s="13" t="s">
        <v>32</v>
      </c>
      <c r="AX1484" s="13" t="s">
        <v>77</v>
      </c>
      <c r="AY1484" s="256" t="s">
        <v>157</v>
      </c>
    </row>
    <row r="1485" s="14" customFormat="1">
      <c r="A1485" s="14"/>
      <c r="B1485" s="257"/>
      <c r="C1485" s="258"/>
      <c r="D1485" s="242" t="s">
        <v>168</v>
      </c>
      <c r="E1485" s="259" t="s">
        <v>1</v>
      </c>
      <c r="F1485" s="260" t="s">
        <v>1014</v>
      </c>
      <c r="G1485" s="258"/>
      <c r="H1485" s="261">
        <v>8.0860000000000003</v>
      </c>
      <c r="I1485" s="262"/>
      <c r="J1485" s="258"/>
      <c r="K1485" s="258"/>
      <c r="L1485" s="263"/>
      <c r="M1485" s="264"/>
      <c r="N1485" s="265"/>
      <c r="O1485" s="265"/>
      <c r="P1485" s="265"/>
      <c r="Q1485" s="265"/>
      <c r="R1485" s="265"/>
      <c r="S1485" s="265"/>
      <c r="T1485" s="266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67" t="s">
        <v>168</v>
      </c>
      <c r="AU1485" s="267" t="s">
        <v>86</v>
      </c>
      <c r="AV1485" s="14" t="s">
        <v>86</v>
      </c>
      <c r="AW1485" s="14" t="s">
        <v>32</v>
      </c>
      <c r="AX1485" s="14" t="s">
        <v>77</v>
      </c>
      <c r="AY1485" s="267" t="s">
        <v>157</v>
      </c>
    </row>
    <row r="1486" s="16" customFormat="1">
      <c r="A1486" s="16"/>
      <c r="B1486" s="290"/>
      <c r="C1486" s="291"/>
      <c r="D1486" s="242" t="s">
        <v>168</v>
      </c>
      <c r="E1486" s="292" t="s">
        <v>1</v>
      </c>
      <c r="F1486" s="293" t="s">
        <v>311</v>
      </c>
      <c r="G1486" s="291"/>
      <c r="H1486" s="294">
        <v>155.26400000000001</v>
      </c>
      <c r="I1486" s="295"/>
      <c r="J1486" s="291"/>
      <c r="K1486" s="291"/>
      <c r="L1486" s="296"/>
      <c r="M1486" s="297"/>
      <c r="N1486" s="298"/>
      <c r="O1486" s="298"/>
      <c r="P1486" s="298"/>
      <c r="Q1486" s="298"/>
      <c r="R1486" s="298"/>
      <c r="S1486" s="298"/>
      <c r="T1486" s="299"/>
      <c r="U1486" s="16"/>
      <c r="V1486" s="16"/>
      <c r="W1486" s="16"/>
      <c r="X1486" s="16"/>
      <c r="Y1486" s="16"/>
      <c r="Z1486" s="16"/>
      <c r="AA1486" s="16"/>
      <c r="AB1486" s="16"/>
      <c r="AC1486" s="16"/>
      <c r="AD1486" s="16"/>
      <c r="AE1486" s="16"/>
      <c r="AT1486" s="300" t="s">
        <v>168</v>
      </c>
      <c r="AU1486" s="300" t="s">
        <v>86</v>
      </c>
      <c r="AV1486" s="16" t="s">
        <v>109</v>
      </c>
      <c r="AW1486" s="16" t="s">
        <v>32</v>
      </c>
      <c r="AX1486" s="16" t="s">
        <v>77</v>
      </c>
      <c r="AY1486" s="300" t="s">
        <v>157</v>
      </c>
    </row>
    <row r="1487" s="15" customFormat="1">
      <c r="A1487" s="15"/>
      <c r="B1487" s="268"/>
      <c r="C1487" s="269"/>
      <c r="D1487" s="242" t="s">
        <v>168</v>
      </c>
      <c r="E1487" s="270" t="s">
        <v>1</v>
      </c>
      <c r="F1487" s="271" t="s">
        <v>190</v>
      </c>
      <c r="G1487" s="269"/>
      <c r="H1487" s="272">
        <v>310.52800000000002</v>
      </c>
      <c r="I1487" s="273"/>
      <c r="J1487" s="269"/>
      <c r="K1487" s="269"/>
      <c r="L1487" s="274"/>
      <c r="M1487" s="275"/>
      <c r="N1487" s="276"/>
      <c r="O1487" s="276"/>
      <c r="P1487" s="276"/>
      <c r="Q1487" s="276"/>
      <c r="R1487" s="276"/>
      <c r="S1487" s="276"/>
      <c r="T1487" s="277"/>
      <c r="U1487" s="15"/>
      <c r="V1487" s="15"/>
      <c r="W1487" s="15"/>
      <c r="X1487" s="15"/>
      <c r="Y1487" s="15"/>
      <c r="Z1487" s="15"/>
      <c r="AA1487" s="15"/>
      <c r="AB1487" s="15"/>
      <c r="AC1487" s="15"/>
      <c r="AD1487" s="15"/>
      <c r="AE1487" s="15"/>
      <c r="AT1487" s="278" t="s">
        <v>168</v>
      </c>
      <c r="AU1487" s="278" t="s">
        <v>86</v>
      </c>
      <c r="AV1487" s="15" t="s">
        <v>164</v>
      </c>
      <c r="AW1487" s="15" t="s">
        <v>32</v>
      </c>
      <c r="AX1487" s="15" t="s">
        <v>84</v>
      </c>
      <c r="AY1487" s="278" t="s">
        <v>157</v>
      </c>
    </row>
    <row r="1488" s="2" customFormat="1" ht="24.15" customHeight="1">
      <c r="A1488" s="40"/>
      <c r="B1488" s="41"/>
      <c r="C1488" s="279" t="s">
        <v>1018</v>
      </c>
      <c r="D1488" s="279" t="s">
        <v>201</v>
      </c>
      <c r="E1488" s="280" t="s">
        <v>893</v>
      </c>
      <c r="F1488" s="281" t="s">
        <v>894</v>
      </c>
      <c r="G1488" s="282" t="s">
        <v>181</v>
      </c>
      <c r="H1488" s="283">
        <v>341.58100000000002</v>
      </c>
      <c r="I1488" s="284"/>
      <c r="J1488" s="285">
        <f>ROUND(I1488*H1488,2)</f>
        <v>0</v>
      </c>
      <c r="K1488" s="281" t="s">
        <v>163</v>
      </c>
      <c r="L1488" s="286"/>
      <c r="M1488" s="287" t="s">
        <v>1</v>
      </c>
      <c r="N1488" s="288" t="s">
        <v>42</v>
      </c>
      <c r="O1488" s="93"/>
      <c r="P1488" s="238">
        <f>O1488*H1488</f>
        <v>0</v>
      </c>
      <c r="Q1488" s="238">
        <v>0.01806</v>
      </c>
      <c r="R1488" s="238">
        <f>Q1488*H1488</f>
        <v>6.1689528600000001</v>
      </c>
      <c r="S1488" s="238">
        <v>0</v>
      </c>
      <c r="T1488" s="239">
        <f>S1488*H1488</f>
        <v>0</v>
      </c>
      <c r="U1488" s="40"/>
      <c r="V1488" s="40"/>
      <c r="W1488" s="40"/>
      <c r="X1488" s="40"/>
      <c r="Y1488" s="40"/>
      <c r="Z1488" s="40"/>
      <c r="AA1488" s="40"/>
      <c r="AB1488" s="40"/>
      <c r="AC1488" s="40"/>
      <c r="AD1488" s="40"/>
      <c r="AE1488" s="40"/>
      <c r="AR1488" s="240" t="s">
        <v>484</v>
      </c>
      <c r="AT1488" s="240" t="s">
        <v>201</v>
      </c>
      <c r="AU1488" s="240" t="s">
        <v>86</v>
      </c>
      <c r="AY1488" s="19" t="s">
        <v>157</v>
      </c>
      <c r="BE1488" s="241">
        <f>IF(N1488="základní",J1488,0)</f>
        <v>0</v>
      </c>
      <c r="BF1488" s="241">
        <f>IF(N1488="snížená",J1488,0)</f>
        <v>0</v>
      </c>
      <c r="BG1488" s="241">
        <f>IF(N1488="zákl. přenesená",J1488,0)</f>
        <v>0</v>
      </c>
      <c r="BH1488" s="241">
        <f>IF(N1488="sníž. přenesená",J1488,0)</f>
        <v>0</v>
      </c>
      <c r="BI1488" s="241">
        <f>IF(N1488="nulová",J1488,0)</f>
        <v>0</v>
      </c>
      <c r="BJ1488" s="19" t="s">
        <v>84</v>
      </c>
      <c r="BK1488" s="241">
        <f>ROUND(I1488*H1488,2)</f>
        <v>0</v>
      </c>
      <c r="BL1488" s="19" t="s">
        <v>279</v>
      </c>
      <c r="BM1488" s="240" t="s">
        <v>1019</v>
      </c>
    </row>
    <row r="1489" s="2" customFormat="1">
      <c r="A1489" s="40"/>
      <c r="B1489" s="41"/>
      <c r="C1489" s="42"/>
      <c r="D1489" s="242" t="s">
        <v>166</v>
      </c>
      <c r="E1489" s="42"/>
      <c r="F1489" s="243" t="s">
        <v>894</v>
      </c>
      <c r="G1489" s="42"/>
      <c r="H1489" s="42"/>
      <c r="I1489" s="244"/>
      <c r="J1489" s="42"/>
      <c r="K1489" s="42"/>
      <c r="L1489" s="46"/>
      <c r="M1489" s="245"/>
      <c r="N1489" s="246"/>
      <c r="O1489" s="93"/>
      <c r="P1489" s="93"/>
      <c r="Q1489" s="93"/>
      <c r="R1489" s="93"/>
      <c r="S1489" s="93"/>
      <c r="T1489" s="94"/>
      <c r="U1489" s="40"/>
      <c r="V1489" s="40"/>
      <c r="W1489" s="40"/>
      <c r="X1489" s="40"/>
      <c r="Y1489" s="40"/>
      <c r="Z1489" s="40"/>
      <c r="AA1489" s="40"/>
      <c r="AB1489" s="40"/>
      <c r="AC1489" s="40"/>
      <c r="AD1489" s="40"/>
      <c r="AE1489" s="40"/>
      <c r="AT1489" s="19" t="s">
        <v>166</v>
      </c>
      <c r="AU1489" s="19" t="s">
        <v>86</v>
      </c>
    </row>
    <row r="1490" s="14" customFormat="1">
      <c r="A1490" s="14"/>
      <c r="B1490" s="257"/>
      <c r="C1490" s="258"/>
      <c r="D1490" s="242" t="s">
        <v>168</v>
      </c>
      <c r="E1490" s="258"/>
      <c r="F1490" s="260" t="s">
        <v>1020</v>
      </c>
      <c r="G1490" s="258"/>
      <c r="H1490" s="261">
        <v>341.58100000000002</v>
      </c>
      <c r="I1490" s="262"/>
      <c r="J1490" s="258"/>
      <c r="K1490" s="258"/>
      <c r="L1490" s="263"/>
      <c r="M1490" s="264"/>
      <c r="N1490" s="265"/>
      <c r="O1490" s="265"/>
      <c r="P1490" s="265"/>
      <c r="Q1490" s="265"/>
      <c r="R1490" s="265"/>
      <c r="S1490" s="265"/>
      <c r="T1490" s="266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67" t="s">
        <v>168</v>
      </c>
      <c r="AU1490" s="267" t="s">
        <v>86</v>
      </c>
      <c r="AV1490" s="14" t="s">
        <v>86</v>
      </c>
      <c r="AW1490" s="14" t="s">
        <v>4</v>
      </c>
      <c r="AX1490" s="14" t="s">
        <v>84</v>
      </c>
      <c r="AY1490" s="267" t="s">
        <v>157</v>
      </c>
    </row>
    <row r="1491" s="2" customFormat="1" ht="24.15" customHeight="1">
      <c r="A1491" s="40"/>
      <c r="B1491" s="41"/>
      <c r="C1491" s="229" t="s">
        <v>1021</v>
      </c>
      <c r="D1491" s="229" t="s">
        <v>159</v>
      </c>
      <c r="E1491" s="230" t="s">
        <v>1022</v>
      </c>
      <c r="F1491" s="231" t="s">
        <v>1023</v>
      </c>
      <c r="G1491" s="232" t="s">
        <v>173</v>
      </c>
      <c r="H1491" s="233">
        <v>8.1809999999999992</v>
      </c>
      <c r="I1491" s="234"/>
      <c r="J1491" s="235">
        <f>ROUND(I1491*H1491,2)</f>
        <v>0</v>
      </c>
      <c r="K1491" s="231" t="s">
        <v>163</v>
      </c>
      <c r="L1491" s="46"/>
      <c r="M1491" s="236" t="s">
        <v>1</v>
      </c>
      <c r="N1491" s="237" t="s">
        <v>42</v>
      </c>
      <c r="O1491" s="93"/>
      <c r="P1491" s="238">
        <f>O1491*H1491</f>
        <v>0</v>
      </c>
      <c r="Q1491" s="238">
        <v>0</v>
      </c>
      <c r="R1491" s="238">
        <f>Q1491*H1491</f>
        <v>0</v>
      </c>
      <c r="S1491" s="238">
        <v>0</v>
      </c>
      <c r="T1491" s="239">
        <f>S1491*H1491</f>
        <v>0</v>
      </c>
      <c r="U1491" s="40"/>
      <c r="V1491" s="40"/>
      <c r="W1491" s="40"/>
      <c r="X1491" s="40"/>
      <c r="Y1491" s="40"/>
      <c r="Z1491" s="40"/>
      <c r="AA1491" s="40"/>
      <c r="AB1491" s="40"/>
      <c r="AC1491" s="40"/>
      <c r="AD1491" s="40"/>
      <c r="AE1491" s="40"/>
      <c r="AR1491" s="240" t="s">
        <v>279</v>
      </c>
      <c r="AT1491" s="240" t="s">
        <v>159</v>
      </c>
      <c r="AU1491" s="240" t="s">
        <v>86</v>
      </c>
      <c r="AY1491" s="19" t="s">
        <v>157</v>
      </c>
      <c r="BE1491" s="241">
        <f>IF(N1491="základní",J1491,0)</f>
        <v>0</v>
      </c>
      <c r="BF1491" s="241">
        <f>IF(N1491="snížená",J1491,0)</f>
        <v>0</v>
      </c>
      <c r="BG1491" s="241">
        <f>IF(N1491="zákl. přenesená",J1491,0)</f>
        <v>0</v>
      </c>
      <c r="BH1491" s="241">
        <f>IF(N1491="sníž. přenesená",J1491,0)</f>
        <v>0</v>
      </c>
      <c r="BI1491" s="241">
        <f>IF(N1491="nulová",J1491,0)</f>
        <v>0</v>
      </c>
      <c r="BJ1491" s="19" t="s">
        <v>84</v>
      </c>
      <c r="BK1491" s="241">
        <f>ROUND(I1491*H1491,2)</f>
        <v>0</v>
      </c>
      <c r="BL1491" s="19" t="s">
        <v>279</v>
      </c>
      <c r="BM1491" s="240" t="s">
        <v>1024</v>
      </c>
    </row>
    <row r="1492" s="2" customFormat="1">
      <c r="A1492" s="40"/>
      <c r="B1492" s="41"/>
      <c r="C1492" s="42"/>
      <c r="D1492" s="242" t="s">
        <v>166</v>
      </c>
      <c r="E1492" s="42"/>
      <c r="F1492" s="243" t="s">
        <v>1025</v>
      </c>
      <c r="G1492" s="42"/>
      <c r="H1492" s="42"/>
      <c r="I1492" s="244"/>
      <c r="J1492" s="42"/>
      <c r="K1492" s="42"/>
      <c r="L1492" s="46"/>
      <c r="M1492" s="245"/>
      <c r="N1492" s="246"/>
      <c r="O1492" s="93"/>
      <c r="P1492" s="93"/>
      <c r="Q1492" s="93"/>
      <c r="R1492" s="93"/>
      <c r="S1492" s="93"/>
      <c r="T1492" s="94"/>
      <c r="U1492" s="40"/>
      <c r="V1492" s="40"/>
      <c r="W1492" s="40"/>
      <c r="X1492" s="40"/>
      <c r="Y1492" s="40"/>
      <c r="Z1492" s="40"/>
      <c r="AA1492" s="40"/>
      <c r="AB1492" s="40"/>
      <c r="AC1492" s="40"/>
      <c r="AD1492" s="40"/>
      <c r="AE1492" s="40"/>
      <c r="AT1492" s="19" t="s">
        <v>166</v>
      </c>
      <c r="AU1492" s="19" t="s">
        <v>86</v>
      </c>
    </row>
    <row r="1493" s="12" customFormat="1" ht="22.8" customHeight="1">
      <c r="A1493" s="12"/>
      <c r="B1493" s="213"/>
      <c r="C1493" s="214"/>
      <c r="D1493" s="215" t="s">
        <v>76</v>
      </c>
      <c r="E1493" s="227" t="s">
        <v>1026</v>
      </c>
      <c r="F1493" s="227" t="s">
        <v>1027</v>
      </c>
      <c r="G1493" s="214"/>
      <c r="H1493" s="214"/>
      <c r="I1493" s="217"/>
      <c r="J1493" s="228">
        <f>BK1493</f>
        <v>0</v>
      </c>
      <c r="K1493" s="214"/>
      <c r="L1493" s="219"/>
      <c r="M1493" s="220"/>
      <c r="N1493" s="221"/>
      <c r="O1493" s="221"/>
      <c r="P1493" s="222">
        <f>SUM(P1494:P1540)</f>
        <v>0</v>
      </c>
      <c r="Q1493" s="221"/>
      <c r="R1493" s="222">
        <f>SUM(R1494:R1540)</f>
        <v>0.81483119400000015</v>
      </c>
      <c r="S1493" s="221"/>
      <c r="T1493" s="223">
        <f>SUM(T1494:T1540)</f>
        <v>0</v>
      </c>
      <c r="U1493" s="12"/>
      <c r="V1493" s="12"/>
      <c r="W1493" s="12"/>
      <c r="X1493" s="12"/>
      <c r="Y1493" s="12"/>
      <c r="Z1493" s="12"/>
      <c r="AA1493" s="12"/>
      <c r="AB1493" s="12"/>
      <c r="AC1493" s="12"/>
      <c r="AD1493" s="12"/>
      <c r="AE1493" s="12"/>
      <c r="AR1493" s="224" t="s">
        <v>86</v>
      </c>
      <c r="AT1493" s="225" t="s">
        <v>76</v>
      </c>
      <c r="AU1493" s="225" t="s">
        <v>84</v>
      </c>
      <c r="AY1493" s="224" t="s">
        <v>157</v>
      </c>
      <c r="BK1493" s="226">
        <f>SUM(BK1494:BK1540)</f>
        <v>0</v>
      </c>
    </row>
    <row r="1494" s="2" customFormat="1" ht="24.15" customHeight="1">
      <c r="A1494" s="40"/>
      <c r="B1494" s="41"/>
      <c r="C1494" s="229" t="s">
        <v>1028</v>
      </c>
      <c r="D1494" s="229" t="s">
        <v>159</v>
      </c>
      <c r="E1494" s="230" t="s">
        <v>1029</v>
      </c>
      <c r="F1494" s="231" t="s">
        <v>1030</v>
      </c>
      <c r="G1494" s="232" t="s">
        <v>181</v>
      </c>
      <c r="H1494" s="233">
        <v>1659.5340000000001</v>
      </c>
      <c r="I1494" s="234"/>
      <c r="J1494" s="235">
        <f>ROUND(I1494*H1494,2)</f>
        <v>0</v>
      </c>
      <c r="K1494" s="231" t="s">
        <v>163</v>
      </c>
      <c r="L1494" s="46"/>
      <c r="M1494" s="236" t="s">
        <v>1</v>
      </c>
      <c r="N1494" s="237" t="s">
        <v>42</v>
      </c>
      <c r="O1494" s="93"/>
      <c r="P1494" s="238">
        <f>O1494*H1494</f>
        <v>0</v>
      </c>
      <c r="Q1494" s="238">
        <v>0.000205</v>
      </c>
      <c r="R1494" s="238">
        <f>Q1494*H1494</f>
        <v>0.34020447000000004</v>
      </c>
      <c r="S1494" s="238">
        <v>0</v>
      </c>
      <c r="T1494" s="239">
        <f>S1494*H1494</f>
        <v>0</v>
      </c>
      <c r="U1494" s="40"/>
      <c r="V1494" s="40"/>
      <c r="W1494" s="40"/>
      <c r="X1494" s="40"/>
      <c r="Y1494" s="40"/>
      <c r="Z1494" s="40"/>
      <c r="AA1494" s="40"/>
      <c r="AB1494" s="40"/>
      <c r="AC1494" s="40"/>
      <c r="AD1494" s="40"/>
      <c r="AE1494" s="40"/>
      <c r="AR1494" s="240" t="s">
        <v>279</v>
      </c>
      <c r="AT1494" s="240" t="s">
        <v>159</v>
      </c>
      <c r="AU1494" s="240" t="s">
        <v>86</v>
      </c>
      <c r="AY1494" s="19" t="s">
        <v>157</v>
      </c>
      <c r="BE1494" s="241">
        <f>IF(N1494="základní",J1494,0)</f>
        <v>0</v>
      </c>
      <c r="BF1494" s="241">
        <f>IF(N1494="snížená",J1494,0)</f>
        <v>0</v>
      </c>
      <c r="BG1494" s="241">
        <f>IF(N1494="zákl. přenesená",J1494,0)</f>
        <v>0</v>
      </c>
      <c r="BH1494" s="241">
        <f>IF(N1494="sníž. přenesená",J1494,0)</f>
        <v>0</v>
      </c>
      <c r="BI1494" s="241">
        <f>IF(N1494="nulová",J1494,0)</f>
        <v>0</v>
      </c>
      <c r="BJ1494" s="19" t="s">
        <v>84</v>
      </c>
      <c r="BK1494" s="241">
        <f>ROUND(I1494*H1494,2)</f>
        <v>0</v>
      </c>
      <c r="BL1494" s="19" t="s">
        <v>279</v>
      </c>
      <c r="BM1494" s="240" t="s">
        <v>1031</v>
      </c>
    </row>
    <row r="1495" s="2" customFormat="1">
      <c r="A1495" s="40"/>
      <c r="B1495" s="41"/>
      <c r="C1495" s="42"/>
      <c r="D1495" s="242" t="s">
        <v>166</v>
      </c>
      <c r="E1495" s="42"/>
      <c r="F1495" s="243" t="s">
        <v>1032</v>
      </c>
      <c r="G1495" s="42"/>
      <c r="H1495" s="42"/>
      <c r="I1495" s="244"/>
      <c r="J1495" s="42"/>
      <c r="K1495" s="42"/>
      <c r="L1495" s="46"/>
      <c r="M1495" s="245"/>
      <c r="N1495" s="246"/>
      <c r="O1495" s="93"/>
      <c r="P1495" s="93"/>
      <c r="Q1495" s="93"/>
      <c r="R1495" s="93"/>
      <c r="S1495" s="93"/>
      <c r="T1495" s="94"/>
      <c r="U1495" s="40"/>
      <c r="V1495" s="40"/>
      <c r="W1495" s="40"/>
      <c r="X1495" s="40"/>
      <c r="Y1495" s="40"/>
      <c r="Z1495" s="40"/>
      <c r="AA1495" s="40"/>
      <c r="AB1495" s="40"/>
      <c r="AC1495" s="40"/>
      <c r="AD1495" s="40"/>
      <c r="AE1495" s="40"/>
      <c r="AT1495" s="19" t="s">
        <v>166</v>
      </c>
      <c r="AU1495" s="19" t="s">
        <v>86</v>
      </c>
    </row>
    <row r="1496" s="2" customFormat="1" ht="24.15" customHeight="1">
      <c r="A1496" s="40"/>
      <c r="B1496" s="41"/>
      <c r="C1496" s="229" t="s">
        <v>1033</v>
      </c>
      <c r="D1496" s="229" t="s">
        <v>159</v>
      </c>
      <c r="E1496" s="230" t="s">
        <v>1034</v>
      </c>
      <c r="F1496" s="231" t="s">
        <v>1035</v>
      </c>
      <c r="G1496" s="232" t="s">
        <v>181</v>
      </c>
      <c r="H1496" s="233">
        <v>1659.5340000000001</v>
      </c>
      <c r="I1496" s="234"/>
      <c r="J1496" s="235">
        <f>ROUND(I1496*H1496,2)</f>
        <v>0</v>
      </c>
      <c r="K1496" s="231" t="s">
        <v>163</v>
      </c>
      <c r="L1496" s="46"/>
      <c r="M1496" s="236" t="s">
        <v>1</v>
      </c>
      <c r="N1496" s="237" t="s">
        <v>42</v>
      </c>
      <c r="O1496" s="93"/>
      <c r="P1496" s="238">
        <f>O1496*H1496</f>
        <v>0</v>
      </c>
      <c r="Q1496" s="238">
        <v>0.00028600000000000001</v>
      </c>
      <c r="R1496" s="238">
        <f>Q1496*H1496</f>
        <v>0.47462672400000006</v>
      </c>
      <c r="S1496" s="238">
        <v>0</v>
      </c>
      <c r="T1496" s="239">
        <f>S1496*H1496</f>
        <v>0</v>
      </c>
      <c r="U1496" s="40"/>
      <c r="V1496" s="40"/>
      <c r="W1496" s="40"/>
      <c r="X1496" s="40"/>
      <c r="Y1496" s="40"/>
      <c r="Z1496" s="40"/>
      <c r="AA1496" s="40"/>
      <c r="AB1496" s="40"/>
      <c r="AC1496" s="40"/>
      <c r="AD1496" s="40"/>
      <c r="AE1496" s="40"/>
      <c r="AR1496" s="240" t="s">
        <v>279</v>
      </c>
      <c r="AT1496" s="240" t="s">
        <v>159</v>
      </c>
      <c r="AU1496" s="240" t="s">
        <v>86</v>
      </c>
      <c r="AY1496" s="19" t="s">
        <v>157</v>
      </c>
      <c r="BE1496" s="241">
        <f>IF(N1496="základní",J1496,0)</f>
        <v>0</v>
      </c>
      <c r="BF1496" s="241">
        <f>IF(N1496="snížená",J1496,0)</f>
        <v>0</v>
      </c>
      <c r="BG1496" s="241">
        <f>IF(N1496="zákl. přenesená",J1496,0)</f>
        <v>0</v>
      </c>
      <c r="BH1496" s="241">
        <f>IF(N1496="sníž. přenesená",J1496,0)</f>
        <v>0</v>
      </c>
      <c r="BI1496" s="241">
        <f>IF(N1496="nulová",J1496,0)</f>
        <v>0</v>
      </c>
      <c r="BJ1496" s="19" t="s">
        <v>84</v>
      </c>
      <c r="BK1496" s="241">
        <f>ROUND(I1496*H1496,2)</f>
        <v>0</v>
      </c>
      <c r="BL1496" s="19" t="s">
        <v>279</v>
      </c>
      <c r="BM1496" s="240" t="s">
        <v>1036</v>
      </c>
    </row>
    <row r="1497" s="2" customFormat="1">
      <c r="A1497" s="40"/>
      <c r="B1497" s="41"/>
      <c r="C1497" s="42"/>
      <c r="D1497" s="242" t="s">
        <v>166</v>
      </c>
      <c r="E1497" s="42"/>
      <c r="F1497" s="243" t="s">
        <v>1037</v>
      </c>
      <c r="G1497" s="42"/>
      <c r="H1497" s="42"/>
      <c r="I1497" s="244"/>
      <c r="J1497" s="42"/>
      <c r="K1497" s="42"/>
      <c r="L1497" s="46"/>
      <c r="M1497" s="245"/>
      <c r="N1497" s="246"/>
      <c r="O1497" s="93"/>
      <c r="P1497" s="93"/>
      <c r="Q1497" s="93"/>
      <c r="R1497" s="93"/>
      <c r="S1497" s="93"/>
      <c r="T1497" s="94"/>
      <c r="U1497" s="40"/>
      <c r="V1497" s="40"/>
      <c r="W1497" s="40"/>
      <c r="X1497" s="40"/>
      <c r="Y1497" s="40"/>
      <c r="Z1497" s="40"/>
      <c r="AA1497" s="40"/>
      <c r="AB1497" s="40"/>
      <c r="AC1497" s="40"/>
      <c r="AD1497" s="40"/>
      <c r="AE1497" s="40"/>
      <c r="AT1497" s="19" t="s">
        <v>166</v>
      </c>
      <c r="AU1497" s="19" t="s">
        <v>86</v>
      </c>
    </row>
    <row r="1498" s="13" customFormat="1">
      <c r="A1498" s="13"/>
      <c r="B1498" s="247"/>
      <c r="C1498" s="248"/>
      <c r="D1498" s="242" t="s">
        <v>168</v>
      </c>
      <c r="E1498" s="249" t="s">
        <v>1</v>
      </c>
      <c r="F1498" s="250" t="s">
        <v>1038</v>
      </c>
      <c r="G1498" s="248"/>
      <c r="H1498" s="249" t="s">
        <v>1</v>
      </c>
      <c r="I1498" s="251"/>
      <c r="J1498" s="248"/>
      <c r="K1498" s="248"/>
      <c r="L1498" s="252"/>
      <c r="M1498" s="253"/>
      <c r="N1498" s="254"/>
      <c r="O1498" s="254"/>
      <c r="P1498" s="254"/>
      <c r="Q1498" s="254"/>
      <c r="R1498" s="254"/>
      <c r="S1498" s="254"/>
      <c r="T1498" s="255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56" t="s">
        <v>168</v>
      </c>
      <c r="AU1498" s="256" t="s">
        <v>86</v>
      </c>
      <c r="AV1498" s="13" t="s">
        <v>84</v>
      </c>
      <c r="AW1498" s="13" t="s">
        <v>32</v>
      </c>
      <c r="AX1498" s="13" t="s">
        <v>77</v>
      </c>
      <c r="AY1498" s="256" t="s">
        <v>157</v>
      </c>
    </row>
    <row r="1499" s="14" customFormat="1">
      <c r="A1499" s="14"/>
      <c r="B1499" s="257"/>
      <c r="C1499" s="258"/>
      <c r="D1499" s="242" t="s">
        <v>168</v>
      </c>
      <c r="E1499" s="259" t="s">
        <v>1</v>
      </c>
      <c r="F1499" s="260" t="s">
        <v>1039</v>
      </c>
      <c r="G1499" s="258"/>
      <c r="H1499" s="261">
        <v>1621.5540000000001</v>
      </c>
      <c r="I1499" s="262"/>
      <c r="J1499" s="258"/>
      <c r="K1499" s="258"/>
      <c r="L1499" s="263"/>
      <c r="M1499" s="264"/>
      <c r="N1499" s="265"/>
      <c r="O1499" s="265"/>
      <c r="P1499" s="265"/>
      <c r="Q1499" s="265"/>
      <c r="R1499" s="265"/>
      <c r="S1499" s="265"/>
      <c r="T1499" s="266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67" t="s">
        <v>168</v>
      </c>
      <c r="AU1499" s="267" t="s">
        <v>86</v>
      </c>
      <c r="AV1499" s="14" t="s">
        <v>86</v>
      </c>
      <c r="AW1499" s="14" t="s">
        <v>32</v>
      </c>
      <c r="AX1499" s="14" t="s">
        <v>77</v>
      </c>
      <c r="AY1499" s="267" t="s">
        <v>157</v>
      </c>
    </row>
    <row r="1500" s="13" customFormat="1">
      <c r="A1500" s="13"/>
      <c r="B1500" s="247"/>
      <c r="C1500" s="248"/>
      <c r="D1500" s="242" t="s">
        <v>168</v>
      </c>
      <c r="E1500" s="249" t="s">
        <v>1</v>
      </c>
      <c r="F1500" s="250" t="s">
        <v>1040</v>
      </c>
      <c r="G1500" s="248"/>
      <c r="H1500" s="249" t="s">
        <v>1</v>
      </c>
      <c r="I1500" s="251"/>
      <c r="J1500" s="248"/>
      <c r="K1500" s="248"/>
      <c r="L1500" s="252"/>
      <c r="M1500" s="253"/>
      <c r="N1500" s="254"/>
      <c r="O1500" s="254"/>
      <c r="P1500" s="254"/>
      <c r="Q1500" s="254"/>
      <c r="R1500" s="254"/>
      <c r="S1500" s="254"/>
      <c r="T1500" s="255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56" t="s">
        <v>168</v>
      </c>
      <c r="AU1500" s="256" t="s">
        <v>86</v>
      </c>
      <c r="AV1500" s="13" t="s">
        <v>84</v>
      </c>
      <c r="AW1500" s="13" t="s">
        <v>32</v>
      </c>
      <c r="AX1500" s="13" t="s">
        <v>77</v>
      </c>
      <c r="AY1500" s="256" t="s">
        <v>157</v>
      </c>
    </row>
    <row r="1501" s="13" customFormat="1">
      <c r="A1501" s="13"/>
      <c r="B1501" s="247"/>
      <c r="C1501" s="248"/>
      <c r="D1501" s="242" t="s">
        <v>168</v>
      </c>
      <c r="E1501" s="249" t="s">
        <v>1</v>
      </c>
      <c r="F1501" s="250" t="s">
        <v>185</v>
      </c>
      <c r="G1501" s="248"/>
      <c r="H1501" s="249" t="s">
        <v>1</v>
      </c>
      <c r="I1501" s="251"/>
      <c r="J1501" s="248"/>
      <c r="K1501" s="248"/>
      <c r="L1501" s="252"/>
      <c r="M1501" s="253"/>
      <c r="N1501" s="254"/>
      <c r="O1501" s="254"/>
      <c r="P1501" s="254"/>
      <c r="Q1501" s="254"/>
      <c r="R1501" s="254"/>
      <c r="S1501" s="254"/>
      <c r="T1501" s="255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56" t="s">
        <v>168</v>
      </c>
      <c r="AU1501" s="256" t="s">
        <v>86</v>
      </c>
      <c r="AV1501" s="13" t="s">
        <v>84</v>
      </c>
      <c r="AW1501" s="13" t="s">
        <v>32</v>
      </c>
      <c r="AX1501" s="13" t="s">
        <v>77</v>
      </c>
      <c r="AY1501" s="256" t="s">
        <v>157</v>
      </c>
    </row>
    <row r="1502" s="14" customFormat="1">
      <c r="A1502" s="14"/>
      <c r="B1502" s="257"/>
      <c r="C1502" s="258"/>
      <c r="D1502" s="242" t="s">
        <v>168</v>
      </c>
      <c r="E1502" s="259" t="s">
        <v>1</v>
      </c>
      <c r="F1502" s="260" t="s">
        <v>1041</v>
      </c>
      <c r="G1502" s="258"/>
      <c r="H1502" s="261">
        <v>3.4500000000000002</v>
      </c>
      <c r="I1502" s="262"/>
      <c r="J1502" s="258"/>
      <c r="K1502" s="258"/>
      <c r="L1502" s="263"/>
      <c r="M1502" s="264"/>
      <c r="N1502" s="265"/>
      <c r="O1502" s="265"/>
      <c r="P1502" s="265"/>
      <c r="Q1502" s="265"/>
      <c r="R1502" s="265"/>
      <c r="S1502" s="265"/>
      <c r="T1502" s="266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67" t="s">
        <v>168</v>
      </c>
      <c r="AU1502" s="267" t="s">
        <v>86</v>
      </c>
      <c r="AV1502" s="14" t="s">
        <v>86</v>
      </c>
      <c r="AW1502" s="14" t="s">
        <v>32</v>
      </c>
      <c r="AX1502" s="14" t="s">
        <v>77</v>
      </c>
      <c r="AY1502" s="267" t="s">
        <v>157</v>
      </c>
    </row>
    <row r="1503" s="13" customFormat="1">
      <c r="A1503" s="13"/>
      <c r="B1503" s="247"/>
      <c r="C1503" s="248"/>
      <c r="D1503" s="242" t="s">
        <v>168</v>
      </c>
      <c r="E1503" s="249" t="s">
        <v>1</v>
      </c>
      <c r="F1503" s="250" t="s">
        <v>291</v>
      </c>
      <c r="G1503" s="248"/>
      <c r="H1503" s="249" t="s">
        <v>1</v>
      </c>
      <c r="I1503" s="251"/>
      <c r="J1503" s="248"/>
      <c r="K1503" s="248"/>
      <c r="L1503" s="252"/>
      <c r="M1503" s="253"/>
      <c r="N1503" s="254"/>
      <c r="O1503" s="254"/>
      <c r="P1503" s="254"/>
      <c r="Q1503" s="254"/>
      <c r="R1503" s="254"/>
      <c r="S1503" s="254"/>
      <c r="T1503" s="255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56" t="s">
        <v>168</v>
      </c>
      <c r="AU1503" s="256" t="s">
        <v>86</v>
      </c>
      <c r="AV1503" s="13" t="s">
        <v>84</v>
      </c>
      <c r="AW1503" s="13" t="s">
        <v>32</v>
      </c>
      <c r="AX1503" s="13" t="s">
        <v>77</v>
      </c>
      <c r="AY1503" s="256" t="s">
        <v>157</v>
      </c>
    </row>
    <row r="1504" s="14" customFormat="1">
      <c r="A1504" s="14"/>
      <c r="B1504" s="257"/>
      <c r="C1504" s="258"/>
      <c r="D1504" s="242" t="s">
        <v>168</v>
      </c>
      <c r="E1504" s="259" t="s">
        <v>1</v>
      </c>
      <c r="F1504" s="260" t="s">
        <v>1042</v>
      </c>
      <c r="G1504" s="258"/>
      <c r="H1504" s="261">
        <v>3.375</v>
      </c>
      <c r="I1504" s="262"/>
      <c r="J1504" s="258"/>
      <c r="K1504" s="258"/>
      <c r="L1504" s="263"/>
      <c r="M1504" s="264"/>
      <c r="N1504" s="265"/>
      <c r="O1504" s="265"/>
      <c r="P1504" s="265"/>
      <c r="Q1504" s="265"/>
      <c r="R1504" s="265"/>
      <c r="S1504" s="265"/>
      <c r="T1504" s="266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67" t="s">
        <v>168</v>
      </c>
      <c r="AU1504" s="267" t="s">
        <v>86</v>
      </c>
      <c r="AV1504" s="14" t="s">
        <v>86</v>
      </c>
      <c r="AW1504" s="14" t="s">
        <v>32</v>
      </c>
      <c r="AX1504" s="14" t="s">
        <v>77</v>
      </c>
      <c r="AY1504" s="267" t="s">
        <v>157</v>
      </c>
    </row>
    <row r="1505" s="13" customFormat="1">
      <c r="A1505" s="13"/>
      <c r="B1505" s="247"/>
      <c r="C1505" s="248"/>
      <c r="D1505" s="242" t="s">
        <v>168</v>
      </c>
      <c r="E1505" s="249" t="s">
        <v>1</v>
      </c>
      <c r="F1505" s="250" t="s">
        <v>293</v>
      </c>
      <c r="G1505" s="248"/>
      <c r="H1505" s="249" t="s">
        <v>1</v>
      </c>
      <c r="I1505" s="251"/>
      <c r="J1505" s="248"/>
      <c r="K1505" s="248"/>
      <c r="L1505" s="252"/>
      <c r="M1505" s="253"/>
      <c r="N1505" s="254"/>
      <c r="O1505" s="254"/>
      <c r="P1505" s="254"/>
      <c r="Q1505" s="254"/>
      <c r="R1505" s="254"/>
      <c r="S1505" s="254"/>
      <c r="T1505" s="255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56" t="s">
        <v>168</v>
      </c>
      <c r="AU1505" s="256" t="s">
        <v>86</v>
      </c>
      <c r="AV1505" s="13" t="s">
        <v>84</v>
      </c>
      <c r="AW1505" s="13" t="s">
        <v>32</v>
      </c>
      <c r="AX1505" s="13" t="s">
        <v>77</v>
      </c>
      <c r="AY1505" s="256" t="s">
        <v>157</v>
      </c>
    </row>
    <row r="1506" s="14" customFormat="1">
      <c r="A1506" s="14"/>
      <c r="B1506" s="257"/>
      <c r="C1506" s="258"/>
      <c r="D1506" s="242" t="s">
        <v>168</v>
      </c>
      <c r="E1506" s="259" t="s">
        <v>1</v>
      </c>
      <c r="F1506" s="260" t="s">
        <v>1043</v>
      </c>
      <c r="G1506" s="258"/>
      <c r="H1506" s="261">
        <v>2.4300000000000002</v>
      </c>
      <c r="I1506" s="262"/>
      <c r="J1506" s="258"/>
      <c r="K1506" s="258"/>
      <c r="L1506" s="263"/>
      <c r="M1506" s="264"/>
      <c r="N1506" s="265"/>
      <c r="O1506" s="265"/>
      <c r="P1506" s="265"/>
      <c r="Q1506" s="265"/>
      <c r="R1506" s="265"/>
      <c r="S1506" s="265"/>
      <c r="T1506" s="266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67" t="s">
        <v>168</v>
      </c>
      <c r="AU1506" s="267" t="s">
        <v>86</v>
      </c>
      <c r="AV1506" s="14" t="s">
        <v>86</v>
      </c>
      <c r="AW1506" s="14" t="s">
        <v>32</v>
      </c>
      <c r="AX1506" s="14" t="s">
        <v>77</v>
      </c>
      <c r="AY1506" s="267" t="s">
        <v>157</v>
      </c>
    </row>
    <row r="1507" s="13" customFormat="1">
      <c r="A1507" s="13"/>
      <c r="B1507" s="247"/>
      <c r="C1507" s="248"/>
      <c r="D1507" s="242" t="s">
        <v>168</v>
      </c>
      <c r="E1507" s="249" t="s">
        <v>1</v>
      </c>
      <c r="F1507" s="250" t="s">
        <v>440</v>
      </c>
      <c r="G1507" s="248"/>
      <c r="H1507" s="249" t="s">
        <v>1</v>
      </c>
      <c r="I1507" s="251"/>
      <c r="J1507" s="248"/>
      <c r="K1507" s="248"/>
      <c r="L1507" s="252"/>
      <c r="M1507" s="253"/>
      <c r="N1507" s="254"/>
      <c r="O1507" s="254"/>
      <c r="P1507" s="254"/>
      <c r="Q1507" s="254"/>
      <c r="R1507" s="254"/>
      <c r="S1507" s="254"/>
      <c r="T1507" s="255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56" t="s">
        <v>168</v>
      </c>
      <c r="AU1507" s="256" t="s">
        <v>86</v>
      </c>
      <c r="AV1507" s="13" t="s">
        <v>84</v>
      </c>
      <c r="AW1507" s="13" t="s">
        <v>32</v>
      </c>
      <c r="AX1507" s="13" t="s">
        <v>77</v>
      </c>
      <c r="AY1507" s="256" t="s">
        <v>157</v>
      </c>
    </row>
    <row r="1508" s="14" customFormat="1">
      <c r="A1508" s="14"/>
      <c r="B1508" s="257"/>
      <c r="C1508" s="258"/>
      <c r="D1508" s="242" t="s">
        <v>168</v>
      </c>
      <c r="E1508" s="259" t="s">
        <v>1</v>
      </c>
      <c r="F1508" s="260" t="s">
        <v>1044</v>
      </c>
      <c r="G1508" s="258"/>
      <c r="H1508" s="261">
        <v>1.2</v>
      </c>
      <c r="I1508" s="262"/>
      <c r="J1508" s="258"/>
      <c r="K1508" s="258"/>
      <c r="L1508" s="263"/>
      <c r="M1508" s="264"/>
      <c r="N1508" s="265"/>
      <c r="O1508" s="265"/>
      <c r="P1508" s="265"/>
      <c r="Q1508" s="265"/>
      <c r="R1508" s="265"/>
      <c r="S1508" s="265"/>
      <c r="T1508" s="266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67" t="s">
        <v>168</v>
      </c>
      <c r="AU1508" s="267" t="s">
        <v>86</v>
      </c>
      <c r="AV1508" s="14" t="s">
        <v>86</v>
      </c>
      <c r="AW1508" s="14" t="s">
        <v>32</v>
      </c>
      <c r="AX1508" s="14" t="s">
        <v>77</v>
      </c>
      <c r="AY1508" s="267" t="s">
        <v>157</v>
      </c>
    </row>
    <row r="1509" s="13" customFormat="1">
      <c r="A1509" s="13"/>
      <c r="B1509" s="247"/>
      <c r="C1509" s="248"/>
      <c r="D1509" s="242" t="s">
        <v>168</v>
      </c>
      <c r="E1509" s="249" t="s">
        <v>1</v>
      </c>
      <c r="F1509" s="250" t="s">
        <v>460</v>
      </c>
      <c r="G1509" s="248"/>
      <c r="H1509" s="249" t="s">
        <v>1</v>
      </c>
      <c r="I1509" s="251"/>
      <c r="J1509" s="248"/>
      <c r="K1509" s="248"/>
      <c r="L1509" s="252"/>
      <c r="M1509" s="253"/>
      <c r="N1509" s="254"/>
      <c r="O1509" s="254"/>
      <c r="P1509" s="254"/>
      <c r="Q1509" s="254"/>
      <c r="R1509" s="254"/>
      <c r="S1509" s="254"/>
      <c r="T1509" s="255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56" t="s">
        <v>168</v>
      </c>
      <c r="AU1509" s="256" t="s">
        <v>86</v>
      </c>
      <c r="AV1509" s="13" t="s">
        <v>84</v>
      </c>
      <c r="AW1509" s="13" t="s">
        <v>32</v>
      </c>
      <c r="AX1509" s="13" t="s">
        <v>77</v>
      </c>
      <c r="AY1509" s="256" t="s">
        <v>157</v>
      </c>
    </row>
    <row r="1510" s="14" customFormat="1">
      <c r="A1510" s="14"/>
      <c r="B1510" s="257"/>
      <c r="C1510" s="258"/>
      <c r="D1510" s="242" t="s">
        <v>168</v>
      </c>
      <c r="E1510" s="259" t="s">
        <v>1</v>
      </c>
      <c r="F1510" s="260" t="s">
        <v>1044</v>
      </c>
      <c r="G1510" s="258"/>
      <c r="H1510" s="261">
        <v>1.2</v>
      </c>
      <c r="I1510" s="262"/>
      <c r="J1510" s="258"/>
      <c r="K1510" s="258"/>
      <c r="L1510" s="263"/>
      <c r="M1510" s="264"/>
      <c r="N1510" s="265"/>
      <c r="O1510" s="265"/>
      <c r="P1510" s="265"/>
      <c r="Q1510" s="265"/>
      <c r="R1510" s="265"/>
      <c r="S1510" s="265"/>
      <c r="T1510" s="266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67" t="s">
        <v>168</v>
      </c>
      <c r="AU1510" s="267" t="s">
        <v>86</v>
      </c>
      <c r="AV1510" s="14" t="s">
        <v>86</v>
      </c>
      <c r="AW1510" s="14" t="s">
        <v>32</v>
      </c>
      <c r="AX1510" s="14" t="s">
        <v>77</v>
      </c>
      <c r="AY1510" s="267" t="s">
        <v>157</v>
      </c>
    </row>
    <row r="1511" s="13" customFormat="1">
      <c r="A1511" s="13"/>
      <c r="B1511" s="247"/>
      <c r="C1511" s="248"/>
      <c r="D1511" s="242" t="s">
        <v>168</v>
      </c>
      <c r="E1511" s="249" t="s">
        <v>1</v>
      </c>
      <c r="F1511" s="250" t="s">
        <v>187</v>
      </c>
      <c r="G1511" s="248"/>
      <c r="H1511" s="249" t="s">
        <v>1</v>
      </c>
      <c r="I1511" s="251"/>
      <c r="J1511" s="248"/>
      <c r="K1511" s="248"/>
      <c r="L1511" s="252"/>
      <c r="M1511" s="253"/>
      <c r="N1511" s="254"/>
      <c r="O1511" s="254"/>
      <c r="P1511" s="254"/>
      <c r="Q1511" s="254"/>
      <c r="R1511" s="254"/>
      <c r="S1511" s="254"/>
      <c r="T1511" s="255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56" t="s">
        <v>168</v>
      </c>
      <c r="AU1511" s="256" t="s">
        <v>86</v>
      </c>
      <c r="AV1511" s="13" t="s">
        <v>84</v>
      </c>
      <c r="AW1511" s="13" t="s">
        <v>32</v>
      </c>
      <c r="AX1511" s="13" t="s">
        <v>77</v>
      </c>
      <c r="AY1511" s="256" t="s">
        <v>157</v>
      </c>
    </row>
    <row r="1512" s="14" customFormat="1">
      <c r="A1512" s="14"/>
      <c r="B1512" s="257"/>
      <c r="C1512" s="258"/>
      <c r="D1512" s="242" t="s">
        <v>168</v>
      </c>
      <c r="E1512" s="259" t="s">
        <v>1</v>
      </c>
      <c r="F1512" s="260" t="s">
        <v>1041</v>
      </c>
      <c r="G1512" s="258"/>
      <c r="H1512" s="261">
        <v>3.4500000000000002</v>
      </c>
      <c r="I1512" s="262"/>
      <c r="J1512" s="258"/>
      <c r="K1512" s="258"/>
      <c r="L1512" s="263"/>
      <c r="M1512" s="264"/>
      <c r="N1512" s="265"/>
      <c r="O1512" s="265"/>
      <c r="P1512" s="265"/>
      <c r="Q1512" s="265"/>
      <c r="R1512" s="265"/>
      <c r="S1512" s="265"/>
      <c r="T1512" s="266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67" t="s">
        <v>168</v>
      </c>
      <c r="AU1512" s="267" t="s">
        <v>86</v>
      </c>
      <c r="AV1512" s="14" t="s">
        <v>86</v>
      </c>
      <c r="AW1512" s="14" t="s">
        <v>32</v>
      </c>
      <c r="AX1512" s="14" t="s">
        <v>77</v>
      </c>
      <c r="AY1512" s="267" t="s">
        <v>157</v>
      </c>
    </row>
    <row r="1513" s="13" customFormat="1">
      <c r="A1513" s="13"/>
      <c r="B1513" s="247"/>
      <c r="C1513" s="248"/>
      <c r="D1513" s="242" t="s">
        <v>168</v>
      </c>
      <c r="E1513" s="249" t="s">
        <v>1</v>
      </c>
      <c r="F1513" s="250" t="s">
        <v>297</v>
      </c>
      <c r="G1513" s="248"/>
      <c r="H1513" s="249" t="s">
        <v>1</v>
      </c>
      <c r="I1513" s="251"/>
      <c r="J1513" s="248"/>
      <c r="K1513" s="248"/>
      <c r="L1513" s="252"/>
      <c r="M1513" s="253"/>
      <c r="N1513" s="254"/>
      <c r="O1513" s="254"/>
      <c r="P1513" s="254"/>
      <c r="Q1513" s="254"/>
      <c r="R1513" s="254"/>
      <c r="S1513" s="254"/>
      <c r="T1513" s="255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56" t="s">
        <v>168</v>
      </c>
      <c r="AU1513" s="256" t="s">
        <v>86</v>
      </c>
      <c r="AV1513" s="13" t="s">
        <v>84</v>
      </c>
      <c r="AW1513" s="13" t="s">
        <v>32</v>
      </c>
      <c r="AX1513" s="13" t="s">
        <v>77</v>
      </c>
      <c r="AY1513" s="256" t="s">
        <v>157</v>
      </c>
    </row>
    <row r="1514" s="14" customFormat="1">
      <c r="A1514" s="14"/>
      <c r="B1514" s="257"/>
      <c r="C1514" s="258"/>
      <c r="D1514" s="242" t="s">
        <v>168</v>
      </c>
      <c r="E1514" s="259" t="s">
        <v>1</v>
      </c>
      <c r="F1514" s="260" t="s">
        <v>1042</v>
      </c>
      <c r="G1514" s="258"/>
      <c r="H1514" s="261">
        <v>3.375</v>
      </c>
      <c r="I1514" s="262"/>
      <c r="J1514" s="258"/>
      <c r="K1514" s="258"/>
      <c r="L1514" s="263"/>
      <c r="M1514" s="264"/>
      <c r="N1514" s="265"/>
      <c r="O1514" s="265"/>
      <c r="P1514" s="265"/>
      <c r="Q1514" s="265"/>
      <c r="R1514" s="265"/>
      <c r="S1514" s="265"/>
      <c r="T1514" s="266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67" t="s">
        <v>168</v>
      </c>
      <c r="AU1514" s="267" t="s">
        <v>86</v>
      </c>
      <c r="AV1514" s="14" t="s">
        <v>86</v>
      </c>
      <c r="AW1514" s="14" t="s">
        <v>32</v>
      </c>
      <c r="AX1514" s="14" t="s">
        <v>77</v>
      </c>
      <c r="AY1514" s="267" t="s">
        <v>157</v>
      </c>
    </row>
    <row r="1515" s="13" customFormat="1">
      <c r="A1515" s="13"/>
      <c r="B1515" s="247"/>
      <c r="C1515" s="248"/>
      <c r="D1515" s="242" t="s">
        <v>168</v>
      </c>
      <c r="E1515" s="249" t="s">
        <v>1</v>
      </c>
      <c r="F1515" s="250" t="s">
        <v>299</v>
      </c>
      <c r="G1515" s="248"/>
      <c r="H1515" s="249" t="s">
        <v>1</v>
      </c>
      <c r="I1515" s="251"/>
      <c r="J1515" s="248"/>
      <c r="K1515" s="248"/>
      <c r="L1515" s="252"/>
      <c r="M1515" s="253"/>
      <c r="N1515" s="254"/>
      <c r="O1515" s="254"/>
      <c r="P1515" s="254"/>
      <c r="Q1515" s="254"/>
      <c r="R1515" s="254"/>
      <c r="S1515" s="254"/>
      <c r="T1515" s="255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256" t="s">
        <v>168</v>
      </c>
      <c r="AU1515" s="256" t="s">
        <v>86</v>
      </c>
      <c r="AV1515" s="13" t="s">
        <v>84</v>
      </c>
      <c r="AW1515" s="13" t="s">
        <v>32</v>
      </c>
      <c r="AX1515" s="13" t="s">
        <v>77</v>
      </c>
      <c r="AY1515" s="256" t="s">
        <v>157</v>
      </c>
    </row>
    <row r="1516" s="14" customFormat="1">
      <c r="A1516" s="14"/>
      <c r="B1516" s="257"/>
      <c r="C1516" s="258"/>
      <c r="D1516" s="242" t="s">
        <v>168</v>
      </c>
      <c r="E1516" s="259" t="s">
        <v>1</v>
      </c>
      <c r="F1516" s="260" t="s">
        <v>1043</v>
      </c>
      <c r="G1516" s="258"/>
      <c r="H1516" s="261">
        <v>2.4300000000000002</v>
      </c>
      <c r="I1516" s="262"/>
      <c r="J1516" s="258"/>
      <c r="K1516" s="258"/>
      <c r="L1516" s="263"/>
      <c r="M1516" s="264"/>
      <c r="N1516" s="265"/>
      <c r="O1516" s="265"/>
      <c r="P1516" s="265"/>
      <c r="Q1516" s="265"/>
      <c r="R1516" s="265"/>
      <c r="S1516" s="265"/>
      <c r="T1516" s="266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T1516" s="267" t="s">
        <v>168</v>
      </c>
      <c r="AU1516" s="267" t="s">
        <v>86</v>
      </c>
      <c r="AV1516" s="14" t="s">
        <v>86</v>
      </c>
      <c r="AW1516" s="14" t="s">
        <v>32</v>
      </c>
      <c r="AX1516" s="14" t="s">
        <v>77</v>
      </c>
      <c r="AY1516" s="267" t="s">
        <v>157</v>
      </c>
    </row>
    <row r="1517" s="13" customFormat="1">
      <c r="A1517" s="13"/>
      <c r="B1517" s="247"/>
      <c r="C1517" s="248"/>
      <c r="D1517" s="242" t="s">
        <v>168</v>
      </c>
      <c r="E1517" s="249" t="s">
        <v>1</v>
      </c>
      <c r="F1517" s="250" t="s">
        <v>188</v>
      </c>
      <c r="G1517" s="248"/>
      <c r="H1517" s="249" t="s">
        <v>1</v>
      </c>
      <c r="I1517" s="251"/>
      <c r="J1517" s="248"/>
      <c r="K1517" s="248"/>
      <c r="L1517" s="252"/>
      <c r="M1517" s="253"/>
      <c r="N1517" s="254"/>
      <c r="O1517" s="254"/>
      <c r="P1517" s="254"/>
      <c r="Q1517" s="254"/>
      <c r="R1517" s="254"/>
      <c r="S1517" s="254"/>
      <c r="T1517" s="255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56" t="s">
        <v>168</v>
      </c>
      <c r="AU1517" s="256" t="s">
        <v>86</v>
      </c>
      <c r="AV1517" s="13" t="s">
        <v>84</v>
      </c>
      <c r="AW1517" s="13" t="s">
        <v>32</v>
      </c>
      <c r="AX1517" s="13" t="s">
        <v>77</v>
      </c>
      <c r="AY1517" s="256" t="s">
        <v>157</v>
      </c>
    </row>
    <row r="1518" s="14" customFormat="1">
      <c r="A1518" s="14"/>
      <c r="B1518" s="257"/>
      <c r="C1518" s="258"/>
      <c r="D1518" s="242" t="s">
        <v>168</v>
      </c>
      <c r="E1518" s="259" t="s">
        <v>1</v>
      </c>
      <c r="F1518" s="260" t="s">
        <v>1041</v>
      </c>
      <c r="G1518" s="258"/>
      <c r="H1518" s="261">
        <v>3.4500000000000002</v>
      </c>
      <c r="I1518" s="262"/>
      <c r="J1518" s="258"/>
      <c r="K1518" s="258"/>
      <c r="L1518" s="263"/>
      <c r="M1518" s="264"/>
      <c r="N1518" s="265"/>
      <c r="O1518" s="265"/>
      <c r="P1518" s="265"/>
      <c r="Q1518" s="265"/>
      <c r="R1518" s="265"/>
      <c r="S1518" s="265"/>
      <c r="T1518" s="266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67" t="s">
        <v>168</v>
      </c>
      <c r="AU1518" s="267" t="s">
        <v>86</v>
      </c>
      <c r="AV1518" s="14" t="s">
        <v>86</v>
      </c>
      <c r="AW1518" s="14" t="s">
        <v>32</v>
      </c>
      <c r="AX1518" s="14" t="s">
        <v>77</v>
      </c>
      <c r="AY1518" s="267" t="s">
        <v>157</v>
      </c>
    </row>
    <row r="1519" s="13" customFormat="1">
      <c r="A1519" s="13"/>
      <c r="B1519" s="247"/>
      <c r="C1519" s="248"/>
      <c r="D1519" s="242" t="s">
        <v>168</v>
      </c>
      <c r="E1519" s="249" t="s">
        <v>1</v>
      </c>
      <c r="F1519" s="250" t="s">
        <v>302</v>
      </c>
      <c r="G1519" s="248"/>
      <c r="H1519" s="249" t="s">
        <v>1</v>
      </c>
      <c r="I1519" s="251"/>
      <c r="J1519" s="248"/>
      <c r="K1519" s="248"/>
      <c r="L1519" s="252"/>
      <c r="M1519" s="253"/>
      <c r="N1519" s="254"/>
      <c r="O1519" s="254"/>
      <c r="P1519" s="254"/>
      <c r="Q1519" s="254"/>
      <c r="R1519" s="254"/>
      <c r="S1519" s="254"/>
      <c r="T1519" s="255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56" t="s">
        <v>168</v>
      </c>
      <c r="AU1519" s="256" t="s">
        <v>86</v>
      </c>
      <c r="AV1519" s="13" t="s">
        <v>84</v>
      </c>
      <c r="AW1519" s="13" t="s">
        <v>32</v>
      </c>
      <c r="AX1519" s="13" t="s">
        <v>77</v>
      </c>
      <c r="AY1519" s="256" t="s">
        <v>157</v>
      </c>
    </row>
    <row r="1520" s="14" customFormat="1">
      <c r="A1520" s="14"/>
      <c r="B1520" s="257"/>
      <c r="C1520" s="258"/>
      <c r="D1520" s="242" t="s">
        <v>168</v>
      </c>
      <c r="E1520" s="259" t="s">
        <v>1</v>
      </c>
      <c r="F1520" s="260" t="s">
        <v>1042</v>
      </c>
      <c r="G1520" s="258"/>
      <c r="H1520" s="261">
        <v>3.375</v>
      </c>
      <c r="I1520" s="262"/>
      <c r="J1520" s="258"/>
      <c r="K1520" s="258"/>
      <c r="L1520" s="263"/>
      <c r="M1520" s="264"/>
      <c r="N1520" s="265"/>
      <c r="O1520" s="265"/>
      <c r="P1520" s="265"/>
      <c r="Q1520" s="265"/>
      <c r="R1520" s="265"/>
      <c r="S1520" s="265"/>
      <c r="T1520" s="266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67" t="s">
        <v>168</v>
      </c>
      <c r="AU1520" s="267" t="s">
        <v>86</v>
      </c>
      <c r="AV1520" s="14" t="s">
        <v>86</v>
      </c>
      <c r="AW1520" s="14" t="s">
        <v>32</v>
      </c>
      <c r="AX1520" s="14" t="s">
        <v>77</v>
      </c>
      <c r="AY1520" s="267" t="s">
        <v>157</v>
      </c>
    </row>
    <row r="1521" s="13" customFormat="1">
      <c r="A1521" s="13"/>
      <c r="B1521" s="247"/>
      <c r="C1521" s="248"/>
      <c r="D1521" s="242" t="s">
        <v>168</v>
      </c>
      <c r="E1521" s="249" t="s">
        <v>1</v>
      </c>
      <c r="F1521" s="250" t="s">
        <v>304</v>
      </c>
      <c r="G1521" s="248"/>
      <c r="H1521" s="249" t="s">
        <v>1</v>
      </c>
      <c r="I1521" s="251"/>
      <c r="J1521" s="248"/>
      <c r="K1521" s="248"/>
      <c r="L1521" s="252"/>
      <c r="M1521" s="253"/>
      <c r="N1521" s="254"/>
      <c r="O1521" s="254"/>
      <c r="P1521" s="254"/>
      <c r="Q1521" s="254"/>
      <c r="R1521" s="254"/>
      <c r="S1521" s="254"/>
      <c r="T1521" s="255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256" t="s">
        <v>168</v>
      </c>
      <c r="AU1521" s="256" t="s">
        <v>86</v>
      </c>
      <c r="AV1521" s="13" t="s">
        <v>84</v>
      </c>
      <c r="AW1521" s="13" t="s">
        <v>32</v>
      </c>
      <c r="AX1521" s="13" t="s">
        <v>77</v>
      </c>
      <c r="AY1521" s="256" t="s">
        <v>157</v>
      </c>
    </row>
    <row r="1522" s="14" customFormat="1">
      <c r="A1522" s="14"/>
      <c r="B1522" s="257"/>
      <c r="C1522" s="258"/>
      <c r="D1522" s="242" t="s">
        <v>168</v>
      </c>
      <c r="E1522" s="259" t="s">
        <v>1</v>
      </c>
      <c r="F1522" s="260" t="s">
        <v>1043</v>
      </c>
      <c r="G1522" s="258"/>
      <c r="H1522" s="261">
        <v>2.4300000000000002</v>
      </c>
      <c r="I1522" s="262"/>
      <c r="J1522" s="258"/>
      <c r="K1522" s="258"/>
      <c r="L1522" s="263"/>
      <c r="M1522" s="264"/>
      <c r="N1522" s="265"/>
      <c r="O1522" s="265"/>
      <c r="P1522" s="265"/>
      <c r="Q1522" s="265"/>
      <c r="R1522" s="265"/>
      <c r="S1522" s="265"/>
      <c r="T1522" s="266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T1522" s="267" t="s">
        <v>168</v>
      </c>
      <c r="AU1522" s="267" t="s">
        <v>86</v>
      </c>
      <c r="AV1522" s="14" t="s">
        <v>86</v>
      </c>
      <c r="AW1522" s="14" t="s">
        <v>32</v>
      </c>
      <c r="AX1522" s="14" t="s">
        <v>77</v>
      </c>
      <c r="AY1522" s="267" t="s">
        <v>157</v>
      </c>
    </row>
    <row r="1523" s="13" customFormat="1">
      <c r="A1523" s="13"/>
      <c r="B1523" s="247"/>
      <c r="C1523" s="248"/>
      <c r="D1523" s="242" t="s">
        <v>168</v>
      </c>
      <c r="E1523" s="249" t="s">
        <v>1</v>
      </c>
      <c r="F1523" s="250" t="s">
        <v>470</v>
      </c>
      <c r="G1523" s="248"/>
      <c r="H1523" s="249" t="s">
        <v>1</v>
      </c>
      <c r="I1523" s="251"/>
      <c r="J1523" s="248"/>
      <c r="K1523" s="248"/>
      <c r="L1523" s="252"/>
      <c r="M1523" s="253"/>
      <c r="N1523" s="254"/>
      <c r="O1523" s="254"/>
      <c r="P1523" s="254"/>
      <c r="Q1523" s="254"/>
      <c r="R1523" s="254"/>
      <c r="S1523" s="254"/>
      <c r="T1523" s="255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56" t="s">
        <v>168</v>
      </c>
      <c r="AU1523" s="256" t="s">
        <v>86</v>
      </c>
      <c r="AV1523" s="13" t="s">
        <v>84</v>
      </c>
      <c r="AW1523" s="13" t="s">
        <v>32</v>
      </c>
      <c r="AX1523" s="13" t="s">
        <v>77</v>
      </c>
      <c r="AY1523" s="256" t="s">
        <v>157</v>
      </c>
    </row>
    <row r="1524" s="14" customFormat="1">
      <c r="A1524" s="14"/>
      <c r="B1524" s="257"/>
      <c r="C1524" s="258"/>
      <c r="D1524" s="242" t="s">
        <v>168</v>
      </c>
      <c r="E1524" s="259" t="s">
        <v>1</v>
      </c>
      <c r="F1524" s="260" t="s">
        <v>1044</v>
      </c>
      <c r="G1524" s="258"/>
      <c r="H1524" s="261">
        <v>1.2</v>
      </c>
      <c r="I1524" s="262"/>
      <c r="J1524" s="258"/>
      <c r="K1524" s="258"/>
      <c r="L1524" s="263"/>
      <c r="M1524" s="264"/>
      <c r="N1524" s="265"/>
      <c r="O1524" s="265"/>
      <c r="P1524" s="265"/>
      <c r="Q1524" s="265"/>
      <c r="R1524" s="265"/>
      <c r="S1524" s="265"/>
      <c r="T1524" s="266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T1524" s="267" t="s">
        <v>168</v>
      </c>
      <c r="AU1524" s="267" t="s">
        <v>86</v>
      </c>
      <c r="AV1524" s="14" t="s">
        <v>86</v>
      </c>
      <c r="AW1524" s="14" t="s">
        <v>32</v>
      </c>
      <c r="AX1524" s="14" t="s">
        <v>77</v>
      </c>
      <c r="AY1524" s="267" t="s">
        <v>157</v>
      </c>
    </row>
    <row r="1525" s="13" customFormat="1">
      <c r="A1525" s="13"/>
      <c r="B1525" s="247"/>
      <c r="C1525" s="248"/>
      <c r="D1525" s="242" t="s">
        <v>168</v>
      </c>
      <c r="E1525" s="249" t="s">
        <v>1</v>
      </c>
      <c r="F1525" s="250" t="s">
        <v>480</v>
      </c>
      <c r="G1525" s="248"/>
      <c r="H1525" s="249" t="s">
        <v>1</v>
      </c>
      <c r="I1525" s="251"/>
      <c r="J1525" s="248"/>
      <c r="K1525" s="248"/>
      <c r="L1525" s="252"/>
      <c r="M1525" s="253"/>
      <c r="N1525" s="254"/>
      <c r="O1525" s="254"/>
      <c r="P1525" s="254"/>
      <c r="Q1525" s="254"/>
      <c r="R1525" s="254"/>
      <c r="S1525" s="254"/>
      <c r="T1525" s="255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56" t="s">
        <v>168</v>
      </c>
      <c r="AU1525" s="256" t="s">
        <v>86</v>
      </c>
      <c r="AV1525" s="13" t="s">
        <v>84</v>
      </c>
      <c r="AW1525" s="13" t="s">
        <v>32</v>
      </c>
      <c r="AX1525" s="13" t="s">
        <v>77</v>
      </c>
      <c r="AY1525" s="256" t="s">
        <v>157</v>
      </c>
    </row>
    <row r="1526" s="14" customFormat="1">
      <c r="A1526" s="14"/>
      <c r="B1526" s="257"/>
      <c r="C1526" s="258"/>
      <c r="D1526" s="242" t="s">
        <v>168</v>
      </c>
      <c r="E1526" s="259" t="s">
        <v>1</v>
      </c>
      <c r="F1526" s="260" t="s">
        <v>1044</v>
      </c>
      <c r="G1526" s="258"/>
      <c r="H1526" s="261">
        <v>1.2</v>
      </c>
      <c r="I1526" s="262"/>
      <c r="J1526" s="258"/>
      <c r="K1526" s="258"/>
      <c r="L1526" s="263"/>
      <c r="M1526" s="264"/>
      <c r="N1526" s="265"/>
      <c r="O1526" s="265"/>
      <c r="P1526" s="265"/>
      <c r="Q1526" s="265"/>
      <c r="R1526" s="265"/>
      <c r="S1526" s="265"/>
      <c r="T1526" s="266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67" t="s">
        <v>168</v>
      </c>
      <c r="AU1526" s="267" t="s">
        <v>86</v>
      </c>
      <c r="AV1526" s="14" t="s">
        <v>86</v>
      </c>
      <c r="AW1526" s="14" t="s">
        <v>32</v>
      </c>
      <c r="AX1526" s="14" t="s">
        <v>77</v>
      </c>
      <c r="AY1526" s="267" t="s">
        <v>157</v>
      </c>
    </row>
    <row r="1527" s="13" customFormat="1">
      <c r="A1527" s="13"/>
      <c r="B1527" s="247"/>
      <c r="C1527" s="248"/>
      <c r="D1527" s="242" t="s">
        <v>168</v>
      </c>
      <c r="E1527" s="249" t="s">
        <v>1</v>
      </c>
      <c r="F1527" s="250" t="s">
        <v>189</v>
      </c>
      <c r="G1527" s="248"/>
      <c r="H1527" s="249" t="s">
        <v>1</v>
      </c>
      <c r="I1527" s="251"/>
      <c r="J1527" s="248"/>
      <c r="K1527" s="248"/>
      <c r="L1527" s="252"/>
      <c r="M1527" s="253"/>
      <c r="N1527" s="254"/>
      <c r="O1527" s="254"/>
      <c r="P1527" s="254"/>
      <c r="Q1527" s="254"/>
      <c r="R1527" s="254"/>
      <c r="S1527" s="254"/>
      <c r="T1527" s="255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56" t="s">
        <v>168</v>
      </c>
      <c r="AU1527" s="256" t="s">
        <v>86</v>
      </c>
      <c r="AV1527" s="13" t="s">
        <v>84</v>
      </c>
      <c r="AW1527" s="13" t="s">
        <v>32</v>
      </c>
      <c r="AX1527" s="13" t="s">
        <v>77</v>
      </c>
      <c r="AY1527" s="256" t="s">
        <v>157</v>
      </c>
    </row>
    <row r="1528" s="14" customFormat="1">
      <c r="A1528" s="14"/>
      <c r="B1528" s="257"/>
      <c r="C1528" s="258"/>
      <c r="D1528" s="242" t="s">
        <v>168</v>
      </c>
      <c r="E1528" s="259" t="s">
        <v>1</v>
      </c>
      <c r="F1528" s="260" t="s">
        <v>1041</v>
      </c>
      <c r="G1528" s="258"/>
      <c r="H1528" s="261">
        <v>3.4500000000000002</v>
      </c>
      <c r="I1528" s="262"/>
      <c r="J1528" s="258"/>
      <c r="K1528" s="258"/>
      <c r="L1528" s="263"/>
      <c r="M1528" s="264"/>
      <c r="N1528" s="265"/>
      <c r="O1528" s="265"/>
      <c r="P1528" s="265"/>
      <c r="Q1528" s="265"/>
      <c r="R1528" s="265"/>
      <c r="S1528" s="265"/>
      <c r="T1528" s="266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67" t="s">
        <v>168</v>
      </c>
      <c r="AU1528" s="267" t="s">
        <v>86</v>
      </c>
      <c r="AV1528" s="14" t="s">
        <v>86</v>
      </c>
      <c r="AW1528" s="14" t="s">
        <v>32</v>
      </c>
      <c r="AX1528" s="14" t="s">
        <v>77</v>
      </c>
      <c r="AY1528" s="267" t="s">
        <v>157</v>
      </c>
    </row>
    <row r="1529" s="13" customFormat="1">
      <c r="A1529" s="13"/>
      <c r="B1529" s="247"/>
      <c r="C1529" s="248"/>
      <c r="D1529" s="242" t="s">
        <v>168</v>
      </c>
      <c r="E1529" s="249" t="s">
        <v>1</v>
      </c>
      <c r="F1529" s="250" t="s">
        <v>308</v>
      </c>
      <c r="G1529" s="248"/>
      <c r="H1529" s="249" t="s">
        <v>1</v>
      </c>
      <c r="I1529" s="251"/>
      <c r="J1529" s="248"/>
      <c r="K1529" s="248"/>
      <c r="L1529" s="252"/>
      <c r="M1529" s="253"/>
      <c r="N1529" s="254"/>
      <c r="O1529" s="254"/>
      <c r="P1529" s="254"/>
      <c r="Q1529" s="254"/>
      <c r="R1529" s="254"/>
      <c r="S1529" s="254"/>
      <c r="T1529" s="255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56" t="s">
        <v>168</v>
      </c>
      <c r="AU1529" s="256" t="s">
        <v>86</v>
      </c>
      <c r="AV1529" s="13" t="s">
        <v>84</v>
      </c>
      <c r="AW1529" s="13" t="s">
        <v>32</v>
      </c>
      <c r="AX1529" s="13" t="s">
        <v>77</v>
      </c>
      <c r="AY1529" s="256" t="s">
        <v>157</v>
      </c>
    </row>
    <row r="1530" s="14" customFormat="1">
      <c r="A1530" s="14"/>
      <c r="B1530" s="257"/>
      <c r="C1530" s="258"/>
      <c r="D1530" s="242" t="s">
        <v>168</v>
      </c>
      <c r="E1530" s="259" t="s">
        <v>1</v>
      </c>
      <c r="F1530" s="260" t="s">
        <v>1042</v>
      </c>
      <c r="G1530" s="258"/>
      <c r="H1530" s="261">
        <v>3.375</v>
      </c>
      <c r="I1530" s="262"/>
      <c r="J1530" s="258"/>
      <c r="K1530" s="258"/>
      <c r="L1530" s="263"/>
      <c r="M1530" s="264"/>
      <c r="N1530" s="265"/>
      <c r="O1530" s="265"/>
      <c r="P1530" s="265"/>
      <c r="Q1530" s="265"/>
      <c r="R1530" s="265"/>
      <c r="S1530" s="265"/>
      <c r="T1530" s="266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T1530" s="267" t="s">
        <v>168</v>
      </c>
      <c r="AU1530" s="267" t="s">
        <v>86</v>
      </c>
      <c r="AV1530" s="14" t="s">
        <v>86</v>
      </c>
      <c r="AW1530" s="14" t="s">
        <v>32</v>
      </c>
      <c r="AX1530" s="14" t="s">
        <v>77</v>
      </c>
      <c r="AY1530" s="267" t="s">
        <v>157</v>
      </c>
    </row>
    <row r="1531" s="13" customFormat="1">
      <c r="A1531" s="13"/>
      <c r="B1531" s="247"/>
      <c r="C1531" s="248"/>
      <c r="D1531" s="242" t="s">
        <v>168</v>
      </c>
      <c r="E1531" s="249" t="s">
        <v>1</v>
      </c>
      <c r="F1531" s="250" t="s">
        <v>309</v>
      </c>
      <c r="G1531" s="248"/>
      <c r="H1531" s="249" t="s">
        <v>1</v>
      </c>
      <c r="I1531" s="251"/>
      <c r="J1531" s="248"/>
      <c r="K1531" s="248"/>
      <c r="L1531" s="252"/>
      <c r="M1531" s="253"/>
      <c r="N1531" s="254"/>
      <c r="O1531" s="254"/>
      <c r="P1531" s="254"/>
      <c r="Q1531" s="254"/>
      <c r="R1531" s="254"/>
      <c r="S1531" s="254"/>
      <c r="T1531" s="255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56" t="s">
        <v>168</v>
      </c>
      <c r="AU1531" s="256" t="s">
        <v>86</v>
      </c>
      <c r="AV1531" s="13" t="s">
        <v>84</v>
      </c>
      <c r="AW1531" s="13" t="s">
        <v>32</v>
      </c>
      <c r="AX1531" s="13" t="s">
        <v>77</v>
      </c>
      <c r="AY1531" s="256" t="s">
        <v>157</v>
      </c>
    </row>
    <row r="1532" s="14" customFormat="1">
      <c r="A1532" s="14"/>
      <c r="B1532" s="257"/>
      <c r="C1532" s="258"/>
      <c r="D1532" s="242" t="s">
        <v>168</v>
      </c>
      <c r="E1532" s="259" t="s">
        <v>1</v>
      </c>
      <c r="F1532" s="260" t="s">
        <v>1043</v>
      </c>
      <c r="G1532" s="258"/>
      <c r="H1532" s="261">
        <v>2.4300000000000002</v>
      </c>
      <c r="I1532" s="262"/>
      <c r="J1532" s="258"/>
      <c r="K1532" s="258"/>
      <c r="L1532" s="263"/>
      <c r="M1532" s="264"/>
      <c r="N1532" s="265"/>
      <c r="O1532" s="265"/>
      <c r="P1532" s="265"/>
      <c r="Q1532" s="265"/>
      <c r="R1532" s="265"/>
      <c r="S1532" s="265"/>
      <c r="T1532" s="266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67" t="s">
        <v>168</v>
      </c>
      <c r="AU1532" s="267" t="s">
        <v>86</v>
      </c>
      <c r="AV1532" s="14" t="s">
        <v>86</v>
      </c>
      <c r="AW1532" s="14" t="s">
        <v>32</v>
      </c>
      <c r="AX1532" s="14" t="s">
        <v>77</v>
      </c>
      <c r="AY1532" s="267" t="s">
        <v>157</v>
      </c>
    </row>
    <row r="1533" s="13" customFormat="1">
      <c r="A1533" s="13"/>
      <c r="B1533" s="247"/>
      <c r="C1533" s="248"/>
      <c r="D1533" s="242" t="s">
        <v>168</v>
      </c>
      <c r="E1533" s="249" t="s">
        <v>1</v>
      </c>
      <c r="F1533" s="250" t="s">
        <v>1045</v>
      </c>
      <c r="G1533" s="248"/>
      <c r="H1533" s="249" t="s">
        <v>1</v>
      </c>
      <c r="I1533" s="251"/>
      <c r="J1533" s="248"/>
      <c r="K1533" s="248"/>
      <c r="L1533" s="252"/>
      <c r="M1533" s="253"/>
      <c r="N1533" s="254"/>
      <c r="O1533" s="254"/>
      <c r="P1533" s="254"/>
      <c r="Q1533" s="254"/>
      <c r="R1533" s="254"/>
      <c r="S1533" s="254"/>
      <c r="T1533" s="255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56" t="s">
        <v>168</v>
      </c>
      <c r="AU1533" s="256" t="s">
        <v>86</v>
      </c>
      <c r="AV1533" s="13" t="s">
        <v>84</v>
      </c>
      <c r="AW1533" s="13" t="s">
        <v>32</v>
      </c>
      <c r="AX1533" s="13" t="s">
        <v>77</v>
      </c>
      <c r="AY1533" s="256" t="s">
        <v>157</v>
      </c>
    </row>
    <row r="1534" s="14" customFormat="1">
      <c r="A1534" s="14"/>
      <c r="B1534" s="257"/>
      <c r="C1534" s="258"/>
      <c r="D1534" s="242" t="s">
        <v>168</v>
      </c>
      <c r="E1534" s="259" t="s">
        <v>1</v>
      </c>
      <c r="F1534" s="260" t="s">
        <v>278</v>
      </c>
      <c r="G1534" s="258"/>
      <c r="H1534" s="261">
        <v>40.119999999999997</v>
      </c>
      <c r="I1534" s="262"/>
      <c r="J1534" s="258"/>
      <c r="K1534" s="258"/>
      <c r="L1534" s="263"/>
      <c r="M1534" s="264"/>
      <c r="N1534" s="265"/>
      <c r="O1534" s="265"/>
      <c r="P1534" s="265"/>
      <c r="Q1534" s="265"/>
      <c r="R1534" s="265"/>
      <c r="S1534" s="265"/>
      <c r="T1534" s="266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67" t="s">
        <v>168</v>
      </c>
      <c r="AU1534" s="267" t="s">
        <v>86</v>
      </c>
      <c r="AV1534" s="14" t="s">
        <v>86</v>
      </c>
      <c r="AW1534" s="14" t="s">
        <v>32</v>
      </c>
      <c r="AX1534" s="14" t="s">
        <v>77</v>
      </c>
      <c r="AY1534" s="267" t="s">
        <v>157</v>
      </c>
    </row>
    <row r="1535" s="13" customFormat="1">
      <c r="A1535" s="13"/>
      <c r="B1535" s="247"/>
      <c r="C1535" s="248"/>
      <c r="D1535" s="242" t="s">
        <v>168</v>
      </c>
      <c r="E1535" s="249" t="s">
        <v>1</v>
      </c>
      <c r="F1535" s="250" t="s">
        <v>1046</v>
      </c>
      <c r="G1535" s="248"/>
      <c r="H1535" s="249" t="s">
        <v>1</v>
      </c>
      <c r="I1535" s="251"/>
      <c r="J1535" s="248"/>
      <c r="K1535" s="248"/>
      <c r="L1535" s="252"/>
      <c r="M1535" s="253"/>
      <c r="N1535" s="254"/>
      <c r="O1535" s="254"/>
      <c r="P1535" s="254"/>
      <c r="Q1535" s="254"/>
      <c r="R1535" s="254"/>
      <c r="S1535" s="254"/>
      <c r="T1535" s="255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56" t="s">
        <v>168</v>
      </c>
      <c r="AU1535" s="256" t="s">
        <v>86</v>
      </c>
      <c r="AV1535" s="13" t="s">
        <v>84</v>
      </c>
      <c r="AW1535" s="13" t="s">
        <v>32</v>
      </c>
      <c r="AX1535" s="13" t="s">
        <v>77</v>
      </c>
      <c r="AY1535" s="256" t="s">
        <v>157</v>
      </c>
    </row>
    <row r="1536" s="14" customFormat="1">
      <c r="A1536" s="14"/>
      <c r="B1536" s="257"/>
      <c r="C1536" s="258"/>
      <c r="D1536" s="242" t="s">
        <v>168</v>
      </c>
      <c r="E1536" s="259" t="s">
        <v>1</v>
      </c>
      <c r="F1536" s="260" t="s">
        <v>1047</v>
      </c>
      <c r="G1536" s="258"/>
      <c r="H1536" s="261">
        <v>235.94</v>
      </c>
      <c r="I1536" s="262"/>
      <c r="J1536" s="258"/>
      <c r="K1536" s="258"/>
      <c r="L1536" s="263"/>
      <c r="M1536" s="264"/>
      <c r="N1536" s="265"/>
      <c r="O1536" s="265"/>
      <c r="P1536" s="265"/>
      <c r="Q1536" s="265"/>
      <c r="R1536" s="265"/>
      <c r="S1536" s="265"/>
      <c r="T1536" s="266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67" t="s">
        <v>168</v>
      </c>
      <c r="AU1536" s="267" t="s">
        <v>86</v>
      </c>
      <c r="AV1536" s="14" t="s">
        <v>86</v>
      </c>
      <c r="AW1536" s="14" t="s">
        <v>32</v>
      </c>
      <c r="AX1536" s="14" t="s">
        <v>77</v>
      </c>
      <c r="AY1536" s="267" t="s">
        <v>157</v>
      </c>
    </row>
    <row r="1537" s="14" customFormat="1">
      <c r="A1537" s="14"/>
      <c r="B1537" s="257"/>
      <c r="C1537" s="258"/>
      <c r="D1537" s="242" t="s">
        <v>168</v>
      </c>
      <c r="E1537" s="259" t="s">
        <v>1</v>
      </c>
      <c r="F1537" s="260" t="s">
        <v>110</v>
      </c>
      <c r="G1537" s="258"/>
      <c r="H1537" s="261">
        <v>30.628</v>
      </c>
      <c r="I1537" s="262"/>
      <c r="J1537" s="258"/>
      <c r="K1537" s="258"/>
      <c r="L1537" s="263"/>
      <c r="M1537" s="264"/>
      <c r="N1537" s="265"/>
      <c r="O1537" s="265"/>
      <c r="P1537" s="265"/>
      <c r="Q1537" s="265"/>
      <c r="R1537" s="265"/>
      <c r="S1537" s="265"/>
      <c r="T1537" s="266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67" t="s">
        <v>168</v>
      </c>
      <c r="AU1537" s="267" t="s">
        <v>86</v>
      </c>
      <c r="AV1537" s="14" t="s">
        <v>86</v>
      </c>
      <c r="AW1537" s="14" t="s">
        <v>32</v>
      </c>
      <c r="AX1537" s="14" t="s">
        <v>77</v>
      </c>
      <c r="AY1537" s="267" t="s">
        <v>157</v>
      </c>
    </row>
    <row r="1538" s="13" customFormat="1">
      <c r="A1538" s="13"/>
      <c r="B1538" s="247"/>
      <c r="C1538" s="248"/>
      <c r="D1538" s="242" t="s">
        <v>168</v>
      </c>
      <c r="E1538" s="249" t="s">
        <v>1</v>
      </c>
      <c r="F1538" s="250" t="s">
        <v>1048</v>
      </c>
      <c r="G1538" s="248"/>
      <c r="H1538" s="249" t="s">
        <v>1</v>
      </c>
      <c r="I1538" s="251"/>
      <c r="J1538" s="248"/>
      <c r="K1538" s="248"/>
      <c r="L1538" s="252"/>
      <c r="M1538" s="253"/>
      <c r="N1538" s="254"/>
      <c r="O1538" s="254"/>
      <c r="P1538" s="254"/>
      <c r="Q1538" s="254"/>
      <c r="R1538" s="254"/>
      <c r="S1538" s="254"/>
      <c r="T1538" s="255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56" t="s">
        <v>168</v>
      </c>
      <c r="AU1538" s="256" t="s">
        <v>86</v>
      </c>
      <c r="AV1538" s="13" t="s">
        <v>84</v>
      </c>
      <c r="AW1538" s="13" t="s">
        <v>32</v>
      </c>
      <c r="AX1538" s="13" t="s">
        <v>77</v>
      </c>
      <c r="AY1538" s="256" t="s">
        <v>157</v>
      </c>
    </row>
    <row r="1539" s="14" customFormat="1">
      <c r="A1539" s="14"/>
      <c r="B1539" s="257"/>
      <c r="C1539" s="258"/>
      <c r="D1539" s="242" t="s">
        <v>168</v>
      </c>
      <c r="E1539" s="259" t="s">
        <v>1</v>
      </c>
      <c r="F1539" s="260" t="s">
        <v>1049</v>
      </c>
      <c r="G1539" s="258"/>
      <c r="H1539" s="261">
        <v>-310.52800000000002</v>
      </c>
      <c r="I1539" s="262"/>
      <c r="J1539" s="258"/>
      <c r="K1539" s="258"/>
      <c r="L1539" s="263"/>
      <c r="M1539" s="264"/>
      <c r="N1539" s="265"/>
      <c r="O1539" s="265"/>
      <c r="P1539" s="265"/>
      <c r="Q1539" s="265"/>
      <c r="R1539" s="265"/>
      <c r="S1539" s="265"/>
      <c r="T1539" s="266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67" t="s">
        <v>168</v>
      </c>
      <c r="AU1539" s="267" t="s">
        <v>86</v>
      </c>
      <c r="AV1539" s="14" t="s">
        <v>86</v>
      </c>
      <c r="AW1539" s="14" t="s">
        <v>32</v>
      </c>
      <c r="AX1539" s="14" t="s">
        <v>77</v>
      </c>
      <c r="AY1539" s="267" t="s">
        <v>157</v>
      </c>
    </row>
    <row r="1540" s="15" customFormat="1">
      <c r="A1540" s="15"/>
      <c r="B1540" s="268"/>
      <c r="C1540" s="269"/>
      <c r="D1540" s="242" t="s">
        <v>168</v>
      </c>
      <c r="E1540" s="270" t="s">
        <v>1</v>
      </c>
      <c r="F1540" s="271" t="s">
        <v>190</v>
      </c>
      <c r="G1540" s="269"/>
      <c r="H1540" s="272">
        <v>1659.5340000000001</v>
      </c>
      <c r="I1540" s="273"/>
      <c r="J1540" s="269"/>
      <c r="K1540" s="269"/>
      <c r="L1540" s="274"/>
      <c r="M1540" s="301"/>
      <c r="N1540" s="302"/>
      <c r="O1540" s="302"/>
      <c r="P1540" s="302"/>
      <c r="Q1540" s="302"/>
      <c r="R1540" s="302"/>
      <c r="S1540" s="302"/>
      <c r="T1540" s="303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  <c r="AE1540" s="15"/>
      <c r="AT1540" s="278" t="s">
        <v>168</v>
      </c>
      <c r="AU1540" s="278" t="s">
        <v>86</v>
      </c>
      <c r="AV1540" s="15" t="s">
        <v>164</v>
      </c>
      <c r="AW1540" s="15" t="s">
        <v>32</v>
      </c>
      <c r="AX1540" s="15" t="s">
        <v>84</v>
      </c>
      <c r="AY1540" s="278" t="s">
        <v>157</v>
      </c>
    </row>
    <row r="1541" s="2" customFormat="1" ht="6.96" customHeight="1">
      <c r="A1541" s="40"/>
      <c r="B1541" s="68"/>
      <c r="C1541" s="69"/>
      <c r="D1541" s="69"/>
      <c r="E1541" s="69"/>
      <c r="F1541" s="69"/>
      <c r="G1541" s="69"/>
      <c r="H1541" s="69"/>
      <c r="I1541" s="69"/>
      <c r="J1541" s="69"/>
      <c r="K1541" s="69"/>
      <c r="L1541" s="46"/>
      <c r="M1541" s="40"/>
      <c r="O1541" s="40"/>
      <c r="P1541" s="40"/>
      <c r="Q1541" s="40"/>
      <c r="R1541" s="40"/>
      <c r="S1541" s="40"/>
      <c r="T1541" s="40"/>
      <c r="U1541" s="40"/>
      <c r="V1541" s="40"/>
      <c r="W1541" s="40"/>
      <c r="X1541" s="40"/>
      <c r="Y1541" s="40"/>
      <c r="Z1541" s="40"/>
      <c r="AA1541" s="40"/>
      <c r="AB1541" s="40"/>
      <c r="AC1541" s="40"/>
      <c r="AD1541" s="40"/>
      <c r="AE1541" s="40"/>
    </row>
  </sheetData>
  <sheetProtection sheet="1" autoFilter="0" formatColumns="0" formatRows="0" objects="1" scenarios="1" spinCount="100000" saltValue="YpPevofPYxGVHMJouoiDpvUdf/NJdjd68Gh5iwOMY+APpeEt3AVeX147suYZqCHm3ijAv1ZQJ0XBTe6pobrVYg==" hashValue="ZqhOZkAbik8JsgAS38mlwxnUMgOd5k1HPFJLpTAUH24C1a4k+ahZ7sdudXH8/2zLz1yCZXw3fJF+DfcL2reCEQ==" algorithmName="SHA-512" password="CC35"/>
  <autoFilter ref="C139:K15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8:H128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2"/>
      <c r="AT3" s="19" t="s">
        <v>86</v>
      </c>
    </row>
    <row r="4" s="1" customFormat="1" ht="24.96" customHeight="1">
      <c r="B4" s="22"/>
      <c r="D4" s="151" t="s">
        <v>112</v>
      </c>
      <c r="L4" s="22"/>
      <c r="M4" s="15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53" t="s">
        <v>16</v>
      </c>
      <c r="L6" s="22"/>
    </row>
    <row r="7" s="1" customFormat="1" ht="16.5" customHeight="1">
      <c r="B7" s="22"/>
      <c r="E7" s="154" t="str">
        <f>'Rekapitulace stavby'!K6</f>
        <v>Modernizace MŠ Stromovka v Liberci_2025</v>
      </c>
      <c r="F7" s="153"/>
      <c r="G7" s="153"/>
      <c r="H7" s="153"/>
      <c r="L7" s="22"/>
    </row>
    <row r="8" s="1" customFormat="1" ht="12" customHeight="1">
      <c r="B8" s="22"/>
      <c r="D8" s="153" t="s">
        <v>113</v>
      </c>
      <c r="L8" s="22"/>
    </row>
    <row r="9" s="2" customFormat="1" ht="16.5" customHeight="1">
      <c r="A9" s="40"/>
      <c r="B9" s="46"/>
      <c r="C9" s="40"/>
      <c r="D9" s="40"/>
      <c r="E9" s="154" t="s">
        <v>114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115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1050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</v>
      </c>
      <c r="G13" s="40"/>
      <c r="H13" s="40"/>
      <c r="I13" s="153" t="s">
        <v>19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20</v>
      </c>
      <c r="E14" s="40"/>
      <c r="F14" s="143" t="s">
        <v>21</v>
      </c>
      <c r="G14" s="40"/>
      <c r="H14" s="40"/>
      <c r="I14" s="153" t="s">
        <v>22</v>
      </c>
      <c r="J14" s="156" t="str">
        <f>'Rekapitulace stavby'!AN8</f>
        <v>18. 11. 2025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24</v>
      </c>
      <c r="E16" s="40"/>
      <c r="F16" s="40"/>
      <c r="G16" s="40"/>
      <c r="H16" s="40"/>
      <c r="I16" s="153" t="s">
        <v>25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26</v>
      </c>
      <c r="F17" s="40"/>
      <c r="G17" s="40"/>
      <c r="H17" s="40"/>
      <c r="I17" s="153" t="s">
        <v>27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28</v>
      </c>
      <c r="E19" s="40"/>
      <c r="F19" s="40"/>
      <c r="G19" s="40"/>
      <c r="H19" s="40"/>
      <c r="I19" s="153" t="s">
        <v>25</v>
      </c>
      <c r="J19" s="35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43"/>
      <c r="G20" s="143"/>
      <c r="H20" s="143"/>
      <c r="I20" s="153" t="s">
        <v>27</v>
      </c>
      <c r="J20" s="35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30</v>
      </c>
      <c r="E22" s="40"/>
      <c r="F22" s="40"/>
      <c r="G22" s="40"/>
      <c r="H22" s="40"/>
      <c r="I22" s="153" t="s">
        <v>25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31</v>
      </c>
      <c r="F23" s="40"/>
      <c r="G23" s="40"/>
      <c r="H23" s="40"/>
      <c r="I23" s="153" t="s">
        <v>27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33</v>
      </c>
      <c r="E25" s="40"/>
      <c r="F25" s="40"/>
      <c r="G25" s="40"/>
      <c r="H25" s="40"/>
      <c r="I25" s="153" t="s">
        <v>25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27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35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36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37</v>
      </c>
      <c r="E32" s="40"/>
      <c r="F32" s="40"/>
      <c r="G32" s="40"/>
      <c r="H32" s="40"/>
      <c r="I32" s="40"/>
      <c r="J32" s="163">
        <f>ROUND(J124,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39</v>
      </c>
      <c r="G34" s="40"/>
      <c r="H34" s="40"/>
      <c r="I34" s="164" t="s">
        <v>38</v>
      </c>
      <c r="J34" s="164" t="s">
        <v>40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41</v>
      </c>
      <c r="E35" s="153" t="s">
        <v>42</v>
      </c>
      <c r="F35" s="166">
        <f>ROUND((SUM(BE124:BE200)),  2)</f>
        <v>0</v>
      </c>
      <c r="G35" s="40"/>
      <c r="H35" s="40"/>
      <c r="I35" s="167">
        <v>0.20999999999999999</v>
      </c>
      <c r="J35" s="166">
        <f>ROUND(((SUM(BE124:BE200))*I35),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43</v>
      </c>
      <c r="F36" s="166">
        <f>ROUND((SUM(BF124:BF200)),  2)</f>
        <v>0</v>
      </c>
      <c r="G36" s="40"/>
      <c r="H36" s="40"/>
      <c r="I36" s="167">
        <v>0.12</v>
      </c>
      <c r="J36" s="166">
        <f>ROUND(((SUM(BF124:BF200))*I36),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44</v>
      </c>
      <c r="F37" s="166">
        <f>ROUND((SUM(BG124:BG200)),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45</v>
      </c>
      <c r="F38" s="166">
        <f>ROUND((SUM(BH124:BH200)),  2)</f>
        <v>0</v>
      </c>
      <c r="G38" s="40"/>
      <c r="H38" s="40"/>
      <c r="I38" s="167">
        <v>0.12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46</v>
      </c>
      <c r="F39" s="166">
        <f>ROUND((SUM(BI124:BI200)),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47</v>
      </c>
      <c r="E41" s="170"/>
      <c r="F41" s="170"/>
      <c r="G41" s="171" t="s">
        <v>48</v>
      </c>
      <c r="H41" s="172" t="s">
        <v>49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75" t="s">
        <v>50</v>
      </c>
      <c r="E50" s="176"/>
      <c r="F50" s="176"/>
      <c r="G50" s="175" t="s">
        <v>51</v>
      </c>
      <c r="H50" s="176"/>
      <c r="I50" s="176"/>
      <c r="J50" s="176"/>
      <c r="K50" s="17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77" t="s">
        <v>52</v>
      </c>
      <c r="E61" s="178"/>
      <c r="F61" s="179" t="s">
        <v>53</v>
      </c>
      <c r="G61" s="177" t="s">
        <v>52</v>
      </c>
      <c r="H61" s="178"/>
      <c r="I61" s="178"/>
      <c r="J61" s="180" t="s">
        <v>53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75" t="s">
        <v>54</v>
      </c>
      <c r="E65" s="181"/>
      <c r="F65" s="181"/>
      <c r="G65" s="175" t="s">
        <v>55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77" t="s">
        <v>52</v>
      </c>
      <c r="E76" s="178"/>
      <c r="F76" s="179" t="s">
        <v>53</v>
      </c>
      <c r="G76" s="177" t="s">
        <v>52</v>
      </c>
      <c r="H76" s="178"/>
      <c r="I76" s="178"/>
      <c r="J76" s="180" t="s">
        <v>53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Modernizace MŠ Stromovka v Liberci_2025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113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86" t="s">
        <v>114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115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D.1.4.C - Vzduchotechnika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20</v>
      </c>
      <c r="D91" s="42"/>
      <c r="E91" s="42"/>
      <c r="F91" s="29" t="str">
        <f>F14</f>
        <v>Stromovka 285/1, Liberec</v>
      </c>
      <c r="G91" s="42"/>
      <c r="H91" s="42"/>
      <c r="I91" s="34" t="s">
        <v>22</v>
      </c>
      <c r="J91" s="81" t="str">
        <f>IF(J14="","",J14)</f>
        <v>18. 11. 2025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24</v>
      </c>
      <c r="D93" s="42"/>
      <c r="E93" s="42"/>
      <c r="F93" s="29" t="str">
        <f>E17</f>
        <v>Statutární město Liberec</v>
      </c>
      <c r="G93" s="42"/>
      <c r="H93" s="42"/>
      <c r="I93" s="34" t="s">
        <v>30</v>
      </c>
      <c r="J93" s="38" t="str">
        <f>E23</f>
        <v>DIGITRONIC CZ s. r. o.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28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118</v>
      </c>
      <c r="D96" s="188"/>
      <c r="E96" s="188"/>
      <c r="F96" s="188"/>
      <c r="G96" s="188"/>
      <c r="H96" s="188"/>
      <c r="I96" s="188"/>
      <c r="J96" s="189" t="s">
        <v>119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120</v>
      </c>
      <c r="D98" s="42"/>
      <c r="E98" s="42"/>
      <c r="F98" s="42"/>
      <c r="G98" s="42"/>
      <c r="H98" s="42"/>
      <c r="I98" s="42"/>
      <c r="J98" s="112">
        <f>J124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9" t="s">
        <v>121</v>
      </c>
    </row>
    <row r="99" s="9" customFormat="1" ht="24.96" customHeight="1">
      <c r="A99" s="9"/>
      <c r="B99" s="191"/>
      <c r="C99" s="192"/>
      <c r="D99" s="193" t="s">
        <v>1051</v>
      </c>
      <c r="E99" s="194"/>
      <c r="F99" s="194"/>
      <c r="G99" s="194"/>
      <c r="H99" s="194"/>
      <c r="I99" s="194"/>
      <c r="J99" s="195">
        <f>J125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5"/>
      <c r="D100" s="198" t="s">
        <v>1052</v>
      </c>
      <c r="E100" s="199"/>
      <c r="F100" s="199"/>
      <c r="G100" s="199"/>
      <c r="H100" s="199"/>
      <c r="I100" s="199"/>
      <c r="J100" s="200">
        <f>J126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5"/>
      <c r="D101" s="198" t="s">
        <v>1053</v>
      </c>
      <c r="E101" s="199"/>
      <c r="F101" s="199"/>
      <c r="G101" s="199"/>
      <c r="H101" s="199"/>
      <c r="I101" s="199"/>
      <c r="J101" s="200">
        <f>J175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5"/>
      <c r="D102" s="198" t="s">
        <v>1054</v>
      </c>
      <c r="E102" s="199"/>
      <c r="F102" s="199"/>
      <c r="G102" s="199"/>
      <c r="H102" s="199"/>
      <c r="I102" s="199"/>
      <c r="J102" s="200">
        <f>J184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6.96" customHeight="1">
      <c r="A104" s="40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8" s="2" customFormat="1" ht="6.96" customHeight="1">
      <c r="A108" s="40"/>
      <c r="B108" s="70"/>
      <c r="C108" s="71"/>
      <c r="D108" s="71"/>
      <c r="E108" s="71"/>
      <c r="F108" s="71"/>
      <c r="G108" s="71"/>
      <c r="H108" s="71"/>
      <c r="I108" s="71"/>
      <c r="J108" s="71"/>
      <c r="K108" s="71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24.96" customHeight="1">
      <c r="A109" s="40"/>
      <c r="B109" s="41"/>
      <c r="C109" s="25" t="s">
        <v>142</v>
      </c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2" customHeight="1">
      <c r="A111" s="40"/>
      <c r="B111" s="41"/>
      <c r="C111" s="34" t="s">
        <v>16</v>
      </c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6.5" customHeight="1">
      <c r="A112" s="40"/>
      <c r="B112" s="41"/>
      <c r="C112" s="42"/>
      <c r="D112" s="42"/>
      <c r="E112" s="186" t="str">
        <f>E7</f>
        <v>Modernizace MŠ Stromovka v Liberci_2025</v>
      </c>
      <c r="F112" s="34"/>
      <c r="G112" s="34"/>
      <c r="H112" s="34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1" customFormat="1" ht="12" customHeight="1">
      <c r="B113" s="23"/>
      <c r="C113" s="34" t="s">
        <v>113</v>
      </c>
      <c r="D113" s="24"/>
      <c r="E113" s="24"/>
      <c r="F113" s="24"/>
      <c r="G113" s="24"/>
      <c r="H113" s="24"/>
      <c r="I113" s="24"/>
      <c r="J113" s="24"/>
      <c r="K113" s="24"/>
      <c r="L113" s="22"/>
    </row>
    <row r="114" s="2" customFormat="1" ht="16.5" customHeight="1">
      <c r="A114" s="40"/>
      <c r="B114" s="41"/>
      <c r="C114" s="42"/>
      <c r="D114" s="42"/>
      <c r="E114" s="186" t="s">
        <v>114</v>
      </c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2" customHeight="1">
      <c r="A115" s="40"/>
      <c r="B115" s="41"/>
      <c r="C115" s="34" t="s">
        <v>115</v>
      </c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6.5" customHeight="1">
      <c r="A116" s="40"/>
      <c r="B116" s="41"/>
      <c r="C116" s="42"/>
      <c r="D116" s="42"/>
      <c r="E116" s="78" t="str">
        <f>E11</f>
        <v>D.1.4.C - Vzduchotechnika</v>
      </c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6.96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2" customHeight="1">
      <c r="A118" s="40"/>
      <c r="B118" s="41"/>
      <c r="C118" s="34" t="s">
        <v>20</v>
      </c>
      <c r="D118" s="42"/>
      <c r="E118" s="42"/>
      <c r="F118" s="29" t="str">
        <f>F14</f>
        <v>Stromovka 285/1, Liberec</v>
      </c>
      <c r="G118" s="42"/>
      <c r="H118" s="42"/>
      <c r="I118" s="34" t="s">
        <v>22</v>
      </c>
      <c r="J118" s="81" t="str">
        <f>IF(J14="","",J14)</f>
        <v>18. 11. 2025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6.96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25.65" customHeight="1">
      <c r="A120" s="40"/>
      <c r="B120" s="41"/>
      <c r="C120" s="34" t="s">
        <v>24</v>
      </c>
      <c r="D120" s="42"/>
      <c r="E120" s="42"/>
      <c r="F120" s="29" t="str">
        <f>E17</f>
        <v>Statutární město Liberec</v>
      </c>
      <c r="G120" s="42"/>
      <c r="H120" s="42"/>
      <c r="I120" s="34" t="s">
        <v>30</v>
      </c>
      <c r="J120" s="38" t="str">
        <f>E23</f>
        <v>DIGITRONIC CZ s. r. o.</v>
      </c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5.15" customHeight="1">
      <c r="A121" s="40"/>
      <c r="B121" s="41"/>
      <c r="C121" s="34" t="s">
        <v>28</v>
      </c>
      <c r="D121" s="42"/>
      <c r="E121" s="42"/>
      <c r="F121" s="29" t="str">
        <f>IF(E20="","",E20)</f>
        <v>Vyplň údaj</v>
      </c>
      <c r="G121" s="42"/>
      <c r="H121" s="42"/>
      <c r="I121" s="34" t="s">
        <v>33</v>
      </c>
      <c r="J121" s="38" t="str">
        <f>E26</f>
        <v xml:space="preserve"> 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0.32" customHeight="1">
      <c r="A122" s="40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11" customFormat="1" ht="29.28" customHeight="1">
      <c r="A123" s="202"/>
      <c r="B123" s="203"/>
      <c r="C123" s="204" t="s">
        <v>143</v>
      </c>
      <c r="D123" s="205" t="s">
        <v>62</v>
      </c>
      <c r="E123" s="205" t="s">
        <v>58</v>
      </c>
      <c r="F123" s="205" t="s">
        <v>59</v>
      </c>
      <c r="G123" s="205" t="s">
        <v>144</v>
      </c>
      <c r="H123" s="205" t="s">
        <v>145</v>
      </c>
      <c r="I123" s="205" t="s">
        <v>146</v>
      </c>
      <c r="J123" s="205" t="s">
        <v>119</v>
      </c>
      <c r="K123" s="206" t="s">
        <v>147</v>
      </c>
      <c r="L123" s="207"/>
      <c r="M123" s="102" t="s">
        <v>1</v>
      </c>
      <c r="N123" s="103" t="s">
        <v>41</v>
      </c>
      <c r="O123" s="103" t="s">
        <v>148</v>
      </c>
      <c r="P123" s="103" t="s">
        <v>149</v>
      </c>
      <c r="Q123" s="103" t="s">
        <v>150</v>
      </c>
      <c r="R123" s="103" t="s">
        <v>151</v>
      </c>
      <c r="S123" s="103" t="s">
        <v>152</v>
      </c>
      <c r="T123" s="104" t="s">
        <v>153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40"/>
      <c r="B124" s="41"/>
      <c r="C124" s="109" t="s">
        <v>154</v>
      </c>
      <c r="D124" s="42"/>
      <c r="E124" s="42"/>
      <c r="F124" s="42"/>
      <c r="G124" s="42"/>
      <c r="H124" s="42"/>
      <c r="I124" s="42"/>
      <c r="J124" s="208">
        <f>BK124</f>
        <v>0</v>
      </c>
      <c r="K124" s="42"/>
      <c r="L124" s="46"/>
      <c r="M124" s="105"/>
      <c r="N124" s="209"/>
      <c r="O124" s="106"/>
      <c r="P124" s="210">
        <f>P125</f>
        <v>0</v>
      </c>
      <c r="Q124" s="106"/>
      <c r="R124" s="210">
        <f>R125</f>
        <v>0</v>
      </c>
      <c r="S124" s="106"/>
      <c r="T124" s="211">
        <f>T125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76</v>
      </c>
      <c r="AU124" s="19" t="s">
        <v>121</v>
      </c>
      <c r="BK124" s="212">
        <f>BK125</f>
        <v>0</v>
      </c>
    </row>
    <row r="125" s="12" customFormat="1" ht="25.92" customHeight="1">
      <c r="A125" s="12"/>
      <c r="B125" s="213"/>
      <c r="C125" s="214"/>
      <c r="D125" s="215" t="s">
        <v>76</v>
      </c>
      <c r="E125" s="216" t="s">
        <v>1055</v>
      </c>
      <c r="F125" s="216" t="s">
        <v>93</v>
      </c>
      <c r="G125" s="214"/>
      <c r="H125" s="214"/>
      <c r="I125" s="217"/>
      <c r="J125" s="218">
        <f>BK125</f>
        <v>0</v>
      </c>
      <c r="K125" s="214"/>
      <c r="L125" s="219"/>
      <c r="M125" s="220"/>
      <c r="N125" s="221"/>
      <c r="O125" s="221"/>
      <c r="P125" s="222">
        <f>P126+P175+P184</f>
        <v>0</v>
      </c>
      <c r="Q125" s="221"/>
      <c r="R125" s="222">
        <f>R126+R175+R184</f>
        <v>0</v>
      </c>
      <c r="S125" s="221"/>
      <c r="T125" s="223">
        <f>T126+T175+T184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84</v>
      </c>
      <c r="AT125" s="225" t="s">
        <v>76</v>
      </c>
      <c r="AU125" s="225" t="s">
        <v>77</v>
      </c>
      <c r="AY125" s="224" t="s">
        <v>157</v>
      </c>
      <c r="BK125" s="226">
        <f>BK126+BK175+BK184</f>
        <v>0</v>
      </c>
    </row>
    <row r="126" s="12" customFormat="1" ht="22.8" customHeight="1">
      <c r="A126" s="12"/>
      <c r="B126" s="213"/>
      <c r="C126" s="214"/>
      <c r="D126" s="215" t="s">
        <v>76</v>
      </c>
      <c r="E126" s="227" t="s">
        <v>84</v>
      </c>
      <c r="F126" s="227" t="s">
        <v>1056</v>
      </c>
      <c r="G126" s="214"/>
      <c r="H126" s="214"/>
      <c r="I126" s="217"/>
      <c r="J126" s="228">
        <f>BK126</f>
        <v>0</v>
      </c>
      <c r="K126" s="214"/>
      <c r="L126" s="219"/>
      <c r="M126" s="220"/>
      <c r="N126" s="221"/>
      <c r="O126" s="221"/>
      <c r="P126" s="222">
        <f>SUM(P127:P174)</f>
        <v>0</v>
      </c>
      <c r="Q126" s="221"/>
      <c r="R126" s="222">
        <f>SUM(R127:R174)</f>
        <v>0</v>
      </c>
      <c r="S126" s="221"/>
      <c r="T126" s="223">
        <f>SUM(T127:T174)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84</v>
      </c>
      <c r="AT126" s="225" t="s">
        <v>76</v>
      </c>
      <c r="AU126" s="225" t="s">
        <v>84</v>
      </c>
      <c r="AY126" s="224" t="s">
        <v>157</v>
      </c>
      <c r="BK126" s="226">
        <f>SUM(BK127:BK174)</f>
        <v>0</v>
      </c>
    </row>
    <row r="127" s="2" customFormat="1" ht="21.75" customHeight="1">
      <c r="A127" s="40"/>
      <c r="B127" s="41"/>
      <c r="C127" s="229" t="s">
        <v>84</v>
      </c>
      <c r="D127" s="229" t="s">
        <v>159</v>
      </c>
      <c r="E127" s="230" t="s">
        <v>1057</v>
      </c>
      <c r="F127" s="231" t="s">
        <v>1058</v>
      </c>
      <c r="G127" s="232" t="s">
        <v>619</v>
      </c>
      <c r="H127" s="233">
        <v>2</v>
      </c>
      <c r="I127" s="234"/>
      <c r="J127" s="235">
        <f>ROUND(I127*H127,2)</f>
        <v>0</v>
      </c>
      <c r="K127" s="231" t="s">
        <v>1</v>
      </c>
      <c r="L127" s="46"/>
      <c r="M127" s="236" t="s">
        <v>1</v>
      </c>
      <c r="N127" s="237" t="s">
        <v>42</v>
      </c>
      <c r="O127" s="93"/>
      <c r="P127" s="238">
        <f>O127*H127</f>
        <v>0</v>
      </c>
      <c r="Q127" s="238">
        <v>0</v>
      </c>
      <c r="R127" s="238">
        <f>Q127*H127</f>
        <v>0</v>
      </c>
      <c r="S127" s="238">
        <v>0</v>
      </c>
      <c r="T127" s="239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40" t="s">
        <v>164</v>
      </c>
      <c r="AT127" s="240" t="s">
        <v>159</v>
      </c>
      <c r="AU127" s="240" t="s">
        <v>86</v>
      </c>
      <c r="AY127" s="19" t="s">
        <v>157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9" t="s">
        <v>84</v>
      </c>
      <c r="BK127" s="241">
        <f>ROUND(I127*H127,2)</f>
        <v>0</v>
      </c>
      <c r="BL127" s="19" t="s">
        <v>164</v>
      </c>
      <c r="BM127" s="240" t="s">
        <v>1059</v>
      </c>
    </row>
    <row r="128" s="2" customFormat="1">
      <c r="A128" s="40"/>
      <c r="B128" s="41"/>
      <c r="C128" s="42"/>
      <c r="D128" s="242" t="s">
        <v>166</v>
      </c>
      <c r="E128" s="42"/>
      <c r="F128" s="243" t="s">
        <v>1058</v>
      </c>
      <c r="G128" s="42"/>
      <c r="H128" s="42"/>
      <c r="I128" s="244"/>
      <c r="J128" s="42"/>
      <c r="K128" s="42"/>
      <c r="L128" s="46"/>
      <c r="M128" s="245"/>
      <c r="N128" s="246"/>
      <c r="O128" s="93"/>
      <c r="P128" s="93"/>
      <c r="Q128" s="93"/>
      <c r="R128" s="93"/>
      <c r="S128" s="93"/>
      <c r="T128" s="94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166</v>
      </c>
      <c r="AU128" s="19" t="s">
        <v>86</v>
      </c>
    </row>
    <row r="129" s="2" customFormat="1" ht="21.75" customHeight="1">
      <c r="A129" s="40"/>
      <c r="B129" s="41"/>
      <c r="C129" s="229" t="s">
        <v>86</v>
      </c>
      <c r="D129" s="229" t="s">
        <v>159</v>
      </c>
      <c r="E129" s="230" t="s">
        <v>1060</v>
      </c>
      <c r="F129" s="231" t="s">
        <v>1061</v>
      </c>
      <c r="G129" s="232" t="s">
        <v>619</v>
      </c>
      <c r="H129" s="233">
        <v>2</v>
      </c>
      <c r="I129" s="234"/>
      <c r="J129" s="235">
        <f>ROUND(I129*H129,2)</f>
        <v>0</v>
      </c>
      <c r="K129" s="231" t="s">
        <v>1</v>
      </c>
      <c r="L129" s="46"/>
      <c r="M129" s="236" t="s">
        <v>1</v>
      </c>
      <c r="N129" s="237" t="s">
        <v>42</v>
      </c>
      <c r="O129" s="93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40" t="s">
        <v>164</v>
      </c>
      <c r="AT129" s="240" t="s">
        <v>159</v>
      </c>
      <c r="AU129" s="240" t="s">
        <v>86</v>
      </c>
      <c r="AY129" s="19" t="s">
        <v>157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9" t="s">
        <v>84</v>
      </c>
      <c r="BK129" s="241">
        <f>ROUND(I129*H129,2)</f>
        <v>0</v>
      </c>
      <c r="BL129" s="19" t="s">
        <v>164</v>
      </c>
      <c r="BM129" s="240" t="s">
        <v>1062</v>
      </c>
    </row>
    <row r="130" s="2" customFormat="1">
      <c r="A130" s="40"/>
      <c r="B130" s="41"/>
      <c r="C130" s="42"/>
      <c r="D130" s="242" t="s">
        <v>166</v>
      </c>
      <c r="E130" s="42"/>
      <c r="F130" s="243" t="s">
        <v>1061</v>
      </c>
      <c r="G130" s="42"/>
      <c r="H130" s="42"/>
      <c r="I130" s="244"/>
      <c r="J130" s="42"/>
      <c r="K130" s="42"/>
      <c r="L130" s="46"/>
      <c r="M130" s="245"/>
      <c r="N130" s="246"/>
      <c r="O130" s="93"/>
      <c r="P130" s="93"/>
      <c r="Q130" s="93"/>
      <c r="R130" s="93"/>
      <c r="S130" s="93"/>
      <c r="T130" s="94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166</v>
      </c>
      <c r="AU130" s="19" t="s">
        <v>86</v>
      </c>
    </row>
    <row r="131" s="2" customFormat="1" ht="16.5" customHeight="1">
      <c r="A131" s="40"/>
      <c r="B131" s="41"/>
      <c r="C131" s="229" t="s">
        <v>109</v>
      </c>
      <c r="D131" s="229" t="s">
        <v>159</v>
      </c>
      <c r="E131" s="230" t="s">
        <v>1063</v>
      </c>
      <c r="F131" s="231" t="s">
        <v>1064</v>
      </c>
      <c r="G131" s="232" t="s">
        <v>619</v>
      </c>
      <c r="H131" s="233">
        <v>12</v>
      </c>
      <c r="I131" s="234"/>
      <c r="J131" s="235">
        <f>ROUND(I131*H131,2)</f>
        <v>0</v>
      </c>
      <c r="K131" s="231" t="s">
        <v>1</v>
      </c>
      <c r="L131" s="46"/>
      <c r="M131" s="236" t="s">
        <v>1</v>
      </c>
      <c r="N131" s="237" t="s">
        <v>42</v>
      </c>
      <c r="O131" s="93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40" t="s">
        <v>164</v>
      </c>
      <c r="AT131" s="240" t="s">
        <v>159</v>
      </c>
      <c r="AU131" s="240" t="s">
        <v>86</v>
      </c>
      <c r="AY131" s="19" t="s">
        <v>157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9" t="s">
        <v>84</v>
      </c>
      <c r="BK131" s="241">
        <f>ROUND(I131*H131,2)</f>
        <v>0</v>
      </c>
      <c r="BL131" s="19" t="s">
        <v>164</v>
      </c>
      <c r="BM131" s="240" t="s">
        <v>1065</v>
      </c>
    </row>
    <row r="132" s="2" customFormat="1">
      <c r="A132" s="40"/>
      <c r="B132" s="41"/>
      <c r="C132" s="42"/>
      <c r="D132" s="242" t="s">
        <v>166</v>
      </c>
      <c r="E132" s="42"/>
      <c r="F132" s="243" t="s">
        <v>1064</v>
      </c>
      <c r="G132" s="42"/>
      <c r="H132" s="42"/>
      <c r="I132" s="244"/>
      <c r="J132" s="42"/>
      <c r="K132" s="42"/>
      <c r="L132" s="46"/>
      <c r="M132" s="245"/>
      <c r="N132" s="246"/>
      <c r="O132" s="93"/>
      <c r="P132" s="93"/>
      <c r="Q132" s="93"/>
      <c r="R132" s="93"/>
      <c r="S132" s="93"/>
      <c r="T132" s="94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166</v>
      </c>
      <c r="AU132" s="19" t="s">
        <v>86</v>
      </c>
    </row>
    <row r="133" s="2" customFormat="1" ht="16.5" customHeight="1">
      <c r="A133" s="40"/>
      <c r="B133" s="41"/>
      <c r="C133" s="229" t="s">
        <v>164</v>
      </c>
      <c r="D133" s="229" t="s">
        <v>159</v>
      </c>
      <c r="E133" s="230" t="s">
        <v>1066</v>
      </c>
      <c r="F133" s="231" t="s">
        <v>1067</v>
      </c>
      <c r="G133" s="232" t="s">
        <v>619</v>
      </c>
      <c r="H133" s="233">
        <v>12</v>
      </c>
      <c r="I133" s="234"/>
      <c r="J133" s="235">
        <f>ROUND(I133*H133,2)</f>
        <v>0</v>
      </c>
      <c r="K133" s="231" t="s">
        <v>1</v>
      </c>
      <c r="L133" s="46"/>
      <c r="M133" s="236" t="s">
        <v>1</v>
      </c>
      <c r="N133" s="237" t="s">
        <v>42</v>
      </c>
      <c r="O133" s="93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40" t="s">
        <v>164</v>
      </c>
      <c r="AT133" s="240" t="s">
        <v>159</v>
      </c>
      <c r="AU133" s="240" t="s">
        <v>86</v>
      </c>
      <c r="AY133" s="19" t="s">
        <v>157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9" t="s">
        <v>84</v>
      </c>
      <c r="BK133" s="241">
        <f>ROUND(I133*H133,2)</f>
        <v>0</v>
      </c>
      <c r="BL133" s="19" t="s">
        <v>164</v>
      </c>
      <c r="BM133" s="240" t="s">
        <v>1068</v>
      </c>
    </row>
    <row r="134" s="2" customFormat="1">
      <c r="A134" s="40"/>
      <c r="B134" s="41"/>
      <c r="C134" s="42"/>
      <c r="D134" s="242" t="s">
        <v>166</v>
      </c>
      <c r="E134" s="42"/>
      <c r="F134" s="243" t="s">
        <v>1067</v>
      </c>
      <c r="G134" s="42"/>
      <c r="H134" s="42"/>
      <c r="I134" s="244"/>
      <c r="J134" s="42"/>
      <c r="K134" s="42"/>
      <c r="L134" s="46"/>
      <c r="M134" s="245"/>
      <c r="N134" s="246"/>
      <c r="O134" s="93"/>
      <c r="P134" s="93"/>
      <c r="Q134" s="93"/>
      <c r="R134" s="93"/>
      <c r="S134" s="93"/>
      <c r="T134" s="94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166</v>
      </c>
      <c r="AU134" s="19" t="s">
        <v>86</v>
      </c>
    </row>
    <row r="135" s="2" customFormat="1" ht="16.5" customHeight="1">
      <c r="A135" s="40"/>
      <c r="B135" s="41"/>
      <c r="C135" s="229" t="s">
        <v>200</v>
      </c>
      <c r="D135" s="229" t="s">
        <v>159</v>
      </c>
      <c r="E135" s="230" t="s">
        <v>1069</v>
      </c>
      <c r="F135" s="231" t="s">
        <v>1070</v>
      </c>
      <c r="G135" s="232" t="s">
        <v>619</v>
      </c>
      <c r="H135" s="233">
        <v>8</v>
      </c>
      <c r="I135" s="234"/>
      <c r="J135" s="235">
        <f>ROUND(I135*H135,2)</f>
        <v>0</v>
      </c>
      <c r="K135" s="231" t="s">
        <v>1</v>
      </c>
      <c r="L135" s="46"/>
      <c r="M135" s="236" t="s">
        <v>1</v>
      </c>
      <c r="N135" s="237" t="s">
        <v>42</v>
      </c>
      <c r="O135" s="93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40" t="s">
        <v>164</v>
      </c>
      <c r="AT135" s="240" t="s">
        <v>159</v>
      </c>
      <c r="AU135" s="240" t="s">
        <v>86</v>
      </c>
      <c r="AY135" s="19" t="s">
        <v>157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9" t="s">
        <v>84</v>
      </c>
      <c r="BK135" s="241">
        <f>ROUND(I135*H135,2)</f>
        <v>0</v>
      </c>
      <c r="BL135" s="19" t="s">
        <v>164</v>
      </c>
      <c r="BM135" s="240" t="s">
        <v>1071</v>
      </c>
    </row>
    <row r="136" s="2" customFormat="1">
      <c r="A136" s="40"/>
      <c r="B136" s="41"/>
      <c r="C136" s="42"/>
      <c r="D136" s="242" t="s">
        <v>166</v>
      </c>
      <c r="E136" s="42"/>
      <c r="F136" s="243" t="s">
        <v>1070</v>
      </c>
      <c r="G136" s="42"/>
      <c r="H136" s="42"/>
      <c r="I136" s="244"/>
      <c r="J136" s="42"/>
      <c r="K136" s="42"/>
      <c r="L136" s="46"/>
      <c r="M136" s="245"/>
      <c r="N136" s="246"/>
      <c r="O136" s="93"/>
      <c r="P136" s="93"/>
      <c r="Q136" s="93"/>
      <c r="R136" s="93"/>
      <c r="S136" s="93"/>
      <c r="T136" s="94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166</v>
      </c>
      <c r="AU136" s="19" t="s">
        <v>86</v>
      </c>
    </row>
    <row r="137" s="2" customFormat="1" ht="16.5" customHeight="1">
      <c r="A137" s="40"/>
      <c r="B137" s="41"/>
      <c r="C137" s="229" t="s">
        <v>210</v>
      </c>
      <c r="D137" s="229" t="s">
        <v>159</v>
      </c>
      <c r="E137" s="230" t="s">
        <v>1072</v>
      </c>
      <c r="F137" s="231" t="s">
        <v>1073</v>
      </c>
      <c r="G137" s="232" t="s">
        <v>619</v>
      </c>
      <c r="H137" s="233">
        <v>4</v>
      </c>
      <c r="I137" s="234"/>
      <c r="J137" s="235">
        <f>ROUND(I137*H137,2)</f>
        <v>0</v>
      </c>
      <c r="K137" s="231" t="s">
        <v>1</v>
      </c>
      <c r="L137" s="46"/>
      <c r="M137" s="236" t="s">
        <v>1</v>
      </c>
      <c r="N137" s="237" t="s">
        <v>42</v>
      </c>
      <c r="O137" s="93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40" t="s">
        <v>164</v>
      </c>
      <c r="AT137" s="240" t="s">
        <v>159</v>
      </c>
      <c r="AU137" s="240" t="s">
        <v>86</v>
      </c>
      <c r="AY137" s="19" t="s">
        <v>157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9" t="s">
        <v>84</v>
      </c>
      <c r="BK137" s="241">
        <f>ROUND(I137*H137,2)</f>
        <v>0</v>
      </c>
      <c r="BL137" s="19" t="s">
        <v>164</v>
      </c>
      <c r="BM137" s="240" t="s">
        <v>1074</v>
      </c>
    </row>
    <row r="138" s="2" customFormat="1">
      <c r="A138" s="40"/>
      <c r="B138" s="41"/>
      <c r="C138" s="42"/>
      <c r="D138" s="242" t="s">
        <v>166</v>
      </c>
      <c r="E138" s="42"/>
      <c r="F138" s="243" t="s">
        <v>1073</v>
      </c>
      <c r="G138" s="42"/>
      <c r="H138" s="42"/>
      <c r="I138" s="244"/>
      <c r="J138" s="42"/>
      <c r="K138" s="42"/>
      <c r="L138" s="46"/>
      <c r="M138" s="245"/>
      <c r="N138" s="246"/>
      <c r="O138" s="93"/>
      <c r="P138" s="93"/>
      <c r="Q138" s="93"/>
      <c r="R138" s="93"/>
      <c r="S138" s="93"/>
      <c r="T138" s="94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166</v>
      </c>
      <c r="AU138" s="19" t="s">
        <v>86</v>
      </c>
    </row>
    <row r="139" s="2" customFormat="1" ht="16.5" customHeight="1">
      <c r="A139" s="40"/>
      <c r="B139" s="41"/>
      <c r="C139" s="229" t="s">
        <v>224</v>
      </c>
      <c r="D139" s="229" t="s">
        <v>159</v>
      </c>
      <c r="E139" s="230" t="s">
        <v>1075</v>
      </c>
      <c r="F139" s="231" t="s">
        <v>1076</v>
      </c>
      <c r="G139" s="232" t="s">
        <v>619</v>
      </c>
      <c r="H139" s="233">
        <v>8</v>
      </c>
      <c r="I139" s="234"/>
      <c r="J139" s="235">
        <f>ROUND(I139*H139,2)</f>
        <v>0</v>
      </c>
      <c r="K139" s="231" t="s">
        <v>1</v>
      </c>
      <c r="L139" s="46"/>
      <c r="M139" s="236" t="s">
        <v>1</v>
      </c>
      <c r="N139" s="237" t="s">
        <v>42</v>
      </c>
      <c r="O139" s="93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164</v>
      </c>
      <c r="AT139" s="240" t="s">
        <v>159</v>
      </c>
      <c r="AU139" s="240" t="s">
        <v>86</v>
      </c>
      <c r="AY139" s="19" t="s">
        <v>157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9" t="s">
        <v>84</v>
      </c>
      <c r="BK139" s="241">
        <f>ROUND(I139*H139,2)</f>
        <v>0</v>
      </c>
      <c r="BL139" s="19" t="s">
        <v>164</v>
      </c>
      <c r="BM139" s="240" t="s">
        <v>1077</v>
      </c>
    </row>
    <row r="140" s="2" customFormat="1">
      <c r="A140" s="40"/>
      <c r="B140" s="41"/>
      <c r="C140" s="42"/>
      <c r="D140" s="242" t="s">
        <v>166</v>
      </c>
      <c r="E140" s="42"/>
      <c r="F140" s="243" t="s">
        <v>1076</v>
      </c>
      <c r="G140" s="42"/>
      <c r="H140" s="42"/>
      <c r="I140" s="244"/>
      <c r="J140" s="42"/>
      <c r="K140" s="42"/>
      <c r="L140" s="46"/>
      <c r="M140" s="245"/>
      <c r="N140" s="246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166</v>
      </c>
      <c r="AU140" s="19" t="s">
        <v>86</v>
      </c>
    </row>
    <row r="141" s="2" customFormat="1" ht="16.5" customHeight="1">
      <c r="A141" s="40"/>
      <c r="B141" s="41"/>
      <c r="C141" s="229" t="s">
        <v>204</v>
      </c>
      <c r="D141" s="229" t="s">
        <v>159</v>
      </c>
      <c r="E141" s="230" t="s">
        <v>1078</v>
      </c>
      <c r="F141" s="231" t="s">
        <v>1079</v>
      </c>
      <c r="G141" s="232" t="s">
        <v>619</v>
      </c>
      <c r="H141" s="233">
        <v>16</v>
      </c>
      <c r="I141" s="234"/>
      <c r="J141" s="235">
        <f>ROUND(I141*H141,2)</f>
        <v>0</v>
      </c>
      <c r="K141" s="231" t="s">
        <v>1</v>
      </c>
      <c r="L141" s="46"/>
      <c r="M141" s="236" t="s">
        <v>1</v>
      </c>
      <c r="N141" s="237" t="s">
        <v>42</v>
      </c>
      <c r="O141" s="93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40" t="s">
        <v>164</v>
      </c>
      <c r="AT141" s="240" t="s">
        <v>159</v>
      </c>
      <c r="AU141" s="240" t="s">
        <v>86</v>
      </c>
      <c r="AY141" s="19" t="s">
        <v>157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9" t="s">
        <v>84</v>
      </c>
      <c r="BK141" s="241">
        <f>ROUND(I141*H141,2)</f>
        <v>0</v>
      </c>
      <c r="BL141" s="19" t="s">
        <v>164</v>
      </c>
      <c r="BM141" s="240" t="s">
        <v>1080</v>
      </c>
    </row>
    <row r="142" s="2" customFormat="1">
      <c r="A142" s="40"/>
      <c r="B142" s="41"/>
      <c r="C142" s="42"/>
      <c r="D142" s="242" t="s">
        <v>166</v>
      </c>
      <c r="E142" s="42"/>
      <c r="F142" s="243" t="s">
        <v>1079</v>
      </c>
      <c r="G142" s="42"/>
      <c r="H142" s="42"/>
      <c r="I142" s="244"/>
      <c r="J142" s="42"/>
      <c r="K142" s="42"/>
      <c r="L142" s="46"/>
      <c r="M142" s="245"/>
      <c r="N142" s="246"/>
      <c r="O142" s="93"/>
      <c r="P142" s="93"/>
      <c r="Q142" s="93"/>
      <c r="R142" s="93"/>
      <c r="S142" s="93"/>
      <c r="T142" s="94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166</v>
      </c>
      <c r="AU142" s="19" t="s">
        <v>86</v>
      </c>
    </row>
    <row r="143" s="2" customFormat="1" ht="21.75" customHeight="1">
      <c r="A143" s="40"/>
      <c r="B143" s="41"/>
      <c r="C143" s="229" t="s">
        <v>239</v>
      </c>
      <c r="D143" s="229" t="s">
        <v>159</v>
      </c>
      <c r="E143" s="230" t="s">
        <v>1081</v>
      </c>
      <c r="F143" s="231" t="s">
        <v>1082</v>
      </c>
      <c r="G143" s="232" t="s">
        <v>619</v>
      </c>
      <c r="H143" s="233">
        <v>60</v>
      </c>
      <c r="I143" s="234"/>
      <c r="J143" s="235">
        <f>ROUND(I143*H143,2)</f>
        <v>0</v>
      </c>
      <c r="K143" s="231" t="s">
        <v>1</v>
      </c>
      <c r="L143" s="46"/>
      <c r="M143" s="236" t="s">
        <v>1</v>
      </c>
      <c r="N143" s="237" t="s">
        <v>42</v>
      </c>
      <c r="O143" s="93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164</v>
      </c>
      <c r="AT143" s="240" t="s">
        <v>159</v>
      </c>
      <c r="AU143" s="240" t="s">
        <v>86</v>
      </c>
      <c r="AY143" s="19" t="s">
        <v>157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9" t="s">
        <v>84</v>
      </c>
      <c r="BK143" s="241">
        <f>ROUND(I143*H143,2)</f>
        <v>0</v>
      </c>
      <c r="BL143" s="19" t="s">
        <v>164</v>
      </c>
      <c r="BM143" s="240" t="s">
        <v>1083</v>
      </c>
    </row>
    <row r="144" s="2" customFormat="1">
      <c r="A144" s="40"/>
      <c r="B144" s="41"/>
      <c r="C144" s="42"/>
      <c r="D144" s="242" t="s">
        <v>166</v>
      </c>
      <c r="E144" s="42"/>
      <c r="F144" s="243" t="s">
        <v>1082</v>
      </c>
      <c r="G144" s="42"/>
      <c r="H144" s="42"/>
      <c r="I144" s="244"/>
      <c r="J144" s="42"/>
      <c r="K144" s="42"/>
      <c r="L144" s="46"/>
      <c r="M144" s="245"/>
      <c r="N144" s="246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166</v>
      </c>
      <c r="AU144" s="19" t="s">
        <v>86</v>
      </c>
    </row>
    <row r="145" s="2" customFormat="1" ht="24.15" customHeight="1">
      <c r="A145" s="40"/>
      <c r="B145" s="41"/>
      <c r="C145" s="229" t="s">
        <v>245</v>
      </c>
      <c r="D145" s="229" t="s">
        <v>159</v>
      </c>
      <c r="E145" s="230" t="s">
        <v>1084</v>
      </c>
      <c r="F145" s="231" t="s">
        <v>1085</v>
      </c>
      <c r="G145" s="232" t="s">
        <v>227</v>
      </c>
      <c r="H145" s="233">
        <v>4</v>
      </c>
      <c r="I145" s="234"/>
      <c r="J145" s="235">
        <f>ROUND(I145*H145,2)</f>
        <v>0</v>
      </c>
      <c r="K145" s="231" t="s">
        <v>1</v>
      </c>
      <c r="L145" s="46"/>
      <c r="M145" s="236" t="s">
        <v>1</v>
      </c>
      <c r="N145" s="237" t="s">
        <v>42</v>
      </c>
      <c r="O145" s="93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40" t="s">
        <v>164</v>
      </c>
      <c r="AT145" s="240" t="s">
        <v>159</v>
      </c>
      <c r="AU145" s="240" t="s">
        <v>86</v>
      </c>
      <c r="AY145" s="19" t="s">
        <v>157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9" t="s">
        <v>84</v>
      </c>
      <c r="BK145" s="241">
        <f>ROUND(I145*H145,2)</f>
        <v>0</v>
      </c>
      <c r="BL145" s="19" t="s">
        <v>164</v>
      </c>
      <c r="BM145" s="240" t="s">
        <v>1086</v>
      </c>
    </row>
    <row r="146" s="2" customFormat="1">
      <c r="A146" s="40"/>
      <c r="B146" s="41"/>
      <c r="C146" s="42"/>
      <c r="D146" s="242" t="s">
        <v>166</v>
      </c>
      <c r="E146" s="42"/>
      <c r="F146" s="243" t="s">
        <v>1085</v>
      </c>
      <c r="G146" s="42"/>
      <c r="H146" s="42"/>
      <c r="I146" s="244"/>
      <c r="J146" s="42"/>
      <c r="K146" s="42"/>
      <c r="L146" s="46"/>
      <c r="M146" s="245"/>
      <c r="N146" s="246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166</v>
      </c>
      <c r="AU146" s="19" t="s">
        <v>86</v>
      </c>
    </row>
    <row r="147" s="2" customFormat="1" ht="16.5" customHeight="1">
      <c r="A147" s="40"/>
      <c r="B147" s="41"/>
      <c r="C147" s="229" t="s">
        <v>250</v>
      </c>
      <c r="D147" s="229" t="s">
        <v>159</v>
      </c>
      <c r="E147" s="230" t="s">
        <v>1087</v>
      </c>
      <c r="F147" s="231" t="s">
        <v>1088</v>
      </c>
      <c r="G147" s="232" t="s">
        <v>619</v>
      </c>
      <c r="H147" s="233">
        <v>8</v>
      </c>
      <c r="I147" s="234"/>
      <c r="J147" s="235">
        <f>ROUND(I147*H147,2)</f>
        <v>0</v>
      </c>
      <c r="K147" s="231" t="s">
        <v>1</v>
      </c>
      <c r="L147" s="46"/>
      <c r="M147" s="236" t="s">
        <v>1</v>
      </c>
      <c r="N147" s="237" t="s">
        <v>42</v>
      </c>
      <c r="O147" s="93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40" t="s">
        <v>164</v>
      </c>
      <c r="AT147" s="240" t="s">
        <v>159</v>
      </c>
      <c r="AU147" s="240" t="s">
        <v>86</v>
      </c>
      <c r="AY147" s="19" t="s">
        <v>157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9" t="s">
        <v>84</v>
      </c>
      <c r="BK147" s="241">
        <f>ROUND(I147*H147,2)</f>
        <v>0</v>
      </c>
      <c r="BL147" s="19" t="s">
        <v>164</v>
      </c>
      <c r="BM147" s="240" t="s">
        <v>1089</v>
      </c>
    </row>
    <row r="148" s="2" customFormat="1">
      <c r="A148" s="40"/>
      <c r="B148" s="41"/>
      <c r="C148" s="42"/>
      <c r="D148" s="242" t="s">
        <v>166</v>
      </c>
      <c r="E148" s="42"/>
      <c r="F148" s="243" t="s">
        <v>1088</v>
      </c>
      <c r="G148" s="42"/>
      <c r="H148" s="42"/>
      <c r="I148" s="244"/>
      <c r="J148" s="42"/>
      <c r="K148" s="42"/>
      <c r="L148" s="46"/>
      <c r="M148" s="245"/>
      <c r="N148" s="246"/>
      <c r="O148" s="93"/>
      <c r="P148" s="93"/>
      <c r="Q148" s="93"/>
      <c r="R148" s="93"/>
      <c r="S148" s="93"/>
      <c r="T148" s="94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166</v>
      </c>
      <c r="AU148" s="19" t="s">
        <v>86</v>
      </c>
    </row>
    <row r="149" s="2" customFormat="1" ht="16.5" customHeight="1">
      <c r="A149" s="40"/>
      <c r="B149" s="41"/>
      <c r="C149" s="229" t="s">
        <v>8</v>
      </c>
      <c r="D149" s="229" t="s">
        <v>159</v>
      </c>
      <c r="E149" s="230" t="s">
        <v>1090</v>
      </c>
      <c r="F149" s="231" t="s">
        <v>1091</v>
      </c>
      <c r="G149" s="232" t="s">
        <v>619</v>
      </c>
      <c r="H149" s="233">
        <v>4</v>
      </c>
      <c r="I149" s="234"/>
      <c r="J149" s="235">
        <f>ROUND(I149*H149,2)</f>
        <v>0</v>
      </c>
      <c r="K149" s="231" t="s">
        <v>1</v>
      </c>
      <c r="L149" s="46"/>
      <c r="M149" s="236" t="s">
        <v>1</v>
      </c>
      <c r="N149" s="237" t="s">
        <v>42</v>
      </c>
      <c r="O149" s="93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40" t="s">
        <v>164</v>
      </c>
      <c r="AT149" s="240" t="s">
        <v>159</v>
      </c>
      <c r="AU149" s="240" t="s">
        <v>86</v>
      </c>
      <c r="AY149" s="19" t="s">
        <v>157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9" t="s">
        <v>84</v>
      </c>
      <c r="BK149" s="241">
        <f>ROUND(I149*H149,2)</f>
        <v>0</v>
      </c>
      <c r="BL149" s="19" t="s">
        <v>164</v>
      </c>
      <c r="BM149" s="240" t="s">
        <v>1092</v>
      </c>
    </row>
    <row r="150" s="2" customFormat="1">
      <c r="A150" s="40"/>
      <c r="B150" s="41"/>
      <c r="C150" s="42"/>
      <c r="D150" s="242" t="s">
        <v>166</v>
      </c>
      <c r="E150" s="42"/>
      <c r="F150" s="243" t="s">
        <v>1091</v>
      </c>
      <c r="G150" s="42"/>
      <c r="H150" s="42"/>
      <c r="I150" s="244"/>
      <c r="J150" s="42"/>
      <c r="K150" s="42"/>
      <c r="L150" s="46"/>
      <c r="M150" s="245"/>
      <c r="N150" s="246"/>
      <c r="O150" s="93"/>
      <c r="P150" s="93"/>
      <c r="Q150" s="93"/>
      <c r="R150" s="93"/>
      <c r="S150" s="93"/>
      <c r="T150" s="94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166</v>
      </c>
      <c r="AU150" s="19" t="s">
        <v>86</v>
      </c>
    </row>
    <row r="151" s="2" customFormat="1" ht="16.5" customHeight="1">
      <c r="A151" s="40"/>
      <c r="B151" s="41"/>
      <c r="C151" s="229" t="s">
        <v>259</v>
      </c>
      <c r="D151" s="229" t="s">
        <v>159</v>
      </c>
      <c r="E151" s="230" t="s">
        <v>1093</v>
      </c>
      <c r="F151" s="231" t="s">
        <v>1094</v>
      </c>
      <c r="G151" s="232" t="s">
        <v>619</v>
      </c>
      <c r="H151" s="233">
        <v>4</v>
      </c>
      <c r="I151" s="234"/>
      <c r="J151" s="235">
        <f>ROUND(I151*H151,2)</f>
        <v>0</v>
      </c>
      <c r="K151" s="231" t="s">
        <v>1</v>
      </c>
      <c r="L151" s="46"/>
      <c r="M151" s="236" t="s">
        <v>1</v>
      </c>
      <c r="N151" s="237" t="s">
        <v>42</v>
      </c>
      <c r="O151" s="93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40" t="s">
        <v>164</v>
      </c>
      <c r="AT151" s="240" t="s">
        <v>159</v>
      </c>
      <c r="AU151" s="240" t="s">
        <v>86</v>
      </c>
      <c r="AY151" s="19" t="s">
        <v>157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9" t="s">
        <v>84</v>
      </c>
      <c r="BK151" s="241">
        <f>ROUND(I151*H151,2)</f>
        <v>0</v>
      </c>
      <c r="BL151" s="19" t="s">
        <v>164</v>
      </c>
      <c r="BM151" s="240" t="s">
        <v>1095</v>
      </c>
    </row>
    <row r="152" s="2" customFormat="1">
      <c r="A152" s="40"/>
      <c r="B152" s="41"/>
      <c r="C152" s="42"/>
      <c r="D152" s="242" t="s">
        <v>166</v>
      </c>
      <c r="E152" s="42"/>
      <c r="F152" s="243" t="s">
        <v>1094</v>
      </c>
      <c r="G152" s="42"/>
      <c r="H152" s="42"/>
      <c r="I152" s="244"/>
      <c r="J152" s="42"/>
      <c r="K152" s="42"/>
      <c r="L152" s="46"/>
      <c r="M152" s="245"/>
      <c r="N152" s="246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166</v>
      </c>
      <c r="AU152" s="19" t="s">
        <v>86</v>
      </c>
    </row>
    <row r="153" s="2" customFormat="1" ht="16.5" customHeight="1">
      <c r="A153" s="40"/>
      <c r="B153" s="41"/>
      <c r="C153" s="229" t="s">
        <v>267</v>
      </c>
      <c r="D153" s="229" t="s">
        <v>159</v>
      </c>
      <c r="E153" s="230" t="s">
        <v>1096</v>
      </c>
      <c r="F153" s="231" t="s">
        <v>1097</v>
      </c>
      <c r="G153" s="232" t="s">
        <v>227</v>
      </c>
      <c r="H153" s="233">
        <v>16</v>
      </c>
      <c r="I153" s="234"/>
      <c r="J153" s="235">
        <f>ROUND(I153*H153,2)</f>
        <v>0</v>
      </c>
      <c r="K153" s="231" t="s">
        <v>1</v>
      </c>
      <c r="L153" s="46"/>
      <c r="M153" s="236" t="s">
        <v>1</v>
      </c>
      <c r="N153" s="237" t="s">
        <v>42</v>
      </c>
      <c r="O153" s="93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40" t="s">
        <v>164</v>
      </c>
      <c r="AT153" s="240" t="s">
        <v>159</v>
      </c>
      <c r="AU153" s="240" t="s">
        <v>86</v>
      </c>
      <c r="AY153" s="19" t="s">
        <v>157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9" t="s">
        <v>84</v>
      </c>
      <c r="BK153" s="241">
        <f>ROUND(I153*H153,2)</f>
        <v>0</v>
      </c>
      <c r="BL153" s="19" t="s">
        <v>164</v>
      </c>
      <c r="BM153" s="240" t="s">
        <v>1098</v>
      </c>
    </row>
    <row r="154" s="2" customFormat="1">
      <c r="A154" s="40"/>
      <c r="B154" s="41"/>
      <c r="C154" s="42"/>
      <c r="D154" s="242" t="s">
        <v>166</v>
      </c>
      <c r="E154" s="42"/>
      <c r="F154" s="243" t="s">
        <v>1097</v>
      </c>
      <c r="G154" s="42"/>
      <c r="H154" s="42"/>
      <c r="I154" s="244"/>
      <c r="J154" s="42"/>
      <c r="K154" s="42"/>
      <c r="L154" s="46"/>
      <c r="M154" s="245"/>
      <c r="N154" s="246"/>
      <c r="O154" s="93"/>
      <c r="P154" s="93"/>
      <c r="Q154" s="93"/>
      <c r="R154" s="93"/>
      <c r="S154" s="93"/>
      <c r="T154" s="94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166</v>
      </c>
      <c r="AU154" s="19" t="s">
        <v>86</v>
      </c>
    </row>
    <row r="155" s="2" customFormat="1" ht="16.5" customHeight="1">
      <c r="A155" s="40"/>
      <c r="B155" s="41"/>
      <c r="C155" s="229" t="s">
        <v>272</v>
      </c>
      <c r="D155" s="229" t="s">
        <v>159</v>
      </c>
      <c r="E155" s="230" t="s">
        <v>1099</v>
      </c>
      <c r="F155" s="231" t="s">
        <v>1100</v>
      </c>
      <c r="G155" s="232" t="s">
        <v>619</v>
      </c>
      <c r="H155" s="233">
        <v>4</v>
      </c>
      <c r="I155" s="234"/>
      <c r="J155" s="235">
        <f>ROUND(I155*H155,2)</f>
        <v>0</v>
      </c>
      <c r="K155" s="231" t="s">
        <v>1</v>
      </c>
      <c r="L155" s="46"/>
      <c r="M155" s="236" t="s">
        <v>1</v>
      </c>
      <c r="N155" s="237" t="s">
        <v>42</v>
      </c>
      <c r="O155" s="93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40" t="s">
        <v>164</v>
      </c>
      <c r="AT155" s="240" t="s">
        <v>159</v>
      </c>
      <c r="AU155" s="240" t="s">
        <v>86</v>
      </c>
      <c r="AY155" s="19" t="s">
        <v>157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9" t="s">
        <v>84</v>
      </c>
      <c r="BK155" s="241">
        <f>ROUND(I155*H155,2)</f>
        <v>0</v>
      </c>
      <c r="BL155" s="19" t="s">
        <v>164</v>
      </c>
      <c r="BM155" s="240" t="s">
        <v>1101</v>
      </c>
    </row>
    <row r="156" s="2" customFormat="1">
      <c r="A156" s="40"/>
      <c r="B156" s="41"/>
      <c r="C156" s="42"/>
      <c r="D156" s="242" t="s">
        <v>166</v>
      </c>
      <c r="E156" s="42"/>
      <c r="F156" s="243" t="s">
        <v>1100</v>
      </c>
      <c r="G156" s="42"/>
      <c r="H156" s="42"/>
      <c r="I156" s="244"/>
      <c r="J156" s="42"/>
      <c r="K156" s="42"/>
      <c r="L156" s="46"/>
      <c r="M156" s="245"/>
      <c r="N156" s="246"/>
      <c r="O156" s="93"/>
      <c r="P156" s="93"/>
      <c r="Q156" s="93"/>
      <c r="R156" s="93"/>
      <c r="S156" s="93"/>
      <c r="T156" s="94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166</v>
      </c>
      <c r="AU156" s="19" t="s">
        <v>86</v>
      </c>
    </row>
    <row r="157" s="2" customFormat="1" ht="16.5" customHeight="1">
      <c r="A157" s="40"/>
      <c r="B157" s="41"/>
      <c r="C157" s="229" t="s">
        <v>279</v>
      </c>
      <c r="D157" s="229" t="s">
        <v>159</v>
      </c>
      <c r="E157" s="230" t="s">
        <v>1102</v>
      </c>
      <c r="F157" s="231" t="s">
        <v>1103</v>
      </c>
      <c r="G157" s="232" t="s">
        <v>227</v>
      </c>
      <c r="H157" s="233">
        <v>4</v>
      </c>
      <c r="I157" s="234"/>
      <c r="J157" s="235">
        <f>ROUND(I157*H157,2)</f>
        <v>0</v>
      </c>
      <c r="K157" s="231" t="s">
        <v>1</v>
      </c>
      <c r="L157" s="46"/>
      <c r="M157" s="236" t="s">
        <v>1</v>
      </c>
      <c r="N157" s="237" t="s">
        <v>42</v>
      </c>
      <c r="O157" s="93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40" t="s">
        <v>164</v>
      </c>
      <c r="AT157" s="240" t="s">
        <v>159</v>
      </c>
      <c r="AU157" s="240" t="s">
        <v>86</v>
      </c>
      <c r="AY157" s="19" t="s">
        <v>157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9" t="s">
        <v>84</v>
      </c>
      <c r="BK157" s="241">
        <f>ROUND(I157*H157,2)</f>
        <v>0</v>
      </c>
      <c r="BL157" s="19" t="s">
        <v>164</v>
      </c>
      <c r="BM157" s="240" t="s">
        <v>1104</v>
      </c>
    </row>
    <row r="158" s="2" customFormat="1">
      <c r="A158" s="40"/>
      <c r="B158" s="41"/>
      <c r="C158" s="42"/>
      <c r="D158" s="242" t="s">
        <v>166</v>
      </c>
      <c r="E158" s="42"/>
      <c r="F158" s="243" t="s">
        <v>1103</v>
      </c>
      <c r="G158" s="42"/>
      <c r="H158" s="42"/>
      <c r="I158" s="244"/>
      <c r="J158" s="42"/>
      <c r="K158" s="42"/>
      <c r="L158" s="46"/>
      <c r="M158" s="245"/>
      <c r="N158" s="246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166</v>
      </c>
      <c r="AU158" s="19" t="s">
        <v>86</v>
      </c>
    </row>
    <row r="159" s="2" customFormat="1" ht="16.5" customHeight="1">
      <c r="A159" s="40"/>
      <c r="B159" s="41"/>
      <c r="C159" s="229" t="s">
        <v>284</v>
      </c>
      <c r="D159" s="229" t="s">
        <v>159</v>
      </c>
      <c r="E159" s="230" t="s">
        <v>1105</v>
      </c>
      <c r="F159" s="231" t="s">
        <v>1106</v>
      </c>
      <c r="G159" s="232" t="s">
        <v>181</v>
      </c>
      <c r="H159" s="233">
        <v>200</v>
      </c>
      <c r="I159" s="234"/>
      <c r="J159" s="235">
        <f>ROUND(I159*H159,2)</f>
        <v>0</v>
      </c>
      <c r="K159" s="231" t="s">
        <v>1</v>
      </c>
      <c r="L159" s="46"/>
      <c r="M159" s="236" t="s">
        <v>1</v>
      </c>
      <c r="N159" s="237" t="s">
        <v>42</v>
      </c>
      <c r="O159" s="93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40" t="s">
        <v>164</v>
      </c>
      <c r="AT159" s="240" t="s">
        <v>159</v>
      </c>
      <c r="AU159" s="240" t="s">
        <v>86</v>
      </c>
      <c r="AY159" s="19" t="s">
        <v>157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9" t="s">
        <v>84</v>
      </c>
      <c r="BK159" s="241">
        <f>ROUND(I159*H159,2)</f>
        <v>0</v>
      </c>
      <c r="BL159" s="19" t="s">
        <v>164</v>
      </c>
      <c r="BM159" s="240" t="s">
        <v>1107</v>
      </c>
    </row>
    <row r="160" s="2" customFormat="1">
      <c r="A160" s="40"/>
      <c r="B160" s="41"/>
      <c r="C160" s="42"/>
      <c r="D160" s="242" t="s">
        <v>166</v>
      </c>
      <c r="E160" s="42"/>
      <c r="F160" s="243" t="s">
        <v>1106</v>
      </c>
      <c r="G160" s="42"/>
      <c r="H160" s="42"/>
      <c r="I160" s="244"/>
      <c r="J160" s="42"/>
      <c r="K160" s="42"/>
      <c r="L160" s="46"/>
      <c r="M160" s="245"/>
      <c r="N160" s="246"/>
      <c r="O160" s="93"/>
      <c r="P160" s="93"/>
      <c r="Q160" s="93"/>
      <c r="R160" s="93"/>
      <c r="S160" s="93"/>
      <c r="T160" s="94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166</v>
      </c>
      <c r="AU160" s="19" t="s">
        <v>86</v>
      </c>
    </row>
    <row r="161" s="2" customFormat="1" ht="21.75" customHeight="1">
      <c r="A161" s="40"/>
      <c r="B161" s="41"/>
      <c r="C161" s="229" t="s">
        <v>314</v>
      </c>
      <c r="D161" s="229" t="s">
        <v>159</v>
      </c>
      <c r="E161" s="230" t="s">
        <v>1108</v>
      </c>
      <c r="F161" s="231" t="s">
        <v>1109</v>
      </c>
      <c r="G161" s="232" t="s">
        <v>395</v>
      </c>
      <c r="H161" s="233">
        <v>6</v>
      </c>
      <c r="I161" s="234"/>
      <c r="J161" s="235">
        <f>ROUND(I161*H161,2)</f>
        <v>0</v>
      </c>
      <c r="K161" s="231" t="s">
        <v>1</v>
      </c>
      <c r="L161" s="46"/>
      <c r="M161" s="236" t="s">
        <v>1</v>
      </c>
      <c r="N161" s="237" t="s">
        <v>42</v>
      </c>
      <c r="O161" s="93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40" t="s">
        <v>164</v>
      </c>
      <c r="AT161" s="240" t="s">
        <v>159</v>
      </c>
      <c r="AU161" s="240" t="s">
        <v>86</v>
      </c>
      <c r="AY161" s="19" t="s">
        <v>157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9" t="s">
        <v>84</v>
      </c>
      <c r="BK161" s="241">
        <f>ROUND(I161*H161,2)</f>
        <v>0</v>
      </c>
      <c r="BL161" s="19" t="s">
        <v>164</v>
      </c>
      <c r="BM161" s="240" t="s">
        <v>1110</v>
      </c>
    </row>
    <row r="162" s="2" customFormat="1">
      <c r="A162" s="40"/>
      <c r="B162" s="41"/>
      <c r="C162" s="42"/>
      <c r="D162" s="242" t="s">
        <v>166</v>
      </c>
      <c r="E162" s="42"/>
      <c r="F162" s="243" t="s">
        <v>1109</v>
      </c>
      <c r="G162" s="42"/>
      <c r="H162" s="42"/>
      <c r="I162" s="244"/>
      <c r="J162" s="42"/>
      <c r="K162" s="42"/>
      <c r="L162" s="46"/>
      <c r="M162" s="245"/>
      <c r="N162" s="246"/>
      <c r="O162" s="93"/>
      <c r="P162" s="93"/>
      <c r="Q162" s="93"/>
      <c r="R162" s="93"/>
      <c r="S162" s="93"/>
      <c r="T162" s="94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166</v>
      </c>
      <c r="AU162" s="19" t="s">
        <v>86</v>
      </c>
    </row>
    <row r="163" s="2" customFormat="1" ht="21.75" customHeight="1">
      <c r="A163" s="40"/>
      <c r="B163" s="41"/>
      <c r="C163" s="229" t="s">
        <v>319</v>
      </c>
      <c r="D163" s="229" t="s">
        <v>159</v>
      </c>
      <c r="E163" s="230" t="s">
        <v>1111</v>
      </c>
      <c r="F163" s="231" t="s">
        <v>1112</v>
      </c>
      <c r="G163" s="232" t="s">
        <v>395</v>
      </c>
      <c r="H163" s="233">
        <v>9</v>
      </c>
      <c r="I163" s="234"/>
      <c r="J163" s="235">
        <f>ROUND(I163*H163,2)</f>
        <v>0</v>
      </c>
      <c r="K163" s="231" t="s">
        <v>1</v>
      </c>
      <c r="L163" s="46"/>
      <c r="M163" s="236" t="s">
        <v>1</v>
      </c>
      <c r="N163" s="237" t="s">
        <v>42</v>
      </c>
      <c r="O163" s="93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40" t="s">
        <v>164</v>
      </c>
      <c r="AT163" s="240" t="s">
        <v>159</v>
      </c>
      <c r="AU163" s="240" t="s">
        <v>86</v>
      </c>
      <c r="AY163" s="19" t="s">
        <v>157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9" t="s">
        <v>84</v>
      </c>
      <c r="BK163" s="241">
        <f>ROUND(I163*H163,2)</f>
        <v>0</v>
      </c>
      <c r="BL163" s="19" t="s">
        <v>164</v>
      </c>
      <c r="BM163" s="240" t="s">
        <v>1113</v>
      </c>
    </row>
    <row r="164" s="2" customFormat="1">
      <c r="A164" s="40"/>
      <c r="B164" s="41"/>
      <c r="C164" s="42"/>
      <c r="D164" s="242" t="s">
        <v>166</v>
      </c>
      <c r="E164" s="42"/>
      <c r="F164" s="243" t="s">
        <v>1112</v>
      </c>
      <c r="G164" s="42"/>
      <c r="H164" s="42"/>
      <c r="I164" s="244"/>
      <c r="J164" s="42"/>
      <c r="K164" s="42"/>
      <c r="L164" s="46"/>
      <c r="M164" s="245"/>
      <c r="N164" s="246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166</v>
      </c>
      <c r="AU164" s="19" t="s">
        <v>86</v>
      </c>
    </row>
    <row r="165" s="2" customFormat="1" ht="21.75" customHeight="1">
      <c r="A165" s="40"/>
      <c r="B165" s="41"/>
      <c r="C165" s="229" t="s">
        <v>332</v>
      </c>
      <c r="D165" s="229" t="s">
        <v>159</v>
      </c>
      <c r="E165" s="230" t="s">
        <v>1114</v>
      </c>
      <c r="F165" s="231" t="s">
        <v>1115</v>
      </c>
      <c r="G165" s="232" t="s">
        <v>395</v>
      </c>
      <c r="H165" s="233">
        <v>23</v>
      </c>
      <c r="I165" s="234"/>
      <c r="J165" s="235">
        <f>ROUND(I165*H165,2)</f>
        <v>0</v>
      </c>
      <c r="K165" s="231" t="s">
        <v>1</v>
      </c>
      <c r="L165" s="46"/>
      <c r="M165" s="236" t="s">
        <v>1</v>
      </c>
      <c r="N165" s="237" t="s">
        <v>42</v>
      </c>
      <c r="O165" s="93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40" t="s">
        <v>164</v>
      </c>
      <c r="AT165" s="240" t="s">
        <v>159</v>
      </c>
      <c r="AU165" s="240" t="s">
        <v>86</v>
      </c>
      <c r="AY165" s="19" t="s">
        <v>157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9" t="s">
        <v>84</v>
      </c>
      <c r="BK165" s="241">
        <f>ROUND(I165*H165,2)</f>
        <v>0</v>
      </c>
      <c r="BL165" s="19" t="s">
        <v>164</v>
      </c>
      <c r="BM165" s="240" t="s">
        <v>1116</v>
      </c>
    </row>
    <row r="166" s="2" customFormat="1">
      <c r="A166" s="40"/>
      <c r="B166" s="41"/>
      <c r="C166" s="42"/>
      <c r="D166" s="242" t="s">
        <v>166</v>
      </c>
      <c r="E166" s="42"/>
      <c r="F166" s="243" t="s">
        <v>1115</v>
      </c>
      <c r="G166" s="42"/>
      <c r="H166" s="42"/>
      <c r="I166" s="244"/>
      <c r="J166" s="42"/>
      <c r="K166" s="42"/>
      <c r="L166" s="46"/>
      <c r="M166" s="245"/>
      <c r="N166" s="246"/>
      <c r="O166" s="93"/>
      <c r="P166" s="93"/>
      <c r="Q166" s="93"/>
      <c r="R166" s="93"/>
      <c r="S166" s="93"/>
      <c r="T166" s="94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166</v>
      </c>
      <c r="AU166" s="19" t="s">
        <v>86</v>
      </c>
    </row>
    <row r="167" s="2" customFormat="1" ht="21.75" customHeight="1">
      <c r="A167" s="40"/>
      <c r="B167" s="41"/>
      <c r="C167" s="229" t="s">
        <v>7</v>
      </c>
      <c r="D167" s="229" t="s">
        <v>159</v>
      </c>
      <c r="E167" s="230" t="s">
        <v>1117</v>
      </c>
      <c r="F167" s="231" t="s">
        <v>1118</v>
      </c>
      <c r="G167" s="232" t="s">
        <v>395</v>
      </c>
      <c r="H167" s="233">
        <v>26</v>
      </c>
      <c r="I167" s="234"/>
      <c r="J167" s="235">
        <f>ROUND(I167*H167,2)</f>
        <v>0</v>
      </c>
      <c r="K167" s="231" t="s">
        <v>1</v>
      </c>
      <c r="L167" s="46"/>
      <c r="M167" s="236" t="s">
        <v>1</v>
      </c>
      <c r="N167" s="237" t="s">
        <v>42</v>
      </c>
      <c r="O167" s="93"/>
      <c r="P167" s="238">
        <f>O167*H167</f>
        <v>0</v>
      </c>
      <c r="Q167" s="238">
        <v>0</v>
      </c>
      <c r="R167" s="238">
        <f>Q167*H167</f>
        <v>0</v>
      </c>
      <c r="S167" s="238">
        <v>0</v>
      </c>
      <c r="T167" s="239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40" t="s">
        <v>164</v>
      </c>
      <c r="AT167" s="240" t="s">
        <v>159</v>
      </c>
      <c r="AU167" s="240" t="s">
        <v>86</v>
      </c>
      <c r="AY167" s="19" t="s">
        <v>157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9" t="s">
        <v>84</v>
      </c>
      <c r="BK167" s="241">
        <f>ROUND(I167*H167,2)</f>
        <v>0</v>
      </c>
      <c r="BL167" s="19" t="s">
        <v>164</v>
      </c>
      <c r="BM167" s="240" t="s">
        <v>1119</v>
      </c>
    </row>
    <row r="168" s="2" customFormat="1">
      <c r="A168" s="40"/>
      <c r="B168" s="41"/>
      <c r="C168" s="42"/>
      <c r="D168" s="242" t="s">
        <v>166</v>
      </c>
      <c r="E168" s="42"/>
      <c r="F168" s="243" t="s">
        <v>1118</v>
      </c>
      <c r="G168" s="42"/>
      <c r="H168" s="42"/>
      <c r="I168" s="244"/>
      <c r="J168" s="42"/>
      <c r="K168" s="42"/>
      <c r="L168" s="46"/>
      <c r="M168" s="245"/>
      <c r="N168" s="246"/>
      <c r="O168" s="93"/>
      <c r="P168" s="93"/>
      <c r="Q168" s="93"/>
      <c r="R168" s="93"/>
      <c r="S168" s="93"/>
      <c r="T168" s="94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166</v>
      </c>
      <c r="AU168" s="19" t="s">
        <v>86</v>
      </c>
    </row>
    <row r="169" s="2" customFormat="1" ht="21.75" customHeight="1">
      <c r="A169" s="40"/>
      <c r="B169" s="41"/>
      <c r="C169" s="229" t="s">
        <v>356</v>
      </c>
      <c r="D169" s="229" t="s">
        <v>159</v>
      </c>
      <c r="E169" s="230" t="s">
        <v>1120</v>
      </c>
      <c r="F169" s="231" t="s">
        <v>1121</v>
      </c>
      <c r="G169" s="232" t="s">
        <v>395</v>
      </c>
      <c r="H169" s="233">
        <v>4</v>
      </c>
      <c r="I169" s="234"/>
      <c r="J169" s="235">
        <f>ROUND(I169*H169,2)</f>
        <v>0</v>
      </c>
      <c r="K169" s="231" t="s">
        <v>1</v>
      </c>
      <c r="L169" s="46"/>
      <c r="M169" s="236" t="s">
        <v>1</v>
      </c>
      <c r="N169" s="237" t="s">
        <v>42</v>
      </c>
      <c r="O169" s="93"/>
      <c r="P169" s="238">
        <f>O169*H169</f>
        <v>0</v>
      </c>
      <c r="Q169" s="238">
        <v>0</v>
      </c>
      <c r="R169" s="238">
        <f>Q169*H169</f>
        <v>0</v>
      </c>
      <c r="S169" s="238">
        <v>0</v>
      </c>
      <c r="T169" s="239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40" t="s">
        <v>164</v>
      </c>
      <c r="AT169" s="240" t="s">
        <v>159</v>
      </c>
      <c r="AU169" s="240" t="s">
        <v>86</v>
      </c>
      <c r="AY169" s="19" t="s">
        <v>157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9" t="s">
        <v>84</v>
      </c>
      <c r="BK169" s="241">
        <f>ROUND(I169*H169,2)</f>
        <v>0</v>
      </c>
      <c r="BL169" s="19" t="s">
        <v>164</v>
      </c>
      <c r="BM169" s="240" t="s">
        <v>1122</v>
      </c>
    </row>
    <row r="170" s="2" customFormat="1">
      <c r="A170" s="40"/>
      <c r="B170" s="41"/>
      <c r="C170" s="42"/>
      <c r="D170" s="242" t="s">
        <v>166</v>
      </c>
      <c r="E170" s="42"/>
      <c r="F170" s="243" t="s">
        <v>1121</v>
      </c>
      <c r="G170" s="42"/>
      <c r="H170" s="42"/>
      <c r="I170" s="244"/>
      <c r="J170" s="42"/>
      <c r="K170" s="42"/>
      <c r="L170" s="46"/>
      <c r="M170" s="245"/>
      <c r="N170" s="246"/>
      <c r="O170" s="93"/>
      <c r="P170" s="93"/>
      <c r="Q170" s="93"/>
      <c r="R170" s="93"/>
      <c r="S170" s="93"/>
      <c r="T170" s="94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166</v>
      </c>
      <c r="AU170" s="19" t="s">
        <v>86</v>
      </c>
    </row>
    <row r="171" s="2" customFormat="1" ht="21.75" customHeight="1">
      <c r="A171" s="40"/>
      <c r="B171" s="41"/>
      <c r="C171" s="229" t="s">
        <v>362</v>
      </c>
      <c r="D171" s="229" t="s">
        <v>159</v>
      </c>
      <c r="E171" s="230" t="s">
        <v>1123</v>
      </c>
      <c r="F171" s="231" t="s">
        <v>1124</v>
      </c>
      <c r="G171" s="232" t="s">
        <v>181</v>
      </c>
      <c r="H171" s="233">
        <v>150</v>
      </c>
      <c r="I171" s="234"/>
      <c r="J171" s="235">
        <f>ROUND(I171*H171,2)</f>
        <v>0</v>
      </c>
      <c r="K171" s="231" t="s">
        <v>1</v>
      </c>
      <c r="L171" s="46"/>
      <c r="M171" s="236" t="s">
        <v>1</v>
      </c>
      <c r="N171" s="237" t="s">
        <v>42</v>
      </c>
      <c r="O171" s="93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40" t="s">
        <v>279</v>
      </c>
      <c r="AT171" s="240" t="s">
        <v>159</v>
      </c>
      <c r="AU171" s="240" t="s">
        <v>86</v>
      </c>
      <c r="AY171" s="19" t="s">
        <v>157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9" t="s">
        <v>84</v>
      </c>
      <c r="BK171" s="241">
        <f>ROUND(I171*H171,2)</f>
        <v>0</v>
      </c>
      <c r="BL171" s="19" t="s">
        <v>279</v>
      </c>
      <c r="BM171" s="240" t="s">
        <v>1125</v>
      </c>
    </row>
    <row r="172" s="2" customFormat="1">
      <c r="A172" s="40"/>
      <c r="B172" s="41"/>
      <c r="C172" s="42"/>
      <c r="D172" s="242" t="s">
        <v>166</v>
      </c>
      <c r="E172" s="42"/>
      <c r="F172" s="243" t="s">
        <v>1126</v>
      </c>
      <c r="G172" s="42"/>
      <c r="H172" s="42"/>
      <c r="I172" s="244"/>
      <c r="J172" s="42"/>
      <c r="K172" s="42"/>
      <c r="L172" s="46"/>
      <c r="M172" s="245"/>
      <c r="N172" s="246"/>
      <c r="O172" s="93"/>
      <c r="P172" s="93"/>
      <c r="Q172" s="93"/>
      <c r="R172" s="93"/>
      <c r="S172" s="93"/>
      <c r="T172" s="94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166</v>
      </c>
      <c r="AU172" s="19" t="s">
        <v>86</v>
      </c>
    </row>
    <row r="173" s="2" customFormat="1" ht="21.75" customHeight="1">
      <c r="A173" s="40"/>
      <c r="B173" s="41"/>
      <c r="C173" s="229" t="s">
        <v>367</v>
      </c>
      <c r="D173" s="229" t="s">
        <v>159</v>
      </c>
      <c r="E173" s="230" t="s">
        <v>1127</v>
      </c>
      <c r="F173" s="231" t="s">
        <v>1128</v>
      </c>
      <c r="G173" s="232" t="s">
        <v>181</v>
      </c>
      <c r="H173" s="233">
        <v>20</v>
      </c>
      <c r="I173" s="234"/>
      <c r="J173" s="235">
        <f>ROUND(I173*H173,2)</f>
        <v>0</v>
      </c>
      <c r="K173" s="231" t="s">
        <v>1</v>
      </c>
      <c r="L173" s="46"/>
      <c r="M173" s="236" t="s">
        <v>1</v>
      </c>
      <c r="N173" s="237" t="s">
        <v>42</v>
      </c>
      <c r="O173" s="93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40" t="s">
        <v>279</v>
      </c>
      <c r="AT173" s="240" t="s">
        <v>159</v>
      </c>
      <c r="AU173" s="240" t="s">
        <v>86</v>
      </c>
      <c r="AY173" s="19" t="s">
        <v>157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9" t="s">
        <v>84</v>
      </c>
      <c r="BK173" s="241">
        <f>ROUND(I173*H173,2)</f>
        <v>0</v>
      </c>
      <c r="BL173" s="19" t="s">
        <v>279</v>
      </c>
      <c r="BM173" s="240" t="s">
        <v>1129</v>
      </c>
    </row>
    <row r="174" s="2" customFormat="1">
      <c r="A174" s="40"/>
      <c r="B174" s="41"/>
      <c r="C174" s="42"/>
      <c r="D174" s="242" t="s">
        <v>166</v>
      </c>
      <c r="E174" s="42"/>
      <c r="F174" s="243" t="s">
        <v>1128</v>
      </c>
      <c r="G174" s="42"/>
      <c r="H174" s="42"/>
      <c r="I174" s="244"/>
      <c r="J174" s="42"/>
      <c r="K174" s="42"/>
      <c r="L174" s="46"/>
      <c r="M174" s="245"/>
      <c r="N174" s="246"/>
      <c r="O174" s="93"/>
      <c r="P174" s="93"/>
      <c r="Q174" s="93"/>
      <c r="R174" s="93"/>
      <c r="S174" s="93"/>
      <c r="T174" s="94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166</v>
      </c>
      <c r="AU174" s="19" t="s">
        <v>86</v>
      </c>
    </row>
    <row r="175" s="12" customFormat="1" ht="22.8" customHeight="1">
      <c r="A175" s="12"/>
      <c r="B175" s="213"/>
      <c r="C175" s="214"/>
      <c r="D175" s="215" t="s">
        <v>76</v>
      </c>
      <c r="E175" s="227" t="s">
        <v>86</v>
      </c>
      <c r="F175" s="227" t="s">
        <v>1130</v>
      </c>
      <c r="G175" s="214"/>
      <c r="H175" s="214"/>
      <c r="I175" s="217"/>
      <c r="J175" s="228">
        <f>BK175</f>
        <v>0</v>
      </c>
      <c r="K175" s="214"/>
      <c r="L175" s="219"/>
      <c r="M175" s="220"/>
      <c r="N175" s="221"/>
      <c r="O175" s="221"/>
      <c r="P175" s="222">
        <f>SUM(P176:P183)</f>
        <v>0</v>
      </c>
      <c r="Q175" s="221"/>
      <c r="R175" s="222">
        <f>SUM(R176:R183)</f>
        <v>0</v>
      </c>
      <c r="S175" s="221"/>
      <c r="T175" s="223">
        <f>SUM(T176:T183)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4" t="s">
        <v>84</v>
      </c>
      <c r="AT175" s="225" t="s">
        <v>76</v>
      </c>
      <c r="AU175" s="225" t="s">
        <v>84</v>
      </c>
      <c r="AY175" s="224" t="s">
        <v>157</v>
      </c>
      <c r="BK175" s="226">
        <f>SUM(BK176:BK183)</f>
        <v>0</v>
      </c>
    </row>
    <row r="176" s="2" customFormat="1" ht="24.15" customHeight="1">
      <c r="A176" s="40"/>
      <c r="B176" s="41"/>
      <c r="C176" s="229" t="s">
        <v>373</v>
      </c>
      <c r="D176" s="229" t="s">
        <v>159</v>
      </c>
      <c r="E176" s="230" t="s">
        <v>1131</v>
      </c>
      <c r="F176" s="231" t="s">
        <v>1132</v>
      </c>
      <c r="G176" s="232" t="s">
        <v>619</v>
      </c>
      <c r="H176" s="233">
        <v>4</v>
      </c>
      <c r="I176" s="234"/>
      <c r="J176" s="235">
        <f>ROUND(I176*H176,2)</f>
        <v>0</v>
      </c>
      <c r="K176" s="231" t="s">
        <v>1</v>
      </c>
      <c r="L176" s="46"/>
      <c r="M176" s="236" t="s">
        <v>1</v>
      </c>
      <c r="N176" s="237" t="s">
        <v>42</v>
      </c>
      <c r="O176" s="93"/>
      <c r="P176" s="238">
        <f>O176*H176</f>
        <v>0</v>
      </c>
      <c r="Q176" s="238">
        <v>0</v>
      </c>
      <c r="R176" s="238">
        <f>Q176*H176</f>
        <v>0</v>
      </c>
      <c r="S176" s="238">
        <v>0</v>
      </c>
      <c r="T176" s="23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40" t="s">
        <v>164</v>
      </c>
      <c r="AT176" s="240" t="s">
        <v>159</v>
      </c>
      <c r="AU176" s="240" t="s">
        <v>86</v>
      </c>
      <c r="AY176" s="19" t="s">
        <v>157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9" t="s">
        <v>84</v>
      </c>
      <c r="BK176" s="241">
        <f>ROUND(I176*H176,2)</f>
        <v>0</v>
      </c>
      <c r="BL176" s="19" t="s">
        <v>164</v>
      </c>
      <c r="BM176" s="240" t="s">
        <v>1133</v>
      </c>
    </row>
    <row r="177" s="2" customFormat="1">
      <c r="A177" s="40"/>
      <c r="B177" s="41"/>
      <c r="C177" s="42"/>
      <c r="D177" s="242" t="s">
        <v>166</v>
      </c>
      <c r="E177" s="42"/>
      <c r="F177" s="243" t="s">
        <v>1132</v>
      </c>
      <c r="G177" s="42"/>
      <c r="H177" s="42"/>
      <c r="I177" s="244"/>
      <c r="J177" s="42"/>
      <c r="K177" s="42"/>
      <c r="L177" s="46"/>
      <c r="M177" s="245"/>
      <c r="N177" s="246"/>
      <c r="O177" s="93"/>
      <c r="P177" s="93"/>
      <c r="Q177" s="93"/>
      <c r="R177" s="93"/>
      <c r="S177" s="93"/>
      <c r="T177" s="94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166</v>
      </c>
      <c r="AU177" s="19" t="s">
        <v>86</v>
      </c>
    </row>
    <row r="178" s="2" customFormat="1" ht="16.5" customHeight="1">
      <c r="A178" s="40"/>
      <c r="B178" s="41"/>
      <c r="C178" s="229" t="s">
        <v>379</v>
      </c>
      <c r="D178" s="229" t="s">
        <v>159</v>
      </c>
      <c r="E178" s="230" t="s">
        <v>1134</v>
      </c>
      <c r="F178" s="231" t="s">
        <v>1135</v>
      </c>
      <c r="G178" s="232" t="s">
        <v>395</v>
      </c>
      <c r="H178" s="233">
        <v>32</v>
      </c>
      <c r="I178" s="234"/>
      <c r="J178" s="235">
        <f>ROUND(I178*H178,2)</f>
        <v>0</v>
      </c>
      <c r="K178" s="231" t="s">
        <v>1</v>
      </c>
      <c r="L178" s="46"/>
      <c r="M178" s="236" t="s">
        <v>1</v>
      </c>
      <c r="N178" s="237" t="s">
        <v>42</v>
      </c>
      <c r="O178" s="93"/>
      <c r="P178" s="238">
        <f>O178*H178</f>
        <v>0</v>
      </c>
      <c r="Q178" s="238">
        <v>0</v>
      </c>
      <c r="R178" s="238">
        <f>Q178*H178</f>
        <v>0</v>
      </c>
      <c r="S178" s="238">
        <v>0</v>
      </c>
      <c r="T178" s="239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40" t="s">
        <v>164</v>
      </c>
      <c r="AT178" s="240" t="s">
        <v>159</v>
      </c>
      <c r="AU178" s="240" t="s">
        <v>86</v>
      </c>
      <c r="AY178" s="19" t="s">
        <v>157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9" t="s">
        <v>84</v>
      </c>
      <c r="BK178" s="241">
        <f>ROUND(I178*H178,2)</f>
        <v>0</v>
      </c>
      <c r="BL178" s="19" t="s">
        <v>164</v>
      </c>
      <c r="BM178" s="240" t="s">
        <v>1136</v>
      </c>
    </row>
    <row r="179" s="2" customFormat="1">
      <c r="A179" s="40"/>
      <c r="B179" s="41"/>
      <c r="C179" s="42"/>
      <c r="D179" s="242" t="s">
        <v>166</v>
      </c>
      <c r="E179" s="42"/>
      <c r="F179" s="243" t="s">
        <v>1135</v>
      </c>
      <c r="G179" s="42"/>
      <c r="H179" s="42"/>
      <c r="I179" s="244"/>
      <c r="J179" s="42"/>
      <c r="K179" s="42"/>
      <c r="L179" s="46"/>
      <c r="M179" s="245"/>
      <c r="N179" s="246"/>
      <c r="O179" s="93"/>
      <c r="P179" s="93"/>
      <c r="Q179" s="93"/>
      <c r="R179" s="93"/>
      <c r="S179" s="93"/>
      <c r="T179" s="94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166</v>
      </c>
      <c r="AU179" s="19" t="s">
        <v>86</v>
      </c>
    </row>
    <row r="180" s="2" customFormat="1" ht="16.5" customHeight="1">
      <c r="A180" s="40"/>
      <c r="B180" s="41"/>
      <c r="C180" s="229" t="s">
        <v>386</v>
      </c>
      <c r="D180" s="229" t="s">
        <v>159</v>
      </c>
      <c r="E180" s="230" t="s">
        <v>1137</v>
      </c>
      <c r="F180" s="231" t="s">
        <v>1138</v>
      </c>
      <c r="G180" s="232" t="s">
        <v>619</v>
      </c>
      <c r="H180" s="233">
        <v>4</v>
      </c>
      <c r="I180" s="234"/>
      <c r="J180" s="235">
        <f>ROUND(I180*H180,2)</f>
        <v>0</v>
      </c>
      <c r="K180" s="231" t="s">
        <v>1</v>
      </c>
      <c r="L180" s="46"/>
      <c r="M180" s="236" t="s">
        <v>1</v>
      </c>
      <c r="N180" s="237" t="s">
        <v>42</v>
      </c>
      <c r="O180" s="93"/>
      <c r="P180" s="238">
        <f>O180*H180</f>
        <v>0</v>
      </c>
      <c r="Q180" s="238">
        <v>0</v>
      </c>
      <c r="R180" s="238">
        <f>Q180*H180</f>
        <v>0</v>
      </c>
      <c r="S180" s="238">
        <v>0</v>
      </c>
      <c r="T180" s="23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40" t="s">
        <v>164</v>
      </c>
      <c r="AT180" s="240" t="s">
        <v>159</v>
      </c>
      <c r="AU180" s="240" t="s">
        <v>86</v>
      </c>
      <c r="AY180" s="19" t="s">
        <v>157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9" t="s">
        <v>84</v>
      </c>
      <c r="BK180" s="241">
        <f>ROUND(I180*H180,2)</f>
        <v>0</v>
      </c>
      <c r="BL180" s="19" t="s">
        <v>164</v>
      </c>
      <c r="BM180" s="240" t="s">
        <v>1139</v>
      </c>
    </row>
    <row r="181" s="2" customFormat="1">
      <c r="A181" s="40"/>
      <c r="B181" s="41"/>
      <c r="C181" s="42"/>
      <c r="D181" s="242" t="s">
        <v>166</v>
      </c>
      <c r="E181" s="42"/>
      <c r="F181" s="243" t="s">
        <v>1138</v>
      </c>
      <c r="G181" s="42"/>
      <c r="H181" s="42"/>
      <c r="I181" s="244"/>
      <c r="J181" s="42"/>
      <c r="K181" s="42"/>
      <c r="L181" s="46"/>
      <c r="M181" s="245"/>
      <c r="N181" s="246"/>
      <c r="O181" s="93"/>
      <c r="P181" s="93"/>
      <c r="Q181" s="93"/>
      <c r="R181" s="93"/>
      <c r="S181" s="93"/>
      <c r="T181" s="94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166</v>
      </c>
      <c r="AU181" s="19" t="s">
        <v>86</v>
      </c>
    </row>
    <row r="182" s="2" customFormat="1" ht="24.15" customHeight="1">
      <c r="A182" s="40"/>
      <c r="B182" s="41"/>
      <c r="C182" s="229" t="s">
        <v>392</v>
      </c>
      <c r="D182" s="229" t="s">
        <v>159</v>
      </c>
      <c r="E182" s="230" t="s">
        <v>1140</v>
      </c>
      <c r="F182" s="231" t="s">
        <v>1141</v>
      </c>
      <c r="G182" s="232" t="s">
        <v>395</v>
      </c>
      <c r="H182" s="233">
        <v>32</v>
      </c>
      <c r="I182" s="234"/>
      <c r="J182" s="235">
        <f>ROUND(I182*H182,2)</f>
        <v>0</v>
      </c>
      <c r="K182" s="231" t="s">
        <v>1</v>
      </c>
      <c r="L182" s="46"/>
      <c r="M182" s="236" t="s">
        <v>1</v>
      </c>
      <c r="N182" s="237" t="s">
        <v>42</v>
      </c>
      <c r="O182" s="93"/>
      <c r="P182" s="238">
        <f>O182*H182</f>
        <v>0</v>
      </c>
      <c r="Q182" s="238">
        <v>0</v>
      </c>
      <c r="R182" s="238">
        <f>Q182*H182</f>
        <v>0</v>
      </c>
      <c r="S182" s="238">
        <v>0</v>
      </c>
      <c r="T182" s="239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40" t="s">
        <v>164</v>
      </c>
      <c r="AT182" s="240" t="s">
        <v>159</v>
      </c>
      <c r="AU182" s="240" t="s">
        <v>86</v>
      </c>
      <c r="AY182" s="19" t="s">
        <v>157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9" t="s">
        <v>84</v>
      </c>
      <c r="BK182" s="241">
        <f>ROUND(I182*H182,2)</f>
        <v>0</v>
      </c>
      <c r="BL182" s="19" t="s">
        <v>164</v>
      </c>
      <c r="BM182" s="240" t="s">
        <v>1142</v>
      </c>
    </row>
    <row r="183" s="2" customFormat="1">
      <c r="A183" s="40"/>
      <c r="B183" s="41"/>
      <c r="C183" s="42"/>
      <c r="D183" s="242" t="s">
        <v>166</v>
      </c>
      <c r="E183" s="42"/>
      <c r="F183" s="243" t="s">
        <v>1141</v>
      </c>
      <c r="G183" s="42"/>
      <c r="H183" s="42"/>
      <c r="I183" s="244"/>
      <c r="J183" s="42"/>
      <c r="K183" s="42"/>
      <c r="L183" s="46"/>
      <c r="M183" s="245"/>
      <c r="N183" s="246"/>
      <c r="O183" s="93"/>
      <c r="P183" s="93"/>
      <c r="Q183" s="93"/>
      <c r="R183" s="93"/>
      <c r="S183" s="93"/>
      <c r="T183" s="94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166</v>
      </c>
      <c r="AU183" s="19" t="s">
        <v>86</v>
      </c>
    </row>
    <row r="184" s="12" customFormat="1" ht="22.8" customHeight="1">
      <c r="A184" s="12"/>
      <c r="B184" s="213"/>
      <c r="C184" s="214"/>
      <c r="D184" s="215" t="s">
        <v>76</v>
      </c>
      <c r="E184" s="227" t="s">
        <v>1143</v>
      </c>
      <c r="F184" s="227" t="s">
        <v>1144</v>
      </c>
      <c r="G184" s="214"/>
      <c r="H184" s="214"/>
      <c r="I184" s="217"/>
      <c r="J184" s="228">
        <f>BK184</f>
        <v>0</v>
      </c>
      <c r="K184" s="214"/>
      <c r="L184" s="219"/>
      <c r="M184" s="220"/>
      <c r="N184" s="221"/>
      <c r="O184" s="221"/>
      <c r="P184" s="222">
        <f>SUM(P185:P200)</f>
        <v>0</v>
      </c>
      <c r="Q184" s="221"/>
      <c r="R184" s="222">
        <f>SUM(R185:R200)</f>
        <v>0</v>
      </c>
      <c r="S184" s="221"/>
      <c r="T184" s="223">
        <f>SUM(T185:T200)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4" t="s">
        <v>84</v>
      </c>
      <c r="AT184" s="225" t="s">
        <v>76</v>
      </c>
      <c r="AU184" s="225" t="s">
        <v>84</v>
      </c>
      <c r="AY184" s="224" t="s">
        <v>157</v>
      </c>
      <c r="BK184" s="226">
        <f>SUM(BK185:BK200)</f>
        <v>0</v>
      </c>
    </row>
    <row r="185" s="2" customFormat="1" ht="24.15" customHeight="1">
      <c r="A185" s="40"/>
      <c r="B185" s="41"/>
      <c r="C185" s="229" t="s">
        <v>402</v>
      </c>
      <c r="D185" s="229" t="s">
        <v>159</v>
      </c>
      <c r="E185" s="230" t="s">
        <v>1145</v>
      </c>
      <c r="F185" s="231" t="s">
        <v>1146</v>
      </c>
      <c r="G185" s="232" t="s">
        <v>1147</v>
      </c>
      <c r="H185" s="233">
        <v>1</v>
      </c>
      <c r="I185" s="234"/>
      <c r="J185" s="235">
        <f>ROUND(I185*H185,2)</f>
        <v>0</v>
      </c>
      <c r="K185" s="231" t="s">
        <v>1</v>
      </c>
      <c r="L185" s="46"/>
      <c r="M185" s="236" t="s">
        <v>1</v>
      </c>
      <c r="N185" s="237" t="s">
        <v>42</v>
      </c>
      <c r="O185" s="93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40" t="s">
        <v>164</v>
      </c>
      <c r="AT185" s="240" t="s">
        <v>159</v>
      </c>
      <c r="AU185" s="240" t="s">
        <v>86</v>
      </c>
      <c r="AY185" s="19" t="s">
        <v>157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9" t="s">
        <v>84</v>
      </c>
      <c r="BK185" s="241">
        <f>ROUND(I185*H185,2)</f>
        <v>0</v>
      </c>
      <c r="BL185" s="19" t="s">
        <v>164</v>
      </c>
      <c r="BM185" s="240" t="s">
        <v>1148</v>
      </c>
    </row>
    <row r="186" s="2" customFormat="1">
      <c r="A186" s="40"/>
      <c r="B186" s="41"/>
      <c r="C186" s="42"/>
      <c r="D186" s="242" t="s">
        <v>166</v>
      </c>
      <c r="E186" s="42"/>
      <c r="F186" s="243" t="s">
        <v>1146</v>
      </c>
      <c r="G186" s="42"/>
      <c r="H186" s="42"/>
      <c r="I186" s="244"/>
      <c r="J186" s="42"/>
      <c r="K186" s="42"/>
      <c r="L186" s="46"/>
      <c r="M186" s="245"/>
      <c r="N186" s="246"/>
      <c r="O186" s="93"/>
      <c r="P186" s="93"/>
      <c r="Q186" s="93"/>
      <c r="R186" s="93"/>
      <c r="S186" s="93"/>
      <c r="T186" s="94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166</v>
      </c>
      <c r="AU186" s="19" t="s">
        <v>86</v>
      </c>
    </row>
    <row r="187" s="2" customFormat="1" ht="16.5" customHeight="1">
      <c r="A187" s="40"/>
      <c r="B187" s="41"/>
      <c r="C187" s="229" t="s">
        <v>427</v>
      </c>
      <c r="D187" s="229" t="s">
        <v>159</v>
      </c>
      <c r="E187" s="230" t="s">
        <v>1149</v>
      </c>
      <c r="F187" s="231" t="s">
        <v>1150</v>
      </c>
      <c r="G187" s="232" t="s">
        <v>696</v>
      </c>
      <c r="H187" s="233">
        <v>1</v>
      </c>
      <c r="I187" s="234"/>
      <c r="J187" s="235">
        <f>ROUND(I187*H187,2)</f>
        <v>0</v>
      </c>
      <c r="K187" s="231" t="s">
        <v>1</v>
      </c>
      <c r="L187" s="46"/>
      <c r="M187" s="236" t="s">
        <v>1</v>
      </c>
      <c r="N187" s="237" t="s">
        <v>42</v>
      </c>
      <c r="O187" s="93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40" t="s">
        <v>164</v>
      </c>
      <c r="AT187" s="240" t="s">
        <v>159</v>
      </c>
      <c r="AU187" s="240" t="s">
        <v>86</v>
      </c>
      <c r="AY187" s="19" t="s">
        <v>157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9" t="s">
        <v>84</v>
      </c>
      <c r="BK187" s="241">
        <f>ROUND(I187*H187,2)</f>
        <v>0</v>
      </c>
      <c r="BL187" s="19" t="s">
        <v>164</v>
      </c>
      <c r="BM187" s="240" t="s">
        <v>1151</v>
      </c>
    </row>
    <row r="188" s="2" customFormat="1">
      <c r="A188" s="40"/>
      <c r="B188" s="41"/>
      <c r="C188" s="42"/>
      <c r="D188" s="242" t="s">
        <v>166</v>
      </c>
      <c r="E188" s="42"/>
      <c r="F188" s="243" t="s">
        <v>1150</v>
      </c>
      <c r="G188" s="42"/>
      <c r="H188" s="42"/>
      <c r="I188" s="244"/>
      <c r="J188" s="42"/>
      <c r="K188" s="42"/>
      <c r="L188" s="46"/>
      <c r="M188" s="245"/>
      <c r="N188" s="246"/>
      <c r="O188" s="93"/>
      <c r="P188" s="93"/>
      <c r="Q188" s="93"/>
      <c r="R188" s="93"/>
      <c r="S188" s="93"/>
      <c r="T188" s="94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166</v>
      </c>
      <c r="AU188" s="19" t="s">
        <v>86</v>
      </c>
    </row>
    <row r="189" s="2" customFormat="1" ht="16.5" customHeight="1">
      <c r="A189" s="40"/>
      <c r="B189" s="41"/>
      <c r="C189" s="229" t="s">
        <v>507</v>
      </c>
      <c r="D189" s="229" t="s">
        <v>159</v>
      </c>
      <c r="E189" s="230" t="s">
        <v>1152</v>
      </c>
      <c r="F189" s="231" t="s">
        <v>1153</v>
      </c>
      <c r="G189" s="232" t="s">
        <v>696</v>
      </c>
      <c r="H189" s="233">
        <v>1</v>
      </c>
      <c r="I189" s="234"/>
      <c r="J189" s="235">
        <f>ROUND(I189*H189,2)</f>
        <v>0</v>
      </c>
      <c r="K189" s="231" t="s">
        <v>1</v>
      </c>
      <c r="L189" s="46"/>
      <c r="M189" s="236" t="s">
        <v>1</v>
      </c>
      <c r="N189" s="237" t="s">
        <v>42</v>
      </c>
      <c r="O189" s="93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40" t="s">
        <v>164</v>
      </c>
      <c r="AT189" s="240" t="s">
        <v>159</v>
      </c>
      <c r="AU189" s="240" t="s">
        <v>86</v>
      </c>
      <c r="AY189" s="19" t="s">
        <v>157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9" t="s">
        <v>84</v>
      </c>
      <c r="BK189" s="241">
        <f>ROUND(I189*H189,2)</f>
        <v>0</v>
      </c>
      <c r="BL189" s="19" t="s">
        <v>164</v>
      </c>
      <c r="BM189" s="240" t="s">
        <v>1154</v>
      </c>
    </row>
    <row r="190" s="2" customFormat="1">
      <c r="A190" s="40"/>
      <c r="B190" s="41"/>
      <c r="C190" s="42"/>
      <c r="D190" s="242" t="s">
        <v>166</v>
      </c>
      <c r="E190" s="42"/>
      <c r="F190" s="243" t="s">
        <v>1153</v>
      </c>
      <c r="G190" s="42"/>
      <c r="H190" s="42"/>
      <c r="I190" s="244"/>
      <c r="J190" s="42"/>
      <c r="K190" s="42"/>
      <c r="L190" s="46"/>
      <c r="M190" s="245"/>
      <c r="N190" s="246"/>
      <c r="O190" s="93"/>
      <c r="P190" s="93"/>
      <c r="Q190" s="93"/>
      <c r="R190" s="93"/>
      <c r="S190" s="93"/>
      <c r="T190" s="94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166</v>
      </c>
      <c r="AU190" s="19" t="s">
        <v>86</v>
      </c>
    </row>
    <row r="191" s="2" customFormat="1" ht="24.15" customHeight="1">
      <c r="A191" s="40"/>
      <c r="B191" s="41"/>
      <c r="C191" s="229" t="s">
        <v>512</v>
      </c>
      <c r="D191" s="229" t="s">
        <v>159</v>
      </c>
      <c r="E191" s="230" t="s">
        <v>1155</v>
      </c>
      <c r="F191" s="231" t="s">
        <v>1156</v>
      </c>
      <c r="G191" s="232" t="s">
        <v>1157</v>
      </c>
      <c r="H191" s="233">
        <v>200</v>
      </c>
      <c r="I191" s="234"/>
      <c r="J191" s="235">
        <f>ROUND(I191*H191,2)</f>
        <v>0</v>
      </c>
      <c r="K191" s="231" t="s">
        <v>1</v>
      </c>
      <c r="L191" s="46"/>
      <c r="M191" s="236" t="s">
        <v>1</v>
      </c>
      <c r="N191" s="237" t="s">
        <v>42</v>
      </c>
      <c r="O191" s="93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40" t="s">
        <v>164</v>
      </c>
      <c r="AT191" s="240" t="s">
        <v>159</v>
      </c>
      <c r="AU191" s="240" t="s">
        <v>86</v>
      </c>
      <c r="AY191" s="19" t="s">
        <v>157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9" t="s">
        <v>84</v>
      </c>
      <c r="BK191" s="241">
        <f>ROUND(I191*H191,2)</f>
        <v>0</v>
      </c>
      <c r="BL191" s="19" t="s">
        <v>164</v>
      </c>
      <c r="BM191" s="240" t="s">
        <v>1158</v>
      </c>
    </row>
    <row r="192" s="2" customFormat="1">
      <c r="A192" s="40"/>
      <c r="B192" s="41"/>
      <c r="C192" s="42"/>
      <c r="D192" s="242" t="s">
        <v>166</v>
      </c>
      <c r="E192" s="42"/>
      <c r="F192" s="243" t="s">
        <v>1156</v>
      </c>
      <c r="G192" s="42"/>
      <c r="H192" s="42"/>
      <c r="I192" s="244"/>
      <c r="J192" s="42"/>
      <c r="K192" s="42"/>
      <c r="L192" s="46"/>
      <c r="M192" s="245"/>
      <c r="N192" s="246"/>
      <c r="O192" s="93"/>
      <c r="P192" s="93"/>
      <c r="Q192" s="93"/>
      <c r="R192" s="93"/>
      <c r="S192" s="93"/>
      <c r="T192" s="94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166</v>
      </c>
      <c r="AU192" s="19" t="s">
        <v>86</v>
      </c>
    </row>
    <row r="193" s="2" customFormat="1" ht="16.5" customHeight="1">
      <c r="A193" s="40"/>
      <c r="B193" s="41"/>
      <c r="C193" s="229" t="s">
        <v>484</v>
      </c>
      <c r="D193" s="229" t="s">
        <v>159</v>
      </c>
      <c r="E193" s="230" t="s">
        <v>1159</v>
      </c>
      <c r="F193" s="231" t="s">
        <v>1160</v>
      </c>
      <c r="G193" s="232" t="s">
        <v>696</v>
      </c>
      <c r="H193" s="233">
        <v>1</v>
      </c>
      <c r="I193" s="234"/>
      <c r="J193" s="235">
        <f>ROUND(I193*H193,2)</f>
        <v>0</v>
      </c>
      <c r="K193" s="231" t="s">
        <v>1</v>
      </c>
      <c r="L193" s="46"/>
      <c r="M193" s="236" t="s">
        <v>1</v>
      </c>
      <c r="N193" s="237" t="s">
        <v>42</v>
      </c>
      <c r="O193" s="93"/>
      <c r="P193" s="238">
        <f>O193*H193</f>
        <v>0</v>
      </c>
      <c r="Q193" s="238">
        <v>0</v>
      </c>
      <c r="R193" s="238">
        <f>Q193*H193</f>
        <v>0</v>
      </c>
      <c r="S193" s="238">
        <v>0</v>
      </c>
      <c r="T193" s="239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40" t="s">
        <v>164</v>
      </c>
      <c r="AT193" s="240" t="s">
        <v>159</v>
      </c>
      <c r="AU193" s="240" t="s">
        <v>86</v>
      </c>
      <c r="AY193" s="19" t="s">
        <v>157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9" t="s">
        <v>84</v>
      </c>
      <c r="BK193" s="241">
        <f>ROUND(I193*H193,2)</f>
        <v>0</v>
      </c>
      <c r="BL193" s="19" t="s">
        <v>164</v>
      </c>
      <c r="BM193" s="240" t="s">
        <v>1161</v>
      </c>
    </row>
    <row r="194" s="2" customFormat="1">
      <c r="A194" s="40"/>
      <c r="B194" s="41"/>
      <c r="C194" s="42"/>
      <c r="D194" s="242" t="s">
        <v>166</v>
      </c>
      <c r="E194" s="42"/>
      <c r="F194" s="243" t="s">
        <v>1160</v>
      </c>
      <c r="G194" s="42"/>
      <c r="H194" s="42"/>
      <c r="I194" s="244"/>
      <c r="J194" s="42"/>
      <c r="K194" s="42"/>
      <c r="L194" s="46"/>
      <c r="M194" s="245"/>
      <c r="N194" s="246"/>
      <c r="O194" s="93"/>
      <c r="P194" s="93"/>
      <c r="Q194" s="93"/>
      <c r="R194" s="93"/>
      <c r="S194" s="93"/>
      <c r="T194" s="94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166</v>
      </c>
      <c r="AU194" s="19" t="s">
        <v>86</v>
      </c>
    </row>
    <row r="195" s="2" customFormat="1" ht="16.5" customHeight="1">
      <c r="A195" s="40"/>
      <c r="B195" s="41"/>
      <c r="C195" s="229" t="s">
        <v>502</v>
      </c>
      <c r="D195" s="229" t="s">
        <v>159</v>
      </c>
      <c r="E195" s="230" t="s">
        <v>1162</v>
      </c>
      <c r="F195" s="231" t="s">
        <v>1163</v>
      </c>
      <c r="G195" s="232" t="s">
        <v>696</v>
      </c>
      <c r="H195" s="233">
        <v>1</v>
      </c>
      <c r="I195" s="234"/>
      <c r="J195" s="235">
        <f>ROUND(I195*H195,2)</f>
        <v>0</v>
      </c>
      <c r="K195" s="231" t="s">
        <v>1</v>
      </c>
      <c r="L195" s="46"/>
      <c r="M195" s="236" t="s">
        <v>1</v>
      </c>
      <c r="N195" s="237" t="s">
        <v>42</v>
      </c>
      <c r="O195" s="93"/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40" t="s">
        <v>164</v>
      </c>
      <c r="AT195" s="240" t="s">
        <v>159</v>
      </c>
      <c r="AU195" s="240" t="s">
        <v>86</v>
      </c>
      <c r="AY195" s="19" t="s">
        <v>157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9" t="s">
        <v>84</v>
      </c>
      <c r="BK195" s="241">
        <f>ROUND(I195*H195,2)</f>
        <v>0</v>
      </c>
      <c r="BL195" s="19" t="s">
        <v>164</v>
      </c>
      <c r="BM195" s="240" t="s">
        <v>1164</v>
      </c>
    </row>
    <row r="196" s="2" customFormat="1">
      <c r="A196" s="40"/>
      <c r="B196" s="41"/>
      <c r="C196" s="42"/>
      <c r="D196" s="242" t="s">
        <v>166</v>
      </c>
      <c r="E196" s="42"/>
      <c r="F196" s="243" t="s">
        <v>1163</v>
      </c>
      <c r="G196" s="42"/>
      <c r="H196" s="42"/>
      <c r="I196" s="244"/>
      <c r="J196" s="42"/>
      <c r="K196" s="42"/>
      <c r="L196" s="46"/>
      <c r="M196" s="245"/>
      <c r="N196" s="246"/>
      <c r="O196" s="93"/>
      <c r="P196" s="93"/>
      <c r="Q196" s="93"/>
      <c r="R196" s="93"/>
      <c r="S196" s="93"/>
      <c r="T196" s="94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166</v>
      </c>
      <c r="AU196" s="19" t="s">
        <v>86</v>
      </c>
    </row>
    <row r="197" s="2" customFormat="1" ht="16.5" customHeight="1">
      <c r="A197" s="40"/>
      <c r="B197" s="41"/>
      <c r="C197" s="229" t="s">
        <v>490</v>
      </c>
      <c r="D197" s="229" t="s">
        <v>159</v>
      </c>
      <c r="E197" s="230" t="s">
        <v>1165</v>
      </c>
      <c r="F197" s="231" t="s">
        <v>1166</v>
      </c>
      <c r="G197" s="232" t="s">
        <v>1167</v>
      </c>
      <c r="H197" s="233">
        <v>20</v>
      </c>
      <c r="I197" s="234"/>
      <c r="J197" s="235">
        <f>ROUND(I197*H197,2)</f>
        <v>0</v>
      </c>
      <c r="K197" s="231" t="s">
        <v>1</v>
      </c>
      <c r="L197" s="46"/>
      <c r="M197" s="236" t="s">
        <v>1</v>
      </c>
      <c r="N197" s="237" t="s">
        <v>42</v>
      </c>
      <c r="O197" s="93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40" t="s">
        <v>164</v>
      </c>
      <c r="AT197" s="240" t="s">
        <v>159</v>
      </c>
      <c r="AU197" s="240" t="s">
        <v>86</v>
      </c>
      <c r="AY197" s="19" t="s">
        <v>157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9" t="s">
        <v>84</v>
      </c>
      <c r="BK197" s="241">
        <f>ROUND(I197*H197,2)</f>
        <v>0</v>
      </c>
      <c r="BL197" s="19" t="s">
        <v>164</v>
      </c>
      <c r="BM197" s="240" t="s">
        <v>1168</v>
      </c>
    </row>
    <row r="198" s="2" customFormat="1">
      <c r="A198" s="40"/>
      <c r="B198" s="41"/>
      <c r="C198" s="42"/>
      <c r="D198" s="242" t="s">
        <v>166</v>
      </c>
      <c r="E198" s="42"/>
      <c r="F198" s="243" t="s">
        <v>1166</v>
      </c>
      <c r="G198" s="42"/>
      <c r="H198" s="42"/>
      <c r="I198" s="244"/>
      <c r="J198" s="42"/>
      <c r="K198" s="42"/>
      <c r="L198" s="46"/>
      <c r="M198" s="245"/>
      <c r="N198" s="246"/>
      <c r="O198" s="93"/>
      <c r="P198" s="93"/>
      <c r="Q198" s="93"/>
      <c r="R198" s="93"/>
      <c r="S198" s="93"/>
      <c r="T198" s="94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166</v>
      </c>
      <c r="AU198" s="19" t="s">
        <v>86</v>
      </c>
    </row>
    <row r="199" s="2" customFormat="1" ht="16.5" customHeight="1">
      <c r="A199" s="40"/>
      <c r="B199" s="41"/>
      <c r="C199" s="229" t="s">
        <v>495</v>
      </c>
      <c r="D199" s="229" t="s">
        <v>159</v>
      </c>
      <c r="E199" s="230" t="s">
        <v>1169</v>
      </c>
      <c r="F199" s="231" t="s">
        <v>1170</v>
      </c>
      <c r="G199" s="232" t="s">
        <v>619</v>
      </c>
      <c r="H199" s="233">
        <v>1</v>
      </c>
      <c r="I199" s="234"/>
      <c r="J199" s="235">
        <f>ROUND(I199*H199,2)</f>
        <v>0</v>
      </c>
      <c r="K199" s="231" t="s">
        <v>1</v>
      </c>
      <c r="L199" s="46"/>
      <c r="M199" s="236" t="s">
        <v>1</v>
      </c>
      <c r="N199" s="237" t="s">
        <v>42</v>
      </c>
      <c r="O199" s="93"/>
      <c r="P199" s="238">
        <f>O199*H199</f>
        <v>0</v>
      </c>
      <c r="Q199" s="238">
        <v>0</v>
      </c>
      <c r="R199" s="238">
        <f>Q199*H199</f>
        <v>0</v>
      </c>
      <c r="S199" s="238">
        <v>0</v>
      </c>
      <c r="T199" s="239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40" t="s">
        <v>1171</v>
      </c>
      <c r="AT199" s="240" t="s">
        <v>159</v>
      </c>
      <c r="AU199" s="240" t="s">
        <v>86</v>
      </c>
      <c r="AY199" s="19" t="s">
        <v>157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9" t="s">
        <v>84</v>
      </c>
      <c r="BK199" s="241">
        <f>ROUND(I199*H199,2)</f>
        <v>0</v>
      </c>
      <c r="BL199" s="19" t="s">
        <v>1171</v>
      </c>
      <c r="BM199" s="240" t="s">
        <v>1172</v>
      </c>
    </row>
    <row r="200" s="2" customFormat="1">
      <c r="A200" s="40"/>
      <c r="B200" s="41"/>
      <c r="C200" s="42"/>
      <c r="D200" s="242" t="s">
        <v>166</v>
      </c>
      <c r="E200" s="42"/>
      <c r="F200" s="243" t="s">
        <v>1170</v>
      </c>
      <c r="G200" s="42"/>
      <c r="H200" s="42"/>
      <c r="I200" s="244"/>
      <c r="J200" s="42"/>
      <c r="K200" s="42"/>
      <c r="L200" s="46"/>
      <c r="M200" s="304"/>
      <c r="N200" s="305"/>
      <c r="O200" s="306"/>
      <c r="P200" s="306"/>
      <c r="Q200" s="306"/>
      <c r="R200" s="306"/>
      <c r="S200" s="306"/>
      <c r="T200" s="30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166</v>
      </c>
      <c r="AU200" s="19" t="s">
        <v>86</v>
      </c>
    </row>
    <row r="201" s="2" customFormat="1" ht="6.96" customHeight="1">
      <c r="A201" s="40"/>
      <c r="B201" s="68"/>
      <c r="C201" s="69"/>
      <c r="D201" s="69"/>
      <c r="E201" s="69"/>
      <c r="F201" s="69"/>
      <c r="G201" s="69"/>
      <c r="H201" s="69"/>
      <c r="I201" s="69"/>
      <c r="J201" s="69"/>
      <c r="K201" s="69"/>
      <c r="L201" s="46"/>
      <c r="M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</row>
  </sheetData>
  <sheetProtection sheet="1" autoFilter="0" formatColumns="0" formatRows="0" objects="1" scenarios="1" spinCount="100000" saltValue="iKCNR1fZpdEDCQbdZ+PXbIEhLivGZAVbVSosoXw3EApWhHPEKq4hnKA9tNOKl4npmPao8uincIqgASgevHvZ/Q==" hashValue="JXcanEkaw2wvahAYPPF1BHyuiTrM8AUPOsALHnCfRVa70zNAAMF4mfOcQNyVFcAbJvyhDIrm3iZURICHipm+UA==" algorithmName="SHA-512" password="CC35"/>
  <autoFilter ref="C123:K20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2"/>
      <c r="AT3" s="19" t="s">
        <v>86</v>
      </c>
    </row>
    <row r="4" s="1" customFormat="1" ht="24.96" customHeight="1">
      <c r="B4" s="22"/>
      <c r="D4" s="151" t="s">
        <v>112</v>
      </c>
      <c r="L4" s="22"/>
      <c r="M4" s="15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53" t="s">
        <v>16</v>
      </c>
      <c r="L6" s="22"/>
    </row>
    <row r="7" s="1" customFormat="1" ht="16.5" customHeight="1">
      <c r="B7" s="22"/>
      <c r="E7" s="154" t="str">
        <f>'Rekapitulace stavby'!K6</f>
        <v>Modernizace MŠ Stromovka v Liberci_2025</v>
      </c>
      <c r="F7" s="153"/>
      <c r="G7" s="153"/>
      <c r="H7" s="153"/>
      <c r="L7" s="22"/>
    </row>
    <row r="8" s="1" customFormat="1" ht="12" customHeight="1">
      <c r="B8" s="22"/>
      <c r="D8" s="153" t="s">
        <v>113</v>
      </c>
      <c r="L8" s="22"/>
    </row>
    <row r="9" s="2" customFormat="1" ht="16.5" customHeight="1">
      <c r="A9" s="40"/>
      <c r="B9" s="46"/>
      <c r="C9" s="40"/>
      <c r="D9" s="40"/>
      <c r="E9" s="154" t="s">
        <v>114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115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1173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</v>
      </c>
      <c r="G13" s="40"/>
      <c r="H13" s="40"/>
      <c r="I13" s="153" t="s">
        <v>19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20</v>
      </c>
      <c r="E14" s="40"/>
      <c r="F14" s="143" t="s">
        <v>21</v>
      </c>
      <c r="G14" s="40"/>
      <c r="H14" s="40"/>
      <c r="I14" s="153" t="s">
        <v>22</v>
      </c>
      <c r="J14" s="156" t="str">
        <f>'Rekapitulace stavby'!AN8</f>
        <v>18. 11. 2025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24</v>
      </c>
      <c r="E16" s="40"/>
      <c r="F16" s="40"/>
      <c r="G16" s="40"/>
      <c r="H16" s="40"/>
      <c r="I16" s="153" t="s">
        <v>25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26</v>
      </c>
      <c r="F17" s="40"/>
      <c r="G17" s="40"/>
      <c r="H17" s="40"/>
      <c r="I17" s="153" t="s">
        <v>27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28</v>
      </c>
      <c r="E19" s="40"/>
      <c r="F19" s="40"/>
      <c r="G19" s="40"/>
      <c r="H19" s="40"/>
      <c r="I19" s="153" t="s">
        <v>25</v>
      </c>
      <c r="J19" s="35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43"/>
      <c r="G20" s="143"/>
      <c r="H20" s="143"/>
      <c r="I20" s="153" t="s">
        <v>27</v>
      </c>
      <c r="J20" s="35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30</v>
      </c>
      <c r="E22" s="40"/>
      <c r="F22" s="40"/>
      <c r="G22" s="40"/>
      <c r="H22" s="40"/>
      <c r="I22" s="153" t="s">
        <v>25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31</v>
      </c>
      <c r="F23" s="40"/>
      <c r="G23" s="40"/>
      <c r="H23" s="40"/>
      <c r="I23" s="153" t="s">
        <v>27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33</v>
      </c>
      <c r="E25" s="40"/>
      <c r="F25" s="40"/>
      <c r="G25" s="40"/>
      <c r="H25" s="40"/>
      <c r="I25" s="153" t="s">
        <v>25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27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35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36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37</v>
      </c>
      <c r="E32" s="40"/>
      <c r="F32" s="40"/>
      <c r="G32" s="40"/>
      <c r="H32" s="40"/>
      <c r="I32" s="40"/>
      <c r="J32" s="163">
        <f>ROUND(J132,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39</v>
      </c>
      <c r="G34" s="40"/>
      <c r="H34" s="40"/>
      <c r="I34" s="164" t="s">
        <v>38</v>
      </c>
      <c r="J34" s="164" t="s">
        <v>40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41</v>
      </c>
      <c r="E35" s="153" t="s">
        <v>42</v>
      </c>
      <c r="F35" s="166">
        <f>ROUND((SUM(BE132:BE311)),  2)</f>
        <v>0</v>
      </c>
      <c r="G35" s="40"/>
      <c r="H35" s="40"/>
      <c r="I35" s="167">
        <v>0.20999999999999999</v>
      </c>
      <c r="J35" s="166">
        <f>ROUND(((SUM(BE132:BE311))*I35),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43</v>
      </c>
      <c r="F36" s="166">
        <f>ROUND((SUM(BF132:BF311)),  2)</f>
        <v>0</v>
      </c>
      <c r="G36" s="40"/>
      <c r="H36" s="40"/>
      <c r="I36" s="167">
        <v>0.12</v>
      </c>
      <c r="J36" s="166">
        <f>ROUND(((SUM(BF132:BF311))*I36),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44</v>
      </c>
      <c r="F37" s="166">
        <f>ROUND((SUM(BG132:BG311)),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45</v>
      </c>
      <c r="F38" s="166">
        <f>ROUND((SUM(BH132:BH311)),  2)</f>
        <v>0</v>
      </c>
      <c r="G38" s="40"/>
      <c r="H38" s="40"/>
      <c r="I38" s="167">
        <v>0.12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46</v>
      </c>
      <c r="F39" s="166">
        <f>ROUND((SUM(BI132:BI311)),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47</v>
      </c>
      <c r="E41" s="170"/>
      <c r="F41" s="170"/>
      <c r="G41" s="171" t="s">
        <v>48</v>
      </c>
      <c r="H41" s="172" t="s">
        <v>49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75" t="s">
        <v>50</v>
      </c>
      <c r="E50" s="176"/>
      <c r="F50" s="176"/>
      <c r="G50" s="175" t="s">
        <v>51</v>
      </c>
      <c r="H50" s="176"/>
      <c r="I50" s="176"/>
      <c r="J50" s="176"/>
      <c r="K50" s="17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77" t="s">
        <v>52</v>
      </c>
      <c r="E61" s="178"/>
      <c r="F61" s="179" t="s">
        <v>53</v>
      </c>
      <c r="G61" s="177" t="s">
        <v>52</v>
      </c>
      <c r="H61" s="178"/>
      <c r="I61" s="178"/>
      <c r="J61" s="180" t="s">
        <v>53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75" t="s">
        <v>54</v>
      </c>
      <c r="E65" s="181"/>
      <c r="F65" s="181"/>
      <c r="G65" s="175" t="s">
        <v>55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77" t="s">
        <v>52</v>
      </c>
      <c r="E76" s="178"/>
      <c r="F76" s="179" t="s">
        <v>53</v>
      </c>
      <c r="G76" s="177" t="s">
        <v>52</v>
      </c>
      <c r="H76" s="178"/>
      <c r="I76" s="178"/>
      <c r="J76" s="180" t="s">
        <v>53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Modernizace MŠ Stromovka v Liberci_2025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113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86" t="s">
        <v>114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115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D.1.4.E - Zdravotně technické instalace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20</v>
      </c>
      <c r="D91" s="42"/>
      <c r="E91" s="42"/>
      <c r="F91" s="29" t="str">
        <f>F14</f>
        <v>Stromovka 285/1, Liberec</v>
      </c>
      <c r="G91" s="42"/>
      <c r="H91" s="42"/>
      <c r="I91" s="34" t="s">
        <v>22</v>
      </c>
      <c r="J91" s="81" t="str">
        <f>IF(J14="","",J14)</f>
        <v>18. 11. 2025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24</v>
      </c>
      <c r="D93" s="42"/>
      <c r="E93" s="42"/>
      <c r="F93" s="29" t="str">
        <f>E17</f>
        <v>Statutární město Liberec</v>
      </c>
      <c r="G93" s="42"/>
      <c r="H93" s="42"/>
      <c r="I93" s="34" t="s">
        <v>30</v>
      </c>
      <c r="J93" s="38" t="str">
        <f>E23</f>
        <v>DIGITRONIC CZ s. r. o.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28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118</v>
      </c>
      <c r="D96" s="188"/>
      <c r="E96" s="188"/>
      <c r="F96" s="188"/>
      <c r="G96" s="188"/>
      <c r="H96" s="188"/>
      <c r="I96" s="188"/>
      <c r="J96" s="189" t="s">
        <v>119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120</v>
      </c>
      <c r="D98" s="42"/>
      <c r="E98" s="42"/>
      <c r="F98" s="42"/>
      <c r="G98" s="42"/>
      <c r="H98" s="42"/>
      <c r="I98" s="42"/>
      <c r="J98" s="112">
        <f>J132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9" t="s">
        <v>121</v>
      </c>
    </row>
    <row r="99" s="9" customFormat="1" ht="24.96" customHeight="1">
      <c r="A99" s="9"/>
      <c r="B99" s="191"/>
      <c r="C99" s="192"/>
      <c r="D99" s="193" t="s">
        <v>130</v>
      </c>
      <c r="E99" s="194"/>
      <c r="F99" s="194"/>
      <c r="G99" s="194"/>
      <c r="H99" s="194"/>
      <c r="I99" s="194"/>
      <c r="J99" s="195">
        <f>J133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5"/>
      <c r="D100" s="198" t="s">
        <v>1174</v>
      </c>
      <c r="E100" s="199"/>
      <c r="F100" s="199"/>
      <c r="G100" s="199"/>
      <c r="H100" s="199"/>
      <c r="I100" s="199"/>
      <c r="J100" s="200">
        <f>J134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7"/>
      <c r="C101" s="135"/>
      <c r="D101" s="198" t="s">
        <v>1175</v>
      </c>
      <c r="E101" s="199"/>
      <c r="F101" s="199"/>
      <c r="G101" s="199"/>
      <c r="H101" s="199"/>
      <c r="I101" s="199"/>
      <c r="J101" s="200">
        <f>J135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7"/>
      <c r="C102" s="135"/>
      <c r="D102" s="198" t="s">
        <v>1176</v>
      </c>
      <c r="E102" s="199"/>
      <c r="F102" s="199"/>
      <c r="G102" s="199"/>
      <c r="H102" s="199"/>
      <c r="I102" s="199"/>
      <c r="J102" s="200">
        <f>J167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7"/>
      <c r="C103" s="135"/>
      <c r="D103" s="198" t="s">
        <v>1177</v>
      </c>
      <c r="E103" s="199"/>
      <c r="F103" s="199"/>
      <c r="G103" s="199"/>
      <c r="H103" s="199"/>
      <c r="I103" s="199"/>
      <c r="J103" s="200">
        <f>J194</f>
        <v>0</v>
      </c>
      <c r="K103" s="135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7"/>
      <c r="C104" s="135"/>
      <c r="D104" s="198" t="s">
        <v>1178</v>
      </c>
      <c r="E104" s="199"/>
      <c r="F104" s="199"/>
      <c r="G104" s="199"/>
      <c r="H104" s="199"/>
      <c r="I104" s="199"/>
      <c r="J104" s="200">
        <f>J209</f>
        <v>0</v>
      </c>
      <c r="K104" s="135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5"/>
      <c r="D105" s="198" t="s">
        <v>1179</v>
      </c>
      <c r="E105" s="199"/>
      <c r="F105" s="199"/>
      <c r="G105" s="199"/>
      <c r="H105" s="199"/>
      <c r="I105" s="199"/>
      <c r="J105" s="200">
        <f>J226</f>
        <v>0</v>
      </c>
      <c r="K105" s="135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7"/>
      <c r="C106" s="135"/>
      <c r="D106" s="198" t="s">
        <v>1180</v>
      </c>
      <c r="E106" s="199"/>
      <c r="F106" s="199"/>
      <c r="G106" s="199"/>
      <c r="H106" s="199"/>
      <c r="I106" s="199"/>
      <c r="J106" s="200">
        <f>J227</f>
        <v>0</v>
      </c>
      <c r="K106" s="135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21.84" customHeight="1">
      <c r="A107" s="10"/>
      <c r="B107" s="197"/>
      <c r="C107" s="135"/>
      <c r="D107" s="198" t="s">
        <v>1181</v>
      </c>
      <c r="E107" s="199"/>
      <c r="F107" s="199"/>
      <c r="G107" s="199"/>
      <c r="H107" s="199"/>
      <c r="I107" s="199"/>
      <c r="J107" s="200">
        <f>J260</f>
        <v>0</v>
      </c>
      <c r="K107" s="135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7"/>
      <c r="C108" s="135"/>
      <c r="D108" s="198" t="s">
        <v>1182</v>
      </c>
      <c r="E108" s="199"/>
      <c r="F108" s="199"/>
      <c r="G108" s="199"/>
      <c r="H108" s="199"/>
      <c r="I108" s="199"/>
      <c r="J108" s="200">
        <f>J267</f>
        <v>0</v>
      </c>
      <c r="K108" s="135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7"/>
      <c r="C109" s="135"/>
      <c r="D109" s="198" t="s">
        <v>1183</v>
      </c>
      <c r="E109" s="199"/>
      <c r="F109" s="199"/>
      <c r="G109" s="199"/>
      <c r="H109" s="199"/>
      <c r="I109" s="199"/>
      <c r="J109" s="200">
        <f>J274</f>
        <v>0</v>
      </c>
      <c r="K109" s="135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7"/>
      <c r="C110" s="135"/>
      <c r="D110" s="198" t="s">
        <v>1184</v>
      </c>
      <c r="E110" s="199"/>
      <c r="F110" s="199"/>
      <c r="G110" s="199"/>
      <c r="H110" s="199"/>
      <c r="I110" s="199"/>
      <c r="J110" s="200">
        <f>J297</f>
        <v>0</v>
      </c>
      <c r="K110" s="135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6.96" customHeight="1">
      <c r="A112" s="40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6" s="2" customFormat="1" ht="6.96" customHeight="1">
      <c r="A116" s="40"/>
      <c r="B116" s="70"/>
      <c r="C116" s="71"/>
      <c r="D116" s="71"/>
      <c r="E116" s="71"/>
      <c r="F116" s="71"/>
      <c r="G116" s="71"/>
      <c r="H116" s="71"/>
      <c r="I116" s="71"/>
      <c r="J116" s="71"/>
      <c r="K116" s="71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24.96" customHeight="1">
      <c r="A117" s="40"/>
      <c r="B117" s="41"/>
      <c r="C117" s="25" t="s">
        <v>142</v>
      </c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4" t="s">
        <v>16</v>
      </c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6.5" customHeight="1">
      <c r="A120" s="40"/>
      <c r="B120" s="41"/>
      <c r="C120" s="42"/>
      <c r="D120" s="42"/>
      <c r="E120" s="186" t="str">
        <f>E7</f>
        <v>Modernizace MŠ Stromovka v Liberci_2025</v>
      </c>
      <c r="F120" s="34"/>
      <c r="G120" s="34"/>
      <c r="H120" s="34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1" customFormat="1" ht="12" customHeight="1">
      <c r="B121" s="23"/>
      <c r="C121" s="34" t="s">
        <v>113</v>
      </c>
      <c r="D121" s="24"/>
      <c r="E121" s="24"/>
      <c r="F121" s="24"/>
      <c r="G121" s="24"/>
      <c r="H121" s="24"/>
      <c r="I121" s="24"/>
      <c r="J121" s="24"/>
      <c r="K121" s="24"/>
      <c r="L121" s="22"/>
    </row>
    <row r="122" s="2" customFormat="1" ht="16.5" customHeight="1">
      <c r="A122" s="40"/>
      <c r="B122" s="41"/>
      <c r="C122" s="42"/>
      <c r="D122" s="42"/>
      <c r="E122" s="186" t="s">
        <v>114</v>
      </c>
      <c r="F122" s="42"/>
      <c r="G122" s="42"/>
      <c r="H122" s="4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2" customHeight="1">
      <c r="A123" s="40"/>
      <c r="B123" s="41"/>
      <c r="C123" s="34" t="s">
        <v>115</v>
      </c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16.5" customHeight="1">
      <c r="A124" s="40"/>
      <c r="B124" s="41"/>
      <c r="C124" s="42"/>
      <c r="D124" s="42"/>
      <c r="E124" s="78" t="str">
        <f>E11</f>
        <v>D.1.4.E - Zdravotně technické instalace</v>
      </c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6.96" customHeight="1">
      <c r="A125" s="40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2" customHeight="1">
      <c r="A126" s="40"/>
      <c r="B126" s="41"/>
      <c r="C126" s="34" t="s">
        <v>20</v>
      </c>
      <c r="D126" s="42"/>
      <c r="E126" s="42"/>
      <c r="F126" s="29" t="str">
        <f>F14</f>
        <v>Stromovka 285/1, Liberec</v>
      </c>
      <c r="G126" s="42"/>
      <c r="H126" s="42"/>
      <c r="I126" s="34" t="s">
        <v>22</v>
      </c>
      <c r="J126" s="81" t="str">
        <f>IF(J14="","",J14)</f>
        <v>18. 11. 2025</v>
      </c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6.96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25.65" customHeight="1">
      <c r="A128" s="40"/>
      <c r="B128" s="41"/>
      <c r="C128" s="34" t="s">
        <v>24</v>
      </c>
      <c r="D128" s="42"/>
      <c r="E128" s="42"/>
      <c r="F128" s="29" t="str">
        <f>E17</f>
        <v>Statutární město Liberec</v>
      </c>
      <c r="G128" s="42"/>
      <c r="H128" s="42"/>
      <c r="I128" s="34" t="s">
        <v>30</v>
      </c>
      <c r="J128" s="38" t="str">
        <f>E23</f>
        <v>DIGITRONIC CZ s. r. o.</v>
      </c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5.15" customHeight="1">
      <c r="A129" s="40"/>
      <c r="B129" s="41"/>
      <c r="C129" s="34" t="s">
        <v>28</v>
      </c>
      <c r="D129" s="42"/>
      <c r="E129" s="42"/>
      <c r="F129" s="29" t="str">
        <f>IF(E20="","",E20)</f>
        <v>Vyplň údaj</v>
      </c>
      <c r="G129" s="42"/>
      <c r="H129" s="42"/>
      <c r="I129" s="34" t="s">
        <v>33</v>
      </c>
      <c r="J129" s="38" t="str">
        <f>E26</f>
        <v xml:space="preserve"> </v>
      </c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0.32" customHeight="1">
      <c r="A130" s="40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11" customFormat="1" ht="29.28" customHeight="1">
      <c r="A131" s="202"/>
      <c r="B131" s="203"/>
      <c r="C131" s="204" t="s">
        <v>143</v>
      </c>
      <c r="D131" s="205" t="s">
        <v>62</v>
      </c>
      <c r="E131" s="205" t="s">
        <v>58</v>
      </c>
      <c r="F131" s="205" t="s">
        <v>59</v>
      </c>
      <c r="G131" s="205" t="s">
        <v>144</v>
      </c>
      <c r="H131" s="205" t="s">
        <v>145</v>
      </c>
      <c r="I131" s="205" t="s">
        <v>146</v>
      </c>
      <c r="J131" s="205" t="s">
        <v>119</v>
      </c>
      <c r="K131" s="206" t="s">
        <v>147</v>
      </c>
      <c r="L131" s="207"/>
      <c r="M131" s="102" t="s">
        <v>1</v>
      </c>
      <c r="N131" s="103" t="s">
        <v>41</v>
      </c>
      <c r="O131" s="103" t="s">
        <v>148</v>
      </c>
      <c r="P131" s="103" t="s">
        <v>149</v>
      </c>
      <c r="Q131" s="103" t="s">
        <v>150</v>
      </c>
      <c r="R131" s="103" t="s">
        <v>151</v>
      </c>
      <c r="S131" s="103" t="s">
        <v>152</v>
      </c>
      <c r="T131" s="104" t="s">
        <v>153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</row>
    <row r="132" s="2" customFormat="1" ht="22.8" customHeight="1">
      <c r="A132" s="40"/>
      <c r="B132" s="41"/>
      <c r="C132" s="109" t="s">
        <v>154</v>
      </c>
      <c r="D132" s="42"/>
      <c r="E132" s="42"/>
      <c r="F132" s="42"/>
      <c r="G132" s="42"/>
      <c r="H132" s="42"/>
      <c r="I132" s="42"/>
      <c r="J132" s="208">
        <f>BK132</f>
        <v>0</v>
      </c>
      <c r="K132" s="42"/>
      <c r="L132" s="46"/>
      <c r="M132" s="105"/>
      <c r="N132" s="209"/>
      <c r="O132" s="106"/>
      <c r="P132" s="210">
        <f>P133</f>
        <v>0</v>
      </c>
      <c r="Q132" s="106"/>
      <c r="R132" s="210">
        <f>R133</f>
        <v>1.7819955354000001</v>
      </c>
      <c r="S132" s="106"/>
      <c r="T132" s="211">
        <f>T133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76</v>
      </c>
      <c r="AU132" s="19" t="s">
        <v>121</v>
      </c>
      <c r="BK132" s="212">
        <f>BK133</f>
        <v>0</v>
      </c>
    </row>
    <row r="133" s="12" customFormat="1" ht="25.92" customHeight="1">
      <c r="A133" s="12"/>
      <c r="B133" s="213"/>
      <c r="C133" s="214"/>
      <c r="D133" s="215" t="s">
        <v>76</v>
      </c>
      <c r="E133" s="216" t="s">
        <v>570</v>
      </c>
      <c r="F133" s="216" t="s">
        <v>571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P134+P226</f>
        <v>0</v>
      </c>
      <c r="Q133" s="221"/>
      <c r="R133" s="222">
        <f>R134+R226</f>
        <v>1.7819955354000001</v>
      </c>
      <c r="S133" s="221"/>
      <c r="T133" s="223">
        <f>T134+T226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86</v>
      </c>
      <c r="AT133" s="225" t="s">
        <v>76</v>
      </c>
      <c r="AU133" s="225" t="s">
        <v>77</v>
      </c>
      <c r="AY133" s="224" t="s">
        <v>157</v>
      </c>
      <c r="BK133" s="226">
        <f>BK134+BK226</f>
        <v>0</v>
      </c>
    </row>
    <row r="134" s="12" customFormat="1" ht="22.8" customHeight="1">
      <c r="A134" s="12"/>
      <c r="B134" s="213"/>
      <c r="C134" s="214"/>
      <c r="D134" s="215" t="s">
        <v>76</v>
      </c>
      <c r="E134" s="227" t="s">
        <v>1185</v>
      </c>
      <c r="F134" s="227" t="s">
        <v>1186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P135+P167+P194+P209</f>
        <v>0</v>
      </c>
      <c r="Q134" s="221"/>
      <c r="R134" s="222">
        <f>R135+R167+R194+R209</f>
        <v>1.1597163574</v>
      </c>
      <c r="S134" s="221"/>
      <c r="T134" s="223">
        <f>T135+T167+T194+T209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86</v>
      </c>
      <c r="AT134" s="225" t="s">
        <v>76</v>
      </c>
      <c r="AU134" s="225" t="s">
        <v>84</v>
      </c>
      <c r="AY134" s="224" t="s">
        <v>157</v>
      </c>
      <c r="BK134" s="226">
        <f>BK135+BK167+BK194+BK209</f>
        <v>0</v>
      </c>
    </row>
    <row r="135" s="12" customFormat="1" ht="20.88" customHeight="1">
      <c r="A135" s="12"/>
      <c r="B135" s="213"/>
      <c r="C135" s="214"/>
      <c r="D135" s="215" t="s">
        <v>76</v>
      </c>
      <c r="E135" s="227" t="s">
        <v>1187</v>
      </c>
      <c r="F135" s="227" t="s">
        <v>1188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SUM(P136:P166)</f>
        <v>0</v>
      </c>
      <c r="Q135" s="221"/>
      <c r="R135" s="222">
        <f>SUM(R136:R166)</f>
        <v>0.31648798499999997</v>
      </c>
      <c r="S135" s="221"/>
      <c r="T135" s="223">
        <f>SUM(T136:T166)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76</v>
      </c>
      <c r="AU135" s="225" t="s">
        <v>86</v>
      </c>
      <c r="AY135" s="224" t="s">
        <v>157</v>
      </c>
      <c r="BK135" s="226">
        <f>SUM(BK136:BK166)</f>
        <v>0</v>
      </c>
    </row>
    <row r="136" s="2" customFormat="1" ht="21.75" customHeight="1">
      <c r="A136" s="40"/>
      <c r="B136" s="41"/>
      <c r="C136" s="229" t="s">
        <v>84</v>
      </c>
      <c r="D136" s="229" t="s">
        <v>159</v>
      </c>
      <c r="E136" s="230" t="s">
        <v>1189</v>
      </c>
      <c r="F136" s="231" t="s">
        <v>1190</v>
      </c>
      <c r="G136" s="232" t="s">
        <v>395</v>
      </c>
      <c r="H136" s="233">
        <v>5.5</v>
      </c>
      <c r="I136" s="234"/>
      <c r="J136" s="235">
        <f>ROUND(I136*H136,2)</f>
        <v>0</v>
      </c>
      <c r="K136" s="231" t="s">
        <v>163</v>
      </c>
      <c r="L136" s="46"/>
      <c r="M136" s="236" t="s">
        <v>1</v>
      </c>
      <c r="N136" s="237" t="s">
        <v>42</v>
      </c>
      <c r="O136" s="93"/>
      <c r="P136" s="238">
        <f>O136*H136</f>
        <v>0</v>
      </c>
      <c r="Q136" s="238">
        <v>0.0014395499999999999</v>
      </c>
      <c r="R136" s="238">
        <f>Q136*H136</f>
        <v>0.0079175249999999999</v>
      </c>
      <c r="S136" s="238">
        <v>0</v>
      </c>
      <c r="T136" s="23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40" t="s">
        <v>279</v>
      </c>
      <c r="AT136" s="240" t="s">
        <v>159</v>
      </c>
      <c r="AU136" s="240" t="s">
        <v>109</v>
      </c>
      <c r="AY136" s="19" t="s">
        <v>157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9" t="s">
        <v>84</v>
      </c>
      <c r="BK136" s="241">
        <f>ROUND(I136*H136,2)</f>
        <v>0</v>
      </c>
      <c r="BL136" s="19" t="s">
        <v>279</v>
      </c>
      <c r="BM136" s="240" t="s">
        <v>1191</v>
      </c>
    </row>
    <row r="137" s="2" customFormat="1">
      <c r="A137" s="40"/>
      <c r="B137" s="41"/>
      <c r="C137" s="42"/>
      <c r="D137" s="242" t="s">
        <v>166</v>
      </c>
      <c r="E137" s="42"/>
      <c r="F137" s="243" t="s">
        <v>1192</v>
      </c>
      <c r="G137" s="42"/>
      <c r="H137" s="42"/>
      <c r="I137" s="244"/>
      <c r="J137" s="42"/>
      <c r="K137" s="42"/>
      <c r="L137" s="46"/>
      <c r="M137" s="245"/>
      <c r="N137" s="246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166</v>
      </c>
      <c r="AU137" s="19" t="s">
        <v>109</v>
      </c>
    </row>
    <row r="138" s="14" customFormat="1">
      <c r="A138" s="14"/>
      <c r="B138" s="257"/>
      <c r="C138" s="258"/>
      <c r="D138" s="242" t="s">
        <v>168</v>
      </c>
      <c r="E138" s="258"/>
      <c r="F138" s="260" t="s">
        <v>1193</v>
      </c>
      <c r="G138" s="258"/>
      <c r="H138" s="261">
        <v>5.5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7" t="s">
        <v>168</v>
      </c>
      <c r="AU138" s="267" t="s">
        <v>109</v>
      </c>
      <c r="AV138" s="14" t="s">
        <v>86</v>
      </c>
      <c r="AW138" s="14" t="s">
        <v>4</v>
      </c>
      <c r="AX138" s="14" t="s">
        <v>84</v>
      </c>
      <c r="AY138" s="267" t="s">
        <v>157</v>
      </c>
    </row>
    <row r="139" s="2" customFormat="1" ht="21.75" customHeight="1">
      <c r="A139" s="40"/>
      <c r="B139" s="41"/>
      <c r="C139" s="229" t="s">
        <v>86</v>
      </c>
      <c r="D139" s="229" t="s">
        <v>159</v>
      </c>
      <c r="E139" s="230" t="s">
        <v>1194</v>
      </c>
      <c r="F139" s="231" t="s">
        <v>1195</v>
      </c>
      <c r="G139" s="232" t="s">
        <v>395</v>
      </c>
      <c r="H139" s="233">
        <v>38.5</v>
      </c>
      <c r="I139" s="234"/>
      <c r="J139" s="235">
        <f>ROUND(I139*H139,2)</f>
        <v>0</v>
      </c>
      <c r="K139" s="231" t="s">
        <v>163</v>
      </c>
      <c r="L139" s="46"/>
      <c r="M139" s="236" t="s">
        <v>1</v>
      </c>
      <c r="N139" s="237" t="s">
        <v>42</v>
      </c>
      <c r="O139" s="93"/>
      <c r="P139" s="238">
        <f>O139*H139</f>
        <v>0</v>
      </c>
      <c r="Q139" s="238">
        <v>0.0019729999999999999</v>
      </c>
      <c r="R139" s="238">
        <f>Q139*H139</f>
        <v>0.0759605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279</v>
      </c>
      <c r="AT139" s="240" t="s">
        <v>159</v>
      </c>
      <c r="AU139" s="240" t="s">
        <v>109</v>
      </c>
      <c r="AY139" s="19" t="s">
        <v>157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9" t="s">
        <v>84</v>
      </c>
      <c r="BK139" s="241">
        <f>ROUND(I139*H139,2)</f>
        <v>0</v>
      </c>
      <c r="BL139" s="19" t="s">
        <v>279</v>
      </c>
      <c r="BM139" s="240" t="s">
        <v>1196</v>
      </c>
    </row>
    <row r="140" s="2" customFormat="1">
      <c r="A140" s="40"/>
      <c r="B140" s="41"/>
      <c r="C140" s="42"/>
      <c r="D140" s="242" t="s">
        <v>166</v>
      </c>
      <c r="E140" s="42"/>
      <c r="F140" s="243" t="s">
        <v>1197</v>
      </c>
      <c r="G140" s="42"/>
      <c r="H140" s="42"/>
      <c r="I140" s="244"/>
      <c r="J140" s="42"/>
      <c r="K140" s="42"/>
      <c r="L140" s="46"/>
      <c r="M140" s="245"/>
      <c r="N140" s="246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166</v>
      </c>
      <c r="AU140" s="19" t="s">
        <v>109</v>
      </c>
    </row>
    <row r="141" s="14" customFormat="1">
      <c r="A141" s="14"/>
      <c r="B141" s="257"/>
      <c r="C141" s="258"/>
      <c r="D141" s="242" t="s">
        <v>168</v>
      </c>
      <c r="E141" s="258"/>
      <c r="F141" s="260" t="s">
        <v>1198</v>
      </c>
      <c r="G141" s="258"/>
      <c r="H141" s="261">
        <v>38.5</v>
      </c>
      <c r="I141" s="262"/>
      <c r="J141" s="258"/>
      <c r="K141" s="258"/>
      <c r="L141" s="263"/>
      <c r="M141" s="264"/>
      <c r="N141" s="265"/>
      <c r="O141" s="265"/>
      <c r="P141" s="265"/>
      <c r="Q141" s="265"/>
      <c r="R141" s="265"/>
      <c r="S141" s="265"/>
      <c r="T141" s="26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7" t="s">
        <v>168</v>
      </c>
      <c r="AU141" s="267" t="s">
        <v>109</v>
      </c>
      <c r="AV141" s="14" t="s">
        <v>86</v>
      </c>
      <c r="AW141" s="14" t="s">
        <v>4</v>
      </c>
      <c r="AX141" s="14" t="s">
        <v>84</v>
      </c>
      <c r="AY141" s="267" t="s">
        <v>157</v>
      </c>
    </row>
    <row r="142" s="2" customFormat="1" ht="21.75" customHeight="1">
      <c r="A142" s="40"/>
      <c r="B142" s="41"/>
      <c r="C142" s="229" t="s">
        <v>109</v>
      </c>
      <c r="D142" s="229" t="s">
        <v>159</v>
      </c>
      <c r="E142" s="230" t="s">
        <v>1199</v>
      </c>
      <c r="F142" s="231" t="s">
        <v>1200</v>
      </c>
      <c r="G142" s="232" t="s">
        <v>395</v>
      </c>
      <c r="H142" s="233">
        <v>33</v>
      </c>
      <c r="I142" s="234"/>
      <c r="J142" s="235">
        <f>ROUND(I142*H142,2)</f>
        <v>0</v>
      </c>
      <c r="K142" s="231" t="s">
        <v>163</v>
      </c>
      <c r="L142" s="46"/>
      <c r="M142" s="236" t="s">
        <v>1</v>
      </c>
      <c r="N142" s="237" t="s">
        <v>42</v>
      </c>
      <c r="O142" s="93"/>
      <c r="P142" s="238">
        <f>O142*H142</f>
        <v>0</v>
      </c>
      <c r="Q142" s="238">
        <v>0.0030422499999999998</v>
      </c>
      <c r="R142" s="238">
        <f>Q142*H142</f>
        <v>0.10039424999999999</v>
      </c>
      <c r="S142" s="238">
        <v>0</v>
      </c>
      <c r="T142" s="239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40" t="s">
        <v>279</v>
      </c>
      <c r="AT142" s="240" t="s">
        <v>159</v>
      </c>
      <c r="AU142" s="240" t="s">
        <v>109</v>
      </c>
      <c r="AY142" s="19" t="s">
        <v>157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9" t="s">
        <v>84</v>
      </c>
      <c r="BK142" s="241">
        <f>ROUND(I142*H142,2)</f>
        <v>0</v>
      </c>
      <c r="BL142" s="19" t="s">
        <v>279</v>
      </c>
      <c r="BM142" s="240" t="s">
        <v>1201</v>
      </c>
    </row>
    <row r="143" s="2" customFormat="1">
      <c r="A143" s="40"/>
      <c r="B143" s="41"/>
      <c r="C143" s="42"/>
      <c r="D143" s="242" t="s">
        <v>166</v>
      </c>
      <c r="E143" s="42"/>
      <c r="F143" s="243" t="s">
        <v>1202</v>
      </c>
      <c r="G143" s="42"/>
      <c r="H143" s="42"/>
      <c r="I143" s="244"/>
      <c r="J143" s="42"/>
      <c r="K143" s="42"/>
      <c r="L143" s="46"/>
      <c r="M143" s="245"/>
      <c r="N143" s="246"/>
      <c r="O143" s="93"/>
      <c r="P143" s="93"/>
      <c r="Q143" s="93"/>
      <c r="R143" s="93"/>
      <c r="S143" s="93"/>
      <c r="T143" s="94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166</v>
      </c>
      <c r="AU143" s="19" t="s">
        <v>109</v>
      </c>
    </row>
    <row r="144" s="14" customFormat="1">
      <c r="A144" s="14"/>
      <c r="B144" s="257"/>
      <c r="C144" s="258"/>
      <c r="D144" s="242" t="s">
        <v>168</v>
      </c>
      <c r="E144" s="258"/>
      <c r="F144" s="260" t="s">
        <v>1203</v>
      </c>
      <c r="G144" s="258"/>
      <c r="H144" s="261">
        <v>33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168</v>
      </c>
      <c r="AU144" s="267" t="s">
        <v>109</v>
      </c>
      <c r="AV144" s="14" t="s">
        <v>86</v>
      </c>
      <c r="AW144" s="14" t="s">
        <v>4</v>
      </c>
      <c r="AX144" s="14" t="s">
        <v>84</v>
      </c>
      <c r="AY144" s="267" t="s">
        <v>157</v>
      </c>
    </row>
    <row r="145" s="2" customFormat="1" ht="16.5" customHeight="1">
      <c r="A145" s="40"/>
      <c r="B145" s="41"/>
      <c r="C145" s="229" t="s">
        <v>164</v>
      </c>
      <c r="D145" s="229" t="s">
        <v>159</v>
      </c>
      <c r="E145" s="230" t="s">
        <v>1204</v>
      </c>
      <c r="F145" s="231" t="s">
        <v>1205</v>
      </c>
      <c r="G145" s="232" t="s">
        <v>395</v>
      </c>
      <c r="H145" s="233">
        <v>16.5</v>
      </c>
      <c r="I145" s="234"/>
      <c r="J145" s="235">
        <f>ROUND(I145*H145,2)</f>
        <v>0</v>
      </c>
      <c r="K145" s="231" t="s">
        <v>163</v>
      </c>
      <c r="L145" s="46"/>
      <c r="M145" s="236" t="s">
        <v>1</v>
      </c>
      <c r="N145" s="237" t="s">
        <v>42</v>
      </c>
      <c r="O145" s="93"/>
      <c r="P145" s="238">
        <f>O145*H145</f>
        <v>0</v>
      </c>
      <c r="Q145" s="238">
        <v>0.00063480000000000003</v>
      </c>
      <c r="R145" s="238">
        <f>Q145*H145</f>
        <v>0.010474200000000001</v>
      </c>
      <c r="S145" s="238">
        <v>0</v>
      </c>
      <c r="T145" s="239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40" t="s">
        <v>279</v>
      </c>
      <c r="AT145" s="240" t="s">
        <v>159</v>
      </c>
      <c r="AU145" s="240" t="s">
        <v>109</v>
      </c>
      <c r="AY145" s="19" t="s">
        <v>157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9" t="s">
        <v>84</v>
      </c>
      <c r="BK145" s="241">
        <f>ROUND(I145*H145,2)</f>
        <v>0</v>
      </c>
      <c r="BL145" s="19" t="s">
        <v>279</v>
      </c>
      <c r="BM145" s="240" t="s">
        <v>1206</v>
      </c>
    </row>
    <row r="146" s="2" customFormat="1">
      <c r="A146" s="40"/>
      <c r="B146" s="41"/>
      <c r="C146" s="42"/>
      <c r="D146" s="242" t="s">
        <v>166</v>
      </c>
      <c r="E146" s="42"/>
      <c r="F146" s="243" t="s">
        <v>1207</v>
      </c>
      <c r="G146" s="42"/>
      <c r="H146" s="42"/>
      <c r="I146" s="244"/>
      <c r="J146" s="42"/>
      <c r="K146" s="42"/>
      <c r="L146" s="46"/>
      <c r="M146" s="245"/>
      <c r="N146" s="246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166</v>
      </c>
      <c r="AU146" s="19" t="s">
        <v>109</v>
      </c>
    </row>
    <row r="147" s="14" customFormat="1">
      <c r="A147" s="14"/>
      <c r="B147" s="257"/>
      <c r="C147" s="258"/>
      <c r="D147" s="242" t="s">
        <v>168</v>
      </c>
      <c r="E147" s="258"/>
      <c r="F147" s="260" t="s">
        <v>1208</v>
      </c>
      <c r="G147" s="258"/>
      <c r="H147" s="261">
        <v>16.5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7" t="s">
        <v>168</v>
      </c>
      <c r="AU147" s="267" t="s">
        <v>109</v>
      </c>
      <c r="AV147" s="14" t="s">
        <v>86</v>
      </c>
      <c r="AW147" s="14" t="s">
        <v>4</v>
      </c>
      <c r="AX147" s="14" t="s">
        <v>84</v>
      </c>
      <c r="AY147" s="267" t="s">
        <v>157</v>
      </c>
    </row>
    <row r="148" s="2" customFormat="1" ht="16.5" customHeight="1">
      <c r="A148" s="40"/>
      <c r="B148" s="41"/>
      <c r="C148" s="229" t="s">
        <v>200</v>
      </c>
      <c r="D148" s="229" t="s">
        <v>159</v>
      </c>
      <c r="E148" s="230" t="s">
        <v>1209</v>
      </c>
      <c r="F148" s="231" t="s">
        <v>1210</v>
      </c>
      <c r="G148" s="232" t="s">
        <v>395</v>
      </c>
      <c r="H148" s="233">
        <v>38.5</v>
      </c>
      <c r="I148" s="234"/>
      <c r="J148" s="235">
        <f>ROUND(I148*H148,2)</f>
        <v>0</v>
      </c>
      <c r="K148" s="231" t="s">
        <v>163</v>
      </c>
      <c r="L148" s="46"/>
      <c r="M148" s="236" t="s">
        <v>1</v>
      </c>
      <c r="N148" s="237" t="s">
        <v>42</v>
      </c>
      <c r="O148" s="93"/>
      <c r="P148" s="238">
        <f>O148*H148</f>
        <v>0</v>
      </c>
      <c r="Q148" s="238">
        <v>0.0012995000000000001</v>
      </c>
      <c r="R148" s="238">
        <f>Q148*H148</f>
        <v>0.050030750000000006</v>
      </c>
      <c r="S148" s="238">
        <v>0</v>
      </c>
      <c r="T148" s="239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40" t="s">
        <v>279</v>
      </c>
      <c r="AT148" s="240" t="s">
        <v>159</v>
      </c>
      <c r="AU148" s="240" t="s">
        <v>109</v>
      </c>
      <c r="AY148" s="19" t="s">
        <v>157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9" t="s">
        <v>84</v>
      </c>
      <c r="BK148" s="241">
        <f>ROUND(I148*H148,2)</f>
        <v>0</v>
      </c>
      <c r="BL148" s="19" t="s">
        <v>279</v>
      </c>
      <c r="BM148" s="240" t="s">
        <v>1211</v>
      </c>
    </row>
    <row r="149" s="2" customFormat="1">
      <c r="A149" s="40"/>
      <c r="B149" s="41"/>
      <c r="C149" s="42"/>
      <c r="D149" s="242" t="s">
        <v>166</v>
      </c>
      <c r="E149" s="42"/>
      <c r="F149" s="243" t="s">
        <v>1212</v>
      </c>
      <c r="G149" s="42"/>
      <c r="H149" s="42"/>
      <c r="I149" s="244"/>
      <c r="J149" s="42"/>
      <c r="K149" s="42"/>
      <c r="L149" s="46"/>
      <c r="M149" s="245"/>
      <c r="N149" s="246"/>
      <c r="O149" s="93"/>
      <c r="P149" s="93"/>
      <c r="Q149" s="93"/>
      <c r="R149" s="93"/>
      <c r="S149" s="93"/>
      <c r="T149" s="94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166</v>
      </c>
      <c r="AU149" s="19" t="s">
        <v>109</v>
      </c>
    </row>
    <row r="150" s="14" customFormat="1">
      <c r="A150" s="14"/>
      <c r="B150" s="257"/>
      <c r="C150" s="258"/>
      <c r="D150" s="242" t="s">
        <v>168</v>
      </c>
      <c r="E150" s="258"/>
      <c r="F150" s="260" t="s">
        <v>1198</v>
      </c>
      <c r="G150" s="258"/>
      <c r="H150" s="261">
        <v>38.5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7" t="s">
        <v>168</v>
      </c>
      <c r="AU150" s="267" t="s">
        <v>109</v>
      </c>
      <c r="AV150" s="14" t="s">
        <v>86</v>
      </c>
      <c r="AW150" s="14" t="s">
        <v>4</v>
      </c>
      <c r="AX150" s="14" t="s">
        <v>84</v>
      </c>
      <c r="AY150" s="267" t="s">
        <v>157</v>
      </c>
    </row>
    <row r="151" s="2" customFormat="1" ht="16.5" customHeight="1">
      <c r="A151" s="40"/>
      <c r="B151" s="41"/>
      <c r="C151" s="229" t="s">
        <v>210</v>
      </c>
      <c r="D151" s="229" t="s">
        <v>159</v>
      </c>
      <c r="E151" s="230" t="s">
        <v>1213</v>
      </c>
      <c r="F151" s="231" t="s">
        <v>1214</v>
      </c>
      <c r="G151" s="232" t="s">
        <v>395</v>
      </c>
      <c r="H151" s="233">
        <v>8.8000000000000007</v>
      </c>
      <c r="I151" s="234"/>
      <c r="J151" s="235">
        <f>ROUND(I151*H151,2)</f>
        <v>0</v>
      </c>
      <c r="K151" s="231" t="s">
        <v>163</v>
      </c>
      <c r="L151" s="46"/>
      <c r="M151" s="236" t="s">
        <v>1</v>
      </c>
      <c r="N151" s="237" t="s">
        <v>42</v>
      </c>
      <c r="O151" s="93"/>
      <c r="P151" s="238">
        <f>O151*H151</f>
        <v>0</v>
      </c>
      <c r="Q151" s="238">
        <v>0.001307</v>
      </c>
      <c r="R151" s="238">
        <f>Q151*H151</f>
        <v>0.011501600000000001</v>
      </c>
      <c r="S151" s="238">
        <v>0</v>
      </c>
      <c r="T151" s="23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40" t="s">
        <v>279</v>
      </c>
      <c r="AT151" s="240" t="s">
        <v>159</v>
      </c>
      <c r="AU151" s="240" t="s">
        <v>109</v>
      </c>
      <c r="AY151" s="19" t="s">
        <v>157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9" t="s">
        <v>84</v>
      </c>
      <c r="BK151" s="241">
        <f>ROUND(I151*H151,2)</f>
        <v>0</v>
      </c>
      <c r="BL151" s="19" t="s">
        <v>279</v>
      </c>
      <c r="BM151" s="240" t="s">
        <v>1215</v>
      </c>
    </row>
    <row r="152" s="2" customFormat="1">
      <c r="A152" s="40"/>
      <c r="B152" s="41"/>
      <c r="C152" s="42"/>
      <c r="D152" s="242" t="s">
        <v>166</v>
      </c>
      <c r="E152" s="42"/>
      <c r="F152" s="243" t="s">
        <v>1216</v>
      </c>
      <c r="G152" s="42"/>
      <c r="H152" s="42"/>
      <c r="I152" s="244"/>
      <c r="J152" s="42"/>
      <c r="K152" s="42"/>
      <c r="L152" s="46"/>
      <c r="M152" s="245"/>
      <c r="N152" s="246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166</v>
      </c>
      <c r="AU152" s="19" t="s">
        <v>109</v>
      </c>
    </row>
    <row r="153" s="14" customFormat="1">
      <c r="A153" s="14"/>
      <c r="B153" s="257"/>
      <c r="C153" s="258"/>
      <c r="D153" s="242" t="s">
        <v>168</v>
      </c>
      <c r="E153" s="258"/>
      <c r="F153" s="260" t="s">
        <v>1217</v>
      </c>
      <c r="G153" s="258"/>
      <c r="H153" s="261">
        <v>8.8000000000000007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168</v>
      </c>
      <c r="AU153" s="267" t="s">
        <v>109</v>
      </c>
      <c r="AV153" s="14" t="s">
        <v>86</v>
      </c>
      <c r="AW153" s="14" t="s">
        <v>4</v>
      </c>
      <c r="AX153" s="14" t="s">
        <v>84</v>
      </c>
      <c r="AY153" s="267" t="s">
        <v>157</v>
      </c>
    </row>
    <row r="154" s="2" customFormat="1" ht="16.5" customHeight="1">
      <c r="A154" s="40"/>
      <c r="B154" s="41"/>
      <c r="C154" s="229" t="s">
        <v>224</v>
      </c>
      <c r="D154" s="229" t="s">
        <v>159</v>
      </c>
      <c r="E154" s="230" t="s">
        <v>1218</v>
      </c>
      <c r="F154" s="231" t="s">
        <v>1219</v>
      </c>
      <c r="G154" s="232" t="s">
        <v>395</v>
      </c>
      <c r="H154" s="233">
        <v>55</v>
      </c>
      <c r="I154" s="234"/>
      <c r="J154" s="235">
        <f>ROUND(I154*H154,2)</f>
        <v>0</v>
      </c>
      <c r="K154" s="231" t="s">
        <v>163</v>
      </c>
      <c r="L154" s="46"/>
      <c r="M154" s="236" t="s">
        <v>1</v>
      </c>
      <c r="N154" s="237" t="s">
        <v>42</v>
      </c>
      <c r="O154" s="93"/>
      <c r="P154" s="238">
        <f>O154*H154</f>
        <v>0</v>
      </c>
      <c r="Q154" s="238">
        <v>0.00043110000000000002</v>
      </c>
      <c r="R154" s="238">
        <f>Q154*H154</f>
        <v>0.023710500000000002</v>
      </c>
      <c r="S154" s="238">
        <v>0</v>
      </c>
      <c r="T154" s="23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40" t="s">
        <v>279</v>
      </c>
      <c r="AT154" s="240" t="s">
        <v>159</v>
      </c>
      <c r="AU154" s="240" t="s">
        <v>109</v>
      </c>
      <c r="AY154" s="19" t="s">
        <v>157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9" t="s">
        <v>84</v>
      </c>
      <c r="BK154" s="241">
        <f>ROUND(I154*H154,2)</f>
        <v>0</v>
      </c>
      <c r="BL154" s="19" t="s">
        <v>279</v>
      </c>
      <c r="BM154" s="240" t="s">
        <v>1220</v>
      </c>
    </row>
    <row r="155" s="2" customFormat="1">
      <c r="A155" s="40"/>
      <c r="B155" s="41"/>
      <c r="C155" s="42"/>
      <c r="D155" s="242" t="s">
        <v>166</v>
      </c>
      <c r="E155" s="42"/>
      <c r="F155" s="243" t="s">
        <v>1221</v>
      </c>
      <c r="G155" s="42"/>
      <c r="H155" s="42"/>
      <c r="I155" s="244"/>
      <c r="J155" s="42"/>
      <c r="K155" s="42"/>
      <c r="L155" s="46"/>
      <c r="M155" s="245"/>
      <c r="N155" s="246"/>
      <c r="O155" s="93"/>
      <c r="P155" s="93"/>
      <c r="Q155" s="93"/>
      <c r="R155" s="93"/>
      <c r="S155" s="93"/>
      <c r="T155" s="94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166</v>
      </c>
      <c r="AU155" s="19" t="s">
        <v>109</v>
      </c>
    </row>
    <row r="156" s="14" customFormat="1">
      <c r="A156" s="14"/>
      <c r="B156" s="257"/>
      <c r="C156" s="258"/>
      <c r="D156" s="242" t="s">
        <v>168</v>
      </c>
      <c r="E156" s="258"/>
      <c r="F156" s="260" t="s">
        <v>1222</v>
      </c>
      <c r="G156" s="258"/>
      <c r="H156" s="261">
        <v>55</v>
      </c>
      <c r="I156" s="262"/>
      <c r="J156" s="258"/>
      <c r="K156" s="258"/>
      <c r="L156" s="263"/>
      <c r="M156" s="264"/>
      <c r="N156" s="265"/>
      <c r="O156" s="265"/>
      <c r="P156" s="265"/>
      <c r="Q156" s="265"/>
      <c r="R156" s="265"/>
      <c r="S156" s="265"/>
      <c r="T156" s="26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7" t="s">
        <v>168</v>
      </c>
      <c r="AU156" s="267" t="s">
        <v>109</v>
      </c>
      <c r="AV156" s="14" t="s">
        <v>86</v>
      </c>
      <c r="AW156" s="14" t="s">
        <v>4</v>
      </c>
      <c r="AX156" s="14" t="s">
        <v>84</v>
      </c>
      <c r="AY156" s="267" t="s">
        <v>157</v>
      </c>
    </row>
    <row r="157" s="2" customFormat="1" ht="16.5" customHeight="1">
      <c r="A157" s="40"/>
      <c r="B157" s="41"/>
      <c r="C157" s="229" t="s">
        <v>204</v>
      </c>
      <c r="D157" s="229" t="s">
        <v>159</v>
      </c>
      <c r="E157" s="230" t="s">
        <v>1223</v>
      </c>
      <c r="F157" s="231" t="s">
        <v>1224</v>
      </c>
      <c r="G157" s="232" t="s">
        <v>395</v>
      </c>
      <c r="H157" s="233">
        <v>33</v>
      </c>
      <c r="I157" s="234"/>
      <c r="J157" s="235">
        <f>ROUND(I157*H157,2)</f>
        <v>0</v>
      </c>
      <c r="K157" s="231" t="s">
        <v>163</v>
      </c>
      <c r="L157" s="46"/>
      <c r="M157" s="236" t="s">
        <v>1</v>
      </c>
      <c r="N157" s="237" t="s">
        <v>42</v>
      </c>
      <c r="O157" s="93"/>
      <c r="P157" s="238">
        <f>O157*H157</f>
        <v>0</v>
      </c>
      <c r="Q157" s="238">
        <v>0.00049569999999999996</v>
      </c>
      <c r="R157" s="238">
        <f>Q157*H157</f>
        <v>0.0163581</v>
      </c>
      <c r="S157" s="238">
        <v>0</v>
      </c>
      <c r="T157" s="23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40" t="s">
        <v>279</v>
      </c>
      <c r="AT157" s="240" t="s">
        <v>159</v>
      </c>
      <c r="AU157" s="240" t="s">
        <v>109</v>
      </c>
      <c r="AY157" s="19" t="s">
        <v>157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9" t="s">
        <v>84</v>
      </c>
      <c r="BK157" s="241">
        <f>ROUND(I157*H157,2)</f>
        <v>0</v>
      </c>
      <c r="BL157" s="19" t="s">
        <v>279</v>
      </c>
      <c r="BM157" s="240" t="s">
        <v>1225</v>
      </c>
    </row>
    <row r="158" s="2" customFormat="1">
      <c r="A158" s="40"/>
      <c r="B158" s="41"/>
      <c r="C158" s="42"/>
      <c r="D158" s="242" t="s">
        <v>166</v>
      </c>
      <c r="E158" s="42"/>
      <c r="F158" s="243" t="s">
        <v>1226</v>
      </c>
      <c r="G158" s="42"/>
      <c r="H158" s="42"/>
      <c r="I158" s="244"/>
      <c r="J158" s="42"/>
      <c r="K158" s="42"/>
      <c r="L158" s="46"/>
      <c r="M158" s="245"/>
      <c r="N158" s="246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166</v>
      </c>
      <c r="AU158" s="19" t="s">
        <v>109</v>
      </c>
    </row>
    <row r="159" s="14" customFormat="1">
      <c r="A159" s="14"/>
      <c r="B159" s="257"/>
      <c r="C159" s="258"/>
      <c r="D159" s="242" t="s">
        <v>168</v>
      </c>
      <c r="E159" s="258"/>
      <c r="F159" s="260" t="s">
        <v>1203</v>
      </c>
      <c r="G159" s="258"/>
      <c r="H159" s="261">
        <v>33</v>
      </c>
      <c r="I159" s="262"/>
      <c r="J159" s="258"/>
      <c r="K159" s="258"/>
      <c r="L159" s="263"/>
      <c r="M159" s="264"/>
      <c r="N159" s="265"/>
      <c r="O159" s="265"/>
      <c r="P159" s="265"/>
      <c r="Q159" s="265"/>
      <c r="R159" s="265"/>
      <c r="S159" s="265"/>
      <c r="T159" s="26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7" t="s">
        <v>168</v>
      </c>
      <c r="AU159" s="267" t="s">
        <v>109</v>
      </c>
      <c r="AV159" s="14" t="s">
        <v>86</v>
      </c>
      <c r="AW159" s="14" t="s">
        <v>4</v>
      </c>
      <c r="AX159" s="14" t="s">
        <v>84</v>
      </c>
      <c r="AY159" s="267" t="s">
        <v>157</v>
      </c>
    </row>
    <row r="160" s="2" customFormat="1" ht="16.5" customHeight="1">
      <c r="A160" s="40"/>
      <c r="B160" s="41"/>
      <c r="C160" s="229" t="s">
        <v>239</v>
      </c>
      <c r="D160" s="229" t="s">
        <v>159</v>
      </c>
      <c r="E160" s="230" t="s">
        <v>1227</v>
      </c>
      <c r="F160" s="231" t="s">
        <v>1228</v>
      </c>
      <c r="G160" s="232" t="s">
        <v>395</v>
      </c>
      <c r="H160" s="233">
        <v>13.199999999999999</v>
      </c>
      <c r="I160" s="234"/>
      <c r="J160" s="235">
        <f>ROUND(I160*H160,2)</f>
        <v>0</v>
      </c>
      <c r="K160" s="231" t="s">
        <v>163</v>
      </c>
      <c r="L160" s="46"/>
      <c r="M160" s="236" t="s">
        <v>1</v>
      </c>
      <c r="N160" s="237" t="s">
        <v>42</v>
      </c>
      <c r="O160" s="93"/>
      <c r="P160" s="238">
        <f>O160*H160</f>
        <v>0</v>
      </c>
      <c r="Q160" s="238">
        <v>0.0015257999999999999</v>
      </c>
      <c r="R160" s="238">
        <f>Q160*H160</f>
        <v>0.020140559999999998</v>
      </c>
      <c r="S160" s="238">
        <v>0</v>
      </c>
      <c r="T160" s="239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40" t="s">
        <v>279</v>
      </c>
      <c r="AT160" s="240" t="s">
        <v>159</v>
      </c>
      <c r="AU160" s="240" t="s">
        <v>109</v>
      </c>
      <c r="AY160" s="19" t="s">
        <v>157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9" t="s">
        <v>84</v>
      </c>
      <c r="BK160" s="241">
        <f>ROUND(I160*H160,2)</f>
        <v>0</v>
      </c>
      <c r="BL160" s="19" t="s">
        <v>279</v>
      </c>
      <c r="BM160" s="240" t="s">
        <v>1229</v>
      </c>
    </row>
    <row r="161" s="2" customFormat="1">
      <c r="A161" s="40"/>
      <c r="B161" s="41"/>
      <c r="C161" s="42"/>
      <c r="D161" s="242" t="s">
        <v>166</v>
      </c>
      <c r="E161" s="42"/>
      <c r="F161" s="243" t="s">
        <v>1230</v>
      </c>
      <c r="G161" s="42"/>
      <c r="H161" s="42"/>
      <c r="I161" s="244"/>
      <c r="J161" s="42"/>
      <c r="K161" s="42"/>
      <c r="L161" s="46"/>
      <c r="M161" s="245"/>
      <c r="N161" s="246"/>
      <c r="O161" s="93"/>
      <c r="P161" s="93"/>
      <c r="Q161" s="93"/>
      <c r="R161" s="93"/>
      <c r="S161" s="93"/>
      <c r="T161" s="94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166</v>
      </c>
      <c r="AU161" s="19" t="s">
        <v>109</v>
      </c>
    </row>
    <row r="162" s="14" customFormat="1">
      <c r="A162" s="14"/>
      <c r="B162" s="257"/>
      <c r="C162" s="258"/>
      <c r="D162" s="242" t="s">
        <v>168</v>
      </c>
      <c r="E162" s="258"/>
      <c r="F162" s="260" t="s">
        <v>1231</v>
      </c>
      <c r="G162" s="258"/>
      <c r="H162" s="261">
        <v>13.199999999999999</v>
      </c>
      <c r="I162" s="262"/>
      <c r="J162" s="258"/>
      <c r="K162" s="258"/>
      <c r="L162" s="263"/>
      <c r="M162" s="264"/>
      <c r="N162" s="265"/>
      <c r="O162" s="265"/>
      <c r="P162" s="265"/>
      <c r="Q162" s="265"/>
      <c r="R162" s="265"/>
      <c r="S162" s="265"/>
      <c r="T162" s="26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7" t="s">
        <v>168</v>
      </c>
      <c r="AU162" s="267" t="s">
        <v>109</v>
      </c>
      <c r="AV162" s="14" t="s">
        <v>86</v>
      </c>
      <c r="AW162" s="14" t="s">
        <v>4</v>
      </c>
      <c r="AX162" s="14" t="s">
        <v>84</v>
      </c>
      <c r="AY162" s="267" t="s">
        <v>157</v>
      </c>
    </row>
    <row r="163" s="2" customFormat="1" ht="16.5" customHeight="1">
      <c r="A163" s="40"/>
      <c r="B163" s="41"/>
      <c r="C163" s="229" t="s">
        <v>245</v>
      </c>
      <c r="D163" s="229" t="s">
        <v>159</v>
      </c>
      <c r="E163" s="230" t="s">
        <v>1232</v>
      </c>
      <c r="F163" s="231" t="s">
        <v>1233</v>
      </c>
      <c r="G163" s="232" t="s">
        <v>227</v>
      </c>
      <c r="H163" s="233">
        <v>44</v>
      </c>
      <c r="I163" s="234"/>
      <c r="J163" s="235">
        <f>ROUND(I163*H163,2)</f>
        <v>0</v>
      </c>
      <c r="K163" s="231" t="s">
        <v>163</v>
      </c>
      <c r="L163" s="46"/>
      <c r="M163" s="236" t="s">
        <v>1</v>
      </c>
      <c r="N163" s="237" t="s">
        <v>42</v>
      </c>
      <c r="O163" s="93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40" t="s">
        <v>279</v>
      </c>
      <c r="AT163" s="240" t="s">
        <v>159</v>
      </c>
      <c r="AU163" s="240" t="s">
        <v>109</v>
      </c>
      <c r="AY163" s="19" t="s">
        <v>157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9" t="s">
        <v>84</v>
      </c>
      <c r="BK163" s="241">
        <f>ROUND(I163*H163,2)</f>
        <v>0</v>
      </c>
      <c r="BL163" s="19" t="s">
        <v>279</v>
      </c>
      <c r="BM163" s="240" t="s">
        <v>1234</v>
      </c>
    </row>
    <row r="164" s="2" customFormat="1">
      <c r="A164" s="40"/>
      <c r="B164" s="41"/>
      <c r="C164" s="42"/>
      <c r="D164" s="242" t="s">
        <v>166</v>
      </c>
      <c r="E164" s="42"/>
      <c r="F164" s="243" t="s">
        <v>1235</v>
      </c>
      <c r="G164" s="42"/>
      <c r="H164" s="42"/>
      <c r="I164" s="244"/>
      <c r="J164" s="42"/>
      <c r="K164" s="42"/>
      <c r="L164" s="46"/>
      <c r="M164" s="245"/>
      <c r="N164" s="246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166</v>
      </c>
      <c r="AU164" s="19" t="s">
        <v>109</v>
      </c>
    </row>
    <row r="165" s="2" customFormat="1" ht="21.75" customHeight="1">
      <c r="A165" s="40"/>
      <c r="B165" s="41"/>
      <c r="C165" s="229" t="s">
        <v>250</v>
      </c>
      <c r="D165" s="229" t="s">
        <v>159</v>
      </c>
      <c r="E165" s="230" t="s">
        <v>1236</v>
      </c>
      <c r="F165" s="231" t="s">
        <v>1237</v>
      </c>
      <c r="G165" s="232" t="s">
        <v>227</v>
      </c>
      <c r="H165" s="233">
        <v>24</v>
      </c>
      <c r="I165" s="234"/>
      <c r="J165" s="235">
        <f>ROUND(I165*H165,2)</f>
        <v>0</v>
      </c>
      <c r="K165" s="231" t="s">
        <v>163</v>
      </c>
      <c r="L165" s="46"/>
      <c r="M165" s="236" t="s">
        <v>1</v>
      </c>
      <c r="N165" s="237" t="s">
        <v>42</v>
      </c>
      <c r="O165" s="93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40" t="s">
        <v>279</v>
      </c>
      <c r="AT165" s="240" t="s">
        <v>159</v>
      </c>
      <c r="AU165" s="240" t="s">
        <v>109</v>
      </c>
      <c r="AY165" s="19" t="s">
        <v>157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9" t="s">
        <v>84</v>
      </c>
      <c r="BK165" s="241">
        <f>ROUND(I165*H165,2)</f>
        <v>0</v>
      </c>
      <c r="BL165" s="19" t="s">
        <v>279</v>
      </c>
      <c r="BM165" s="240" t="s">
        <v>1238</v>
      </c>
    </row>
    <row r="166" s="2" customFormat="1">
      <c r="A166" s="40"/>
      <c r="B166" s="41"/>
      <c r="C166" s="42"/>
      <c r="D166" s="242" t="s">
        <v>166</v>
      </c>
      <c r="E166" s="42"/>
      <c r="F166" s="243" t="s">
        <v>1239</v>
      </c>
      <c r="G166" s="42"/>
      <c r="H166" s="42"/>
      <c r="I166" s="244"/>
      <c r="J166" s="42"/>
      <c r="K166" s="42"/>
      <c r="L166" s="46"/>
      <c r="M166" s="245"/>
      <c r="N166" s="246"/>
      <c r="O166" s="93"/>
      <c r="P166" s="93"/>
      <c r="Q166" s="93"/>
      <c r="R166" s="93"/>
      <c r="S166" s="93"/>
      <c r="T166" s="94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166</v>
      </c>
      <c r="AU166" s="19" t="s">
        <v>109</v>
      </c>
    </row>
    <row r="167" s="12" customFormat="1" ht="20.88" customHeight="1">
      <c r="A167" s="12"/>
      <c r="B167" s="213"/>
      <c r="C167" s="214"/>
      <c r="D167" s="215" t="s">
        <v>76</v>
      </c>
      <c r="E167" s="227" t="s">
        <v>1240</v>
      </c>
      <c r="F167" s="227" t="s">
        <v>1241</v>
      </c>
      <c r="G167" s="214"/>
      <c r="H167" s="214"/>
      <c r="I167" s="217"/>
      <c r="J167" s="228">
        <f>BK167</f>
        <v>0</v>
      </c>
      <c r="K167" s="214"/>
      <c r="L167" s="219"/>
      <c r="M167" s="220"/>
      <c r="N167" s="221"/>
      <c r="O167" s="221"/>
      <c r="P167" s="222">
        <f>SUM(P168:P193)</f>
        <v>0</v>
      </c>
      <c r="Q167" s="221"/>
      <c r="R167" s="222">
        <f>SUM(R168:R193)</f>
        <v>0.84322837240000004</v>
      </c>
      <c r="S167" s="221"/>
      <c r="T167" s="223">
        <f>SUM(T168:T193)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4" t="s">
        <v>86</v>
      </c>
      <c r="AT167" s="225" t="s">
        <v>76</v>
      </c>
      <c r="AU167" s="225" t="s">
        <v>86</v>
      </c>
      <c r="AY167" s="224" t="s">
        <v>157</v>
      </c>
      <c r="BK167" s="226">
        <f>SUM(BK168:BK193)</f>
        <v>0</v>
      </c>
    </row>
    <row r="168" s="2" customFormat="1" ht="24.15" customHeight="1">
      <c r="A168" s="40"/>
      <c r="B168" s="41"/>
      <c r="C168" s="229" t="s">
        <v>8</v>
      </c>
      <c r="D168" s="229" t="s">
        <v>159</v>
      </c>
      <c r="E168" s="230" t="s">
        <v>1242</v>
      </c>
      <c r="F168" s="231" t="s">
        <v>1243</v>
      </c>
      <c r="G168" s="232" t="s">
        <v>696</v>
      </c>
      <c r="H168" s="233">
        <v>16</v>
      </c>
      <c r="I168" s="234"/>
      <c r="J168" s="235">
        <f>ROUND(I168*H168,2)</f>
        <v>0</v>
      </c>
      <c r="K168" s="231" t="s">
        <v>163</v>
      </c>
      <c r="L168" s="46"/>
      <c r="M168" s="236" t="s">
        <v>1</v>
      </c>
      <c r="N168" s="237" t="s">
        <v>42</v>
      </c>
      <c r="O168" s="93"/>
      <c r="P168" s="238">
        <f>O168*H168</f>
        <v>0</v>
      </c>
      <c r="Q168" s="238">
        <v>0.01424009</v>
      </c>
      <c r="R168" s="238">
        <f>Q168*H168</f>
        <v>0.22784144000000001</v>
      </c>
      <c r="S168" s="238">
        <v>0</v>
      </c>
      <c r="T168" s="239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40" t="s">
        <v>279</v>
      </c>
      <c r="AT168" s="240" t="s">
        <v>159</v>
      </c>
      <c r="AU168" s="240" t="s">
        <v>109</v>
      </c>
      <c r="AY168" s="19" t="s">
        <v>157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9" t="s">
        <v>84</v>
      </c>
      <c r="BK168" s="241">
        <f>ROUND(I168*H168,2)</f>
        <v>0</v>
      </c>
      <c r="BL168" s="19" t="s">
        <v>279</v>
      </c>
      <c r="BM168" s="240" t="s">
        <v>1244</v>
      </c>
    </row>
    <row r="169" s="2" customFormat="1">
      <c r="A169" s="40"/>
      <c r="B169" s="41"/>
      <c r="C169" s="42"/>
      <c r="D169" s="242" t="s">
        <v>166</v>
      </c>
      <c r="E169" s="42"/>
      <c r="F169" s="243" t="s">
        <v>1245</v>
      </c>
      <c r="G169" s="42"/>
      <c r="H169" s="42"/>
      <c r="I169" s="244"/>
      <c r="J169" s="42"/>
      <c r="K169" s="42"/>
      <c r="L169" s="46"/>
      <c r="M169" s="245"/>
      <c r="N169" s="246"/>
      <c r="O169" s="93"/>
      <c r="P169" s="93"/>
      <c r="Q169" s="93"/>
      <c r="R169" s="93"/>
      <c r="S169" s="93"/>
      <c r="T169" s="94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166</v>
      </c>
      <c r="AU169" s="19" t="s">
        <v>109</v>
      </c>
    </row>
    <row r="170" s="2" customFormat="1" ht="24.15" customHeight="1">
      <c r="A170" s="40"/>
      <c r="B170" s="41"/>
      <c r="C170" s="229" t="s">
        <v>259</v>
      </c>
      <c r="D170" s="229" t="s">
        <v>159</v>
      </c>
      <c r="E170" s="230" t="s">
        <v>1246</v>
      </c>
      <c r="F170" s="231" t="s">
        <v>1247</v>
      </c>
      <c r="G170" s="232" t="s">
        <v>696</v>
      </c>
      <c r="H170" s="233">
        <v>4</v>
      </c>
      <c r="I170" s="234"/>
      <c r="J170" s="235">
        <f>ROUND(I170*H170,2)</f>
        <v>0</v>
      </c>
      <c r="K170" s="231" t="s">
        <v>163</v>
      </c>
      <c r="L170" s="46"/>
      <c r="M170" s="236" t="s">
        <v>1</v>
      </c>
      <c r="N170" s="237" t="s">
        <v>42</v>
      </c>
      <c r="O170" s="93"/>
      <c r="P170" s="238">
        <f>O170*H170</f>
        <v>0</v>
      </c>
      <c r="Q170" s="238">
        <v>0.017470090000000001</v>
      </c>
      <c r="R170" s="238">
        <f>Q170*H170</f>
        <v>0.069880360000000002</v>
      </c>
      <c r="S170" s="238">
        <v>0</v>
      </c>
      <c r="T170" s="239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40" t="s">
        <v>279</v>
      </c>
      <c r="AT170" s="240" t="s">
        <v>159</v>
      </c>
      <c r="AU170" s="240" t="s">
        <v>109</v>
      </c>
      <c r="AY170" s="19" t="s">
        <v>157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9" t="s">
        <v>84</v>
      </c>
      <c r="BK170" s="241">
        <f>ROUND(I170*H170,2)</f>
        <v>0</v>
      </c>
      <c r="BL170" s="19" t="s">
        <v>279</v>
      </c>
      <c r="BM170" s="240" t="s">
        <v>1248</v>
      </c>
    </row>
    <row r="171" s="2" customFormat="1">
      <c r="A171" s="40"/>
      <c r="B171" s="41"/>
      <c r="C171" s="42"/>
      <c r="D171" s="242" t="s">
        <v>166</v>
      </c>
      <c r="E171" s="42"/>
      <c r="F171" s="243" t="s">
        <v>1249</v>
      </c>
      <c r="G171" s="42"/>
      <c r="H171" s="42"/>
      <c r="I171" s="244"/>
      <c r="J171" s="42"/>
      <c r="K171" s="42"/>
      <c r="L171" s="46"/>
      <c r="M171" s="245"/>
      <c r="N171" s="246"/>
      <c r="O171" s="93"/>
      <c r="P171" s="93"/>
      <c r="Q171" s="93"/>
      <c r="R171" s="93"/>
      <c r="S171" s="93"/>
      <c r="T171" s="94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166</v>
      </c>
      <c r="AU171" s="19" t="s">
        <v>109</v>
      </c>
    </row>
    <row r="172" s="2" customFormat="1" ht="24.15" customHeight="1">
      <c r="A172" s="40"/>
      <c r="B172" s="41"/>
      <c r="C172" s="229" t="s">
        <v>267</v>
      </c>
      <c r="D172" s="229" t="s">
        <v>159</v>
      </c>
      <c r="E172" s="230" t="s">
        <v>1250</v>
      </c>
      <c r="F172" s="231" t="s">
        <v>1251</v>
      </c>
      <c r="G172" s="232" t="s">
        <v>696</v>
      </c>
      <c r="H172" s="233">
        <v>4</v>
      </c>
      <c r="I172" s="234"/>
      <c r="J172" s="235">
        <f>ROUND(I172*H172,2)</f>
        <v>0</v>
      </c>
      <c r="K172" s="231" t="s">
        <v>163</v>
      </c>
      <c r="L172" s="46"/>
      <c r="M172" s="236" t="s">
        <v>1</v>
      </c>
      <c r="N172" s="237" t="s">
        <v>42</v>
      </c>
      <c r="O172" s="93"/>
      <c r="P172" s="238">
        <f>O172*H172</f>
        <v>0</v>
      </c>
      <c r="Q172" s="238">
        <v>0.018079313199999999</v>
      </c>
      <c r="R172" s="238">
        <f>Q172*H172</f>
        <v>0.072317252799999995</v>
      </c>
      <c r="S172" s="238">
        <v>0</v>
      </c>
      <c r="T172" s="239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40" t="s">
        <v>279</v>
      </c>
      <c r="AT172" s="240" t="s">
        <v>159</v>
      </c>
      <c r="AU172" s="240" t="s">
        <v>109</v>
      </c>
      <c r="AY172" s="19" t="s">
        <v>157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9" t="s">
        <v>84</v>
      </c>
      <c r="BK172" s="241">
        <f>ROUND(I172*H172,2)</f>
        <v>0</v>
      </c>
      <c r="BL172" s="19" t="s">
        <v>279</v>
      </c>
      <c r="BM172" s="240" t="s">
        <v>1252</v>
      </c>
    </row>
    <row r="173" s="2" customFormat="1">
      <c r="A173" s="40"/>
      <c r="B173" s="41"/>
      <c r="C173" s="42"/>
      <c r="D173" s="242" t="s">
        <v>166</v>
      </c>
      <c r="E173" s="42"/>
      <c r="F173" s="243" t="s">
        <v>1253</v>
      </c>
      <c r="G173" s="42"/>
      <c r="H173" s="42"/>
      <c r="I173" s="244"/>
      <c r="J173" s="42"/>
      <c r="K173" s="42"/>
      <c r="L173" s="46"/>
      <c r="M173" s="245"/>
      <c r="N173" s="246"/>
      <c r="O173" s="93"/>
      <c r="P173" s="93"/>
      <c r="Q173" s="93"/>
      <c r="R173" s="93"/>
      <c r="S173" s="93"/>
      <c r="T173" s="94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166</v>
      </c>
      <c r="AU173" s="19" t="s">
        <v>109</v>
      </c>
    </row>
    <row r="174" s="2" customFormat="1" ht="24.15" customHeight="1">
      <c r="A174" s="40"/>
      <c r="B174" s="41"/>
      <c r="C174" s="229" t="s">
        <v>272</v>
      </c>
      <c r="D174" s="229" t="s">
        <v>159</v>
      </c>
      <c r="E174" s="230" t="s">
        <v>1254</v>
      </c>
      <c r="F174" s="231" t="s">
        <v>1255</v>
      </c>
      <c r="G174" s="232" t="s">
        <v>696</v>
      </c>
      <c r="H174" s="233">
        <v>4</v>
      </c>
      <c r="I174" s="234"/>
      <c r="J174" s="235">
        <f>ROUND(I174*H174,2)</f>
        <v>0</v>
      </c>
      <c r="K174" s="231" t="s">
        <v>163</v>
      </c>
      <c r="L174" s="46"/>
      <c r="M174" s="236" t="s">
        <v>1</v>
      </c>
      <c r="N174" s="237" t="s">
        <v>42</v>
      </c>
      <c r="O174" s="93"/>
      <c r="P174" s="238">
        <f>O174*H174</f>
        <v>0</v>
      </c>
      <c r="Q174" s="238">
        <v>0.0124705302</v>
      </c>
      <c r="R174" s="238">
        <f>Q174*H174</f>
        <v>0.049882120799999999</v>
      </c>
      <c r="S174" s="238">
        <v>0</v>
      </c>
      <c r="T174" s="239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40" t="s">
        <v>279</v>
      </c>
      <c r="AT174" s="240" t="s">
        <v>159</v>
      </c>
      <c r="AU174" s="240" t="s">
        <v>109</v>
      </c>
      <c r="AY174" s="19" t="s">
        <v>157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9" t="s">
        <v>84</v>
      </c>
      <c r="BK174" s="241">
        <f>ROUND(I174*H174,2)</f>
        <v>0</v>
      </c>
      <c r="BL174" s="19" t="s">
        <v>279</v>
      </c>
      <c r="BM174" s="240" t="s">
        <v>1256</v>
      </c>
    </row>
    <row r="175" s="2" customFormat="1">
      <c r="A175" s="40"/>
      <c r="B175" s="41"/>
      <c r="C175" s="42"/>
      <c r="D175" s="242" t="s">
        <v>166</v>
      </c>
      <c r="E175" s="42"/>
      <c r="F175" s="243" t="s">
        <v>1257</v>
      </c>
      <c r="G175" s="42"/>
      <c r="H175" s="42"/>
      <c r="I175" s="244"/>
      <c r="J175" s="42"/>
      <c r="K175" s="42"/>
      <c r="L175" s="46"/>
      <c r="M175" s="245"/>
      <c r="N175" s="246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166</v>
      </c>
      <c r="AU175" s="19" t="s">
        <v>109</v>
      </c>
    </row>
    <row r="176" s="2" customFormat="1" ht="37.8" customHeight="1">
      <c r="A176" s="40"/>
      <c r="B176" s="41"/>
      <c r="C176" s="229" t="s">
        <v>279</v>
      </c>
      <c r="D176" s="229" t="s">
        <v>159</v>
      </c>
      <c r="E176" s="230" t="s">
        <v>1258</v>
      </c>
      <c r="F176" s="231" t="s">
        <v>1259</v>
      </c>
      <c r="G176" s="232" t="s">
        <v>696</v>
      </c>
      <c r="H176" s="233">
        <v>4</v>
      </c>
      <c r="I176" s="234"/>
      <c r="J176" s="235">
        <f>ROUND(I176*H176,2)</f>
        <v>0</v>
      </c>
      <c r="K176" s="231" t="s">
        <v>1</v>
      </c>
      <c r="L176" s="46"/>
      <c r="M176" s="236" t="s">
        <v>1</v>
      </c>
      <c r="N176" s="237" t="s">
        <v>42</v>
      </c>
      <c r="O176" s="93"/>
      <c r="P176" s="238">
        <f>O176*H176</f>
        <v>0</v>
      </c>
      <c r="Q176" s="238">
        <v>0</v>
      </c>
      <c r="R176" s="238">
        <f>Q176*H176</f>
        <v>0</v>
      </c>
      <c r="S176" s="238">
        <v>0</v>
      </c>
      <c r="T176" s="23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40" t="s">
        <v>279</v>
      </c>
      <c r="AT176" s="240" t="s">
        <v>159</v>
      </c>
      <c r="AU176" s="240" t="s">
        <v>109</v>
      </c>
      <c r="AY176" s="19" t="s">
        <v>157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9" t="s">
        <v>84</v>
      </c>
      <c r="BK176" s="241">
        <f>ROUND(I176*H176,2)</f>
        <v>0</v>
      </c>
      <c r="BL176" s="19" t="s">
        <v>279</v>
      </c>
      <c r="BM176" s="240" t="s">
        <v>1260</v>
      </c>
    </row>
    <row r="177" s="2" customFormat="1">
      <c r="A177" s="40"/>
      <c r="B177" s="41"/>
      <c r="C177" s="42"/>
      <c r="D177" s="242" t="s">
        <v>166</v>
      </c>
      <c r="E177" s="42"/>
      <c r="F177" s="243" t="s">
        <v>1259</v>
      </c>
      <c r="G177" s="42"/>
      <c r="H177" s="42"/>
      <c r="I177" s="244"/>
      <c r="J177" s="42"/>
      <c r="K177" s="42"/>
      <c r="L177" s="46"/>
      <c r="M177" s="245"/>
      <c r="N177" s="246"/>
      <c r="O177" s="93"/>
      <c r="P177" s="93"/>
      <c r="Q177" s="93"/>
      <c r="R177" s="93"/>
      <c r="S177" s="93"/>
      <c r="T177" s="94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166</v>
      </c>
      <c r="AU177" s="19" t="s">
        <v>109</v>
      </c>
    </row>
    <row r="178" s="2" customFormat="1" ht="44.25" customHeight="1">
      <c r="A178" s="40"/>
      <c r="B178" s="41"/>
      <c r="C178" s="229" t="s">
        <v>284</v>
      </c>
      <c r="D178" s="229" t="s">
        <v>159</v>
      </c>
      <c r="E178" s="230" t="s">
        <v>1261</v>
      </c>
      <c r="F178" s="231" t="s">
        <v>1262</v>
      </c>
      <c r="G178" s="232" t="s">
        <v>696</v>
      </c>
      <c r="H178" s="233">
        <v>4</v>
      </c>
      <c r="I178" s="234"/>
      <c r="J178" s="235">
        <f>ROUND(I178*H178,2)</f>
        <v>0</v>
      </c>
      <c r="K178" s="231" t="s">
        <v>1</v>
      </c>
      <c r="L178" s="46"/>
      <c r="M178" s="236" t="s">
        <v>1</v>
      </c>
      <c r="N178" s="237" t="s">
        <v>42</v>
      </c>
      <c r="O178" s="93"/>
      <c r="P178" s="238">
        <f>O178*H178</f>
        <v>0</v>
      </c>
      <c r="Q178" s="238">
        <v>0</v>
      </c>
      <c r="R178" s="238">
        <f>Q178*H178</f>
        <v>0</v>
      </c>
      <c r="S178" s="238">
        <v>0</v>
      </c>
      <c r="T178" s="239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40" t="s">
        <v>279</v>
      </c>
      <c r="AT178" s="240" t="s">
        <v>159</v>
      </c>
      <c r="AU178" s="240" t="s">
        <v>109</v>
      </c>
      <c r="AY178" s="19" t="s">
        <v>157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9" t="s">
        <v>84</v>
      </c>
      <c r="BK178" s="241">
        <f>ROUND(I178*H178,2)</f>
        <v>0</v>
      </c>
      <c r="BL178" s="19" t="s">
        <v>279</v>
      </c>
      <c r="BM178" s="240" t="s">
        <v>1263</v>
      </c>
    </row>
    <row r="179" s="2" customFormat="1">
      <c r="A179" s="40"/>
      <c r="B179" s="41"/>
      <c r="C179" s="42"/>
      <c r="D179" s="242" t="s">
        <v>166</v>
      </c>
      <c r="E179" s="42"/>
      <c r="F179" s="243" t="s">
        <v>1262</v>
      </c>
      <c r="G179" s="42"/>
      <c r="H179" s="42"/>
      <c r="I179" s="244"/>
      <c r="J179" s="42"/>
      <c r="K179" s="42"/>
      <c r="L179" s="46"/>
      <c r="M179" s="245"/>
      <c r="N179" s="246"/>
      <c r="O179" s="93"/>
      <c r="P179" s="93"/>
      <c r="Q179" s="93"/>
      <c r="R179" s="93"/>
      <c r="S179" s="93"/>
      <c r="T179" s="94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166</v>
      </c>
      <c r="AU179" s="19" t="s">
        <v>109</v>
      </c>
    </row>
    <row r="180" s="2" customFormat="1" ht="44.25" customHeight="1">
      <c r="A180" s="40"/>
      <c r="B180" s="41"/>
      <c r="C180" s="229" t="s">
        <v>314</v>
      </c>
      <c r="D180" s="229" t="s">
        <v>159</v>
      </c>
      <c r="E180" s="230" t="s">
        <v>1264</v>
      </c>
      <c r="F180" s="231" t="s">
        <v>1265</v>
      </c>
      <c r="G180" s="232" t="s">
        <v>696</v>
      </c>
      <c r="H180" s="233">
        <v>20</v>
      </c>
      <c r="I180" s="234"/>
      <c r="J180" s="235">
        <f>ROUND(I180*H180,2)</f>
        <v>0</v>
      </c>
      <c r="K180" s="231" t="s">
        <v>1</v>
      </c>
      <c r="L180" s="46"/>
      <c r="M180" s="236" t="s">
        <v>1</v>
      </c>
      <c r="N180" s="237" t="s">
        <v>42</v>
      </c>
      <c r="O180" s="93"/>
      <c r="P180" s="238">
        <f>O180*H180</f>
        <v>0</v>
      </c>
      <c r="Q180" s="238">
        <v>0</v>
      </c>
      <c r="R180" s="238">
        <f>Q180*H180</f>
        <v>0</v>
      </c>
      <c r="S180" s="238">
        <v>0</v>
      </c>
      <c r="T180" s="23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40" t="s">
        <v>279</v>
      </c>
      <c r="AT180" s="240" t="s">
        <v>159</v>
      </c>
      <c r="AU180" s="240" t="s">
        <v>109</v>
      </c>
      <c r="AY180" s="19" t="s">
        <v>157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9" t="s">
        <v>84</v>
      </c>
      <c r="BK180" s="241">
        <f>ROUND(I180*H180,2)</f>
        <v>0</v>
      </c>
      <c r="BL180" s="19" t="s">
        <v>279</v>
      </c>
      <c r="BM180" s="240" t="s">
        <v>1266</v>
      </c>
    </row>
    <row r="181" s="2" customFormat="1">
      <c r="A181" s="40"/>
      <c r="B181" s="41"/>
      <c r="C181" s="42"/>
      <c r="D181" s="242" t="s">
        <v>166</v>
      </c>
      <c r="E181" s="42"/>
      <c r="F181" s="243" t="s">
        <v>1265</v>
      </c>
      <c r="G181" s="42"/>
      <c r="H181" s="42"/>
      <c r="I181" s="244"/>
      <c r="J181" s="42"/>
      <c r="K181" s="42"/>
      <c r="L181" s="46"/>
      <c r="M181" s="245"/>
      <c r="N181" s="246"/>
      <c r="O181" s="93"/>
      <c r="P181" s="93"/>
      <c r="Q181" s="93"/>
      <c r="R181" s="93"/>
      <c r="S181" s="93"/>
      <c r="T181" s="94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166</v>
      </c>
      <c r="AU181" s="19" t="s">
        <v>109</v>
      </c>
    </row>
    <row r="182" s="2" customFormat="1" ht="21.75" customHeight="1">
      <c r="A182" s="40"/>
      <c r="B182" s="41"/>
      <c r="C182" s="229" t="s">
        <v>319</v>
      </c>
      <c r="D182" s="229" t="s">
        <v>159</v>
      </c>
      <c r="E182" s="230" t="s">
        <v>1267</v>
      </c>
      <c r="F182" s="231" t="s">
        <v>1268</v>
      </c>
      <c r="G182" s="232" t="s">
        <v>696</v>
      </c>
      <c r="H182" s="233">
        <v>4</v>
      </c>
      <c r="I182" s="234"/>
      <c r="J182" s="235">
        <f>ROUND(I182*H182,2)</f>
        <v>0</v>
      </c>
      <c r="K182" s="231" t="s">
        <v>163</v>
      </c>
      <c r="L182" s="46"/>
      <c r="M182" s="236" t="s">
        <v>1</v>
      </c>
      <c r="N182" s="237" t="s">
        <v>42</v>
      </c>
      <c r="O182" s="93"/>
      <c r="P182" s="238">
        <f>O182*H182</f>
        <v>0</v>
      </c>
      <c r="Q182" s="238">
        <v>0.012744109700000001</v>
      </c>
      <c r="R182" s="238">
        <f>Q182*H182</f>
        <v>0.050976438800000003</v>
      </c>
      <c r="S182" s="238">
        <v>0</v>
      </c>
      <c r="T182" s="239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40" t="s">
        <v>279</v>
      </c>
      <c r="AT182" s="240" t="s">
        <v>159</v>
      </c>
      <c r="AU182" s="240" t="s">
        <v>109</v>
      </c>
      <c r="AY182" s="19" t="s">
        <v>157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9" t="s">
        <v>84</v>
      </c>
      <c r="BK182" s="241">
        <f>ROUND(I182*H182,2)</f>
        <v>0</v>
      </c>
      <c r="BL182" s="19" t="s">
        <v>279</v>
      </c>
      <c r="BM182" s="240" t="s">
        <v>1269</v>
      </c>
    </row>
    <row r="183" s="2" customFormat="1">
      <c r="A183" s="40"/>
      <c r="B183" s="41"/>
      <c r="C183" s="42"/>
      <c r="D183" s="242" t="s">
        <v>166</v>
      </c>
      <c r="E183" s="42"/>
      <c r="F183" s="243" t="s">
        <v>1270</v>
      </c>
      <c r="G183" s="42"/>
      <c r="H183" s="42"/>
      <c r="I183" s="244"/>
      <c r="J183" s="42"/>
      <c r="K183" s="42"/>
      <c r="L183" s="46"/>
      <c r="M183" s="245"/>
      <c r="N183" s="246"/>
      <c r="O183" s="93"/>
      <c r="P183" s="93"/>
      <c r="Q183" s="93"/>
      <c r="R183" s="93"/>
      <c r="S183" s="93"/>
      <c r="T183" s="94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166</v>
      </c>
      <c r="AU183" s="19" t="s">
        <v>109</v>
      </c>
    </row>
    <row r="184" s="2" customFormat="1" ht="16.5" customHeight="1">
      <c r="A184" s="40"/>
      <c r="B184" s="41"/>
      <c r="C184" s="229" t="s">
        <v>332</v>
      </c>
      <c r="D184" s="229" t="s">
        <v>159</v>
      </c>
      <c r="E184" s="230" t="s">
        <v>1271</v>
      </c>
      <c r="F184" s="231" t="s">
        <v>1272</v>
      </c>
      <c r="G184" s="232" t="s">
        <v>696</v>
      </c>
      <c r="H184" s="233">
        <v>4</v>
      </c>
      <c r="I184" s="234"/>
      <c r="J184" s="235">
        <f>ROUND(I184*H184,2)</f>
        <v>0</v>
      </c>
      <c r="K184" s="231" t="s">
        <v>1</v>
      </c>
      <c r="L184" s="46"/>
      <c r="M184" s="236" t="s">
        <v>1</v>
      </c>
      <c r="N184" s="237" t="s">
        <v>42</v>
      </c>
      <c r="O184" s="93"/>
      <c r="P184" s="238">
        <f>O184*H184</f>
        <v>0</v>
      </c>
      <c r="Q184" s="238">
        <v>0</v>
      </c>
      <c r="R184" s="238">
        <f>Q184*H184</f>
        <v>0</v>
      </c>
      <c r="S184" s="238">
        <v>0</v>
      </c>
      <c r="T184" s="239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40" t="s">
        <v>279</v>
      </c>
      <c r="AT184" s="240" t="s">
        <v>159</v>
      </c>
      <c r="AU184" s="240" t="s">
        <v>109</v>
      </c>
      <c r="AY184" s="19" t="s">
        <v>157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9" t="s">
        <v>84</v>
      </c>
      <c r="BK184" s="241">
        <f>ROUND(I184*H184,2)</f>
        <v>0</v>
      </c>
      <c r="BL184" s="19" t="s">
        <v>279</v>
      </c>
      <c r="BM184" s="240" t="s">
        <v>1273</v>
      </c>
    </row>
    <row r="185" s="2" customFormat="1">
      <c r="A185" s="40"/>
      <c r="B185" s="41"/>
      <c r="C185" s="42"/>
      <c r="D185" s="242" t="s">
        <v>166</v>
      </c>
      <c r="E185" s="42"/>
      <c r="F185" s="243" t="s">
        <v>1274</v>
      </c>
      <c r="G185" s="42"/>
      <c r="H185" s="42"/>
      <c r="I185" s="244"/>
      <c r="J185" s="42"/>
      <c r="K185" s="42"/>
      <c r="L185" s="46"/>
      <c r="M185" s="245"/>
      <c r="N185" s="246"/>
      <c r="O185" s="93"/>
      <c r="P185" s="93"/>
      <c r="Q185" s="93"/>
      <c r="R185" s="93"/>
      <c r="S185" s="93"/>
      <c r="T185" s="9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166</v>
      </c>
      <c r="AU185" s="19" t="s">
        <v>109</v>
      </c>
    </row>
    <row r="186" s="2" customFormat="1" ht="37.8" customHeight="1">
      <c r="A186" s="40"/>
      <c r="B186" s="41"/>
      <c r="C186" s="229" t="s">
        <v>7</v>
      </c>
      <c r="D186" s="229" t="s">
        <v>159</v>
      </c>
      <c r="E186" s="230" t="s">
        <v>1275</v>
      </c>
      <c r="F186" s="231" t="s">
        <v>1276</v>
      </c>
      <c r="G186" s="232" t="s">
        <v>696</v>
      </c>
      <c r="H186" s="233">
        <v>4</v>
      </c>
      <c r="I186" s="234"/>
      <c r="J186" s="235">
        <f>ROUND(I186*H186,2)</f>
        <v>0</v>
      </c>
      <c r="K186" s="231" t="s">
        <v>163</v>
      </c>
      <c r="L186" s="46"/>
      <c r="M186" s="236" t="s">
        <v>1</v>
      </c>
      <c r="N186" s="237" t="s">
        <v>42</v>
      </c>
      <c r="O186" s="93"/>
      <c r="P186" s="238">
        <f>O186*H186</f>
        <v>0</v>
      </c>
      <c r="Q186" s="238">
        <v>0.061182599999999997</v>
      </c>
      <c r="R186" s="238">
        <f>Q186*H186</f>
        <v>0.24473039999999999</v>
      </c>
      <c r="S186" s="238">
        <v>0</v>
      </c>
      <c r="T186" s="239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40" t="s">
        <v>279</v>
      </c>
      <c r="AT186" s="240" t="s">
        <v>159</v>
      </c>
      <c r="AU186" s="240" t="s">
        <v>109</v>
      </c>
      <c r="AY186" s="19" t="s">
        <v>157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9" t="s">
        <v>84</v>
      </c>
      <c r="BK186" s="241">
        <f>ROUND(I186*H186,2)</f>
        <v>0</v>
      </c>
      <c r="BL186" s="19" t="s">
        <v>279</v>
      </c>
      <c r="BM186" s="240" t="s">
        <v>1277</v>
      </c>
    </row>
    <row r="187" s="2" customFormat="1">
      <c r="A187" s="40"/>
      <c r="B187" s="41"/>
      <c r="C187" s="42"/>
      <c r="D187" s="242" t="s">
        <v>166</v>
      </c>
      <c r="E187" s="42"/>
      <c r="F187" s="243" t="s">
        <v>1278</v>
      </c>
      <c r="G187" s="42"/>
      <c r="H187" s="42"/>
      <c r="I187" s="244"/>
      <c r="J187" s="42"/>
      <c r="K187" s="42"/>
      <c r="L187" s="46"/>
      <c r="M187" s="245"/>
      <c r="N187" s="246"/>
      <c r="O187" s="93"/>
      <c r="P187" s="93"/>
      <c r="Q187" s="93"/>
      <c r="R187" s="93"/>
      <c r="S187" s="93"/>
      <c r="T187" s="94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166</v>
      </c>
      <c r="AU187" s="19" t="s">
        <v>109</v>
      </c>
    </row>
    <row r="188" s="2" customFormat="1" ht="33" customHeight="1">
      <c r="A188" s="40"/>
      <c r="B188" s="41"/>
      <c r="C188" s="229" t="s">
        <v>356</v>
      </c>
      <c r="D188" s="229" t="s">
        <v>159</v>
      </c>
      <c r="E188" s="230" t="s">
        <v>1279</v>
      </c>
      <c r="F188" s="231" t="s">
        <v>1280</v>
      </c>
      <c r="G188" s="232" t="s">
        <v>619</v>
      </c>
      <c r="H188" s="233">
        <v>4</v>
      </c>
      <c r="I188" s="234"/>
      <c r="J188" s="235">
        <f>ROUND(I188*H188,2)</f>
        <v>0</v>
      </c>
      <c r="K188" s="231" t="s">
        <v>1</v>
      </c>
      <c r="L188" s="46"/>
      <c r="M188" s="236" t="s">
        <v>1</v>
      </c>
      <c r="N188" s="237" t="s">
        <v>42</v>
      </c>
      <c r="O188" s="93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40" t="s">
        <v>279</v>
      </c>
      <c r="AT188" s="240" t="s">
        <v>159</v>
      </c>
      <c r="AU188" s="240" t="s">
        <v>109</v>
      </c>
      <c r="AY188" s="19" t="s">
        <v>157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9" t="s">
        <v>84</v>
      </c>
      <c r="BK188" s="241">
        <f>ROUND(I188*H188,2)</f>
        <v>0</v>
      </c>
      <c r="BL188" s="19" t="s">
        <v>279</v>
      </c>
      <c r="BM188" s="240" t="s">
        <v>1281</v>
      </c>
    </row>
    <row r="189" s="2" customFormat="1">
      <c r="A189" s="40"/>
      <c r="B189" s="41"/>
      <c r="C189" s="42"/>
      <c r="D189" s="242" t="s">
        <v>166</v>
      </c>
      <c r="E189" s="42"/>
      <c r="F189" s="243" t="s">
        <v>1280</v>
      </c>
      <c r="G189" s="42"/>
      <c r="H189" s="42"/>
      <c r="I189" s="244"/>
      <c r="J189" s="42"/>
      <c r="K189" s="42"/>
      <c r="L189" s="46"/>
      <c r="M189" s="245"/>
      <c r="N189" s="246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166</v>
      </c>
      <c r="AU189" s="19" t="s">
        <v>109</v>
      </c>
    </row>
    <row r="190" s="2" customFormat="1" ht="24.15" customHeight="1">
      <c r="A190" s="40"/>
      <c r="B190" s="41"/>
      <c r="C190" s="229" t="s">
        <v>362</v>
      </c>
      <c r="D190" s="229" t="s">
        <v>159</v>
      </c>
      <c r="E190" s="230" t="s">
        <v>1282</v>
      </c>
      <c r="F190" s="231" t="s">
        <v>1283</v>
      </c>
      <c r="G190" s="232" t="s">
        <v>696</v>
      </c>
      <c r="H190" s="233">
        <v>4</v>
      </c>
      <c r="I190" s="234"/>
      <c r="J190" s="235">
        <f>ROUND(I190*H190,2)</f>
        <v>0</v>
      </c>
      <c r="K190" s="231" t="s">
        <v>163</v>
      </c>
      <c r="L190" s="46"/>
      <c r="M190" s="236" t="s">
        <v>1</v>
      </c>
      <c r="N190" s="237" t="s">
        <v>42</v>
      </c>
      <c r="O190" s="93"/>
      <c r="P190" s="238">
        <f>O190*H190</f>
        <v>0</v>
      </c>
      <c r="Q190" s="238">
        <v>0.015250090000000001</v>
      </c>
      <c r="R190" s="238">
        <f>Q190*H190</f>
        <v>0.061000360000000003</v>
      </c>
      <c r="S190" s="238">
        <v>0</v>
      </c>
      <c r="T190" s="23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40" t="s">
        <v>279</v>
      </c>
      <c r="AT190" s="240" t="s">
        <v>159</v>
      </c>
      <c r="AU190" s="240" t="s">
        <v>109</v>
      </c>
      <c r="AY190" s="19" t="s">
        <v>157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9" t="s">
        <v>84</v>
      </c>
      <c r="BK190" s="241">
        <f>ROUND(I190*H190,2)</f>
        <v>0</v>
      </c>
      <c r="BL190" s="19" t="s">
        <v>279</v>
      </c>
      <c r="BM190" s="240" t="s">
        <v>1284</v>
      </c>
    </row>
    <row r="191" s="2" customFormat="1">
      <c r="A191" s="40"/>
      <c r="B191" s="41"/>
      <c r="C191" s="42"/>
      <c r="D191" s="242" t="s">
        <v>166</v>
      </c>
      <c r="E191" s="42"/>
      <c r="F191" s="243" t="s">
        <v>1285</v>
      </c>
      <c r="G191" s="42"/>
      <c r="H191" s="42"/>
      <c r="I191" s="244"/>
      <c r="J191" s="42"/>
      <c r="K191" s="42"/>
      <c r="L191" s="46"/>
      <c r="M191" s="245"/>
      <c r="N191" s="246"/>
      <c r="O191" s="93"/>
      <c r="P191" s="93"/>
      <c r="Q191" s="93"/>
      <c r="R191" s="93"/>
      <c r="S191" s="93"/>
      <c r="T191" s="94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166</v>
      </c>
      <c r="AU191" s="19" t="s">
        <v>109</v>
      </c>
    </row>
    <row r="192" s="2" customFormat="1" ht="33" customHeight="1">
      <c r="A192" s="40"/>
      <c r="B192" s="41"/>
      <c r="C192" s="229" t="s">
        <v>367</v>
      </c>
      <c r="D192" s="229" t="s">
        <v>159</v>
      </c>
      <c r="E192" s="230" t="s">
        <v>1286</v>
      </c>
      <c r="F192" s="231" t="s">
        <v>1287</v>
      </c>
      <c r="G192" s="232" t="s">
        <v>696</v>
      </c>
      <c r="H192" s="233">
        <v>4</v>
      </c>
      <c r="I192" s="234"/>
      <c r="J192" s="235">
        <f>ROUND(I192*H192,2)</f>
        <v>0</v>
      </c>
      <c r="K192" s="231" t="s">
        <v>163</v>
      </c>
      <c r="L192" s="46"/>
      <c r="M192" s="236" t="s">
        <v>1</v>
      </c>
      <c r="N192" s="237" t="s">
        <v>42</v>
      </c>
      <c r="O192" s="93"/>
      <c r="P192" s="238">
        <f>O192*H192</f>
        <v>0</v>
      </c>
      <c r="Q192" s="238">
        <v>0.016650000000000002</v>
      </c>
      <c r="R192" s="238">
        <f>Q192*H192</f>
        <v>0.066600000000000006</v>
      </c>
      <c r="S192" s="238">
        <v>0</v>
      </c>
      <c r="T192" s="239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40" t="s">
        <v>279</v>
      </c>
      <c r="AT192" s="240" t="s">
        <v>159</v>
      </c>
      <c r="AU192" s="240" t="s">
        <v>109</v>
      </c>
      <c r="AY192" s="19" t="s">
        <v>157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9" t="s">
        <v>84</v>
      </c>
      <c r="BK192" s="241">
        <f>ROUND(I192*H192,2)</f>
        <v>0</v>
      </c>
      <c r="BL192" s="19" t="s">
        <v>279</v>
      </c>
      <c r="BM192" s="240" t="s">
        <v>1288</v>
      </c>
    </row>
    <row r="193" s="2" customFormat="1">
      <c r="A193" s="40"/>
      <c r="B193" s="41"/>
      <c r="C193" s="42"/>
      <c r="D193" s="242" t="s">
        <v>166</v>
      </c>
      <c r="E193" s="42"/>
      <c r="F193" s="243" t="s">
        <v>1289</v>
      </c>
      <c r="G193" s="42"/>
      <c r="H193" s="42"/>
      <c r="I193" s="244"/>
      <c r="J193" s="42"/>
      <c r="K193" s="42"/>
      <c r="L193" s="46"/>
      <c r="M193" s="245"/>
      <c r="N193" s="246"/>
      <c r="O193" s="93"/>
      <c r="P193" s="93"/>
      <c r="Q193" s="93"/>
      <c r="R193" s="93"/>
      <c r="S193" s="93"/>
      <c r="T193" s="94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166</v>
      </c>
      <c r="AU193" s="19" t="s">
        <v>109</v>
      </c>
    </row>
    <row r="194" s="12" customFormat="1" ht="20.88" customHeight="1">
      <c r="A194" s="12"/>
      <c r="B194" s="213"/>
      <c r="C194" s="214"/>
      <c r="D194" s="215" t="s">
        <v>76</v>
      </c>
      <c r="E194" s="227" t="s">
        <v>1290</v>
      </c>
      <c r="F194" s="227" t="s">
        <v>1291</v>
      </c>
      <c r="G194" s="214"/>
      <c r="H194" s="214"/>
      <c r="I194" s="217"/>
      <c r="J194" s="228">
        <f>BK194</f>
        <v>0</v>
      </c>
      <c r="K194" s="214"/>
      <c r="L194" s="219"/>
      <c r="M194" s="220"/>
      <c r="N194" s="221"/>
      <c r="O194" s="221"/>
      <c r="P194" s="222">
        <f>SUM(P195:P208)</f>
        <v>0</v>
      </c>
      <c r="Q194" s="221"/>
      <c r="R194" s="222">
        <f>SUM(R195:R208)</f>
        <v>0</v>
      </c>
      <c r="S194" s="221"/>
      <c r="T194" s="223">
        <f>SUM(T195:T208)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4" t="s">
        <v>86</v>
      </c>
      <c r="AT194" s="225" t="s">
        <v>76</v>
      </c>
      <c r="AU194" s="225" t="s">
        <v>86</v>
      </c>
      <c r="AY194" s="224" t="s">
        <v>157</v>
      </c>
      <c r="BK194" s="226">
        <f>SUM(BK195:BK208)</f>
        <v>0</v>
      </c>
    </row>
    <row r="195" s="2" customFormat="1" ht="33" customHeight="1">
      <c r="A195" s="40"/>
      <c r="B195" s="41"/>
      <c r="C195" s="229" t="s">
        <v>373</v>
      </c>
      <c r="D195" s="229" t="s">
        <v>159</v>
      </c>
      <c r="E195" s="230" t="s">
        <v>1292</v>
      </c>
      <c r="F195" s="231" t="s">
        <v>1293</v>
      </c>
      <c r="G195" s="232" t="s">
        <v>619</v>
      </c>
      <c r="H195" s="233">
        <v>32</v>
      </c>
      <c r="I195" s="234"/>
      <c r="J195" s="235">
        <f>ROUND(I195*H195,2)</f>
        <v>0</v>
      </c>
      <c r="K195" s="231" t="s">
        <v>1</v>
      </c>
      <c r="L195" s="46"/>
      <c r="M195" s="236" t="s">
        <v>1</v>
      </c>
      <c r="N195" s="237" t="s">
        <v>42</v>
      </c>
      <c r="O195" s="93"/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40" t="s">
        <v>279</v>
      </c>
      <c r="AT195" s="240" t="s">
        <v>159</v>
      </c>
      <c r="AU195" s="240" t="s">
        <v>109</v>
      </c>
      <c r="AY195" s="19" t="s">
        <v>157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9" t="s">
        <v>84</v>
      </c>
      <c r="BK195" s="241">
        <f>ROUND(I195*H195,2)</f>
        <v>0</v>
      </c>
      <c r="BL195" s="19" t="s">
        <v>279</v>
      </c>
      <c r="BM195" s="240" t="s">
        <v>1294</v>
      </c>
    </row>
    <row r="196" s="2" customFormat="1">
      <c r="A196" s="40"/>
      <c r="B196" s="41"/>
      <c r="C196" s="42"/>
      <c r="D196" s="242" t="s">
        <v>166</v>
      </c>
      <c r="E196" s="42"/>
      <c r="F196" s="243" t="s">
        <v>1293</v>
      </c>
      <c r="G196" s="42"/>
      <c r="H196" s="42"/>
      <c r="I196" s="244"/>
      <c r="J196" s="42"/>
      <c r="K196" s="42"/>
      <c r="L196" s="46"/>
      <c r="M196" s="245"/>
      <c r="N196" s="246"/>
      <c r="O196" s="93"/>
      <c r="P196" s="93"/>
      <c r="Q196" s="93"/>
      <c r="R196" s="93"/>
      <c r="S196" s="93"/>
      <c r="T196" s="94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166</v>
      </c>
      <c r="AU196" s="19" t="s">
        <v>109</v>
      </c>
    </row>
    <row r="197" s="2" customFormat="1" ht="55.5" customHeight="1">
      <c r="A197" s="40"/>
      <c r="B197" s="41"/>
      <c r="C197" s="229" t="s">
        <v>379</v>
      </c>
      <c r="D197" s="229" t="s">
        <v>159</v>
      </c>
      <c r="E197" s="230" t="s">
        <v>1295</v>
      </c>
      <c r="F197" s="231" t="s">
        <v>1296</v>
      </c>
      <c r="G197" s="232" t="s">
        <v>619</v>
      </c>
      <c r="H197" s="233">
        <v>8</v>
      </c>
      <c r="I197" s="234"/>
      <c r="J197" s="235">
        <f>ROUND(I197*H197,2)</f>
        <v>0</v>
      </c>
      <c r="K197" s="231" t="s">
        <v>1</v>
      </c>
      <c r="L197" s="46"/>
      <c r="M197" s="236" t="s">
        <v>1</v>
      </c>
      <c r="N197" s="237" t="s">
        <v>42</v>
      </c>
      <c r="O197" s="93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40" t="s">
        <v>279</v>
      </c>
      <c r="AT197" s="240" t="s">
        <v>159</v>
      </c>
      <c r="AU197" s="240" t="s">
        <v>109</v>
      </c>
      <c r="AY197" s="19" t="s">
        <v>157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9" t="s">
        <v>84</v>
      </c>
      <c r="BK197" s="241">
        <f>ROUND(I197*H197,2)</f>
        <v>0</v>
      </c>
      <c r="BL197" s="19" t="s">
        <v>279</v>
      </c>
      <c r="BM197" s="240" t="s">
        <v>1297</v>
      </c>
    </row>
    <row r="198" s="2" customFormat="1">
      <c r="A198" s="40"/>
      <c r="B198" s="41"/>
      <c r="C198" s="42"/>
      <c r="D198" s="242" t="s">
        <v>166</v>
      </c>
      <c r="E198" s="42"/>
      <c r="F198" s="243" t="s">
        <v>1296</v>
      </c>
      <c r="G198" s="42"/>
      <c r="H198" s="42"/>
      <c r="I198" s="244"/>
      <c r="J198" s="42"/>
      <c r="K198" s="42"/>
      <c r="L198" s="46"/>
      <c r="M198" s="245"/>
      <c r="N198" s="246"/>
      <c r="O198" s="93"/>
      <c r="P198" s="93"/>
      <c r="Q198" s="93"/>
      <c r="R198" s="93"/>
      <c r="S198" s="93"/>
      <c r="T198" s="94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166</v>
      </c>
      <c r="AU198" s="19" t="s">
        <v>109</v>
      </c>
    </row>
    <row r="199" s="2" customFormat="1" ht="37.8" customHeight="1">
      <c r="A199" s="40"/>
      <c r="B199" s="41"/>
      <c r="C199" s="229" t="s">
        <v>386</v>
      </c>
      <c r="D199" s="229" t="s">
        <v>159</v>
      </c>
      <c r="E199" s="230" t="s">
        <v>1298</v>
      </c>
      <c r="F199" s="231" t="s">
        <v>1299</v>
      </c>
      <c r="G199" s="232" t="s">
        <v>619</v>
      </c>
      <c r="H199" s="233">
        <v>4</v>
      </c>
      <c r="I199" s="234"/>
      <c r="J199" s="235">
        <f>ROUND(I199*H199,2)</f>
        <v>0</v>
      </c>
      <c r="K199" s="231" t="s">
        <v>1</v>
      </c>
      <c r="L199" s="46"/>
      <c r="M199" s="236" t="s">
        <v>1</v>
      </c>
      <c r="N199" s="237" t="s">
        <v>42</v>
      </c>
      <c r="O199" s="93"/>
      <c r="P199" s="238">
        <f>O199*H199</f>
        <v>0</v>
      </c>
      <c r="Q199" s="238">
        <v>0</v>
      </c>
      <c r="R199" s="238">
        <f>Q199*H199</f>
        <v>0</v>
      </c>
      <c r="S199" s="238">
        <v>0</v>
      </c>
      <c r="T199" s="239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40" t="s">
        <v>279</v>
      </c>
      <c r="AT199" s="240" t="s">
        <v>159</v>
      </c>
      <c r="AU199" s="240" t="s">
        <v>109</v>
      </c>
      <c r="AY199" s="19" t="s">
        <v>157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9" t="s">
        <v>84</v>
      </c>
      <c r="BK199" s="241">
        <f>ROUND(I199*H199,2)</f>
        <v>0</v>
      </c>
      <c r="BL199" s="19" t="s">
        <v>279</v>
      </c>
      <c r="BM199" s="240" t="s">
        <v>1300</v>
      </c>
    </row>
    <row r="200" s="2" customFormat="1">
      <c r="A200" s="40"/>
      <c r="B200" s="41"/>
      <c r="C200" s="42"/>
      <c r="D200" s="242" t="s">
        <v>166</v>
      </c>
      <c r="E200" s="42"/>
      <c r="F200" s="243" t="s">
        <v>1299</v>
      </c>
      <c r="G200" s="42"/>
      <c r="H200" s="42"/>
      <c r="I200" s="244"/>
      <c r="J200" s="42"/>
      <c r="K200" s="42"/>
      <c r="L200" s="46"/>
      <c r="M200" s="245"/>
      <c r="N200" s="246"/>
      <c r="O200" s="93"/>
      <c r="P200" s="93"/>
      <c r="Q200" s="93"/>
      <c r="R200" s="93"/>
      <c r="S200" s="93"/>
      <c r="T200" s="94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166</v>
      </c>
      <c r="AU200" s="19" t="s">
        <v>109</v>
      </c>
    </row>
    <row r="201" s="2" customFormat="1" ht="24.15" customHeight="1">
      <c r="A201" s="40"/>
      <c r="B201" s="41"/>
      <c r="C201" s="229" t="s">
        <v>392</v>
      </c>
      <c r="D201" s="229" t="s">
        <v>159</v>
      </c>
      <c r="E201" s="230" t="s">
        <v>1301</v>
      </c>
      <c r="F201" s="231" t="s">
        <v>1302</v>
      </c>
      <c r="G201" s="232" t="s">
        <v>619</v>
      </c>
      <c r="H201" s="233">
        <v>2</v>
      </c>
      <c r="I201" s="234"/>
      <c r="J201" s="235">
        <f>ROUND(I201*H201,2)</f>
        <v>0</v>
      </c>
      <c r="K201" s="231" t="s">
        <v>1</v>
      </c>
      <c r="L201" s="46"/>
      <c r="M201" s="236" t="s">
        <v>1</v>
      </c>
      <c r="N201" s="237" t="s">
        <v>42</v>
      </c>
      <c r="O201" s="93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40" t="s">
        <v>279</v>
      </c>
      <c r="AT201" s="240" t="s">
        <v>159</v>
      </c>
      <c r="AU201" s="240" t="s">
        <v>109</v>
      </c>
      <c r="AY201" s="19" t="s">
        <v>157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9" t="s">
        <v>84</v>
      </c>
      <c r="BK201" s="241">
        <f>ROUND(I201*H201,2)</f>
        <v>0</v>
      </c>
      <c r="BL201" s="19" t="s">
        <v>279</v>
      </c>
      <c r="BM201" s="240" t="s">
        <v>1303</v>
      </c>
    </row>
    <row r="202" s="2" customFormat="1">
      <c r="A202" s="40"/>
      <c r="B202" s="41"/>
      <c r="C202" s="42"/>
      <c r="D202" s="242" t="s">
        <v>166</v>
      </c>
      <c r="E202" s="42"/>
      <c r="F202" s="243" t="s">
        <v>1302</v>
      </c>
      <c r="G202" s="42"/>
      <c r="H202" s="42"/>
      <c r="I202" s="244"/>
      <c r="J202" s="42"/>
      <c r="K202" s="42"/>
      <c r="L202" s="46"/>
      <c r="M202" s="245"/>
      <c r="N202" s="246"/>
      <c r="O202" s="93"/>
      <c r="P202" s="93"/>
      <c r="Q202" s="93"/>
      <c r="R202" s="93"/>
      <c r="S202" s="93"/>
      <c r="T202" s="94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166</v>
      </c>
      <c r="AU202" s="19" t="s">
        <v>109</v>
      </c>
    </row>
    <row r="203" s="2" customFormat="1" ht="24.15" customHeight="1">
      <c r="A203" s="40"/>
      <c r="B203" s="41"/>
      <c r="C203" s="229" t="s">
        <v>402</v>
      </c>
      <c r="D203" s="229" t="s">
        <v>159</v>
      </c>
      <c r="E203" s="230" t="s">
        <v>1304</v>
      </c>
      <c r="F203" s="231" t="s">
        <v>1305</v>
      </c>
      <c r="G203" s="232" t="s">
        <v>619</v>
      </c>
      <c r="H203" s="233">
        <v>2</v>
      </c>
      <c r="I203" s="234"/>
      <c r="J203" s="235">
        <f>ROUND(I203*H203,2)</f>
        <v>0</v>
      </c>
      <c r="K203" s="231" t="s">
        <v>1</v>
      </c>
      <c r="L203" s="46"/>
      <c r="M203" s="236" t="s">
        <v>1</v>
      </c>
      <c r="N203" s="237" t="s">
        <v>42</v>
      </c>
      <c r="O203" s="93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40" t="s">
        <v>279</v>
      </c>
      <c r="AT203" s="240" t="s">
        <v>159</v>
      </c>
      <c r="AU203" s="240" t="s">
        <v>109</v>
      </c>
      <c r="AY203" s="19" t="s">
        <v>157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9" t="s">
        <v>84</v>
      </c>
      <c r="BK203" s="241">
        <f>ROUND(I203*H203,2)</f>
        <v>0</v>
      </c>
      <c r="BL203" s="19" t="s">
        <v>279</v>
      </c>
      <c r="BM203" s="240" t="s">
        <v>1306</v>
      </c>
    </row>
    <row r="204" s="2" customFormat="1">
      <c r="A204" s="40"/>
      <c r="B204" s="41"/>
      <c r="C204" s="42"/>
      <c r="D204" s="242" t="s">
        <v>166</v>
      </c>
      <c r="E204" s="42"/>
      <c r="F204" s="243" t="s">
        <v>1305</v>
      </c>
      <c r="G204" s="42"/>
      <c r="H204" s="42"/>
      <c r="I204" s="244"/>
      <c r="J204" s="42"/>
      <c r="K204" s="42"/>
      <c r="L204" s="46"/>
      <c r="M204" s="245"/>
      <c r="N204" s="246"/>
      <c r="O204" s="93"/>
      <c r="P204" s="93"/>
      <c r="Q204" s="93"/>
      <c r="R204" s="93"/>
      <c r="S204" s="93"/>
      <c r="T204" s="94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166</v>
      </c>
      <c r="AU204" s="19" t="s">
        <v>109</v>
      </c>
    </row>
    <row r="205" s="2" customFormat="1" ht="24.15" customHeight="1">
      <c r="A205" s="40"/>
      <c r="B205" s="41"/>
      <c r="C205" s="229" t="s">
        <v>407</v>
      </c>
      <c r="D205" s="229" t="s">
        <v>159</v>
      </c>
      <c r="E205" s="230" t="s">
        <v>1307</v>
      </c>
      <c r="F205" s="231" t="s">
        <v>1308</v>
      </c>
      <c r="G205" s="232" t="s">
        <v>619</v>
      </c>
      <c r="H205" s="233">
        <v>2</v>
      </c>
      <c r="I205" s="234"/>
      <c r="J205" s="235">
        <f>ROUND(I205*H205,2)</f>
        <v>0</v>
      </c>
      <c r="K205" s="231" t="s">
        <v>1</v>
      </c>
      <c r="L205" s="46"/>
      <c r="M205" s="236" t="s">
        <v>1</v>
      </c>
      <c r="N205" s="237" t="s">
        <v>42</v>
      </c>
      <c r="O205" s="93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40" t="s">
        <v>279</v>
      </c>
      <c r="AT205" s="240" t="s">
        <v>159</v>
      </c>
      <c r="AU205" s="240" t="s">
        <v>109</v>
      </c>
      <c r="AY205" s="19" t="s">
        <v>157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9" t="s">
        <v>84</v>
      </c>
      <c r="BK205" s="241">
        <f>ROUND(I205*H205,2)</f>
        <v>0</v>
      </c>
      <c r="BL205" s="19" t="s">
        <v>279</v>
      </c>
      <c r="BM205" s="240" t="s">
        <v>1309</v>
      </c>
    </row>
    <row r="206" s="2" customFormat="1">
      <c r="A206" s="40"/>
      <c r="B206" s="41"/>
      <c r="C206" s="42"/>
      <c r="D206" s="242" t="s">
        <v>166</v>
      </c>
      <c r="E206" s="42"/>
      <c r="F206" s="243" t="s">
        <v>1308</v>
      </c>
      <c r="G206" s="42"/>
      <c r="H206" s="42"/>
      <c r="I206" s="244"/>
      <c r="J206" s="42"/>
      <c r="K206" s="42"/>
      <c r="L206" s="46"/>
      <c r="M206" s="245"/>
      <c r="N206" s="246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166</v>
      </c>
      <c r="AU206" s="19" t="s">
        <v>109</v>
      </c>
    </row>
    <row r="207" s="2" customFormat="1" ht="24.15" customHeight="1">
      <c r="A207" s="40"/>
      <c r="B207" s="41"/>
      <c r="C207" s="229" t="s">
        <v>427</v>
      </c>
      <c r="D207" s="229" t="s">
        <v>159</v>
      </c>
      <c r="E207" s="230" t="s">
        <v>1310</v>
      </c>
      <c r="F207" s="231" t="s">
        <v>1311</v>
      </c>
      <c r="G207" s="232" t="s">
        <v>619</v>
      </c>
      <c r="H207" s="233">
        <v>32</v>
      </c>
      <c r="I207" s="234"/>
      <c r="J207" s="235">
        <f>ROUND(I207*H207,2)</f>
        <v>0</v>
      </c>
      <c r="K207" s="231" t="s">
        <v>1</v>
      </c>
      <c r="L207" s="46"/>
      <c r="M207" s="236" t="s">
        <v>1</v>
      </c>
      <c r="N207" s="237" t="s">
        <v>42</v>
      </c>
      <c r="O207" s="93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40" t="s">
        <v>279</v>
      </c>
      <c r="AT207" s="240" t="s">
        <v>159</v>
      </c>
      <c r="AU207" s="240" t="s">
        <v>109</v>
      </c>
      <c r="AY207" s="19" t="s">
        <v>157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9" t="s">
        <v>84</v>
      </c>
      <c r="BK207" s="241">
        <f>ROUND(I207*H207,2)</f>
        <v>0</v>
      </c>
      <c r="BL207" s="19" t="s">
        <v>279</v>
      </c>
      <c r="BM207" s="240" t="s">
        <v>1312</v>
      </c>
    </row>
    <row r="208" s="2" customFormat="1">
      <c r="A208" s="40"/>
      <c r="B208" s="41"/>
      <c r="C208" s="42"/>
      <c r="D208" s="242" t="s">
        <v>166</v>
      </c>
      <c r="E208" s="42"/>
      <c r="F208" s="243" t="s">
        <v>1311</v>
      </c>
      <c r="G208" s="42"/>
      <c r="H208" s="42"/>
      <c r="I208" s="244"/>
      <c r="J208" s="42"/>
      <c r="K208" s="42"/>
      <c r="L208" s="46"/>
      <c r="M208" s="245"/>
      <c r="N208" s="246"/>
      <c r="O208" s="93"/>
      <c r="P208" s="93"/>
      <c r="Q208" s="93"/>
      <c r="R208" s="93"/>
      <c r="S208" s="93"/>
      <c r="T208" s="94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166</v>
      </c>
      <c r="AU208" s="19" t="s">
        <v>109</v>
      </c>
    </row>
    <row r="209" s="12" customFormat="1" ht="20.88" customHeight="1">
      <c r="A209" s="12"/>
      <c r="B209" s="213"/>
      <c r="C209" s="214"/>
      <c r="D209" s="215" t="s">
        <v>76</v>
      </c>
      <c r="E209" s="227" t="s">
        <v>1313</v>
      </c>
      <c r="F209" s="227" t="s">
        <v>1314</v>
      </c>
      <c r="G209" s="214"/>
      <c r="H209" s="214"/>
      <c r="I209" s="217"/>
      <c r="J209" s="228">
        <f>BK209</f>
        <v>0</v>
      </c>
      <c r="K209" s="214"/>
      <c r="L209" s="219"/>
      <c r="M209" s="220"/>
      <c r="N209" s="221"/>
      <c r="O209" s="221"/>
      <c r="P209" s="222">
        <f>SUM(P210:P225)</f>
        <v>0</v>
      </c>
      <c r="Q209" s="221"/>
      <c r="R209" s="222">
        <f>SUM(R210:R225)</f>
        <v>0</v>
      </c>
      <c r="S209" s="221"/>
      <c r="T209" s="223">
        <f>SUM(T210:T225)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4" t="s">
        <v>86</v>
      </c>
      <c r="AT209" s="225" t="s">
        <v>76</v>
      </c>
      <c r="AU209" s="225" t="s">
        <v>86</v>
      </c>
      <c r="AY209" s="224" t="s">
        <v>157</v>
      </c>
      <c r="BK209" s="226">
        <f>SUM(BK210:BK225)</f>
        <v>0</v>
      </c>
    </row>
    <row r="210" s="2" customFormat="1" ht="16.5" customHeight="1">
      <c r="A210" s="40"/>
      <c r="B210" s="41"/>
      <c r="C210" s="229" t="s">
        <v>484</v>
      </c>
      <c r="D210" s="229" t="s">
        <v>159</v>
      </c>
      <c r="E210" s="230" t="s">
        <v>1315</v>
      </c>
      <c r="F210" s="231" t="s">
        <v>564</v>
      </c>
      <c r="G210" s="232" t="s">
        <v>1316</v>
      </c>
      <c r="H210" s="308"/>
      <c r="I210" s="234"/>
      <c r="J210" s="235">
        <f>ROUND(I210*H210,2)</f>
        <v>0</v>
      </c>
      <c r="K210" s="231" t="s">
        <v>1</v>
      </c>
      <c r="L210" s="46"/>
      <c r="M210" s="236" t="s">
        <v>1</v>
      </c>
      <c r="N210" s="237" t="s">
        <v>42</v>
      </c>
      <c r="O210" s="93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40" t="s">
        <v>279</v>
      </c>
      <c r="AT210" s="240" t="s">
        <v>159</v>
      </c>
      <c r="AU210" s="240" t="s">
        <v>109</v>
      </c>
      <c r="AY210" s="19" t="s">
        <v>157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9" t="s">
        <v>84</v>
      </c>
      <c r="BK210" s="241">
        <f>ROUND(I210*H210,2)</f>
        <v>0</v>
      </c>
      <c r="BL210" s="19" t="s">
        <v>279</v>
      </c>
      <c r="BM210" s="240" t="s">
        <v>1317</v>
      </c>
    </row>
    <row r="211" s="2" customFormat="1">
      <c r="A211" s="40"/>
      <c r="B211" s="41"/>
      <c r="C211" s="42"/>
      <c r="D211" s="242" t="s">
        <v>166</v>
      </c>
      <c r="E211" s="42"/>
      <c r="F211" s="243" t="s">
        <v>564</v>
      </c>
      <c r="G211" s="42"/>
      <c r="H211" s="42"/>
      <c r="I211" s="244"/>
      <c r="J211" s="42"/>
      <c r="K211" s="42"/>
      <c r="L211" s="46"/>
      <c r="M211" s="245"/>
      <c r="N211" s="246"/>
      <c r="O211" s="93"/>
      <c r="P211" s="93"/>
      <c r="Q211" s="93"/>
      <c r="R211" s="93"/>
      <c r="S211" s="93"/>
      <c r="T211" s="94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166</v>
      </c>
      <c r="AU211" s="19" t="s">
        <v>109</v>
      </c>
    </row>
    <row r="212" s="2" customFormat="1" ht="16.5" customHeight="1">
      <c r="A212" s="40"/>
      <c r="B212" s="41"/>
      <c r="C212" s="229" t="s">
        <v>490</v>
      </c>
      <c r="D212" s="229" t="s">
        <v>159</v>
      </c>
      <c r="E212" s="230" t="s">
        <v>1318</v>
      </c>
      <c r="F212" s="231" t="s">
        <v>1319</v>
      </c>
      <c r="G212" s="232" t="s">
        <v>1316</v>
      </c>
      <c r="H212" s="308"/>
      <c r="I212" s="234"/>
      <c r="J212" s="235">
        <f>ROUND(I212*H212,2)</f>
        <v>0</v>
      </c>
      <c r="K212" s="231" t="s">
        <v>1</v>
      </c>
      <c r="L212" s="46"/>
      <c r="M212" s="236" t="s">
        <v>1</v>
      </c>
      <c r="N212" s="237" t="s">
        <v>42</v>
      </c>
      <c r="O212" s="93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40" t="s">
        <v>279</v>
      </c>
      <c r="AT212" s="240" t="s">
        <v>159</v>
      </c>
      <c r="AU212" s="240" t="s">
        <v>109</v>
      </c>
      <c r="AY212" s="19" t="s">
        <v>157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9" t="s">
        <v>84</v>
      </c>
      <c r="BK212" s="241">
        <f>ROUND(I212*H212,2)</f>
        <v>0</v>
      </c>
      <c r="BL212" s="19" t="s">
        <v>279</v>
      </c>
      <c r="BM212" s="240" t="s">
        <v>1320</v>
      </c>
    </row>
    <row r="213" s="2" customFormat="1">
      <c r="A213" s="40"/>
      <c r="B213" s="41"/>
      <c r="C213" s="42"/>
      <c r="D213" s="242" t="s">
        <v>166</v>
      </c>
      <c r="E213" s="42"/>
      <c r="F213" s="243" t="s">
        <v>1319</v>
      </c>
      <c r="G213" s="42"/>
      <c r="H213" s="42"/>
      <c r="I213" s="244"/>
      <c r="J213" s="42"/>
      <c r="K213" s="42"/>
      <c r="L213" s="46"/>
      <c r="M213" s="245"/>
      <c r="N213" s="246"/>
      <c r="O213" s="93"/>
      <c r="P213" s="93"/>
      <c r="Q213" s="93"/>
      <c r="R213" s="93"/>
      <c r="S213" s="93"/>
      <c r="T213" s="94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166</v>
      </c>
      <c r="AU213" s="19" t="s">
        <v>109</v>
      </c>
    </row>
    <row r="214" s="2" customFormat="1" ht="16.5" customHeight="1">
      <c r="A214" s="40"/>
      <c r="B214" s="41"/>
      <c r="C214" s="229" t="s">
        <v>495</v>
      </c>
      <c r="D214" s="229" t="s">
        <v>159</v>
      </c>
      <c r="E214" s="230" t="s">
        <v>1321</v>
      </c>
      <c r="F214" s="231" t="s">
        <v>1166</v>
      </c>
      <c r="G214" s="232" t="s">
        <v>696</v>
      </c>
      <c r="H214" s="233">
        <v>1</v>
      </c>
      <c r="I214" s="234"/>
      <c r="J214" s="235">
        <f>ROUND(I214*H214,2)</f>
        <v>0</v>
      </c>
      <c r="K214" s="231" t="s">
        <v>1</v>
      </c>
      <c r="L214" s="46"/>
      <c r="M214" s="236" t="s">
        <v>1</v>
      </c>
      <c r="N214" s="237" t="s">
        <v>42</v>
      </c>
      <c r="O214" s="93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40" t="s">
        <v>279</v>
      </c>
      <c r="AT214" s="240" t="s">
        <v>159</v>
      </c>
      <c r="AU214" s="240" t="s">
        <v>109</v>
      </c>
      <c r="AY214" s="19" t="s">
        <v>157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9" t="s">
        <v>84</v>
      </c>
      <c r="BK214" s="241">
        <f>ROUND(I214*H214,2)</f>
        <v>0</v>
      </c>
      <c r="BL214" s="19" t="s">
        <v>279</v>
      </c>
      <c r="BM214" s="240" t="s">
        <v>1322</v>
      </c>
    </row>
    <row r="215" s="2" customFormat="1">
      <c r="A215" s="40"/>
      <c r="B215" s="41"/>
      <c r="C215" s="42"/>
      <c r="D215" s="242" t="s">
        <v>166</v>
      </c>
      <c r="E215" s="42"/>
      <c r="F215" s="243" t="s">
        <v>1166</v>
      </c>
      <c r="G215" s="42"/>
      <c r="H215" s="42"/>
      <c r="I215" s="244"/>
      <c r="J215" s="42"/>
      <c r="K215" s="42"/>
      <c r="L215" s="46"/>
      <c r="M215" s="245"/>
      <c r="N215" s="246"/>
      <c r="O215" s="93"/>
      <c r="P215" s="93"/>
      <c r="Q215" s="93"/>
      <c r="R215" s="93"/>
      <c r="S215" s="93"/>
      <c r="T215" s="94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166</v>
      </c>
      <c r="AU215" s="19" t="s">
        <v>109</v>
      </c>
    </row>
    <row r="216" s="2" customFormat="1" ht="16.5" customHeight="1">
      <c r="A216" s="40"/>
      <c r="B216" s="41"/>
      <c r="C216" s="229" t="s">
        <v>502</v>
      </c>
      <c r="D216" s="229" t="s">
        <v>159</v>
      </c>
      <c r="E216" s="230" t="s">
        <v>1323</v>
      </c>
      <c r="F216" s="231" t="s">
        <v>1324</v>
      </c>
      <c r="G216" s="232" t="s">
        <v>696</v>
      </c>
      <c r="H216" s="233">
        <v>1</v>
      </c>
      <c r="I216" s="234"/>
      <c r="J216" s="235">
        <f>ROUND(I216*H216,2)</f>
        <v>0</v>
      </c>
      <c r="K216" s="231" t="s">
        <v>1</v>
      </c>
      <c r="L216" s="46"/>
      <c r="M216" s="236" t="s">
        <v>1</v>
      </c>
      <c r="N216" s="237" t="s">
        <v>42</v>
      </c>
      <c r="O216" s="93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40" t="s">
        <v>279</v>
      </c>
      <c r="AT216" s="240" t="s">
        <v>159</v>
      </c>
      <c r="AU216" s="240" t="s">
        <v>109</v>
      </c>
      <c r="AY216" s="19" t="s">
        <v>157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9" t="s">
        <v>84</v>
      </c>
      <c r="BK216" s="241">
        <f>ROUND(I216*H216,2)</f>
        <v>0</v>
      </c>
      <c r="BL216" s="19" t="s">
        <v>279</v>
      </c>
      <c r="BM216" s="240" t="s">
        <v>1325</v>
      </c>
    </row>
    <row r="217" s="2" customFormat="1">
      <c r="A217" s="40"/>
      <c r="B217" s="41"/>
      <c r="C217" s="42"/>
      <c r="D217" s="242" t="s">
        <v>166</v>
      </c>
      <c r="E217" s="42"/>
      <c r="F217" s="243" t="s">
        <v>1324</v>
      </c>
      <c r="G217" s="42"/>
      <c r="H217" s="42"/>
      <c r="I217" s="244"/>
      <c r="J217" s="42"/>
      <c r="K217" s="42"/>
      <c r="L217" s="46"/>
      <c r="M217" s="245"/>
      <c r="N217" s="246"/>
      <c r="O217" s="93"/>
      <c r="P217" s="93"/>
      <c r="Q217" s="93"/>
      <c r="R217" s="93"/>
      <c r="S217" s="93"/>
      <c r="T217" s="94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166</v>
      </c>
      <c r="AU217" s="19" t="s">
        <v>109</v>
      </c>
    </row>
    <row r="218" s="2" customFormat="1" ht="24.15" customHeight="1">
      <c r="A218" s="40"/>
      <c r="B218" s="41"/>
      <c r="C218" s="229" t="s">
        <v>507</v>
      </c>
      <c r="D218" s="229" t="s">
        <v>159</v>
      </c>
      <c r="E218" s="230" t="s">
        <v>1326</v>
      </c>
      <c r="F218" s="231" t="s">
        <v>1327</v>
      </c>
      <c r="G218" s="232" t="s">
        <v>395</v>
      </c>
      <c r="H218" s="233">
        <v>10</v>
      </c>
      <c r="I218" s="234"/>
      <c r="J218" s="235">
        <f>ROUND(I218*H218,2)</f>
        <v>0</v>
      </c>
      <c r="K218" s="231" t="s">
        <v>1</v>
      </c>
      <c r="L218" s="46"/>
      <c r="M218" s="236" t="s">
        <v>1</v>
      </c>
      <c r="N218" s="237" t="s">
        <v>42</v>
      </c>
      <c r="O218" s="93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40" t="s">
        <v>279</v>
      </c>
      <c r="AT218" s="240" t="s">
        <v>159</v>
      </c>
      <c r="AU218" s="240" t="s">
        <v>109</v>
      </c>
      <c r="AY218" s="19" t="s">
        <v>157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9" t="s">
        <v>84</v>
      </c>
      <c r="BK218" s="241">
        <f>ROUND(I218*H218,2)</f>
        <v>0</v>
      </c>
      <c r="BL218" s="19" t="s">
        <v>279</v>
      </c>
      <c r="BM218" s="240" t="s">
        <v>1328</v>
      </c>
    </row>
    <row r="219" s="2" customFormat="1">
      <c r="A219" s="40"/>
      <c r="B219" s="41"/>
      <c r="C219" s="42"/>
      <c r="D219" s="242" t="s">
        <v>166</v>
      </c>
      <c r="E219" s="42"/>
      <c r="F219" s="243" t="s">
        <v>1327</v>
      </c>
      <c r="G219" s="42"/>
      <c r="H219" s="42"/>
      <c r="I219" s="244"/>
      <c r="J219" s="42"/>
      <c r="K219" s="42"/>
      <c r="L219" s="46"/>
      <c r="M219" s="245"/>
      <c r="N219" s="246"/>
      <c r="O219" s="93"/>
      <c r="P219" s="93"/>
      <c r="Q219" s="93"/>
      <c r="R219" s="93"/>
      <c r="S219" s="93"/>
      <c r="T219" s="9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166</v>
      </c>
      <c r="AU219" s="19" t="s">
        <v>109</v>
      </c>
    </row>
    <row r="220" s="2" customFormat="1" ht="16.5" customHeight="1">
      <c r="A220" s="40"/>
      <c r="B220" s="41"/>
      <c r="C220" s="229" t="s">
        <v>512</v>
      </c>
      <c r="D220" s="229" t="s">
        <v>159</v>
      </c>
      <c r="E220" s="230" t="s">
        <v>1329</v>
      </c>
      <c r="F220" s="231" t="s">
        <v>1330</v>
      </c>
      <c r="G220" s="232" t="s">
        <v>619</v>
      </c>
      <c r="H220" s="233">
        <v>2</v>
      </c>
      <c r="I220" s="234"/>
      <c r="J220" s="235">
        <f>ROUND(I220*H220,2)</f>
        <v>0</v>
      </c>
      <c r="K220" s="231" t="s">
        <v>1</v>
      </c>
      <c r="L220" s="46"/>
      <c r="M220" s="236" t="s">
        <v>1</v>
      </c>
      <c r="N220" s="237" t="s">
        <v>42</v>
      </c>
      <c r="O220" s="93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40" t="s">
        <v>279</v>
      </c>
      <c r="AT220" s="240" t="s">
        <v>159</v>
      </c>
      <c r="AU220" s="240" t="s">
        <v>109</v>
      </c>
      <c r="AY220" s="19" t="s">
        <v>157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9" t="s">
        <v>84</v>
      </c>
      <c r="BK220" s="241">
        <f>ROUND(I220*H220,2)</f>
        <v>0</v>
      </c>
      <c r="BL220" s="19" t="s">
        <v>279</v>
      </c>
      <c r="BM220" s="240" t="s">
        <v>1331</v>
      </c>
    </row>
    <row r="221" s="2" customFormat="1">
      <c r="A221" s="40"/>
      <c r="B221" s="41"/>
      <c r="C221" s="42"/>
      <c r="D221" s="242" t="s">
        <v>166</v>
      </c>
      <c r="E221" s="42"/>
      <c r="F221" s="243" t="s">
        <v>1330</v>
      </c>
      <c r="G221" s="42"/>
      <c r="H221" s="42"/>
      <c r="I221" s="244"/>
      <c r="J221" s="42"/>
      <c r="K221" s="42"/>
      <c r="L221" s="46"/>
      <c r="M221" s="245"/>
      <c r="N221" s="246"/>
      <c r="O221" s="93"/>
      <c r="P221" s="93"/>
      <c r="Q221" s="93"/>
      <c r="R221" s="93"/>
      <c r="S221" s="93"/>
      <c r="T221" s="94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166</v>
      </c>
      <c r="AU221" s="19" t="s">
        <v>109</v>
      </c>
    </row>
    <row r="222" s="2" customFormat="1" ht="16.5" customHeight="1">
      <c r="A222" s="40"/>
      <c r="B222" s="41"/>
      <c r="C222" s="229" t="s">
        <v>1332</v>
      </c>
      <c r="D222" s="229" t="s">
        <v>159</v>
      </c>
      <c r="E222" s="230" t="s">
        <v>1333</v>
      </c>
      <c r="F222" s="231" t="s">
        <v>1334</v>
      </c>
      <c r="G222" s="232" t="s">
        <v>696</v>
      </c>
      <c r="H222" s="233">
        <v>1</v>
      </c>
      <c r="I222" s="234"/>
      <c r="J222" s="235">
        <f>ROUND(I222*H222,2)</f>
        <v>0</v>
      </c>
      <c r="K222" s="231" t="s">
        <v>1</v>
      </c>
      <c r="L222" s="46"/>
      <c r="M222" s="236" t="s">
        <v>1</v>
      </c>
      <c r="N222" s="237" t="s">
        <v>42</v>
      </c>
      <c r="O222" s="93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40" t="s">
        <v>279</v>
      </c>
      <c r="AT222" s="240" t="s">
        <v>159</v>
      </c>
      <c r="AU222" s="240" t="s">
        <v>109</v>
      </c>
      <c r="AY222" s="19" t="s">
        <v>157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9" t="s">
        <v>84</v>
      </c>
      <c r="BK222" s="241">
        <f>ROUND(I222*H222,2)</f>
        <v>0</v>
      </c>
      <c r="BL222" s="19" t="s">
        <v>279</v>
      </c>
      <c r="BM222" s="240" t="s">
        <v>1335</v>
      </c>
    </row>
    <row r="223" s="2" customFormat="1">
      <c r="A223" s="40"/>
      <c r="B223" s="41"/>
      <c r="C223" s="42"/>
      <c r="D223" s="242" t="s">
        <v>166</v>
      </c>
      <c r="E223" s="42"/>
      <c r="F223" s="243" t="s">
        <v>1334</v>
      </c>
      <c r="G223" s="42"/>
      <c r="H223" s="42"/>
      <c r="I223" s="244"/>
      <c r="J223" s="42"/>
      <c r="K223" s="42"/>
      <c r="L223" s="46"/>
      <c r="M223" s="245"/>
      <c r="N223" s="246"/>
      <c r="O223" s="93"/>
      <c r="P223" s="93"/>
      <c r="Q223" s="93"/>
      <c r="R223" s="93"/>
      <c r="S223" s="93"/>
      <c r="T223" s="94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166</v>
      </c>
      <c r="AU223" s="19" t="s">
        <v>109</v>
      </c>
    </row>
    <row r="224" s="2" customFormat="1" ht="16.5" customHeight="1">
      <c r="A224" s="40"/>
      <c r="B224" s="41"/>
      <c r="C224" s="229" t="s">
        <v>1336</v>
      </c>
      <c r="D224" s="229" t="s">
        <v>159</v>
      </c>
      <c r="E224" s="230" t="s">
        <v>1337</v>
      </c>
      <c r="F224" s="231" t="s">
        <v>1338</v>
      </c>
      <c r="G224" s="232" t="s">
        <v>162</v>
      </c>
      <c r="H224" s="233">
        <v>26</v>
      </c>
      <c r="I224" s="234"/>
      <c r="J224" s="235">
        <f>ROUND(I224*H224,2)</f>
        <v>0</v>
      </c>
      <c r="K224" s="231" t="s">
        <v>1</v>
      </c>
      <c r="L224" s="46"/>
      <c r="M224" s="236" t="s">
        <v>1</v>
      </c>
      <c r="N224" s="237" t="s">
        <v>42</v>
      </c>
      <c r="O224" s="93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40" t="s">
        <v>279</v>
      </c>
      <c r="AT224" s="240" t="s">
        <v>159</v>
      </c>
      <c r="AU224" s="240" t="s">
        <v>109</v>
      </c>
      <c r="AY224" s="19" t="s">
        <v>157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9" t="s">
        <v>84</v>
      </c>
      <c r="BK224" s="241">
        <f>ROUND(I224*H224,2)</f>
        <v>0</v>
      </c>
      <c r="BL224" s="19" t="s">
        <v>279</v>
      </c>
      <c r="BM224" s="240" t="s">
        <v>1339</v>
      </c>
    </row>
    <row r="225" s="2" customFormat="1">
      <c r="A225" s="40"/>
      <c r="B225" s="41"/>
      <c r="C225" s="42"/>
      <c r="D225" s="242" t="s">
        <v>166</v>
      </c>
      <c r="E225" s="42"/>
      <c r="F225" s="243" t="s">
        <v>1338</v>
      </c>
      <c r="G225" s="42"/>
      <c r="H225" s="42"/>
      <c r="I225" s="244"/>
      <c r="J225" s="42"/>
      <c r="K225" s="42"/>
      <c r="L225" s="46"/>
      <c r="M225" s="245"/>
      <c r="N225" s="246"/>
      <c r="O225" s="93"/>
      <c r="P225" s="93"/>
      <c r="Q225" s="93"/>
      <c r="R225" s="93"/>
      <c r="S225" s="93"/>
      <c r="T225" s="94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166</v>
      </c>
      <c r="AU225" s="19" t="s">
        <v>109</v>
      </c>
    </row>
    <row r="226" s="12" customFormat="1" ht="22.8" customHeight="1">
      <c r="A226" s="12"/>
      <c r="B226" s="213"/>
      <c r="C226" s="214"/>
      <c r="D226" s="215" t="s">
        <v>76</v>
      </c>
      <c r="E226" s="227" t="s">
        <v>1340</v>
      </c>
      <c r="F226" s="227" t="s">
        <v>1341</v>
      </c>
      <c r="G226" s="214"/>
      <c r="H226" s="214"/>
      <c r="I226" s="217"/>
      <c r="J226" s="228">
        <f>BK226</f>
        <v>0</v>
      </c>
      <c r="K226" s="214"/>
      <c r="L226" s="219"/>
      <c r="M226" s="220"/>
      <c r="N226" s="221"/>
      <c r="O226" s="221"/>
      <c r="P226" s="222">
        <f>P227+P267+P274+P297</f>
        <v>0</v>
      </c>
      <c r="Q226" s="221"/>
      <c r="R226" s="222">
        <f>R227+R267+R274+R297</f>
        <v>0.62227917799999999</v>
      </c>
      <c r="S226" s="221"/>
      <c r="T226" s="223">
        <f>T227+T267+T274+T297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4" t="s">
        <v>86</v>
      </c>
      <c r="AT226" s="225" t="s">
        <v>76</v>
      </c>
      <c r="AU226" s="225" t="s">
        <v>84</v>
      </c>
      <c r="AY226" s="224" t="s">
        <v>157</v>
      </c>
      <c r="BK226" s="226">
        <f>BK227+BK267+BK274+BK297</f>
        <v>0</v>
      </c>
    </row>
    <row r="227" s="12" customFormat="1" ht="20.88" customHeight="1">
      <c r="A227" s="12"/>
      <c r="B227" s="213"/>
      <c r="C227" s="214"/>
      <c r="D227" s="215" t="s">
        <v>76</v>
      </c>
      <c r="E227" s="227" t="s">
        <v>1342</v>
      </c>
      <c r="F227" s="227" t="s">
        <v>1343</v>
      </c>
      <c r="G227" s="214"/>
      <c r="H227" s="214"/>
      <c r="I227" s="217"/>
      <c r="J227" s="228">
        <f>BK227</f>
        <v>0</v>
      </c>
      <c r="K227" s="214"/>
      <c r="L227" s="219"/>
      <c r="M227" s="220"/>
      <c r="N227" s="221"/>
      <c r="O227" s="221"/>
      <c r="P227" s="222">
        <f>P228+SUM(P229:P260)</f>
        <v>0</v>
      </c>
      <c r="Q227" s="221"/>
      <c r="R227" s="222">
        <f>R228+SUM(R229:R260)</f>
        <v>0.50824721799999995</v>
      </c>
      <c r="S227" s="221"/>
      <c r="T227" s="223">
        <f>T228+SUM(T229:T260)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4" t="s">
        <v>86</v>
      </c>
      <c r="AT227" s="225" t="s">
        <v>76</v>
      </c>
      <c r="AU227" s="225" t="s">
        <v>86</v>
      </c>
      <c r="AY227" s="224" t="s">
        <v>157</v>
      </c>
      <c r="BK227" s="226">
        <f>BK228+SUM(BK229:BK260)</f>
        <v>0</v>
      </c>
    </row>
    <row r="228" s="2" customFormat="1" ht="24.15" customHeight="1">
      <c r="A228" s="40"/>
      <c r="B228" s="41"/>
      <c r="C228" s="229" t="s">
        <v>1344</v>
      </c>
      <c r="D228" s="229" t="s">
        <v>159</v>
      </c>
      <c r="E228" s="230" t="s">
        <v>1345</v>
      </c>
      <c r="F228" s="231" t="s">
        <v>1346</v>
      </c>
      <c r="G228" s="232" t="s">
        <v>395</v>
      </c>
      <c r="H228" s="233">
        <v>49.5</v>
      </c>
      <c r="I228" s="234"/>
      <c r="J228" s="235">
        <f>ROUND(I228*H228,2)</f>
        <v>0</v>
      </c>
      <c r="K228" s="231" t="s">
        <v>163</v>
      </c>
      <c r="L228" s="46"/>
      <c r="M228" s="236" t="s">
        <v>1</v>
      </c>
      <c r="N228" s="237" t="s">
        <v>42</v>
      </c>
      <c r="O228" s="93"/>
      <c r="P228" s="238">
        <f>O228*H228</f>
        <v>0</v>
      </c>
      <c r="Q228" s="238">
        <v>0.00081375000000000002</v>
      </c>
      <c r="R228" s="238">
        <f>Q228*H228</f>
        <v>0.040280625</v>
      </c>
      <c r="S228" s="238">
        <v>0</v>
      </c>
      <c r="T228" s="239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40" t="s">
        <v>279</v>
      </c>
      <c r="AT228" s="240" t="s">
        <v>159</v>
      </c>
      <c r="AU228" s="240" t="s">
        <v>109</v>
      </c>
      <c r="AY228" s="19" t="s">
        <v>157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9" t="s">
        <v>84</v>
      </c>
      <c r="BK228" s="241">
        <f>ROUND(I228*H228,2)</f>
        <v>0</v>
      </c>
      <c r="BL228" s="19" t="s">
        <v>279</v>
      </c>
      <c r="BM228" s="240" t="s">
        <v>1347</v>
      </c>
    </row>
    <row r="229" s="2" customFormat="1">
      <c r="A229" s="40"/>
      <c r="B229" s="41"/>
      <c r="C229" s="42"/>
      <c r="D229" s="242" t="s">
        <v>166</v>
      </c>
      <c r="E229" s="42"/>
      <c r="F229" s="243" t="s">
        <v>1348</v>
      </c>
      <c r="G229" s="42"/>
      <c r="H229" s="42"/>
      <c r="I229" s="244"/>
      <c r="J229" s="42"/>
      <c r="K229" s="42"/>
      <c r="L229" s="46"/>
      <c r="M229" s="245"/>
      <c r="N229" s="246"/>
      <c r="O229" s="93"/>
      <c r="P229" s="93"/>
      <c r="Q229" s="93"/>
      <c r="R229" s="93"/>
      <c r="S229" s="93"/>
      <c r="T229" s="94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166</v>
      </c>
      <c r="AU229" s="19" t="s">
        <v>109</v>
      </c>
    </row>
    <row r="230" s="14" customFormat="1">
      <c r="A230" s="14"/>
      <c r="B230" s="257"/>
      <c r="C230" s="258"/>
      <c r="D230" s="242" t="s">
        <v>168</v>
      </c>
      <c r="E230" s="258"/>
      <c r="F230" s="260" t="s">
        <v>1349</v>
      </c>
      <c r="G230" s="258"/>
      <c r="H230" s="261">
        <v>49.5</v>
      </c>
      <c r="I230" s="262"/>
      <c r="J230" s="258"/>
      <c r="K230" s="258"/>
      <c r="L230" s="263"/>
      <c r="M230" s="264"/>
      <c r="N230" s="265"/>
      <c r="O230" s="265"/>
      <c r="P230" s="265"/>
      <c r="Q230" s="265"/>
      <c r="R230" s="265"/>
      <c r="S230" s="265"/>
      <c r="T230" s="26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7" t="s">
        <v>168</v>
      </c>
      <c r="AU230" s="267" t="s">
        <v>109</v>
      </c>
      <c r="AV230" s="14" t="s">
        <v>86</v>
      </c>
      <c r="AW230" s="14" t="s">
        <v>4</v>
      </c>
      <c r="AX230" s="14" t="s">
        <v>84</v>
      </c>
      <c r="AY230" s="267" t="s">
        <v>157</v>
      </c>
    </row>
    <row r="231" s="2" customFormat="1" ht="24.15" customHeight="1">
      <c r="A231" s="40"/>
      <c r="B231" s="41"/>
      <c r="C231" s="229" t="s">
        <v>1350</v>
      </c>
      <c r="D231" s="229" t="s">
        <v>159</v>
      </c>
      <c r="E231" s="230" t="s">
        <v>1351</v>
      </c>
      <c r="F231" s="231" t="s">
        <v>1352</v>
      </c>
      <c r="G231" s="232" t="s">
        <v>395</v>
      </c>
      <c r="H231" s="233">
        <v>49.5</v>
      </c>
      <c r="I231" s="234"/>
      <c r="J231" s="235">
        <f>ROUND(I231*H231,2)</f>
        <v>0</v>
      </c>
      <c r="K231" s="231" t="s">
        <v>163</v>
      </c>
      <c r="L231" s="46"/>
      <c r="M231" s="236" t="s">
        <v>1</v>
      </c>
      <c r="N231" s="237" t="s">
        <v>42</v>
      </c>
      <c r="O231" s="93"/>
      <c r="P231" s="238">
        <f>O231*H231</f>
        <v>0</v>
      </c>
      <c r="Q231" s="238">
        <v>0.00118946</v>
      </c>
      <c r="R231" s="238">
        <f>Q231*H231</f>
        <v>0.058878270000000003</v>
      </c>
      <c r="S231" s="238">
        <v>0</v>
      </c>
      <c r="T231" s="23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40" t="s">
        <v>279</v>
      </c>
      <c r="AT231" s="240" t="s">
        <v>159</v>
      </c>
      <c r="AU231" s="240" t="s">
        <v>109</v>
      </c>
      <c r="AY231" s="19" t="s">
        <v>157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9" t="s">
        <v>84</v>
      </c>
      <c r="BK231" s="241">
        <f>ROUND(I231*H231,2)</f>
        <v>0</v>
      </c>
      <c r="BL231" s="19" t="s">
        <v>279</v>
      </c>
      <c r="BM231" s="240" t="s">
        <v>1353</v>
      </c>
    </row>
    <row r="232" s="2" customFormat="1">
      <c r="A232" s="40"/>
      <c r="B232" s="41"/>
      <c r="C232" s="42"/>
      <c r="D232" s="242" t="s">
        <v>166</v>
      </c>
      <c r="E232" s="42"/>
      <c r="F232" s="243" t="s">
        <v>1354</v>
      </c>
      <c r="G232" s="42"/>
      <c r="H232" s="42"/>
      <c r="I232" s="244"/>
      <c r="J232" s="42"/>
      <c r="K232" s="42"/>
      <c r="L232" s="46"/>
      <c r="M232" s="245"/>
      <c r="N232" s="246"/>
      <c r="O232" s="93"/>
      <c r="P232" s="93"/>
      <c r="Q232" s="93"/>
      <c r="R232" s="93"/>
      <c r="S232" s="93"/>
      <c r="T232" s="94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166</v>
      </c>
      <c r="AU232" s="19" t="s">
        <v>109</v>
      </c>
    </row>
    <row r="233" s="14" customFormat="1">
      <c r="A233" s="14"/>
      <c r="B233" s="257"/>
      <c r="C233" s="258"/>
      <c r="D233" s="242" t="s">
        <v>168</v>
      </c>
      <c r="E233" s="258"/>
      <c r="F233" s="260" t="s">
        <v>1349</v>
      </c>
      <c r="G233" s="258"/>
      <c r="H233" s="261">
        <v>49.5</v>
      </c>
      <c r="I233" s="262"/>
      <c r="J233" s="258"/>
      <c r="K233" s="258"/>
      <c r="L233" s="263"/>
      <c r="M233" s="264"/>
      <c r="N233" s="265"/>
      <c r="O233" s="265"/>
      <c r="P233" s="265"/>
      <c r="Q233" s="265"/>
      <c r="R233" s="265"/>
      <c r="S233" s="265"/>
      <c r="T233" s="26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7" t="s">
        <v>168</v>
      </c>
      <c r="AU233" s="267" t="s">
        <v>109</v>
      </c>
      <c r="AV233" s="14" t="s">
        <v>86</v>
      </c>
      <c r="AW233" s="14" t="s">
        <v>4</v>
      </c>
      <c r="AX233" s="14" t="s">
        <v>84</v>
      </c>
      <c r="AY233" s="267" t="s">
        <v>157</v>
      </c>
    </row>
    <row r="234" s="2" customFormat="1" ht="24.15" customHeight="1">
      <c r="A234" s="40"/>
      <c r="B234" s="41"/>
      <c r="C234" s="229" t="s">
        <v>1355</v>
      </c>
      <c r="D234" s="229" t="s">
        <v>159</v>
      </c>
      <c r="E234" s="230" t="s">
        <v>1356</v>
      </c>
      <c r="F234" s="231" t="s">
        <v>1357</v>
      </c>
      <c r="G234" s="232" t="s">
        <v>395</v>
      </c>
      <c r="H234" s="233">
        <v>27.5</v>
      </c>
      <c r="I234" s="234"/>
      <c r="J234" s="235">
        <f>ROUND(I234*H234,2)</f>
        <v>0</v>
      </c>
      <c r="K234" s="231" t="s">
        <v>163</v>
      </c>
      <c r="L234" s="46"/>
      <c r="M234" s="236" t="s">
        <v>1</v>
      </c>
      <c r="N234" s="237" t="s">
        <v>42</v>
      </c>
      <c r="O234" s="93"/>
      <c r="P234" s="238">
        <f>O234*H234</f>
        <v>0</v>
      </c>
      <c r="Q234" s="238">
        <v>0.00135717</v>
      </c>
      <c r="R234" s="238">
        <f>Q234*H234</f>
        <v>0.037322174999999999</v>
      </c>
      <c r="S234" s="238">
        <v>0</v>
      </c>
      <c r="T234" s="239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40" t="s">
        <v>279</v>
      </c>
      <c r="AT234" s="240" t="s">
        <v>159</v>
      </c>
      <c r="AU234" s="240" t="s">
        <v>109</v>
      </c>
      <c r="AY234" s="19" t="s">
        <v>157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9" t="s">
        <v>84</v>
      </c>
      <c r="BK234" s="241">
        <f>ROUND(I234*H234,2)</f>
        <v>0</v>
      </c>
      <c r="BL234" s="19" t="s">
        <v>279</v>
      </c>
      <c r="BM234" s="240" t="s">
        <v>1358</v>
      </c>
    </row>
    <row r="235" s="2" customFormat="1">
      <c r="A235" s="40"/>
      <c r="B235" s="41"/>
      <c r="C235" s="42"/>
      <c r="D235" s="242" t="s">
        <v>166</v>
      </c>
      <c r="E235" s="42"/>
      <c r="F235" s="243" t="s">
        <v>1359</v>
      </c>
      <c r="G235" s="42"/>
      <c r="H235" s="42"/>
      <c r="I235" s="244"/>
      <c r="J235" s="42"/>
      <c r="K235" s="42"/>
      <c r="L235" s="46"/>
      <c r="M235" s="245"/>
      <c r="N235" s="246"/>
      <c r="O235" s="93"/>
      <c r="P235" s="93"/>
      <c r="Q235" s="93"/>
      <c r="R235" s="93"/>
      <c r="S235" s="93"/>
      <c r="T235" s="94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166</v>
      </c>
      <c r="AU235" s="19" t="s">
        <v>109</v>
      </c>
    </row>
    <row r="236" s="14" customFormat="1">
      <c r="A236" s="14"/>
      <c r="B236" s="257"/>
      <c r="C236" s="258"/>
      <c r="D236" s="242" t="s">
        <v>168</v>
      </c>
      <c r="E236" s="258"/>
      <c r="F236" s="260" t="s">
        <v>1360</v>
      </c>
      <c r="G236" s="258"/>
      <c r="H236" s="261">
        <v>27.5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7" t="s">
        <v>168</v>
      </c>
      <c r="AU236" s="267" t="s">
        <v>109</v>
      </c>
      <c r="AV236" s="14" t="s">
        <v>86</v>
      </c>
      <c r="AW236" s="14" t="s">
        <v>4</v>
      </c>
      <c r="AX236" s="14" t="s">
        <v>84</v>
      </c>
      <c r="AY236" s="267" t="s">
        <v>157</v>
      </c>
    </row>
    <row r="237" s="2" customFormat="1" ht="24.15" customHeight="1">
      <c r="A237" s="40"/>
      <c r="B237" s="41"/>
      <c r="C237" s="229" t="s">
        <v>1361</v>
      </c>
      <c r="D237" s="229" t="s">
        <v>159</v>
      </c>
      <c r="E237" s="230" t="s">
        <v>1362</v>
      </c>
      <c r="F237" s="231" t="s">
        <v>1363</v>
      </c>
      <c r="G237" s="232" t="s">
        <v>395</v>
      </c>
      <c r="H237" s="233">
        <v>11</v>
      </c>
      <c r="I237" s="234"/>
      <c r="J237" s="235">
        <f>ROUND(I237*H237,2)</f>
        <v>0</v>
      </c>
      <c r="K237" s="231" t="s">
        <v>163</v>
      </c>
      <c r="L237" s="46"/>
      <c r="M237" s="236" t="s">
        <v>1</v>
      </c>
      <c r="N237" s="237" t="s">
        <v>42</v>
      </c>
      <c r="O237" s="93"/>
      <c r="P237" s="238">
        <f>O237*H237</f>
        <v>0</v>
      </c>
      <c r="Q237" s="238">
        <v>0.0036408299999999998</v>
      </c>
      <c r="R237" s="238">
        <f>Q237*H237</f>
        <v>0.040049129999999995</v>
      </c>
      <c r="S237" s="238">
        <v>0</v>
      </c>
      <c r="T237" s="23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40" t="s">
        <v>279</v>
      </c>
      <c r="AT237" s="240" t="s">
        <v>159</v>
      </c>
      <c r="AU237" s="240" t="s">
        <v>109</v>
      </c>
      <c r="AY237" s="19" t="s">
        <v>157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9" t="s">
        <v>84</v>
      </c>
      <c r="BK237" s="241">
        <f>ROUND(I237*H237,2)</f>
        <v>0</v>
      </c>
      <c r="BL237" s="19" t="s">
        <v>279</v>
      </c>
      <c r="BM237" s="240" t="s">
        <v>1364</v>
      </c>
    </row>
    <row r="238" s="2" customFormat="1">
      <c r="A238" s="40"/>
      <c r="B238" s="41"/>
      <c r="C238" s="42"/>
      <c r="D238" s="242" t="s">
        <v>166</v>
      </c>
      <c r="E238" s="42"/>
      <c r="F238" s="243" t="s">
        <v>1365</v>
      </c>
      <c r="G238" s="42"/>
      <c r="H238" s="42"/>
      <c r="I238" s="244"/>
      <c r="J238" s="42"/>
      <c r="K238" s="42"/>
      <c r="L238" s="46"/>
      <c r="M238" s="245"/>
      <c r="N238" s="246"/>
      <c r="O238" s="93"/>
      <c r="P238" s="93"/>
      <c r="Q238" s="93"/>
      <c r="R238" s="93"/>
      <c r="S238" s="93"/>
      <c r="T238" s="94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166</v>
      </c>
      <c r="AU238" s="19" t="s">
        <v>109</v>
      </c>
    </row>
    <row r="239" s="14" customFormat="1">
      <c r="A239" s="14"/>
      <c r="B239" s="257"/>
      <c r="C239" s="258"/>
      <c r="D239" s="242" t="s">
        <v>168</v>
      </c>
      <c r="E239" s="258"/>
      <c r="F239" s="260" t="s">
        <v>1366</v>
      </c>
      <c r="G239" s="258"/>
      <c r="H239" s="261">
        <v>11</v>
      </c>
      <c r="I239" s="262"/>
      <c r="J239" s="258"/>
      <c r="K239" s="258"/>
      <c r="L239" s="263"/>
      <c r="M239" s="264"/>
      <c r="N239" s="265"/>
      <c r="O239" s="265"/>
      <c r="P239" s="265"/>
      <c r="Q239" s="265"/>
      <c r="R239" s="265"/>
      <c r="S239" s="265"/>
      <c r="T239" s="26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7" t="s">
        <v>168</v>
      </c>
      <c r="AU239" s="267" t="s">
        <v>109</v>
      </c>
      <c r="AV239" s="14" t="s">
        <v>86</v>
      </c>
      <c r="AW239" s="14" t="s">
        <v>4</v>
      </c>
      <c r="AX239" s="14" t="s">
        <v>84</v>
      </c>
      <c r="AY239" s="267" t="s">
        <v>157</v>
      </c>
    </row>
    <row r="240" s="2" customFormat="1" ht="24.15" customHeight="1">
      <c r="A240" s="40"/>
      <c r="B240" s="41"/>
      <c r="C240" s="229" t="s">
        <v>1367</v>
      </c>
      <c r="D240" s="229" t="s">
        <v>159</v>
      </c>
      <c r="E240" s="230" t="s">
        <v>1368</v>
      </c>
      <c r="F240" s="231" t="s">
        <v>1369</v>
      </c>
      <c r="G240" s="232" t="s">
        <v>395</v>
      </c>
      <c r="H240" s="233">
        <v>99</v>
      </c>
      <c r="I240" s="234"/>
      <c r="J240" s="235">
        <f>ROUND(I240*H240,2)</f>
        <v>0</v>
      </c>
      <c r="K240" s="231" t="s">
        <v>163</v>
      </c>
      <c r="L240" s="46"/>
      <c r="M240" s="236" t="s">
        <v>1</v>
      </c>
      <c r="N240" s="237" t="s">
        <v>42</v>
      </c>
      <c r="O240" s="93"/>
      <c r="P240" s="238">
        <f>O240*H240</f>
        <v>0</v>
      </c>
      <c r="Q240" s="238">
        <v>0.00086032199999999995</v>
      </c>
      <c r="R240" s="238">
        <f>Q240*H240</f>
        <v>0.085171877999999993</v>
      </c>
      <c r="S240" s="238">
        <v>0</v>
      </c>
      <c r="T240" s="239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40" t="s">
        <v>279</v>
      </c>
      <c r="AT240" s="240" t="s">
        <v>159</v>
      </c>
      <c r="AU240" s="240" t="s">
        <v>109</v>
      </c>
      <c r="AY240" s="19" t="s">
        <v>157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9" t="s">
        <v>84</v>
      </c>
      <c r="BK240" s="241">
        <f>ROUND(I240*H240,2)</f>
        <v>0</v>
      </c>
      <c r="BL240" s="19" t="s">
        <v>279</v>
      </c>
      <c r="BM240" s="240" t="s">
        <v>1370</v>
      </c>
    </row>
    <row r="241" s="2" customFormat="1">
      <c r="A241" s="40"/>
      <c r="B241" s="41"/>
      <c r="C241" s="42"/>
      <c r="D241" s="242" t="s">
        <v>166</v>
      </c>
      <c r="E241" s="42"/>
      <c r="F241" s="243" t="s">
        <v>1371</v>
      </c>
      <c r="G241" s="42"/>
      <c r="H241" s="42"/>
      <c r="I241" s="244"/>
      <c r="J241" s="42"/>
      <c r="K241" s="42"/>
      <c r="L241" s="46"/>
      <c r="M241" s="245"/>
      <c r="N241" s="246"/>
      <c r="O241" s="93"/>
      <c r="P241" s="93"/>
      <c r="Q241" s="93"/>
      <c r="R241" s="93"/>
      <c r="S241" s="93"/>
      <c r="T241" s="94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166</v>
      </c>
      <c r="AU241" s="19" t="s">
        <v>109</v>
      </c>
    </row>
    <row r="242" s="14" customFormat="1">
      <c r="A242" s="14"/>
      <c r="B242" s="257"/>
      <c r="C242" s="258"/>
      <c r="D242" s="242" t="s">
        <v>168</v>
      </c>
      <c r="E242" s="258"/>
      <c r="F242" s="260" t="s">
        <v>1372</v>
      </c>
      <c r="G242" s="258"/>
      <c r="H242" s="261">
        <v>99</v>
      </c>
      <c r="I242" s="262"/>
      <c r="J242" s="258"/>
      <c r="K242" s="258"/>
      <c r="L242" s="263"/>
      <c r="M242" s="264"/>
      <c r="N242" s="265"/>
      <c r="O242" s="265"/>
      <c r="P242" s="265"/>
      <c r="Q242" s="265"/>
      <c r="R242" s="265"/>
      <c r="S242" s="265"/>
      <c r="T242" s="26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7" t="s">
        <v>168</v>
      </c>
      <c r="AU242" s="267" t="s">
        <v>109</v>
      </c>
      <c r="AV242" s="14" t="s">
        <v>86</v>
      </c>
      <c r="AW242" s="14" t="s">
        <v>4</v>
      </c>
      <c r="AX242" s="14" t="s">
        <v>84</v>
      </c>
      <c r="AY242" s="267" t="s">
        <v>157</v>
      </c>
    </row>
    <row r="243" s="2" customFormat="1" ht="24.15" customHeight="1">
      <c r="A243" s="40"/>
      <c r="B243" s="41"/>
      <c r="C243" s="229" t="s">
        <v>1373</v>
      </c>
      <c r="D243" s="229" t="s">
        <v>159</v>
      </c>
      <c r="E243" s="230" t="s">
        <v>1374</v>
      </c>
      <c r="F243" s="231" t="s">
        <v>1375</v>
      </c>
      <c r="G243" s="232" t="s">
        <v>395</v>
      </c>
      <c r="H243" s="233">
        <v>44</v>
      </c>
      <c r="I243" s="234"/>
      <c r="J243" s="235">
        <f>ROUND(I243*H243,2)</f>
        <v>0</v>
      </c>
      <c r="K243" s="231" t="s">
        <v>163</v>
      </c>
      <c r="L243" s="46"/>
      <c r="M243" s="236" t="s">
        <v>1</v>
      </c>
      <c r="N243" s="237" t="s">
        <v>42</v>
      </c>
      <c r="O243" s="93"/>
      <c r="P243" s="238">
        <f>O243*H243</f>
        <v>0</v>
      </c>
      <c r="Q243" s="238">
        <v>0.00130138</v>
      </c>
      <c r="R243" s="238">
        <f>Q243*H243</f>
        <v>0.057260720000000001</v>
      </c>
      <c r="S243" s="238">
        <v>0</v>
      </c>
      <c r="T243" s="23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40" t="s">
        <v>279</v>
      </c>
      <c r="AT243" s="240" t="s">
        <v>159</v>
      </c>
      <c r="AU243" s="240" t="s">
        <v>109</v>
      </c>
      <c r="AY243" s="19" t="s">
        <v>157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9" t="s">
        <v>84</v>
      </c>
      <c r="BK243" s="241">
        <f>ROUND(I243*H243,2)</f>
        <v>0</v>
      </c>
      <c r="BL243" s="19" t="s">
        <v>279</v>
      </c>
      <c r="BM243" s="240" t="s">
        <v>1376</v>
      </c>
    </row>
    <row r="244" s="2" customFormat="1">
      <c r="A244" s="40"/>
      <c r="B244" s="41"/>
      <c r="C244" s="42"/>
      <c r="D244" s="242" t="s">
        <v>166</v>
      </c>
      <c r="E244" s="42"/>
      <c r="F244" s="243" t="s">
        <v>1377</v>
      </c>
      <c r="G244" s="42"/>
      <c r="H244" s="42"/>
      <c r="I244" s="244"/>
      <c r="J244" s="42"/>
      <c r="K244" s="42"/>
      <c r="L244" s="46"/>
      <c r="M244" s="245"/>
      <c r="N244" s="246"/>
      <c r="O244" s="93"/>
      <c r="P244" s="93"/>
      <c r="Q244" s="93"/>
      <c r="R244" s="93"/>
      <c r="S244" s="93"/>
      <c r="T244" s="94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166</v>
      </c>
      <c r="AU244" s="19" t="s">
        <v>109</v>
      </c>
    </row>
    <row r="245" s="14" customFormat="1">
      <c r="A245" s="14"/>
      <c r="B245" s="257"/>
      <c r="C245" s="258"/>
      <c r="D245" s="242" t="s">
        <v>168</v>
      </c>
      <c r="E245" s="258"/>
      <c r="F245" s="260" t="s">
        <v>1378</v>
      </c>
      <c r="G245" s="258"/>
      <c r="H245" s="261">
        <v>44</v>
      </c>
      <c r="I245" s="262"/>
      <c r="J245" s="258"/>
      <c r="K245" s="258"/>
      <c r="L245" s="263"/>
      <c r="M245" s="264"/>
      <c r="N245" s="265"/>
      <c r="O245" s="265"/>
      <c r="P245" s="265"/>
      <c r="Q245" s="265"/>
      <c r="R245" s="265"/>
      <c r="S245" s="265"/>
      <c r="T245" s="26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7" t="s">
        <v>168</v>
      </c>
      <c r="AU245" s="267" t="s">
        <v>109</v>
      </c>
      <c r="AV245" s="14" t="s">
        <v>86</v>
      </c>
      <c r="AW245" s="14" t="s">
        <v>4</v>
      </c>
      <c r="AX245" s="14" t="s">
        <v>84</v>
      </c>
      <c r="AY245" s="267" t="s">
        <v>157</v>
      </c>
    </row>
    <row r="246" s="2" customFormat="1" ht="24.15" customHeight="1">
      <c r="A246" s="40"/>
      <c r="B246" s="41"/>
      <c r="C246" s="229" t="s">
        <v>565</v>
      </c>
      <c r="D246" s="229" t="s">
        <v>159</v>
      </c>
      <c r="E246" s="230" t="s">
        <v>1379</v>
      </c>
      <c r="F246" s="231" t="s">
        <v>1380</v>
      </c>
      <c r="G246" s="232" t="s">
        <v>395</v>
      </c>
      <c r="H246" s="233">
        <v>27.5</v>
      </c>
      <c r="I246" s="234"/>
      <c r="J246" s="235">
        <f>ROUND(I246*H246,2)</f>
        <v>0</v>
      </c>
      <c r="K246" s="231" t="s">
        <v>163</v>
      </c>
      <c r="L246" s="46"/>
      <c r="M246" s="236" t="s">
        <v>1</v>
      </c>
      <c r="N246" s="237" t="s">
        <v>42</v>
      </c>
      <c r="O246" s="93"/>
      <c r="P246" s="238">
        <f>O246*H246</f>
        <v>0</v>
      </c>
      <c r="Q246" s="238">
        <v>0.001451508</v>
      </c>
      <c r="R246" s="238">
        <f>Q246*H246</f>
        <v>0.039916470000000003</v>
      </c>
      <c r="S246" s="238">
        <v>0</v>
      </c>
      <c r="T246" s="239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40" t="s">
        <v>279</v>
      </c>
      <c r="AT246" s="240" t="s">
        <v>159</v>
      </c>
      <c r="AU246" s="240" t="s">
        <v>109</v>
      </c>
      <c r="AY246" s="19" t="s">
        <v>157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9" t="s">
        <v>84</v>
      </c>
      <c r="BK246" s="241">
        <f>ROUND(I246*H246,2)</f>
        <v>0</v>
      </c>
      <c r="BL246" s="19" t="s">
        <v>279</v>
      </c>
      <c r="BM246" s="240" t="s">
        <v>1381</v>
      </c>
    </row>
    <row r="247" s="2" customFormat="1">
      <c r="A247" s="40"/>
      <c r="B247" s="41"/>
      <c r="C247" s="42"/>
      <c r="D247" s="242" t="s">
        <v>166</v>
      </c>
      <c r="E247" s="42"/>
      <c r="F247" s="243" t="s">
        <v>1382</v>
      </c>
      <c r="G247" s="42"/>
      <c r="H247" s="42"/>
      <c r="I247" s="244"/>
      <c r="J247" s="42"/>
      <c r="K247" s="42"/>
      <c r="L247" s="46"/>
      <c r="M247" s="245"/>
      <c r="N247" s="246"/>
      <c r="O247" s="93"/>
      <c r="P247" s="93"/>
      <c r="Q247" s="93"/>
      <c r="R247" s="93"/>
      <c r="S247" s="93"/>
      <c r="T247" s="94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166</v>
      </c>
      <c r="AU247" s="19" t="s">
        <v>109</v>
      </c>
    </row>
    <row r="248" s="14" customFormat="1">
      <c r="A248" s="14"/>
      <c r="B248" s="257"/>
      <c r="C248" s="258"/>
      <c r="D248" s="242" t="s">
        <v>168</v>
      </c>
      <c r="E248" s="258"/>
      <c r="F248" s="260" t="s">
        <v>1360</v>
      </c>
      <c r="G248" s="258"/>
      <c r="H248" s="261">
        <v>27.5</v>
      </c>
      <c r="I248" s="262"/>
      <c r="J248" s="258"/>
      <c r="K248" s="258"/>
      <c r="L248" s="263"/>
      <c r="M248" s="264"/>
      <c r="N248" s="265"/>
      <c r="O248" s="265"/>
      <c r="P248" s="265"/>
      <c r="Q248" s="265"/>
      <c r="R248" s="265"/>
      <c r="S248" s="265"/>
      <c r="T248" s="26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7" t="s">
        <v>168</v>
      </c>
      <c r="AU248" s="267" t="s">
        <v>109</v>
      </c>
      <c r="AV248" s="14" t="s">
        <v>86</v>
      </c>
      <c r="AW248" s="14" t="s">
        <v>4</v>
      </c>
      <c r="AX248" s="14" t="s">
        <v>84</v>
      </c>
      <c r="AY248" s="267" t="s">
        <v>157</v>
      </c>
    </row>
    <row r="249" s="2" customFormat="1" ht="24.15" customHeight="1">
      <c r="A249" s="40"/>
      <c r="B249" s="41"/>
      <c r="C249" s="229" t="s">
        <v>574</v>
      </c>
      <c r="D249" s="229" t="s">
        <v>159</v>
      </c>
      <c r="E249" s="230" t="s">
        <v>1383</v>
      </c>
      <c r="F249" s="231" t="s">
        <v>1384</v>
      </c>
      <c r="G249" s="232" t="s">
        <v>395</v>
      </c>
      <c r="H249" s="233">
        <v>5.5</v>
      </c>
      <c r="I249" s="234"/>
      <c r="J249" s="235">
        <f>ROUND(I249*H249,2)</f>
        <v>0</v>
      </c>
      <c r="K249" s="231" t="s">
        <v>1</v>
      </c>
      <c r="L249" s="46"/>
      <c r="M249" s="236" t="s">
        <v>1</v>
      </c>
      <c r="N249" s="237" t="s">
        <v>42</v>
      </c>
      <c r="O249" s="93"/>
      <c r="P249" s="238">
        <f>O249*H249</f>
        <v>0</v>
      </c>
      <c r="Q249" s="238">
        <v>0.0037299999999999998</v>
      </c>
      <c r="R249" s="238">
        <f>Q249*H249</f>
        <v>0.020514999999999999</v>
      </c>
      <c r="S249" s="238">
        <v>0</v>
      </c>
      <c r="T249" s="239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40" t="s">
        <v>279</v>
      </c>
      <c r="AT249" s="240" t="s">
        <v>159</v>
      </c>
      <c r="AU249" s="240" t="s">
        <v>109</v>
      </c>
      <c r="AY249" s="19" t="s">
        <v>157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9" t="s">
        <v>84</v>
      </c>
      <c r="BK249" s="241">
        <f>ROUND(I249*H249,2)</f>
        <v>0</v>
      </c>
      <c r="BL249" s="19" t="s">
        <v>279</v>
      </c>
      <c r="BM249" s="240" t="s">
        <v>1385</v>
      </c>
    </row>
    <row r="250" s="2" customFormat="1">
      <c r="A250" s="40"/>
      <c r="B250" s="41"/>
      <c r="C250" s="42"/>
      <c r="D250" s="242" t="s">
        <v>166</v>
      </c>
      <c r="E250" s="42"/>
      <c r="F250" s="243" t="s">
        <v>1386</v>
      </c>
      <c r="G250" s="42"/>
      <c r="H250" s="42"/>
      <c r="I250" s="244"/>
      <c r="J250" s="42"/>
      <c r="K250" s="42"/>
      <c r="L250" s="46"/>
      <c r="M250" s="245"/>
      <c r="N250" s="246"/>
      <c r="O250" s="93"/>
      <c r="P250" s="93"/>
      <c r="Q250" s="93"/>
      <c r="R250" s="93"/>
      <c r="S250" s="93"/>
      <c r="T250" s="94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166</v>
      </c>
      <c r="AU250" s="19" t="s">
        <v>109</v>
      </c>
    </row>
    <row r="251" s="14" customFormat="1">
      <c r="A251" s="14"/>
      <c r="B251" s="257"/>
      <c r="C251" s="258"/>
      <c r="D251" s="242" t="s">
        <v>168</v>
      </c>
      <c r="E251" s="258"/>
      <c r="F251" s="260" t="s">
        <v>1193</v>
      </c>
      <c r="G251" s="258"/>
      <c r="H251" s="261">
        <v>5.5</v>
      </c>
      <c r="I251" s="262"/>
      <c r="J251" s="258"/>
      <c r="K251" s="258"/>
      <c r="L251" s="263"/>
      <c r="M251" s="264"/>
      <c r="N251" s="265"/>
      <c r="O251" s="265"/>
      <c r="P251" s="265"/>
      <c r="Q251" s="265"/>
      <c r="R251" s="265"/>
      <c r="S251" s="265"/>
      <c r="T251" s="26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7" t="s">
        <v>168</v>
      </c>
      <c r="AU251" s="267" t="s">
        <v>109</v>
      </c>
      <c r="AV251" s="14" t="s">
        <v>86</v>
      </c>
      <c r="AW251" s="14" t="s">
        <v>4</v>
      </c>
      <c r="AX251" s="14" t="s">
        <v>84</v>
      </c>
      <c r="AY251" s="267" t="s">
        <v>157</v>
      </c>
    </row>
    <row r="252" s="2" customFormat="1" ht="16.5" customHeight="1">
      <c r="A252" s="40"/>
      <c r="B252" s="41"/>
      <c r="C252" s="229" t="s">
        <v>581</v>
      </c>
      <c r="D252" s="229" t="s">
        <v>159</v>
      </c>
      <c r="E252" s="230" t="s">
        <v>1387</v>
      </c>
      <c r="F252" s="231" t="s">
        <v>1388</v>
      </c>
      <c r="G252" s="232" t="s">
        <v>227</v>
      </c>
      <c r="H252" s="233">
        <v>68</v>
      </c>
      <c r="I252" s="234"/>
      <c r="J252" s="235">
        <f>ROUND(I252*H252,2)</f>
        <v>0</v>
      </c>
      <c r="K252" s="231" t="s">
        <v>1</v>
      </c>
      <c r="L252" s="46"/>
      <c r="M252" s="236" t="s">
        <v>1</v>
      </c>
      <c r="N252" s="237" t="s">
        <v>42</v>
      </c>
      <c r="O252" s="93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40" t="s">
        <v>279</v>
      </c>
      <c r="AT252" s="240" t="s">
        <v>159</v>
      </c>
      <c r="AU252" s="240" t="s">
        <v>109</v>
      </c>
      <c r="AY252" s="19" t="s">
        <v>157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9" t="s">
        <v>84</v>
      </c>
      <c r="BK252" s="241">
        <f>ROUND(I252*H252,2)</f>
        <v>0</v>
      </c>
      <c r="BL252" s="19" t="s">
        <v>279</v>
      </c>
      <c r="BM252" s="240" t="s">
        <v>1389</v>
      </c>
    </row>
    <row r="253" s="2" customFormat="1">
      <c r="A253" s="40"/>
      <c r="B253" s="41"/>
      <c r="C253" s="42"/>
      <c r="D253" s="242" t="s">
        <v>166</v>
      </c>
      <c r="E253" s="42"/>
      <c r="F253" s="243" t="s">
        <v>1388</v>
      </c>
      <c r="G253" s="42"/>
      <c r="H253" s="42"/>
      <c r="I253" s="244"/>
      <c r="J253" s="42"/>
      <c r="K253" s="42"/>
      <c r="L253" s="46"/>
      <c r="M253" s="245"/>
      <c r="N253" s="246"/>
      <c r="O253" s="93"/>
      <c r="P253" s="93"/>
      <c r="Q253" s="93"/>
      <c r="R253" s="93"/>
      <c r="S253" s="93"/>
      <c r="T253" s="94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166</v>
      </c>
      <c r="AU253" s="19" t="s">
        <v>109</v>
      </c>
    </row>
    <row r="254" s="2" customFormat="1" ht="24.15" customHeight="1">
      <c r="A254" s="40"/>
      <c r="B254" s="41"/>
      <c r="C254" s="229" t="s">
        <v>587</v>
      </c>
      <c r="D254" s="229" t="s">
        <v>159</v>
      </c>
      <c r="E254" s="230" t="s">
        <v>1390</v>
      </c>
      <c r="F254" s="231" t="s">
        <v>1391</v>
      </c>
      <c r="G254" s="232" t="s">
        <v>395</v>
      </c>
      <c r="H254" s="233">
        <v>16.5</v>
      </c>
      <c r="I254" s="234"/>
      <c r="J254" s="235">
        <f>ROUND(I254*H254,2)</f>
        <v>0</v>
      </c>
      <c r="K254" s="231" t="s">
        <v>1</v>
      </c>
      <c r="L254" s="46"/>
      <c r="M254" s="236" t="s">
        <v>1</v>
      </c>
      <c r="N254" s="237" t="s">
        <v>42</v>
      </c>
      <c r="O254" s="93"/>
      <c r="P254" s="238">
        <f>O254*H254</f>
        <v>0</v>
      </c>
      <c r="Q254" s="238">
        <v>0.0028400000000000001</v>
      </c>
      <c r="R254" s="238">
        <f>Q254*H254</f>
        <v>0.046859999999999999</v>
      </c>
      <c r="S254" s="238">
        <v>0</v>
      </c>
      <c r="T254" s="239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40" t="s">
        <v>279</v>
      </c>
      <c r="AT254" s="240" t="s">
        <v>159</v>
      </c>
      <c r="AU254" s="240" t="s">
        <v>109</v>
      </c>
      <c r="AY254" s="19" t="s">
        <v>157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9" t="s">
        <v>84</v>
      </c>
      <c r="BK254" s="241">
        <f>ROUND(I254*H254,2)</f>
        <v>0</v>
      </c>
      <c r="BL254" s="19" t="s">
        <v>279</v>
      </c>
      <c r="BM254" s="240" t="s">
        <v>1392</v>
      </c>
    </row>
    <row r="255" s="2" customFormat="1">
      <c r="A255" s="40"/>
      <c r="B255" s="41"/>
      <c r="C255" s="42"/>
      <c r="D255" s="242" t="s">
        <v>166</v>
      </c>
      <c r="E255" s="42"/>
      <c r="F255" s="243" t="s">
        <v>1391</v>
      </c>
      <c r="G255" s="42"/>
      <c r="H255" s="42"/>
      <c r="I255" s="244"/>
      <c r="J255" s="42"/>
      <c r="K255" s="42"/>
      <c r="L255" s="46"/>
      <c r="M255" s="245"/>
      <c r="N255" s="246"/>
      <c r="O255" s="93"/>
      <c r="P255" s="93"/>
      <c r="Q255" s="93"/>
      <c r="R255" s="93"/>
      <c r="S255" s="93"/>
      <c r="T255" s="94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166</v>
      </c>
      <c r="AU255" s="19" t="s">
        <v>109</v>
      </c>
    </row>
    <row r="256" s="14" customFormat="1">
      <c r="A256" s="14"/>
      <c r="B256" s="257"/>
      <c r="C256" s="258"/>
      <c r="D256" s="242" t="s">
        <v>168</v>
      </c>
      <c r="E256" s="258"/>
      <c r="F256" s="260" t="s">
        <v>1208</v>
      </c>
      <c r="G256" s="258"/>
      <c r="H256" s="261">
        <v>16.5</v>
      </c>
      <c r="I256" s="262"/>
      <c r="J256" s="258"/>
      <c r="K256" s="258"/>
      <c r="L256" s="263"/>
      <c r="M256" s="264"/>
      <c r="N256" s="265"/>
      <c r="O256" s="265"/>
      <c r="P256" s="265"/>
      <c r="Q256" s="265"/>
      <c r="R256" s="265"/>
      <c r="S256" s="265"/>
      <c r="T256" s="26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7" t="s">
        <v>168</v>
      </c>
      <c r="AU256" s="267" t="s">
        <v>109</v>
      </c>
      <c r="AV256" s="14" t="s">
        <v>86</v>
      </c>
      <c r="AW256" s="14" t="s">
        <v>4</v>
      </c>
      <c r="AX256" s="14" t="s">
        <v>84</v>
      </c>
      <c r="AY256" s="267" t="s">
        <v>157</v>
      </c>
    </row>
    <row r="257" s="2" customFormat="1" ht="24.15" customHeight="1">
      <c r="A257" s="40"/>
      <c r="B257" s="41"/>
      <c r="C257" s="229" t="s">
        <v>594</v>
      </c>
      <c r="D257" s="229" t="s">
        <v>159</v>
      </c>
      <c r="E257" s="230" t="s">
        <v>1393</v>
      </c>
      <c r="F257" s="231" t="s">
        <v>1394</v>
      </c>
      <c r="G257" s="232" t="s">
        <v>395</v>
      </c>
      <c r="H257" s="233">
        <v>5.5</v>
      </c>
      <c r="I257" s="234"/>
      <c r="J257" s="235">
        <f>ROUND(I257*H257,2)</f>
        <v>0</v>
      </c>
      <c r="K257" s="231" t="s">
        <v>1</v>
      </c>
      <c r="L257" s="46"/>
      <c r="M257" s="236" t="s">
        <v>1</v>
      </c>
      <c r="N257" s="237" t="s">
        <v>42</v>
      </c>
      <c r="O257" s="93"/>
      <c r="P257" s="238">
        <f>O257*H257</f>
        <v>0</v>
      </c>
      <c r="Q257" s="238">
        <v>0.0036700000000000001</v>
      </c>
      <c r="R257" s="238">
        <f>Q257*H257</f>
        <v>0.020185000000000002</v>
      </c>
      <c r="S257" s="238">
        <v>0</v>
      </c>
      <c r="T257" s="239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40" t="s">
        <v>279</v>
      </c>
      <c r="AT257" s="240" t="s">
        <v>159</v>
      </c>
      <c r="AU257" s="240" t="s">
        <v>109</v>
      </c>
      <c r="AY257" s="19" t="s">
        <v>157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9" t="s">
        <v>84</v>
      </c>
      <c r="BK257" s="241">
        <f>ROUND(I257*H257,2)</f>
        <v>0</v>
      </c>
      <c r="BL257" s="19" t="s">
        <v>279</v>
      </c>
      <c r="BM257" s="240" t="s">
        <v>1395</v>
      </c>
    </row>
    <row r="258" s="2" customFormat="1">
      <c r="A258" s="40"/>
      <c r="B258" s="41"/>
      <c r="C258" s="42"/>
      <c r="D258" s="242" t="s">
        <v>166</v>
      </c>
      <c r="E258" s="42"/>
      <c r="F258" s="243" t="s">
        <v>1394</v>
      </c>
      <c r="G258" s="42"/>
      <c r="H258" s="42"/>
      <c r="I258" s="244"/>
      <c r="J258" s="42"/>
      <c r="K258" s="42"/>
      <c r="L258" s="46"/>
      <c r="M258" s="245"/>
      <c r="N258" s="246"/>
      <c r="O258" s="93"/>
      <c r="P258" s="93"/>
      <c r="Q258" s="93"/>
      <c r="R258" s="93"/>
      <c r="S258" s="93"/>
      <c r="T258" s="94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166</v>
      </c>
      <c r="AU258" s="19" t="s">
        <v>109</v>
      </c>
    </row>
    <row r="259" s="14" customFormat="1">
      <c r="A259" s="14"/>
      <c r="B259" s="257"/>
      <c r="C259" s="258"/>
      <c r="D259" s="242" t="s">
        <v>168</v>
      </c>
      <c r="E259" s="258"/>
      <c r="F259" s="260" t="s">
        <v>1193</v>
      </c>
      <c r="G259" s="258"/>
      <c r="H259" s="261">
        <v>5.5</v>
      </c>
      <c r="I259" s="262"/>
      <c r="J259" s="258"/>
      <c r="K259" s="258"/>
      <c r="L259" s="263"/>
      <c r="M259" s="264"/>
      <c r="N259" s="265"/>
      <c r="O259" s="265"/>
      <c r="P259" s="265"/>
      <c r="Q259" s="265"/>
      <c r="R259" s="265"/>
      <c r="S259" s="265"/>
      <c r="T259" s="26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7" t="s">
        <v>168</v>
      </c>
      <c r="AU259" s="267" t="s">
        <v>109</v>
      </c>
      <c r="AV259" s="14" t="s">
        <v>86</v>
      </c>
      <c r="AW259" s="14" t="s">
        <v>4</v>
      </c>
      <c r="AX259" s="14" t="s">
        <v>84</v>
      </c>
      <c r="AY259" s="267" t="s">
        <v>157</v>
      </c>
    </row>
    <row r="260" s="17" customFormat="1" ht="20.88" customHeight="1">
      <c r="A260" s="17"/>
      <c r="B260" s="309"/>
      <c r="C260" s="310"/>
      <c r="D260" s="311" t="s">
        <v>76</v>
      </c>
      <c r="E260" s="311" t="s">
        <v>1396</v>
      </c>
      <c r="F260" s="311" t="s">
        <v>1397</v>
      </c>
      <c r="G260" s="310"/>
      <c r="H260" s="310"/>
      <c r="I260" s="312"/>
      <c r="J260" s="313">
        <f>BK260</f>
        <v>0</v>
      </c>
      <c r="K260" s="310"/>
      <c r="L260" s="314"/>
      <c r="M260" s="315"/>
      <c r="N260" s="316"/>
      <c r="O260" s="316"/>
      <c r="P260" s="317">
        <f>SUM(P261:P266)</f>
        <v>0</v>
      </c>
      <c r="Q260" s="316"/>
      <c r="R260" s="317">
        <f>SUM(R261:R266)</f>
        <v>0.061807950000000007</v>
      </c>
      <c r="S260" s="316"/>
      <c r="T260" s="318">
        <f>SUM(T261:T266)</f>
        <v>0</v>
      </c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R260" s="319" t="s">
        <v>86</v>
      </c>
      <c r="AT260" s="320" t="s">
        <v>76</v>
      </c>
      <c r="AU260" s="320" t="s">
        <v>109</v>
      </c>
      <c r="AY260" s="319" t="s">
        <v>157</v>
      </c>
      <c r="BK260" s="321">
        <f>SUM(BK261:BK266)</f>
        <v>0</v>
      </c>
    </row>
    <row r="261" s="2" customFormat="1" ht="37.8" customHeight="1">
      <c r="A261" s="40"/>
      <c r="B261" s="41"/>
      <c r="C261" s="229" t="s">
        <v>599</v>
      </c>
      <c r="D261" s="229" t="s">
        <v>159</v>
      </c>
      <c r="E261" s="230" t="s">
        <v>1398</v>
      </c>
      <c r="F261" s="231" t="s">
        <v>1399</v>
      </c>
      <c r="G261" s="232" t="s">
        <v>395</v>
      </c>
      <c r="H261" s="233">
        <v>135</v>
      </c>
      <c r="I261" s="234"/>
      <c r="J261" s="235">
        <f>ROUND(I261*H261,2)</f>
        <v>0</v>
      </c>
      <c r="K261" s="231" t="s">
        <v>163</v>
      </c>
      <c r="L261" s="46"/>
      <c r="M261" s="236" t="s">
        <v>1</v>
      </c>
      <c r="N261" s="237" t="s">
        <v>42</v>
      </c>
      <c r="O261" s="93"/>
      <c r="P261" s="238">
        <f>O261*H261</f>
        <v>0</v>
      </c>
      <c r="Q261" s="238">
        <v>0.00033906000000000002</v>
      </c>
      <c r="R261" s="238">
        <f>Q261*H261</f>
        <v>0.045773100000000004</v>
      </c>
      <c r="S261" s="238">
        <v>0</v>
      </c>
      <c r="T261" s="239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40" t="s">
        <v>279</v>
      </c>
      <c r="AT261" s="240" t="s">
        <v>159</v>
      </c>
      <c r="AU261" s="240" t="s">
        <v>164</v>
      </c>
      <c r="AY261" s="19" t="s">
        <v>157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9" t="s">
        <v>84</v>
      </c>
      <c r="BK261" s="241">
        <f>ROUND(I261*H261,2)</f>
        <v>0</v>
      </c>
      <c r="BL261" s="19" t="s">
        <v>279</v>
      </c>
      <c r="BM261" s="240" t="s">
        <v>1400</v>
      </c>
    </row>
    <row r="262" s="2" customFormat="1">
      <c r="A262" s="40"/>
      <c r="B262" s="41"/>
      <c r="C262" s="42"/>
      <c r="D262" s="242" t="s">
        <v>166</v>
      </c>
      <c r="E262" s="42"/>
      <c r="F262" s="243" t="s">
        <v>1401</v>
      </c>
      <c r="G262" s="42"/>
      <c r="H262" s="42"/>
      <c r="I262" s="244"/>
      <c r="J262" s="42"/>
      <c r="K262" s="42"/>
      <c r="L262" s="46"/>
      <c r="M262" s="245"/>
      <c r="N262" s="246"/>
      <c r="O262" s="93"/>
      <c r="P262" s="93"/>
      <c r="Q262" s="93"/>
      <c r="R262" s="93"/>
      <c r="S262" s="93"/>
      <c r="T262" s="94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166</v>
      </c>
      <c r="AU262" s="19" t="s">
        <v>164</v>
      </c>
    </row>
    <row r="263" s="2" customFormat="1" ht="37.8" customHeight="1">
      <c r="A263" s="40"/>
      <c r="B263" s="41"/>
      <c r="C263" s="229" t="s">
        <v>603</v>
      </c>
      <c r="D263" s="229" t="s">
        <v>159</v>
      </c>
      <c r="E263" s="230" t="s">
        <v>1402</v>
      </c>
      <c r="F263" s="231" t="s">
        <v>1403</v>
      </c>
      <c r="G263" s="232" t="s">
        <v>395</v>
      </c>
      <c r="H263" s="233">
        <v>135</v>
      </c>
      <c r="I263" s="234"/>
      <c r="J263" s="235">
        <f>ROUND(I263*H263,2)</f>
        <v>0</v>
      </c>
      <c r="K263" s="231" t="s">
        <v>163</v>
      </c>
      <c r="L263" s="46"/>
      <c r="M263" s="236" t="s">
        <v>1</v>
      </c>
      <c r="N263" s="237" t="s">
        <v>42</v>
      </c>
      <c r="O263" s="93"/>
      <c r="P263" s="238">
        <f>O263*H263</f>
        <v>0</v>
      </c>
      <c r="Q263" s="238">
        <v>0.00010484000000000001</v>
      </c>
      <c r="R263" s="238">
        <f>Q263*H263</f>
        <v>0.0141534</v>
      </c>
      <c r="S263" s="238">
        <v>0</v>
      </c>
      <c r="T263" s="239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40" t="s">
        <v>279</v>
      </c>
      <c r="AT263" s="240" t="s">
        <v>159</v>
      </c>
      <c r="AU263" s="240" t="s">
        <v>164</v>
      </c>
      <c r="AY263" s="19" t="s">
        <v>157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9" t="s">
        <v>84</v>
      </c>
      <c r="BK263" s="241">
        <f>ROUND(I263*H263,2)</f>
        <v>0</v>
      </c>
      <c r="BL263" s="19" t="s">
        <v>279</v>
      </c>
      <c r="BM263" s="240" t="s">
        <v>1404</v>
      </c>
    </row>
    <row r="264" s="2" customFormat="1">
      <c r="A264" s="40"/>
      <c r="B264" s="41"/>
      <c r="C264" s="42"/>
      <c r="D264" s="242" t="s">
        <v>166</v>
      </c>
      <c r="E264" s="42"/>
      <c r="F264" s="243" t="s">
        <v>1405</v>
      </c>
      <c r="G264" s="42"/>
      <c r="H264" s="42"/>
      <c r="I264" s="244"/>
      <c r="J264" s="42"/>
      <c r="K264" s="42"/>
      <c r="L264" s="46"/>
      <c r="M264" s="245"/>
      <c r="N264" s="246"/>
      <c r="O264" s="93"/>
      <c r="P264" s="93"/>
      <c r="Q264" s="93"/>
      <c r="R264" s="93"/>
      <c r="S264" s="93"/>
      <c r="T264" s="94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166</v>
      </c>
      <c r="AU264" s="19" t="s">
        <v>164</v>
      </c>
    </row>
    <row r="265" s="2" customFormat="1" ht="37.8" customHeight="1">
      <c r="A265" s="40"/>
      <c r="B265" s="41"/>
      <c r="C265" s="229" t="s">
        <v>610</v>
      </c>
      <c r="D265" s="229" t="s">
        <v>159</v>
      </c>
      <c r="E265" s="230" t="s">
        <v>1406</v>
      </c>
      <c r="F265" s="231" t="s">
        <v>1407</v>
      </c>
      <c r="G265" s="232" t="s">
        <v>395</v>
      </c>
      <c r="H265" s="233">
        <v>15</v>
      </c>
      <c r="I265" s="234"/>
      <c r="J265" s="235">
        <f>ROUND(I265*H265,2)</f>
        <v>0</v>
      </c>
      <c r="K265" s="231" t="s">
        <v>163</v>
      </c>
      <c r="L265" s="46"/>
      <c r="M265" s="236" t="s">
        <v>1</v>
      </c>
      <c r="N265" s="237" t="s">
        <v>42</v>
      </c>
      <c r="O265" s="93"/>
      <c r="P265" s="238">
        <f>O265*H265</f>
        <v>0</v>
      </c>
      <c r="Q265" s="238">
        <v>0.00012543</v>
      </c>
      <c r="R265" s="238">
        <f>Q265*H265</f>
        <v>0.00188145</v>
      </c>
      <c r="S265" s="238">
        <v>0</v>
      </c>
      <c r="T265" s="23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40" t="s">
        <v>279</v>
      </c>
      <c r="AT265" s="240" t="s">
        <v>159</v>
      </c>
      <c r="AU265" s="240" t="s">
        <v>164</v>
      </c>
      <c r="AY265" s="19" t="s">
        <v>157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9" t="s">
        <v>84</v>
      </c>
      <c r="BK265" s="241">
        <f>ROUND(I265*H265,2)</f>
        <v>0</v>
      </c>
      <c r="BL265" s="19" t="s">
        <v>279</v>
      </c>
      <c r="BM265" s="240" t="s">
        <v>1408</v>
      </c>
    </row>
    <row r="266" s="2" customFormat="1">
      <c r="A266" s="40"/>
      <c r="B266" s="41"/>
      <c r="C266" s="42"/>
      <c r="D266" s="242" t="s">
        <v>166</v>
      </c>
      <c r="E266" s="42"/>
      <c r="F266" s="243" t="s">
        <v>1409</v>
      </c>
      <c r="G266" s="42"/>
      <c r="H266" s="42"/>
      <c r="I266" s="244"/>
      <c r="J266" s="42"/>
      <c r="K266" s="42"/>
      <c r="L266" s="46"/>
      <c r="M266" s="245"/>
      <c r="N266" s="246"/>
      <c r="O266" s="93"/>
      <c r="P266" s="93"/>
      <c r="Q266" s="93"/>
      <c r="R266" s="93"/>
      <c r="S266" s="93"/>
      <c r="T266" s="94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166</v>
      </c>
      <c r="AU266" s="19" t="s">
        <v>164</v>
      </c>
    </row>
    <row r="267" s="12" customFormat="1" ht="20.88" customHeight="1">
      <c r="A267" s="12"/>
      <c r="B267" s="213"/>
      <c r="C267" s="214"/>
      <c r="D267" s="215" t="s">
        <v>76</v>
      </c>
      <c r="E267" s="227" t="s">
        <v>1410</v>
      </c>
      <c r="F267" s="227" t="s">
        <v>1411</v>
      </c>
      <c r="G267" s="214"/>
      <c r="H267" s="214"/>
      <c r="I267" s="217"/>
      <c r="J267" s="228">
        <f>BK267</f>
        <v>0</v>
      </c>
      <c r="K267" s="214"/>
      <c r="L267" s="219"/>
      <c r="M267" s="220"/>
      <c r="N267" s="221"/>
      <c r="O267" s="221"/>
      <c r="P267" s="222">
        <f>SUM(P268:P273)</f>
        <v>0</v>
      </c>
      <c r="Q267" s="221"/>
      <c r="R267" s="222">
        <f>SUM(R268:R273)</f>
        <v>0.076313119999999998</v>
      </c>
      <c r="S267" s="221"/>
      <c r="T267" s="223">
        <f>SUM(T268:T273)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24" t="s">
        <v>86</v>
      </c>
      <c r="AT267" s="225" t="s">
        <v>76</v>
      </c>
      <c r="AU267" s="225" t="s">
        <v>86</v>
      </c>
      <c r="AY267" s="224" t="s">
        <v>157</v>
      </c>
      <c r="BK267" s="226">
        <f>SUM(BK268:BK273)</f>
        <v>0</v>
      </c>
    </row>
    <row r="268" s="2" customFormat="1" ht="24.15" customHeight="1">
      <c r="A268" s="40"/>
      <c r="B268" s="41"/>
      <c r="C268" s="229" t="s">
        <v>616</v>
      </c>
      <c r="D268" s="229" t="s">
        <v>159</v>
      </c>
      <c r="E268" s="230" t="s">
        <v>1412</v>
      </c>
      <c r="F268" s="231" t="s">
        <v>1413</v>
      </c>
      <c r="G268" s="232" t="s">
        <v>696</v>
      </c>
      <c r="H268" s="233">
        <v>4</v>
      </c>
      <c r="I268" s="234"/>
      <c r="J268" s="235">
        <f>ROUND(I268*H268,2)</f>
        <v>0</v>
      </c>
      <c r="K268" s="231" t="s">
        <v>163</v>
      </c>
      <c r="L268" s="46"/>
      <c r="M268" s="236" t="s">
        <v>1</v>
      </c>
      <c r="N268" s="237" t="s">
        <v>42</v>
      </c>
      <c r="O268" s="93"/>
      <c r="P268" s="238">
        <f>O268*H268</f>
        <v>0</v>
      </c>
      <c r="Q268" s="238">
        <v>0.001</v>
      </c>
      <c r="R268" s="238">
        <f>Q268*H268</f>
        <v>0.0040000000000000001</v>
      </c>
      <c r="S268" s="238">
        <v>0</v>
      </c>
      <c r="T268" s="239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40" t="s">
        <v>279</v>
      </c>
      <c r="AT268" s="240" t="s">
        <v>159</v>
      </c>
      <c r="AU268" s="240" t="s">
        <v>109</v>
      </c>
      <c r="AY268" s="19" t="s">
        <v>157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9" t="s">
        <v>84</v>
      </c>
      <c r="BK268" s="241">
        <f>ROUND(I268*H268,2)</f>
        <v>0</v>
      </c>
      <c r="BL268" s="19" t="s">
        <v>279</v>
      </c>
      <c r="BM268" s="240" t="s">
        <v>1414</v>
      </c>
    </row>
    <row r="269" s="2" customFormat="1">
      <c r="A269" s="40"/>
      <c r="B269" s="41"/>
      <c r="C269" s="42"/>
      <c r="D269" s="242" t="s">
        <v>166</v>
      </c>
      <c r="E269" s="42"/>
      <c r="F269" s="243" t="s">
        <v>1415</v>
      </c>
      <c r="G269" s="42"/>
      <c r="H269" s="42"/>
      <c r="I269" s="244"/>
      <c r="J269" s="42"/>
      <c r="K269" s="42"/>
      <c r="L269" s="46"/>
      <c r="M269" s="245"/>
      <c r="N269" s="246"/>
      <c r="O269" s="93"/>
      <c r="P269" s="93"/>
      <c r="Q269" s="93"/>
      <c r="R269" s="93"/>
      <c r="S269" s="93"/>
      <c r="T269" s="94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166</v>
      </c>
      <c r="AU269" s="19" t="s">
        <v>109</v>
      </c>
    </row>
    <row r="270" s="2" customFormat="1" ht="21.75" customHeight="1">
      <c r="A270" s="40"/>
      <c r="B270" s="41"/>
      <c r="C270" s="229" t="s">
        <v>622</v>
      </c>
      <c r="D270" s="229" t="s">
        <v>159</v>
      </c>
      <c r="E270" s="230" t="s">
        <v>1416</v>
      </c>
      <c r="F270" s="231" t="s">
        <v>1417</v>
      </c>
      <c r="G270" s="232" t="s">
        <v>696</v>
      </c>
      <c r="H270" s="233">
        <v>32</v>
      </c>
      <c r="I270" s="234"/>
      <c r="J270" s="235">
        <f>ROUND(I270*H270,2)</f>
        <v>0</v>
      </c>
      <c r="K270" s="231" t="s">
        <v>163</v>
      </c>
      <c r="L270" s="46"/>
      <c r="M270" s="236" t="s">
        <v>1</v>
      </c>
      <c r="N270" s="237" t="s">
        <v>42</v>
      </c>
      <c r="O270" s="93"/>
      <c r="P270" s="238">
        <f>O270*H270</f>
        <v>0</v>
      </c>
      <c r="Q270" s="238">
        <v>0.0018</v>
      </c>
      <c r="R270" s="238">
        <f>Q270*H270</f>
        <v>0.057599999999999998</v>
      </c>
      <c r="S270" s="238">
        <v>0</v>
      </c>
      <c r="T270" s="239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40" t="s">
        <v>279</v>
      </c>
      <c r="AT270" s="240" t="s">
        <v>159</v>
      </c>
      <c r="AU270" s="240" t="s">
        <v>109</v>
      </c>
      <c r="AY270" s="19" t="s">
        <v>157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9" t="s">
        <v>84</v>
      </c>
      <c r="BK270" s="241">
        <f>ROUND(I270*H270,2)</f>
        <v>0</v>
      </c>
      <c r="BL270" s="19" t="s">
        <v>279</v>
      </c>
      <c r="BM270" s="240" t="s">
        <v>1418</v>
      </c>
    </row>
    <row r="271" s="2" customFormat="1">
      <c r="A271" s="40"/>
      <c r="B271" s="41"/>
      <c r="C271" s="42"/>
      <c r="D271" s="242" t="s">
        <v>166</v>
      </c>
      <c r="E271" s="42"/>
      <c r="F271" s="243" t="s">
        <v>1419</v>
      </c>
      <c r="G271" s="42"/>
      <c r="H271" s="42"/>
      <c r="I271" s="244"/>
      <c r="J271" s="42"/>
      <c r="K271" s="42"/>
      <c r="L271" s="46"/>
      <c r="M271" s="245"/>
      <c r="N271" s="246"/>
      <c r="O271" s="93"/>
      <c r="P271" s="93"/>
      <c r="Q271" s="93"/>
      <c r="R271" s="93"/>
      <c r="S271" s="93"/>
      <c r="T271" s="94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166</v>
      </c>
      <c r="AU271" s="19" t="s">
        <v>109</v>
      </c>
    </row>
    <row r="272" s="2" customFormat="1" ht="16.5" customHeight="1">
      <c r="A272" s="40"/>
      <c r="B272" s="41"/>
      <c r="C272" s="229" t="s">
        <v>629</v>
      </c>
      <c r="D272" s="229" t="s">
        <v>159</v>
      </c>
      <c r="E272" s="230" t="s">
        <v>1420</v>
      </c>
      <c r="F272" s="231" t="s">
        <v>1421</v>
      </c>
      <c r="G272" s="232" t="s">
        <v>696</v>
      </c>
      <c r="H272" s="233">
        <v>8</v>
      </c>
      <c r="I272" s="234"/>
      <c r="J272" s="235">
        <f>ROUND(I272*H272,2)</f>
        <v>0</v>
      </c>
      <c r="K272" s="231" t="s">
        <v>163</v>
      </c>
      <c r="L272" s="46"/>
      <c r="M272" s="236" t="s">
        <v>1</v>
      </c>
      <c r="N272" s="237" t="s">
        <v>42</v>
      </c>
      <c r="O272" s="93"/>
      <c r="P272" s="238">
        <f>O272*H272</f>
        <v>0</v>
      </c>
      <c r="Q272" s="238">
        <v>0.00183914</v>
      </c>
      <c r="R272" s="238">
        <f>Q272*H272</f>
        <v>0.01471312</v>
      </c>
      <c r="S272" s="238">
        <v>0</v>
      </c>
      <c r="T272" s="239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40" t="s">
        <v>279</v>
      </c>
      <c r="AT272" s="240" t="s">
        <v>159</v>
      </c>
      <c r="AU272" s="240" t="s">
        <v>109</v>
      </c>
      <c r="AY272" s="19" t="s">
        <v>157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9" t="s">
        <v>84</v>
      </c>
      <c r="BK272" s="241">
        <f>ROUND(I272*H272,2)</f>
        <v>0</v>
      </c>
      <c r="BL272" s="19" t="s">
        <v>279</v>
      </c>
      <c r="BM272" s="240" t="s">
        <v>1422</v>
      </c>
    </row>
    <row r="273" s="2" customFormat="1">
      <c r="A273" s="40"/>
      <c r="B273" s="41"/>
      <c r="C273" s="42"/>
      <c r="D273" s="242" t="s">
        <v>166</v>
      </c>
      <c r="E273" s="42"/>
      <c r="F273" s="243" t="s">
        <v>1423</v>
      </c>
      <c r="G273" s="42"/>
      <c r="H273" s="42"/>
      <c r="I273" s="244"/>
      <c r="J273" s="42"/>
      <c r="K273" s="42"/>
      <c r="L273" s="46"/>
      <c r="M273" s="245"/>
      <c r="N273" s="246"/>
      <c r="O273" s="93"/>
      <c r="P273" s="93"/>
      <c r="Q273" s="93"/>
      <c r="R273" s="93"/>
      <c r="S273" s="93"/>
      <c r="T273" s="94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166</v>
      </c>
      <c r="AU273" s="19" t="s">
        <v>109</v>
      </c>
    </row>
    <row r="274" s="12" customFormat="1" ht="20.88" customHeight="1">
      <c r="A274" s="12"/>
      <c r="B274" s="213"/>
      <c r="C274" s="214"/>
      <c r="D274" s="215" t="s">
        <v>76</v>
      </c>
      <c r="E274" s="227" t="s">
        <v>1424</v>
      </c>
      <c r="F274" s="227" t="s">
        <v>1425</v>
      </c>
      <c r="G274" s="214"/>
      <c r="H274" s="214"/>
      <c r="I274" s="217"/>
      <c r="J274" s="228">
        <f>BK274</f>
        <v>0</v>
      </c>
      <c r="K274" s="214"/>
      <c r="L274" s="219"/>
      <c r="M274" s="220"/>
      <c r="N274" s="221"/>
      <c r="O274" s="221"/>
      <c r="P274" s="222">
        <f>SUM(P275:P296)</f>
        <v>0</v>
      </c>
      <c r="Q274" s="221"/>
      <c r="R274" s="222">
        <f>SUM(R275:R296)</f>
        <v>0.037718839999999997</v>
      </c>
      <c r="S274" s="221"/>
      <c r="T274" s="223">
        <f>SUM(T275:T296)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24" t="s">
        <v>86</v>
      </c>
      <c r="AT274" s="225" t="s">
        <v>76</v>
      </c>
      <c r="AU274" s="225" t="s">
        <v>86</v>
      </c>
      <c r="AY274" s="224" t="s">
        <v>157</v>
      </c>
      <c r="BK274" s="226">
        <f>SUM(BK275:BK296)</f>
        <v>0</v>
      </c>
    </row>
    <row r="275" s="2" customFormat="1" ht="24.15" customHeight="1">
      <c r="A275" s="40"/>
      <c r="B275" s="41"/>
      <c r="C275" s="229" t="s">
        <v>646</v>
      </c>
      <c r="D275" s="229" t="s">
        <v>159</v>
      </c>
      <c r="E275" s="230" t="s">
        <v>1426</v>
      </c>
      <c r="F275" s="231" t="s">
        <v>1427</v>
      </c>
      <c r="G275" s="232" t="s">
        <v>227</v>
      </c>
      <c r="H275" s="233">
        <v>1</v>
      </c>
      <c r="I275" s="234"/>
      <c r="J275" s="235">
        <f>ROUND(I275*H275,2)</f>
        <v>0</v>
      </c>
      <c r="K275" s="231" t="s">
        <v>163</v>
      </c>
      <c r="L275" s="46"/>
      <c r="M275" s="236" t="s">
        <v>1</v>
      </c>
      <c r="N275" s="237" t="s">
        <v>42</v>
      </c>
      <c r="O275" s="93"/>
      <c r="P275" s="238">
        <f>O275*H275</f>
        <v>0</v>
      </c>
      <c r="Q275" s="238">
        <v>0.00021956999999999999</v>
      </c>
      <c r="R275" s="238">
        <f>Q275*H275</f>
        <v>0.00021956999999999999</v>
      </c>
      <c r="S275" s="238">
        <v>0</v>
      </c>
      <c r="T275" s="239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40" t="s">
        <v>279</v>
      </c>
      <c r="AT275" s="240" t="s">
        <v>159</v>
      </c>
      <c r="AU275" s="240" t="s">
        <v>109</v>
      </c>
      <c r="AY275" s="19" t="s">
        <v>157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9" t="s">
        <v>84</v>
      </c>
      <c r="BK275" s="241">
        <f>ROUND(I275*H275,2)</f>
        <v>0</v>
      </c>
      <c r="BL275" s="19" t="s">
        <v>279</v>
      </c>
      <c r="BM275" s="240" t="s">
        <v>1428</v>
      </c>
    </row>
    <row r="276" s="2" customFormat="1">
      <c r="A276" s="40"/>
      <c r="B276" s="41"/>
      <c r="C276" s="42"/>
      <c r="D276" s="242" t="s">
        <v>166</v>
      </c>
      <c r="E276" s="42"/>
      <c r="F276" s="243" t="s">
        <v>1429</v>
      </c>
      <c r="G276" s="42"/>
      <c r="H276" s="42"/>
      <c r="I276" s="244"/>
      <c r="J276" s="42"/>
      <c r="K276" s="42"/>
      <c r="L276" s="46"/>
      <c r="M276" s="245"/>
      <c r="N276" s="246"/>
      <c r="O276" s="93"/>
      <c r="P276" s="93"/>
      <c r="Q276" s="93"/>
      <c r="R276" s="93"/>
      <c r="S276" s="93"/>
      <c r="T276" s="94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166</v>
      </c>
      <c r="AU276" s="19" t="s">
        <v>109</v>
      </c>
    </row>
    <row r="277" s="2" customFormat="1" ht="24.15" customHeight="1">
      <c r="A277" s="40"/>
      <c r="B277" s="41"/>
      <c r="C277" s="229" t="s">
        <v>651</v>
      </c>
      <c r="D277" s="229" t="s">
        <v>159</v>
      </c>
      <c r="E277" s="230" t="s">
        <v>1430</v>
      </c>
      <c r="F277" s="231" t="s">
        <v>1431</v>
      </c>
      <c r="G277" s="232" t="s">
        <v>227</v>
      </c>
      <c r="H277" s="233">
        <v>1</v>
      </c>
      <c r="I277" s="234"/>
      <c r="J277" s="235">
        <f>ROUND(I277*H277,2)</f>
        <v>0</v>
      </c>
      <c r="K277" s="231" t="s">
        <v>163</v>
      </c>
      <c r="L277" s="46"/>
      <c r="M277" s="236" t="s">
        <v>1</v>
      </c>
      <c r="N277" s="237" t="s">
        <v>42</v>
      </c>
      <c r="O277" s="93"/>
      <c r="P277" s="238">
        <f>O277*H277</f>
        <v>0</v>
      </c>
      <c r="Q277" s="238">
        <v>0.00067957</v>
      </c>
      <c r="R277" s="238">
        <f>Q277*H277</f>
        <v>0.00067957</v>
      </c>
      <c r="S277" s="238">
        <v>0</v>
      </c>
      <c r="T277" s="239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40" t="s">
        <v>279</v>
      </c>
      <c r="AT277" s="240" t="s">
        <v>159</v>
      </c>
      <c r="AU277" s="240" t="s">
        <v>109</v>
      </c>
      <c r="AY277" s="19" t="s">
        <v>157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9" t="s">
        <v>84</v>
      </c>
      <c r="BK277" s="241">
        <f>ROUND(I277*H277,2)</f>
        <v>0</v>
      </c>
      <c r="BL277" s="19" t="s">
        <v>279</v>
      </c>
      <c r="BM277" s="240" t="s">
        <v>1432</v>
      </c>
    </row>
    <row r="278" s="2" customFormat="1">
      <c r="A278" s="40"/>
      <c r="B278" s="41"/>
      <c r="C278" s="42"/>
      <c r="D278" s="242" t="s">
        <v>166</v>
      </c>
      <c r="E278" s="42"/>
      <c r="F278" s="243" t="s">
        <v>1433</v>
      </c>
      <c r="G278" s="42"/>
      <c r="H278" s="42"/>
      <c r="I278" s="244"/>
      <c r="J278" s="42"/>
      <c r="K278" s="42"/>
      <c r="L278" s="46"/>
      <c r="M278" s="245"/>
      <c r="N278" s="246"/>
      <c r="O278" s="93"/>
      <c r="P278" s="93"/>
      <c r="Q278" s="93"/>
      <c r="R278" s="93"/>
      <c r="S278" s="93"/>
      <c r="T278" s="94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166</v>
      </c>
      <c r="AU278" s="19" t="s">
        <v>109</v>
      </c>
    </row>
    <row r="279" s="2" customFormat="1" ht="21.75" customHeight="1">
      <c r="A279" s="40"/>
      <c r="B279" s="41"/>
      <c r="C279" s="229" t="s">
        <v>658</v>
      </c>
      <c r="D279" s="229" t="s">
        <v>159</v>
      </c>
      <c r="E279" s="230" t="s">
        <v>1434</v>
      </c>
      <c r="F279" s="231" t="s">
        <v>1435</v>
      </c>
      <c r="G279" s="232" t="s">
        <v>227</v>
      </c>
      <c r="H279" s="233">
        <v>1</v>
      </c>
      <c r="I279" s="234"/>
      <c r="J279" s="235">
        <f>ROUND(I279*H279,2)</f>
        <v>0</v>
      </c>
      <c r="K279" s="231" t="s">
        <v>163</v>
      </c>
      <c r="L279" s="46"/>
      <c r="M279" s="236" t="s">
        <v>1</v>
      </c>
      <c r="N279" s="237" t="s">
        <v>42</v>
      </c>
      <c r="O279" s="93"/>
      <c r="P279" s="238">
        <f>O279*H279</f>
        <v>0</v>
      </c>
      <c r="Q279" s="238">
        <v>0.00033956999999999998</v>
      </c>
      <c r="R279" s="238">
        <f>Q279*H279</f>
        <v>0.00033956999999999998</v>
      </c>
      <c r="S279" s="238">
        <v>0</v>
      </c>
      <c r="T279" s="239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40" t="s">
        <v>279</v>
      </c>
      <c r="AT279" s="240" t="s">
        <v>159</v>
      </c>
      <c r="AU279" s="240" t="s">
        <v>109</v>
      </c>
      <c r="AY279" s="19" t="s">
        <v>157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9" t="s">
        <v>84</v>
      </c>
      <c r="BK279" s="241">
        <f>ROUND(I279*H279,2)</f>
        <v>0</v>
      </c>
      <c r="BL279" s="19" t="s">
        <v>279</v>
      </c>
      <c r="BM279" s="240" t="s">
        <v>1436</v>
      </c>
    </row>
    <row r="280" s="2" customFormat="1">
      <c r="A280" s="40"/>
      <c r="B280" s="41"/>
      <c r="C280" s="42"/>
      <c r="D280" s="242" t="s">
        <v>166</v>
      </c>
      <c r="E280" s="42"/>
      <c r="F280" s="243" t="s">
        <v>1437</v>
      </c>
      <c r="G280" s="42"/>
      <c r="H280" s="42"/>
      <c r="I280" s="244"/>
      <c r="J280" s="42"/>
      <c r="K280" s="42"/>
      <c r="L280" s="46"/>
      <c r="M280" s="245"/>
      <c r="N280" s="246"/>
      <c r="O280" s="93"/>
      <c r="P280" s="93"/>
      <c r="Q280" s="93"/>
      <c r="R280" s="93"/>
      <c r="S280" s="93"/>
      <c r="T280" s="94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166</v>
      </c>
      <c r="AU280" s="19" t="s">
        <v>109</v>
      </c>
    </row>
    <row r="281" s="2" customFormat="1" ht="21.75" customHeight="1">
      <c r="A281" s="40"/>
      <c r="B281" s="41"/>
      <c r="C281" s="229" t="s">
        <v>663</v>
      </c>
      <c r="D281" s="229" t="s">
        <v>159</v>
      </c>
      <c r="E281" s="230" t="s">
        <v>1438</v>
      </c>
      <c r="F281" s="231" t="s">
        <v>1439</v>
      </c>
      <c r="G281" s="232" t="s">
        <v>227</v>
      </c>
      <c r="H281" s="233">
        <v>3</v>
      </c>
      <c r="I281" s="234"/>
      <c r="J281" s="235">
        <f>ROUND(I281*H281,2)</f>
        <v>0</v>
      </c>
      <c r="K281" s="231" t="s">
        <v>163</v>
      </c>
      <c r="L281" s="46"/>
      <c r="M281" s="236" t="s">
        <v>1</v>
      </c>
      <c r="N281" s="237" t="s">
        <v>42</v>
      </c>
      <c r="O281" s="93"/>
      <c r="P281" s="238">
        <f>O281*H281</f>
        <v>0</v>
      </c>
      <c r="Q281" s="238">
        <v>0.0010695699999999999</v>
      </c>
      <c r="R281" s="238">
        <f>Q281*H281</f>
        <v>0.00320871</v>
      </c>
      <c r="S281" s="238">
        <v>0</v>
      </c>
      <c r="T281" s="239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40" t="s">
        <v>279</v>
      </c>
      <c r="AT281" s="240" t="s">
        <v>159</v>
      </c>
      <c r="AU281" s="240" t="s">
        <v>109</v>
      </c>
      <c r="AY281" s="19" t="s">
        <v>157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9" t="s">
        <v>84</v>
      </c>
      <c r="BK281" s="241">
        <f>ROUND(I281*H281,2)</f>
        <v>0</v>
      </c>
      <c r="BL281" s="19" t="s">
        <v>279</v>
      </c>
      <c r="BM281" s="240" t="s">
        <v>1440</v>
      </c>
    </row>
    <row r="282" s="2" customFormat="1">
      <c r="A282" s="40"/>
      <c r="B282" s="41"/>
      <c r="C282" s="42"/>
      <c r="D282" s="242" t="s">
        <v>166</v>
      </c>
      <c r="E282" s="42"/>
      <c r="F282" s="243" t="s">
        <v>1441</v>
      </c>
      <c r="G282" s="42"/>
      <c r="H282" s="42"/>
      <c r="I282" s="244"/>
      <c r="J282" s="42"/>
      <c r="K282" s="42"/>
      <c r="L282" s="46"/>
      <c r="M282" s="245"/>
      <c r="N282" s="246"/>
      <c r="O282" s="93"/>
      <c r="P282" s="93"/>
      <c r="Q282" s="93"/>
      <c r="R282" s="93"/>
      <c r="S282" s="93"/>
      <c r="T282" s="94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166</v>
      </c>
      <c r="AU282" s="19" t="s">
        <v>109</v>
      </c>
    </row>
    <row r="283" s="2" customFormat="1" ht="33" customHeight="1">
      <c r="A283" s="40"/>
      <c r="B283" s="41"/>
      <c r="C283" s="229" t="s">
        <v>682</v>
      </c>
      <c r="D283" s="229" t="s">
        <v>159</v>
      </c>
      <c r="E283" s="230" t="s">
        <v>1442</v>
      </c>
      <c r="F283" s="231" t="s">
        <v>1443</v>
      </c>
      <c r="G283" s="232" t="s">
        <v>227</v>
      </c>
      <c r="H283" s="233">
        <v>8</v>
      </c>
      <c r="I283" s="234"/>
      <c r="J283" s="235">
        <f>ROUND(I283*H283,2)</f>
        <v>0</v>
      </c>
      <c r="K283" s="231" t="s">
        <v>1</v>
      </c>
      <c r="L283" s="46"/>
      <c r="M283" s="236" t="s">
        <v>1</v>
      </c>
      <c r="N283" s="237" t="s">
        <v>42</v>
      </c>
      <c r="O283" s="93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40" t="s">
        <v>279</v>
      </c>
      <c r="AT283" s="240" t="s">
        <v>159</v>
      </c>
      <c r="AU283" s="240" t="s">
        <v>109</v>
      </c>
      <c r="AY283" s="19" t="s">
        <v>157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9" t="s">
        <v>84</v>
      </c>
      <c r="BK283" s="241">
        <f>ROUND(I283*H283,2)</f>
        <v>0</v>
      </c>
      <c r="BL283" s="19" t="s">
        <v>279</v>
      </c>
      <c r="BM283" s="240" t="s">
        <v>1444</v>
      </c>
    </row>
    <row r="284" s="2" customFormat="1">
      <c r="A284" s="40"/>
      <c r="B284" s="41"/>
      <c r="C284" s="42"/>
      <c r="D284" s="242" t="s">
        <v>166</v>
      </c>
      <c r="E284" s="42"/>
      <c r="F284" s="243" t="s">
        <v>1443</v>
      </c>
      <c r="G284" s="42"/>
      <c r="H284" s="42"/>
      <c r="I284" s="244"/>
      <c r="J284" s="42"/>
      <c r="K284" s="42"/>
      <c r="L284" s="46"/>
      <c r="M284" s="245"/>
      <c r="N284" s="246"/>
      <c r="O284" s="93"/>
      <c r="P284" s="93"/>
      <c r="Q284" s="93"/>
      <c r="R284" s="93"/>
      <c r="S284" s="93"/>
      <c r="T284" s="94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166</v>
      </c>
      <c r="AU284" s="19" t="s">
        <v>109</v>
      </c>
    </row>
    <row r="285" s="2" customFormat="1" ht="24.15" customHeight="1">
      <c r="A285" s="40"/>
      <c r="B285" s="41"/>
      <c r="C285" s="229" t="s">
        <v>686</v>
      </c>
      <c r="D285" s="229" t="s">
        <v>159</v>
      </c>
      <c r="E285" s="230" t="s">
        <v>1445</v>
      </c>
      <c r="F285" s="231" t="s">
        <v>1446</v>
      </c>
      <c r="G285" s="232" t="s">
        <v>619</v>
      </c>
      <c r="H285" s="233">
        <v>4</v>
      </c>
      <c r="I285" s="234"/>
      <c r="J285" s="235">
        <f>ROUND(I285*H285,2)</f>
        <v>0</v>
      </c>
      <c r="K285" s="231" t="s">
        <v>1</v>
      </c>
      <c r="L285" s="46"/>
      <c r="M285" s="236" t="s">
        <v>1</v>
      </c>
      <c r="N285" s="237" t="s">
        <v>42</v>
      </c>
      <c r="O285" s="93"/>
      <c r="P285" s="238">
        <f>O285*H285</f>
        <v>0</v>
      </c>
      <c r="Q285" s="238">
        <v>0</v>
      </c>
      <c r="R285" s="238">
        <f>Q285*H285</f>
        <v>0</v>
      </c>
      <c r="S285" s="238">
        <v>0</v>
      </c>
      <c r="T285" s="239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40" t="s">
        <v>279</v>
      </c>
      <c r="AT285" s="240" t="s">
        <v>159</v>
      </c>
      <c r="AU285" s="240" t="s">
        <v>109</v>
      </c>
      <c r="AY285" s="19" t="s">
        <v>157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9" t="s">
        <v>84</v>
      </c>
      <c r="BK285" s="241">
        <f>ROUND(I285*H285,2)</f>
        <v>0</v>
      </c>
      <c r="BL285" s="19" t="s">
        <v>279</v>
      </c>
      <c r="BM285" s="240" t="s">
        <v>1447</v>
      </c>
    </row>
    <row r="286" s="2" customFormat="1">
      <c r="A286" s="40"/>
      <c r="B286" s="41"/>
      <c r="C286" s="42"/>
      <c r="D286" s="242" t="s">
        <v>166</v>
      </c>
      <c r="E286" s="42"/>
      <c r="F286" s="243" t="s">
        <v>1446</v>
      </c>
      <c r="G286" s="42"/>
      <c r="H286" s="42"/>
      <c r="I286" s="244"/>
      <c r="J286" s="42"/>
      <c r="K286" s="42"/>
      <c r="L286" s="46"/>
      <c r="M286" s="245"/>
      <c r="N286" s="246"/>
      <c r="O286" s="93"/>
      <c r="P286" s="93"/>
      <c r="Q286" s="93"/>
      <c r="R286" s="93"/>
      <c r="S286" s="93"/>
      <c r="T286" s="94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166</v>
      </c>
      <c r="AU286" s="19" t="s">
        <v>109</v>
      </c>
    </row>
    <row r="287" s="2" customFormat="1" ht="21.75" customHeight="1">
      <c r="A287" s="40"/>
      <c r="B287" s="41"/>
      <c r="C287" s="229" t="s">
        <v>693</v>
      </c>
      <c r="D287" s="229" t="s">
        <v>159</v>
      </c>
      <c r="E287" s="230" t="s">
        <v>1448</v>
      </c>
      <c r="F287" s="231" t="s">
        <v>1449</v>
      </c>
      <c r="G287" s="232" t="s">
        <v>619</v>
      </c>
      <c r="H287" s="233">
        <v>3</v>
      </c>
      <c r="I287" s="234"/>
      <c r="J287" s="235">
        <f>ROUND(I287*H287,2)</f>
        <v>0</v>
      </c>
      <c r="K287" s="231" t="s">
        <v>1</v>
      </c>
      <c r="L287" s="46"/>
      <c r="M287" s="236" t="s">
        <v>1</v>
      </c>
      <c r="N287" s="237" t="s">
        <v>42</v>
      </c>
      <c r="O287" s="93"/>
      <c r="P287" s="238">
        <f>O287*H287</f>
        <v>0</v>
      </c>
      <c r="Q287" s="238">
        <v>0</v>
      </c>
      <c r="R287" s="238">
        <f>Q287*H287</f>
        <v>0</v>
      </c>
      <c r="S287" s="238">
        <v>0</v>
      </c>
      <c r="T287" s="239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40" t="s">
        <v>279</v>
      </c>
      <c r="AT287" s="240" t="s">
        <v>159</v>
      </c>
      <c r="AU287" s="240" t="s">
        <v>109</v>
      </c>
      <c r="AY287" s="19" t="s">
        <v>157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9" t="s">
        <v>84</v>
      </c>
      <c r="BK287" s="241">
        <f>ROUND(I287*H287,2)</f>
        <v>0</v>
      </c>
      <c r="BL287" s="19" t="s">
        <v>279</v>
      </c>
      <c r="BM287" s="240" t="s">
        <v>1450</v>
      </c>
    </row>
    <row r="288" s="2" customFormat="1">
      <c r="A288" s="40"/>
      <c r="B288" s="41"/>
      <c r="C288" s="42"/>
      <c r="D288" s="242" t="s">
        <v>166</v>
      </c>
      <c r="E288" s="42"/>
      <c r="F288" s="243" t="s">
        <v>1449</v>
      </c>
      <c r="G288" s="42"/>
      <c r="H288" s="42"/>
      <c r="I288" s="244"/>
      <c r="J288" s="42"/>
      <c r="K288" s="42"/>
      <c r="L288" s="46"/>
      <c r="M288" s="245"/>
      <c r="N288" s="246"/>
      <c r="O288" s="93"/>
      <c r="P288" s="93"/>
      <c r="Q288" s="93"/>
      <c r="R288" s="93"/>
      <c r="S288" s="93"/>
      <c r="T288" s="94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166</v>
      </c>
      <c r="AU288" s="19" t="s">
        <v>109</v>
      </c>
    </row>
    <row r="289" s="2" customFormat="1" ht="16.5" customHeight="1">
      <c r="A289" s="40"/>
      <c r="B289" s="41"/>
      <c r="C289" s="229" t="s">
        <v>700</v>
      </c>
      <c r="D289" s="229" t="s">
        <v>159</v>
      </c>
      <c r="E289" s="230" t="s">
        <v>1451</v>
      </c>
      <c r="F289" s="231" t="s">
        <v>1452</v>
      </c>
      <c r="G289" s="232" t="s">
        <v>619</v>
      </c>
      <c r="H289" s="233">
        <v>1</v>
      </c>
      <c r="I289" s="234"/>
      <c r="J289" s="235">
        <f>ROUND(I289*H289,2)</f>
        <v>0</v>
      </c>
      <c r="K289" s="231" t="s">
        <v>1</v>
      </c>
      <c r="L289" s="46"/>
      <c r="M289" s="236" t="s">
        <v>1</v>
      </c>
      <c r="N289" s="237" t="s">
        <v>42</v>
      </c>
      <c r="O289" s="93"/>
      <c r="P289" s="238">
        <f>O289*H289</f>
        <v>0</v>
      </c>
      <c r="Q289" s="238">
        <v>0</v>
      </c>
      <c r="R289" s="238">
        <f>Q289*H289</f>
        <v>0</v>
      </c>
      <c r="S289" s="238">
        <v>0</v>
      </c>
      <c r="T289" s="239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40" t="s">
        <v>279</v>
      </c>
      <c r="AT289" s="240" t="s">
        <v>159</v>
      </c>
      <c r="AU289" s="240" t="s">
        <v>109</v>
      </c>
      <c r="AY289" s="19" t="s">
        <v>157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9" t="s">
        <v>84</v>
      </c>
      <c r="BK289" s="241">
        <f>ROUND(I289*H289,2)</f>
        <v>0</v>
      </c>
      <c r="BL289" s="19" t="s">
        <v>279</v>
      </c>
      <c r="BM289" s="240" t="s">
        <v>1453</v>
      </c>
    </row>
    <row r="290" s="2" customFormat="1">
      <c r="A290" s="40"/>
      <c r="B290" s="41"/>
      <c r="C290" s="42"/>
      <c r="D290" s="242" t="s">
        <v>166</v>
      </c>
      <c r="E290" s="42"/>
      <c r="F290" s="243" t="s">
        <v>1452</v>
      </c>
      <c r="G290" s="42"/>
      <c r="H290" s="42"/>
      <c r="I290" s="244"/>
      <c r="J290" s="42"/>
      <c r="K290" s="42"/>
      <c r="L290" s="46"/>
      <c r="M290" s="245"/>
      <c r="N290" s="246"/>
      <c r="O290" s="93"/>
      <c r="P290" s="93"/>
      <c r="Q290" s="93"/>
      <c r="R290" s="93"/>
      <c r="S290" s="93"/>
      <c r="T290" s="94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166</v>
      </c>
      <c r="AU290" s="19" t="s">
        <v>109</v>
      </c>
    </row>
    <row r="291" s="2" customFormat="1" ht="24.15" customHeight="1">
      <c r="A291" s="40"/>
      <c r="B291" s="41"/>
      <c r="C291" s="229" t="s">
        <v>705</v>
      </c>
      <c r="D291" s="229" t="s">
        <v>159</v>
      </c>
      <c r="E291" s="230" t="s">
        <v>1454</v>
      </c>
      <c r="F291" s="231" t="s">
        <v>1455</v>
      </c>
      <c r="G291" s="232" t="s">
        <v>696</v>
      </c>
      <c r="H291" s="233">
        <v>2</v>
      </c>
      <c r="I291" s="234"/>
      <c r="J291" s="235">
        <f>ROUND(I291*H291,2)</f>
        <v>0</v>
      </c>
      <c r="K291" s="231" t="s">
        <v>163</v>
      </c>
      <c r="L291" s="46"/>
      <c r="M291" s="236" t="s">
        <v>1</v>
      </c>
      <c r="N291" s="237" t="s">
        <v>42</v>
      </c>
      <c r="O291" s="93"/>
      <c r="P291" s="238">
        <f>O291*H291</f>
        <v>0</v>
      </c>
      <c r="Q291" s="238">
        <v>0.011877570000000001</v>
      </c>
      <c r="R291" s="238">
        <f>Q291*H291</f>
        <v>0.023755140000000001</v>
      </c>
      <c r="S291" s="238">
        <v>0</v>
      </c>
      <c r="T291" s="239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40" t="s">
        <v>279</v>
      </c>
      <c r="AT291" s="240" t="s">
        <v>159</v>
      </c>
      <c r="AU291" s="240" t="s">
        <v>109</v>
      </c>
      <c r="AY291" s="19" t="s">
        <v>157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9" t="s">
        <v>84</v>
      </c>
      <c r="BK291" s="241">
        <f>ROUND(I291*H291,2)</f>
        <v>0</v>
      </c>
      <c r="BL291" s="19" t="s">
        <v>279</v>
      </c>
      <c r="BM291" s="240" t="s">
        <v>1456</v>
      </c>
    </row>
    <row r="292" s="2" customFormat="1">
      <c r="A292" s="40"/>
      <c r="B292" s="41"/>
      <c r="C292" s="42"/>
      <c r="D292" s="242" t="s">
        <v>166</v>
      </c>
      <c r="E292" s="42"/>
      <c r="F292" s="243" t="s">
        <v>1457</v>
      </c>
      <c r="G292" s="42"/>
      <c r="H292" s="42"/>
      <c r="I292" s="244"/>
      <c r="J292" s="42"/>
      <c r="K292" s="42"/>
      <c r="L292" s="46"/>
      <c r="M292" s="245"/>
      <c r="N292" s="246"/>
      <c r="O292" s="93"/>
      <c r="P292" s="93"/>
      <c r="Q292" s="93"/>
      <c r="R292" s="93"/>
      <c r="S292" s="93"/>
      <c r="T292" s="94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166</v>
      </c>
      <c r="AU292" s="19" t="s">
        <v>109</v>
      </c>
    </row>
    <row r="293" s="2" customFormat="1" ht="24.15" customHeight="1">
      <c r="A293" s="40"/>
      <c r="B293" s="41"/>
      <c r="C293" s="229" t="s">
        <v>711</v>
      </c>
      <c r="D293" s="229" t="s">
        <v>159</v>
      </c>
      <c r="E293" s="230" t="s">
        <v>1458</v>
      </c>
      <c r="F293" s="231" t="s">
        <v>1459</v>
      </c>
      <c r="G293" s="232" t="s">
        <v>227</v>
      </c>
      <c r="H293" s="233">
        <v>1</v>
      </c>
      <c r="I293" s="234"/>
      <c r="J293" s="235">
        <f>ROUND(I293*H293,2)</f>
        <v>0</v>
      </c>
      <c r="K293" s="231" t="s">
        <v>163</v>
      </c>
      <c r="L293" s="46"/>
      <c r="M293" s="236" t="s">
        <v>1</v>
      </c>
      <c r="N293" s="237" t="s">
        <v>42</v>
      </c>
      <c r="O293" s="93"/>
      <c r="P293" s="238">
        <f>O293*H293</f>
        <v>0</v>
      </c>
      <c r="Q293" s="238">
        <v>0.0092771399999999997</v>
      </c>
      <c r="R293" s="238">
        <f>Q293*H293</f>
        <v>0.0092771399999999997</v>
      </c>
      <c r="S293" s="238">
        <v>0</v>
      </c>
      <c r="T293" s="239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40" t="s">
        <v>279</v>
      </c>
      <c r="AT293" s="240" t="s">
        <v>159</v>
      </c>
      <c r="AU293" s="240" t="s">
        <v>109</v>
      </c>
      <c r="AY293" s="19" t="s">
        <v>157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9" t="s">
        <v>84</v>
      </c>
      <c r="BK293" s="241">
        <f>ROUND(I293*H293,2)</f>
        <v>0</v>
      </c>
      <c r="BL293" s="19" t="s">
        <v>279</v>
      </c>
      <c r="BM293" s="240" t="s">
        <v>1460</v>
      </c>
    </row>
    <row r="294" s="2" customFormat="1">
      <c r="A294" s="40"/>
      <c r="B294" s="41"/>
      <c r="C294" s="42"/>
      <c r="D294" s="242" t="s">
        <v>166</v>
      </c>
      <c r="E294" s="42"/>
      <c r="F294" s="243" t="s">
        <v>1461</v>
      </c>
      <c r="G294" s="42"/>
      <c r="H294" s="42"/>
      <c r="I294" s="244"/>
      <c r="J294" s="42"/>
      <c r="K294" s="42"/>
      <c r="L294" s="46"/>
      <c r="M294" s="245"/>
      <c r="N294" s="246"/>
      <c r="O294" s="93"/>
      <c r="P294" s="93"/>
      <c r="Q294" s="93"/>
      <c r="R294" s="93"/>
      <c r="S294" s="93"/>
      <c r="T294" s="94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166</v>
      </c>
      <c r="AU294" s="19" t="s">
        <v>109</v>
      </c>
    </row>
    <row r="295" s="2" customFormat="1" ht="24.15" customHeight="1">
      <c r="A295" s="40"/>
      <c r="B295" s="41"/>
      <c r="C295" s="229" t="s">
        <v>716</v>
      </c>
      <c r="D295" s="229" t="s">
        <v>159</v>
      </c>
      <c r="E295" s="230" t="s">
        <v>1462</v>
      </c>
      <c r="F295" s="231" t="s">
        <v>1463</v>
      </c>
      <c r="G295" s="232" t="s">
        <v>696</v>
      </c>
      <c r="H295" s="233">
        <v>1</v>
      </c>
      <c r="I295" s="234"/>
      <c r="J295" s="235">
        <f>ROUND(I295*H295,2)</f>
        <v>0</v>
      </c>
      <c r="K295" s="231" t="s">
        <v>163</v>
      </c>
      <c r="L295" s="46"/>
      <c r="M295" s="236" t="s">
        <v>1</v>
      </c>
      <c r="N295" s="237" t="s">
        <v>42</v>
      </c>
      <c r="O295" s="93"/>
      <c r="P295" s="238">
        <f>O295*H295</f>
        <v>0</v>
      </c>
      <c r="Q295" s="238">
        <v>0.00023913999999999999</v>
      </c>
      <c r="R295" s="238">
        <f>Q295*H295</f>
        <v>0.00023913999999999999</v>
      </c>
      <c r="S295" s="238">
        <v>0</v>
      </c>
      <c r="T295" s="239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40" t="s">
        <v>279</v>
      </c>
      <c r="AT295" s="240" t="s">
        <v>159</v>
      </c>
      <c r="AU295" s="240" t="s">
        <v>109</v>
      </c>
      <c r="AY295" s="19" t="s">
        <v>157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9" t="s">
        <v>84</v>
      </c>
      <c r="BK295" s="241">
        <f>ROUND(I295*H295,2)</f>
        <v>0</v>
      </c>
      <c r="BL295" s="19" t="s">
        <v>279</v>
      </c>
      <c r="BM295" s="240" t="s">
        <v>1464</v>
      </c>
    </row>
    <row r="296" s="2" customFormat="1">
      <c r="A296" s="40"/>
      <c r="B296" s="41"/>
      <c r="C296" s="42"/>
      <c r="D296" s="242" t="s">
        <v>166</v>
      </c>
      <c r="E296" s="42"/>
      <c r="F296" s="243" t="s">
        <v>1465</v>
      </c>
      <c r="G296" s="42"/>
      <c r="H296" s="42"/>
      <c r="I296" s="244"/>
      <c r="J296" s="42"/>
      <c r="K296" s="42"/>
      <c r="L296" s="46"/>
      <c r="M296" s="245"/>
      <c r="N296" s="246"/>
      <c r="O296" s="93"/>
      <c r="P296" s="93"/>
      <c r="Q296" s="93"/>
      <c r="R296" s="93"/>
      <c r="S296" s="93"/>
      <c r="T296" s="94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166</v>
      </c>
      <c r="AU296" s="19" t="s">
        <v>109</v>
      </c>
    </row>
    <row r="297" s="12" customFormat="1" ht="20.88" customHeight="1">
      <c r="A297" s="12"/>
      <c r="B297" s="213"/>
      <c r="C297" s="214"/>
      <c r="D297" s="215" t="s">
        <v>76</v>
      </c>
      <c r="E297" s="227" t="s">
        <v>1466</v>
      </c>
      <c r="F297" s="227" t="s">
        <v>1467</v>
      </c>
      <c r="G297" s="214"/>
      <c r="H297" s="214"/>
      <c r="I297" s="217"/>
      <c r="J297" s="228">
        <f>BK297</f>
        <v>0</v>
      </c>
      <c r="K297" s="214"/>
      <c r="L297" s="219"/>
      <c r="M297" s="220"/>
      <c r="N297" s="221"/>
      <c r="O297" s="221"/>
      <c r="P297" s="222">
        <f>SUM(P298:P311)</f>
        <v>0</v>
      </c>
      <c r="Q297" s="221"/>
      <c r="R297" s="222">
        <f>SUM(R298:R311)</f>
        <v>0</v>
      </c>
      <c r="S297" s="221"/>
      <c r="T297" s="223">
        <f>SUM(T298:T311)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4" t="s">
        <v>86</v>
      </c>
      <c r="AT297" s="225" t="s">
        <v>76</v>
      </c>
      <c r="AU297" s="225" t="s">
        <v>86</v>
      </c>
      <c r="AY297" s="224" t="s">
        <v>157</v>
      </c>
      <c r="BK297" s="226">
        <f>SUM(BK298:BK311)</f>
        <v>0</v>
      </c>
    </row>
    <row r="298" s="2" customFormat="1" ht="16.5" customHeight="1">
      <c r="A298" s="40"/>
      <c r="B298" s="41"/>
      <c r="C298" s="229" t="s">
        <v>721</v>
      </c>
      <c r="D298" s="229" t="s">
        <v>159</v>
      </c>
      <c r="E298" s="230" t="s">
        <v>1468</v>
      </c>
      <c r="F298" s="231" t="s">
        <v>1469</v>
      </c>
      <c r="G298" s="232" t="s">
        <v>696</v>
      </c>
      <c r="H298" s="233">
        <v>1</v>
      </c>
      <c r="I298" s="234"/>
      <c r="J298" s="235">
        <f>ROUND(I298*H298,2)</f>
        <v>0</v>
      </c>
      <c r="K298" s="231" t="s">
        <v>1</v>
      </c>
      <c r="L298" s="46"/>
      <c r="M298" s="236" t="s">
        <v>1</v>
      </c>
      <c r="N298" s="237" t="s">
        <v>42</v>
      </c>
      <c r="O298" s="93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40" t="s">
        <v>279</v>
      </c>
      <c r="AT298" s="240" t="s">
        <v>159</v>
      </c>
      <c r="AU298" s="240" t="s">
        <v>109</v>
      </c>
      <c r="AY298" s="19" t="s">
        <v>157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9" t="s">
        <v>84</v>
      </c>
      <c r="BK298" s="241">
        <f>ROUND(I298*H298,2)</f>
        <v>0</v>
      </c>
      <c r="BL298" s="19" t="s">
        <v>279</v>
      </c>
      <c r="BM298" s="240" t="s">
        <v>1470</v>
      </c>
    </row>
    <row r="299" s="2" customFormat="1">
      <c r="A299" s="40"/>
      <c r="B299" s="41"/>
      <c r="C299" s="42"/>
      <c r="D299" s="242" t="s">
        <v>166</v>
      </c>
      <c r="E299" s="42"/>
      <c r="F299" s="243" t="s">
        <v>1469</v>
      </c>
      <c r="G299" s="42"/>
      <c r="H299" s="42"/>
      <c r="I299" s="244"/>
      <c r="J299" s="42"/>
      <c r="K299" s="42"/>
      <c r="L299" s="46"/>
      <c r="M299" s="245"/>
      <c r="N299" s="246"/>
      <c r="O299" s="93"/>
      <c r="P299" s="93"/>
      <c r="Q299" s="93"/>
      <c r="R299" s="93"/>
      <c r="S299" s="93"/>
      <c r="T299" s="94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166</v>
      </c>
      <c r="AU299" s="19" t="s">
        <v>109</v>
      </c>
    </row>
    <row r="300" s="2" customFormat="1" ht="16.5" customHeight="1">
      <c r="A300" s="40"/>
      <c r="B300" s="41"/>
      <c r="C300" s="229" t="s">
        <v>728</v>
      </c>
      <c r="D300" s="229" t="s">
        <v>159</v>
      </c>
      <c r="E300" s="230" t="s">
        <v>1471</v>
      </c>
      <c r="F300" s="231" t="s">
        <v>1166</v>
      </c>
      <c r="G300" s="232" t="s">
        <v>696</v>
      </c>
      <c r="H300" s="233">
        <v>1</v>
      </c>
      <c r="I300" s="234"/>
      <c r="J300" s="235">
        <f>ROUND(I300*H300,2)</f>
        <v>0</v>
      </c>
      <c r="K300" s="231" t="s">
        <v>1</v>
      </c>
      <c r="L300" s="46"/>
      <c r="M300" s="236" t="s">
        <v>1</v>
      </c>
      <c r="N300" s="237" t="s">
        <v>42</v>
      </c>
      <c r="O300" s="93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40" t="s">
        <v>279</v>
      </c>
      <c r="AT300" s="240" t="s">
        <v>159</v>
      </c>
      <c r="AU300" s="240" t="s">
        <v>109</v>
      </c>
      <c r="AY300" s="19" t="s">
        <v>157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9" t="s">
        <v>84</v>
      </c>
      <c r="BK300" s="241">
        <f>ROUND(I300*H300,2)</f>
        <v>0</v>
      </c>
      <c r="BL300" s="19" t="s">
        <v>279</v>
      </c>
      <c r="BM300" s="240" t="s">
        <v>1472</v>
      </c>
    </row>
    <row r="301" s="2" customFormat="1">
      <c r="A301" s="40"/>
      <c r="B301" s="41"/>
      <c r="C301" s="42"/>
      <c r="D301" s="242" t="s">
        <v>166</v>
      </c>
      <c r="E301" s="42"/>
      <c r="F301" s="243" t="s">
        <v>1166</v>
      </c>
      <c r="G301" s="42"/>
      <c r="H301" s="42"/>
      <c r="I301" s="244"/>
      <c r="J301" s="42"/>
      <c r="K301" s="42"/>
      <c r="L301" s="46"/>
      <c r="M301" s="245"/>
      <c r="N301" s="246"/>
      <c r="O301" s="93"/>
      <c r="P301" s="93"/>
      <c r="Q301" s="93"/>
      <c r="R301" s="93"/>
      <c r="S301" s="93"/>
      <c r="T301" s="94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166</v>
      </c>
      <c r="AU301" s="19" t="s">
        <v>109</v>
      </c>
    </row>
    <row r="302" s="2" customFormat="1" ht="16.5" customHeight="1">
      <c r="A302" s="40"/>
      <c r="B302" s="41"/>
      <c r="C302" s="229" t="s">
        <v>743</v>
      </c>
      <c r="D302" s="229" t="s">
        <v>159</v>
      </c>
      <c r="E302" s="230" t="s">
        <v>1473</v>
      </c>
      <c r="F302" s="231" t="s">
        <v>1319</v>
      </c>
      <c r="G302" s="232" t="s">
        <v>1316</v>
      </c>
      <c r="H302" s="308"/>
      <c r="I302" s="234"/>
      <c r="J302" s="235">
        <f>ROUND(I302*H302,2)</f>
        <v>0</v>
      </c>
      <c r="K302" s="231" t="s">
        <v>1</v>
      </c>
      <c r="L302" s="46"/>
      <c r="M302" s="236" t="s">
        <v>1</v>
      </c>
      <c r="N302" s="237" t="s">
        <v>42</v>
      </c>
      <c r="O302" s="93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40" t="s">
        <v>279</v>
      </c>
      <c r="AT302" s="240" t="s">
        <v>159</v>
      </c>
      <c r="AU302" s="240" t="s">
        <v>109</v>
      </c>
      <c r="AY302" s="19" t="s">
        <v>157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9" t="s">
        <v>84</v>
      </c>
      <c r="BK302" s="241">
        <f>ROUND(I302*H302,2)</f>
        <v>0</v>
      </c>
      <c r="BL302" s="19" t="s">
        <v>279</v>
      </c>
      <c r="BM302" s="240" t="s">
        <v>1474</v>
      </c>
    </row>
    <row r="303" s="2" customFormat="1">
      <c r="A303" s="40"/>
      <c r="B303" s="41"/>
      <c r="C303" s="42"/>
      <c r="D303" s="242" t="s">
        <v>166</v>
      </c>
      <c r="E303" s="42"/>
      <c r="F303" s="243" t="s">
        <v>1319</v>
      </c>
      <c r="G303" s="42"/>
      <c r="H303" s="42"/>
      <c r="I303" s="244"/>
      <c r="J303" s="42"/>
      <c r="K303" s="42"/>
      <c r="L303" s="46"/>
      <c r="M303" s="245"/>
      <c r="N303" s="246"/>
      <c r="O303" s="93"/>
      <c r="P303" s="93"/>
      <c r="Q303" s="93"/>
      <c r="R303" s="93"/>
      <c r="S303" s="93"/>
      <c r="T303" s="94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166</v>
      </c>
      <c r="AU303" s="19" t="s">
        <v>109</v>
      </c>
    </row>
    <row r="304" s="2" customFormat="1" ht="16.5" customHeight="1">
      <c r="A304" s="40"/>
      <c r="B304" s="41"/>
      <c r="C304" s="229" t="s">
        <v>749</v>
      </c>
      <c r="D304" s="229" t="s">
        <v>159</v>
      </c>
      <c r="E304" s="230" t="s">
        <v>1475</v>
      </c>
      <c r="F304" s="231" t="s">
        <v>564</v>
      </c>
      <c r="G304" s="232" t="s">
        <v>1316</v>
      </c>
      <c r="H304" s="308"/>
      <c r="I304" s="234"/>
      <c r="J304" s="235">
        <f>ROUND(I304*H304,2)</f>
        <v>0</v>
      </c>
      <c r="K304" s="231" t="s">
        <v>1</v>
      </c>
      <c r="L304" s="46"/>
      <c r="M304" s="236" t="s">
        <v>1</v>
      </c>
      <c r="N304" s="237" t="s">
        <v>42</v>
      </c>
      <c r="O304" s="93"/>
      <c r="P304" s="238">
        <f>O304*H304</f>
        <v>0</v>
      </c>
      <c r="Q304" s="238">
        <v>0</v>
      </c>
      <c r="R304" s="238">
        <f>Q304*H304</f>
        <v>0</v>
      </c>
      <c r="S304" s="238">
        <v>0</v>
      </c>
      <c r="T304" s="239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40" t="s">
        <v>279</v>
      </c>
      <c r="AT304" s="240" t="s">
        <v>159</v>
      </c>
      <c r="AU304" s="240" t="s">
        <v>109</v>
      </c>
      <c r="AY304" s="19" t="s">
        <v>157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9" t="s">
        <v>84</v>
      </c>
      <c r="BK304" s="241">
        <f>ROUND(I304*H304,2)</f>
        <v>0</v>
      </c>
      <c r="BL304" s="19" t="s">
        <v>279</v>
      </c>
      <c r="BM304" s="240" t="s">
        <v>1476</v>
      </c>
    </row>
    <row r="305" s="2" customFormat="1">
      <c r="A305" s="40"/>
      <c r="B305" s="41"/>
      <c r="C305" s="42"/>
      <c r="D305" s="242" t="s">
        <v>166</v>
      </c>
      <c r="E305" s="42"/>
      <c r="F305" s="243" t="s">
        <v>564</v>
      </c>
      <c r="G305" s="42"/>
      <c r="H305" s="42"/>
      <c r="I305" s="244"/>
      <c r="J305" s="42"/>
      <c r="K305" s="42"/>
      <c r="L305" s="46"/>
      <c r="M305" s="245"/>
      <c r="N305" s="246"/>
      <c r="O305" s="93"/>
      <c r="P305" s="93"/>
      <c r="Q305" s="93"/>
      <c r="R305" s="93"/>
      <c r="S305" s="93"/>
      <c r="T305" s="94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166</v>
      </c>
      <c r="AU305" s="19" t="s">
        <v>109</v>
      </c>
    </row>
    <row r="306" s="2" customFormat="1" ht="16.5" customHeight="1">
      <c r="A306" s="40"/>
      <c r="B306" s="41"/>
      <c r="C306" s="229" t="s">
        <v>759</v>
      </c>
      <c r="D306" s="229" t="s">
        <v>159</v>
      </c>
      <c r="E306" s="230" t="s">
        <v>1477</v>
      </c>
      <c r="F306" s="231" t="s">
        <v>1478</v>
      </c>
      <c r="G306" s="232" t="s">
        <v>696</v>
      </c>
      <c r="H306" s="233">
        <v>1</v>
      </c>
      <c r="I306" s="234"/>
      <c r="J306" s="235">
        <f>ROUND(I306*H306,2)</f>
        <v>0</v>
      </c>
      <c r="K306" s="231" t="s">
        <v>1</v>
      </c>
      <c r="L306" s="46"/>
      <c r="M306" s="236" t="s">
        <v>1</v>
      </c>
      <c r="N306" s="237" t="s">
        <v>42</v>
      </c>
      <c r="O306" s="93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40" t="s">
        <v>279</v>
      </c>
      <c r="AT306" s="240" t="s">
        <v>159</v>
      </c>
      <c r="AU306" s="240" t="s">
        <v>109</v>
      </c>
      <c r="AY306" s="19" t="s">
        <v>157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9" t="s">
        <v>84</v>
      </c>
      <c r="BK306" s="241">
        <f>ROUND(I306*H306,2)</f>
        <v>0</v>
      </c>
      <c r="BL306" s="19" t="s">
        <v>279</v>
      </c>
      <c r="BM306" s="240" t="s">
        <v>1479</v>
      </c>
    </row>
    <row r="307" s="2" customFormat="1">
      <c r="A307" s="40"/>
      <c r="B307" s="41"/>
      <c r="C307" s="42"/>
      <c r="D307" s="242" t="s">
        <v>166</v>
      </c>
      <c r="E307" s="42"/>
      <c r="F307" s="243" t="s">
        <v>1478</v>
      </c>
      <c r="G307" s="42"/>
      <c r="H307" s="42"/>
      <c r="I307" s="244"/>
      <c r="J307" s="42"/>
      <c r="K307" s="42"/>
      <c r="L307" s="46"/>
      <c r="M307" s="245"/>
      <c r="N307" s="246"/>
      <c r="O307" s="93"/>
      <c r="P307" s="93"/>
      <c r="Q307" s="93"/>
      <c r="R307" s="93"/>
      <c r="S307" s="93"/>
      <c r="T307" s="94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166</v>
      </c>
      <c r="AU307" s="19" t="s">
        <v>109</v>
      </c>
    </row>
    <row r="308" s="2" customFormat="1" ht="16.5" customHeight="1">
      <c r="A308" s="40"/>
      <c r="B308" s="41"/>
      <c r="C308" s="229" t="s">
        <v>764</v>
      </c>
      <c r="D308" s="229" t="s">
        <v>159</v>
      </c>
      <c r="E308" s="230" t="s">
        <v>1480</v>
      </c>
      <c r="F308" s="231" t="s">
        <v>1481</v>
      </c>
      <c r="G308" s="232" t="s">
        <v>696</v>
      </c>
      <c r="H308" s="233">
        <v>1</v>
      </c>
      <c r="I308" s="234"/>
      <c r="J308" s="235">
        <f>ROUND(I308*H308,2)</f>
        <v>0</v>
      </c>
      <c r="K308" s="231" t="s">
        <v>1</v>
      </c>
      <c r="L308" s="46"/>
      <c r="M308" s="236" t="s">
        <v>1</v>
      </c>
      <c r="N308" s="237" t="s">
        <v>42</v>
      </c>
      <c r="O308" s="93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40" t="s">
        <v>279</v>
      </c>
      <c r="AT308" s="240" t="s">
        <v>159</v>
      </c>
      <c r="AU308" s="240" t="s">
        <v>109</v>
      </c>
      <c r="AY308" s="19" t="s">
        <v>157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9" t="s">
        <v>84</v>
      </c>
      <c r="BK308" s="241">
        <f>ROUND(I308*H308,2)</f>
        <v>0</v>
      </c>
      <c r="BL308" s="19" t="s">
        <v>279</v>
      </c>
      <c r="BM308" s="240" t="s">
        <v>1482</v>
      </c>
    </row>
    <row r="309" s="2" customFormat="1">
      <c r="A309" s="40"/>
      <c r="B309" s="41"/>
      <c r="C309" s="42"/>
      <c r="D309" s="242" t="s">
        <v>166</v>
      </c>
      <c r="E309" s="42"/>
      <c r="F309" s="243" t="s">
        <v>1481</v>
      </c>
      <c r="G309" s="42"/>
      <c r="H309" s="42"/>
      <c r="I309" s="244"/>
      <c r="J309" s="42"/>
      <c r="K309" s="42"/>
      <c r="L309" s="46"/>
      <c r="M309" s="245"/>
      <c r="N309" s="246"/>
      <c r="O309" s="93"/>
      <c r="P309" s="93"/>
      <c r="Q309" s="93"/>
      <c r="R309" s="93"/>
      <c r="S309" s="93"/>
      <c r="T309" s="94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166</v>
      </c>
      <c r="AU309" s="19" t="s">
        <v>109</v>
      </c>
    </row>
    <row r="310" s="2" customFormat="1" ht="16.5" customHeight="1">
      <c r="A310" s="40"/>
      <c r="B310" s="41"/>
      <c r="C310" s="229" t="s">
        <v>770</v>
      </c>
      <c r="D310" s="229" t="s">
        <v>159</v>
      </c>
      <c r="E310" s="230" t="s">
        <v>1483</v>
      </c>
      <c r="F310" s="231" t="s">
        <v>1484</v>
      </c>
      <c r="G310" s="232" t="s">
        <v>696</v>
      </c>
      <c r="H310" s="233">
        <v>1</v>
      </c>
      <c r="I310" s="234"/>
      <c r="J310" s="235">
        <f>ROUND(I310*H310,2)</f>
        <v>0</v>
      </c>
      <c r="K310" s="231" t="s">
        <v>1</v>
      </c>
      <c r="L310" s="46"/>
      <c r="M310" s="236" t="s">
        <v>1</v>
      </c>
      <c r="N310" s="237" t="s">
        <v>42</v>
      </c>
      <c r="O310" s="93"/>
      <c r="P310" s="238">
        <f>O310*H310</f>
        <v>0</v>
      </c>
      <c r="Q310" s="238">
        <v>0</v>
      </c>
      <c r="R310" s="238">
        <f>Q310*H310</f>
        <v>0</v>
      </c>
      <c r="S310" s="238">
        <v>0</v>
      </c>
      <c r="T310" s="239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40" t="s">
        <v>279</v>
      </c>
      <c r="AT310" s="240" t="s">
        <v>159</v>
      </c>
      <c r="AU310" s="240" t="s">
        <v>109</v>
      </c>
      <c r="AY310" s="19" t="s">
        <v>157</v>
      </c>
      <c r="BE310" s="241">
        <f>IF(N310="základní",J310,0)</f>
        <v>0</v>
      </c>
      <c r="BF310" s="241">
        <f>IF(N310="snížená",J310,0)</f>
        <v>0</v>
      </c>
      <c r="BG310" s="241">
        <f>IF(N310="zákl. přenesená",J310,0)</f>
        <v>0</v>
      </c>
      <c r="BH310" s="241">
        <f>IF(N310="sníž. přenesená",J310,0)</f>
        <v>0</v>
      </c>
      <c r="BI310" s="241">
        <f>IF(N310="nulová",J310,0)</f>
        <v>0</v>
      </c>
      <c r="BJ310" s="19" t="s">
        <v>84</v>
      </c>
      <c r="BK310" s="241">
        <f>ROUND(I310*H310,2)</f>
        <v>0</v>
      </c>
      <c r="BL310" s="19" t="s">
        <v>279</v>
      </c>
      <c r="BM310" s="240" t="s">
        <v>1485</v>
      </c>
    </row>
    <row r="311" s="2" customFormat="1">
      <c r="A311" s="40"/>
      <c r="B311" s="41"/>
      <c r="C311" s="42"/>
      <c r="D311" s="242" t="s">
        <v>166</v>
      </c>
      <c r="E311" s="42"/>
      <c r="F311" s="243" t="s">
        <v>1484</v>
      </c>
      <c r="G311" s="42"/>
      <c r="H311" s="42"/>
      <c r="I311" s="244"/>
      <c r="J311" s="42"/>
      <c r="K311" s="42"/>
      <c r="L311" s="46"/>
      <c r="M311" s="304"/>
      <c r="N311" s="305"/>
      <c r="O311" s="306"/>
      <c r="P311" s="306"/>
      <c r="Q311" s="306"/>
      <c r="R311" s="306"/>
      <c r="S311" s="306"/>
      <c r="T311" s="30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166</v>
      </c>
      <c r="AU311" s="19" t="s">
        <v>109</v>
      </c>
    </row>
    <row r="312" s="2" customFormat="1" ht="6.96" customHeight="1">
      <c r="A312" s="40"/>
      <c r="B312" s="68"/>
      <c r="C312" s="69"/>
      <c r="D312" s="69"/>
      <c r="E312" s="69"/>
      <c r="F312" s="69"/>
      <c r="G312" s="69"/>
      <c r="H312" s="69"/>
      <c r="I312" s="69"/>
      <c r="J312" s="69"/>
      <c r="K312" s="69"/>
      <c r="L312" s="46"/>
      <c r="M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</row>
  </sheetData>
  <sheetProtection sheet="1" autoFilter="0" formatColumns="0" formatRows="0" objects="1" scenarios="1" spinCount="100000" saltValue="aGQ/I90Rv8EI/gLuNlQV674+PlVW3ASTdekp/x4j3KWdTMrrMazL5rFkzGBe88n/rxIHWKtFY8wGS+gBKgoWAw==" hashValue="x3dYA0iFISV5oDGNK4nvGiQEuEmaKcqCdlGIKk7n21H3cmvfduR7PkIzvv31zDs3NBDv/TlJns3uU0Fa2Qm8mA==" algorithmName="SHA-512" password="CC35"/>
  <autoFilter ref="C131:K31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2"/>
      <c r="AT3" s="19" t="s">
        <v>86</v>
      </c>
    </row>
    <row r="4" s="1" customFormat="1" ht="24.96" customHeight="1">
      <c r="B4" s="22"/>
      <c r="D4" s="151" t="s">
        <v>112</v>
      </c>
      <c r="L4" s="22"/>
      <c r="M4" s="15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53" t="s">
        <v>16</v>
      </c>
      <c r="L6" s="22"/>
    </row>
    <row r="7" s="1" customFormat="1" ht="16.5" customHeight="1">
      <c r="B7" s="22"/>
      <c r="E7" s="154" t="str">
        <f>'Rekapitulace stavby'!K6</f>
        <v>Modernizace MŠ Stromovka v Liberci_2025</v>
      </c>
      <c r="F7" s="153"/>
      <c r="G7" s="153"/>
      <c r="H7" s="153"/>
      <c r="L7" s="22"/>
    </row>
    <row r="8" s="1" customFormat="1" ht="12" customHeight="1">
      <c r="B8" s="22"/>
      <c r="D8" s="153" t="s">
        <v>113</v>
      </c>
      <c r="L8" s="22"/>
    </row>
    <row r="9" s="2" customFormat="1" ht="16.5" customHeight="1">
      <c r="A9" s="40"/>
      <c r="B9" s="46"/>
      <c r="C9" s="40"/>
      <c r="D9" s="40"/>
      <c r="E9" s="154" t="s">
        <v>114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115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1486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</v>
      </c>
      <c r="G13" s="40"/>
      <c r="H13" s="40"/>
      <c r="I13" s="153" t="s">
        <v>19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20</v>
      </c>
      <c r="E14" s="40"/>
      <c r="F14" s="143" t="s">
        <v>21</v>
      </c>
      <c r="G14" s="40"/>
      <c r="H14" s="40"/>
      <c r="I14" s="153" t="s">
        <v>22</v>
      </c>
      <c r="J14" s="156" t="str">
        <f>'Rekapitulace stavby'!AN8</f>
        <v>18. 11. 2025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24</v>
      </c>
      <c r="E16" s="40"/>
      <c r="F16" s="40"/>
      <c r="G16" s="40"/>
      <c r="H16" s="40"/>
      <c r="I16" s="153" t="s">
        <v>25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26</v>
      </c>
      <c r="F17" s="40"/>
      <c r="G17" s="40"/>
      <c r="H17" s="40"/>
      <c r="I17" s="153" t="s">
        <v>27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28</v>
      </c>
      <c r="E19" s="40"/>
      <c r="F19" s="40"/>
      <c r="G19" s="40"/>
      <c r="H19" s="40"/>
      <c r="I19" s="153" t="s">
        <v>25</v>
      </c>
      <c r="J19" s="35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43"/>
      <c r="G20" s="143"/>
      <c r="H20" s="143"/>
      <c r="I20" s="153" t="s">
        <v>27</v>
      </c>
      <c r="J20" s="35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30</v>
      </c>
      <c r="E22" s="40"/>
      <c r="F22" s="40"/>
      <c r="G22" s="40"/>
      <c r="H22" s="40"/>
      <c r="I22" s="153" t="s">
        <v>25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31</v>
      </c>
      <c r="F23" s="40"/>
      <c r="G23" s="40"/>
      <c r="H23" s="40"/>
      <c r="I23" s="153" t="s">
        <v>27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33</v>
      </c>
      <c r="E25" s="40"/>
      <c r="F25" s="40"/>
      <c r="G25" s="40"/>
      <c r="H25" s="40"/>
      <c r="I25" s="153" t="s">
        <v>25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27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35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36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37</v>
      </c>
      <c r="E32" s="40"/>
      <c r="F32" s="40"/>
      <c r="G32" s="40"/>
      <c r="H32" s="40"/>
      <c r="I32" s="40"/>
      <c r="J32" s="163">
        <f>ROUND(J133,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39</v>
      </c>
      <c r="G34" s="40"/>
      <c r="H34" s="40"/>
      <c r="I34" s="164" t="s">
        <v>38</v>
      </c>
      <c r="J34" s="164" t="s">
        <v>40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41</v>
      </c>
      <c r="E35" s="153" t="s">
        <v>42</v>
      </c>
      <c r="F35" s="166">
        <f>ROUND((SUM(BE133:BE360)),  2)</f>
        <v>0</v>
      </c>
      <c r="G35" s="40"/>
      <c r="H35" s="40"/>
      <c r="I35" s="167">
        <v>0.20999999999999999</v>
      </c>
      <c r="J35" s="166">
        <f>ROUND(((SUM(BE133:BE360))*I35),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43</v>
      </c>
      <c r="F36" s="166">
        <f>ROUND((SUM(BF133:BF360)),  2)</f>
        <v>0</v>
      </c>
      <c r="G36" s="40"/>
      <c r="H36" s="40"/>
      <c r="I36" s="167">
        <v>0.12</v>
      </c>
      <c r="J36" s="166">
        <f>ROUND(((SUM(BF133:BF360))*I36),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44</v>
      </c>
      <c r="F37" s="166">
        <f>ROUND((SUM(BG133:BG360)),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45</v>
      </c>
      <c r="F38" s="166">
        <f>ROUND((SUM(BH133:BH360)),  2)</f>
        <v>0</v>
      </c>
      <c r="G38" s="40"/>
      <c r="H38" s="40"/>
      <c r="I38" s="167">
        <v>0.12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46</v>
      </c>
      <c r="F39" s="166">
        <f>ROUND((SUM(BI133:BI360)),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47</v>
      </c>
      <c r="E41" s="170"/>
      <c r="F41" s="170"/>
      <c r="G41" s="171" t="s">
        <v>48</v>
      </c>
      <c r="H41" s="172" t="s">
        <v>49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75" t="s">
        <v>50</v>
      </c>
      <c r="E50" s="176"/>
      <c r="F50" s="176"/>
      <c r="G50" s="175" t="s">
        <v>51</v>
      </c>
      <c r="H50" s="176"/>
      <c r="I50" s="176"/>
      <c r="J50" s="176"/>
      <c r="K50" s="17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77" t="s">
        <v>52</v>
      </c>
      <c r="E61" s="178"/>
      <c r="F61" s="179" t="s">
        <v>53</v>
      </c>
      <c r="G61" s="177" t="s">
        <v>52</v>
      </c>
      <c r="H61" s="178"/>
      <c r="I61" s="178"/>
      <c r="J61" s="180" t="s">
        <v>53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75" t="s">
        <v>54</v>
      </c>
      <c r="E65" s="181"/>
      <c r="F65" s="181"/>
      <c r="G65" s="175" t="s">
        <v>55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77" t="s">
        <v>52</v>
      </c>
      <c r="E76" s="178"/>
      <c r="F76" s="179" t="s">
        <v>53</v>
      </c>
      <c r="G76" s="177" t="s">
        <v>52</v>
      </c>
      <c r="H76" s="178"/>
      <c r="I76" s="178"/>
      <c r="J76" s="180" t="s">
        <v>53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Modernizace MŠ Stromovka v Liberci_2025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113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86" t="s">
        <v>114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115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D.1.4.G - Elektroinstalace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20</v>
      </c>
      <c r="D91" s="42"/>
      <c r="E91" s="42"/>
      <c r="F91" s="29" t="str">
        <f>F14</f>
        <v>Stromovka 285/1, Liberec</v>
      </c>
      <c r="G91" s="42"/>
      <c r="H91" s="42"/>
      <c r="I91" s="34" t="s">
        <v>22</v>
      </c>
      <c r="J91" s="81" t="str">
        <f>IF(J14="","",J14)</f>
        <v>18. 11. 2025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24</v>
      </c>
      <c r="D93" s="42"/>
      <c r="E93" s="42"/>
      <c r="F93" s="29" t="str">
        <f>E17</f>
        <v>Statutární město Liberec</v>
      </c>
      <c r="G93" s="42"/>
      <c r="H93" s="42"/>
      <c r="I93" s="34" t="s">
        <v>30</v>
      </c>
      <c r="J93" s="38" t="str">
        <f>E23</f>
        <v>DIGITRONIC CZ s. r. o.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28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118</v>
      </c>
      <c r="D96" s="188"/>
      <c r="E96" s="188"/>
      <c r="F96" s="188"/>
      <c r="G96" s="188"/>
      <c r="H96" s="188"/>
      <c r="I96" s="188"/>
      <c r="J96" s="189" t="s">
        <v>119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120</v>
      </c>
      <c r="D98" s="42"/>
      <c r="E98" s="42"/>
      <c r="F98" s="42"/>
      <c r="G98" s="42"/>
      <c r="H98" s="42"/>
      <c r="I98" s="42"/>
      <c r="J98" s="112">
        <f>J133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9" t="s">
        <v>121</v>
      </c>
    </row>
    <row r="99" s="9" customFormat="1" ht="24.96" customHeight="1">
      <c r="A99" s="9"/>
      <c r="B99" s="191"/>
      <c r="C99" s="192"/>
      <c r="D99" s="193" t="s">
        <v>1487</v>
      </c>
      <c r="E99" s="194"/>
      <c r="F99" s="194"/>
      <c r="G99" s="194"/>
      <c r="H99" s="194"/>
      <c r="I99" s="194"/>
      <c r="J99" s="195">
        <f>J134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1488</v>
      </c>
      <c r="E100" s="194"/>
      <c r="F100" s="194"/>
      <c r="G100" s="194"/>
      <c r="H100" s="194"/>
      <c r="I100" s="194"/>
      <c r="J100" s="195">
        <f>J153</f>
        <v>0</v>
      </c>
      <c r="K100" s="192"/>
      <c r="L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7"/>
      <c r="C101" s="135"/>
      <c r="D101" s="198" t="s">
        <v>1489</v>
      </c>
      <c r="E101" s="199"/>
      <c r="F101" s="199"/>
      <c r="G101" s="199"/>
      <c r="H101" s="199"/>
      <c r="I101" s="199"/>
      <c r="J101" s="200">
        <f>J154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5"/>
      <c r="D102" s="198" t="s">
        <v>1490</v>
      </c>
      <c r="E102" s="199"/>
      <c r="F102" s="199"/>
      <c r="G102" s="199"/>
      <c r="H102" s="199"/>
      <c r="I102" s="199"/>
      <c r="J102" s="200">
        <f>J187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5"/>
      <c r="D103" s="198" t="s">
        <v>1491</v>
      </c>
      <c r="E103" s="199"/>
      <c r="F103" s="199"/>
      <c r="G103" s="199"/>
      <c r="H103" s="199"/>
      <c r="I103" s="199"/>
      <c r="J103" s="200">
        <f>J204</f>
        <v>0</v>
      </c>
      <c r="K103" s="135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5"/>
      <c r="D104" s="198" t="s">
        <v>1492</v>
      </c>
      <c r="E104" s="199"/>
      <c r="F104" s="199"/>
      <c r="G104" s="199"/>
      <c r="H104" s="199"/>
      <c r="I104" s="199"/>
      <c r="J104" s="200">
        <f>J215</f>
        <v>0</v>
      </c>
      <c r="K104" s="135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5"/>
      <c r="D105" s="198" t="s">
        <v>1493</v>
      </c>
      <c r="E105" s="199"/>
      <c r="F105" s="199"/>
      <c r="G105" s="199"/>
      <c r="H105" s="199"/>
      <c r="I105" s="199"/>
      <c r="J105" s="200">
        <f>J224</f>
        <v>0</v>
      </c>
      <c r="K105" s="135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5"/>
      <c r="D106" s="198" t="s">
        <v>1494</v>
      </c>
      <c r="E106" s="199"/>
      <c r="F106" s="199"/>
      <c r="G106" s="199"/>
      <c r="H106" s="199"/>
      <c r="I106" s="199"/>
      <c r="J106" s="200">
        <f>J257</f>
        <v>0</v>
      </c>
      <c r="K106" s="135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7"/>
      <c r="C107" s="135"/>
      <c r="D107" s="198" t="s">
        <v>1495</v>
      </c>
      <c r="E107" s="199"/>
      <c r="F107" s="199"/>
      <c r="G107" s="199"/>
      <c r="H107" s="199"/>
      <c r="I107" s="199"/>
      <c r="J107" s="200">
        <f>J258</f>
        <v>0</v>
      </c>
      <c r="K107" s="135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7"/>
      <c r="C108" s="135"/>
      <c r="D108" s="198" t="s">
        <v>1496</v>
      </c>
      <c r="E108" s="199"/>
      <c r="F108" s="199"/>
      <c r="G108" s="199"/>
      <c r="H108" s="199"/>
      <c r="I108" s="199"/>
      <c r="J108" s="200">
        <f>J283</f>
        <v>0</v>
      </c>
      <c r="K108" s="135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7"/>
      <c r="C109" s="135"/>
      <c r="D109" s="198" t="s">
        <v>1497</v>
      </c>
      <c r="E109" s="199"/>
      <c r="F109" s="199"/>
      <c r="G109" s="199"/>
      <c r="H109" s="199"/>
      <c r="I109" s="199"/>
      <c r="J109" s="200">
        <f>J286</f>
        <v>0</v>
      </c>
      <c r="K109" s="135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7"/>
      <c r="C110" s="135"/>
      <c r="D110" s="198" t="s">
        <v>1498</v>
      </c>
      <c r="E110" s="199"/>
      <c r="F110" s="199"/>
      <c r="G110" s="199"/>
      <c r="H110" s="199"/>
      <c r="I110" s="199"/>
      <c r="J110" s="200">
        <f>J319</f>
        <v>0</v>
      </c>
      <c r="K110" s="135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7"/>
      <c r="C111" s="135"/>
      <c r="D111" s="198" t="s">
        <v>1499</v>
      </c>
      <c r="E111" s="199"/>
      <c r="F111" s="199"/>
      <c r="G111" s="199"/>
      <c r="H111" s="199"/>
      <c r="I111" s="199"/>
      <c r="J111" s="200">
        <f>J340</f>
        <v>0</v>
      </c>
      <c r="K111" s="135"/>
      <c r="L111" s="20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40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6.96" customHeight="1">
      <c r="A113" s="40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7" s="2" customFormat="1" ht="6.96" customHeight="1">
      <c r="A117" s="40"/>
      <c r="B117" s="70"/>
      <c r="C117" s="71"/>
      <c r="D117" s="71"/>
      <c r="E117" s="71"/>
      <c r="F117" s="71"/>
      <c r="G117" s="71"/>
      <c r="H117" s="71"/>
      <c r="I117" s="71"/>
      <c r="J117" s="71"/>
      <c r="K117" s="71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24.96" customHeight="1">
      <c r="A118" s="40"/>
      <c r="B118" s="41"/>
      <c r="C118" s="25" t="s">
        <v>142</v>
      </c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6.96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2" customHeight="1">
      <c r="A120" s="40"/>
      <c r="B120" s="41"/>
      <c r="C120" s="34" t="s">
        <v>16</v>
      </c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6.5" customHeight="1">
      <c r="A121" s="40"/>
      <c r="B121" s="41"/>
      <c r="C121" s="42"/>
      <c r="D121" s="42"/>
      <c r="E121" s="186" t="str">
        <f>E7</f>
        <v>Modernizace MŠ Stromovka v Liberci_2025</v>
      </c>
      <c r="F121" s="34"/>
      <c r="G121" s="34"/>
      <c r="H121" s="34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1" customFormat="1" ht="12" customHeight="1">
      <c r="B122" s="23"/>
      <c r="C122" s="34" t="s">
        <v>113</v>
      </c>
      <c r="D122" s="24"/>
      <c r="E122" s="24"/>
      <c r="F122" s="24"/>
      <c r="G122" s="24"/>
      <c r="H122" s="24"/>
      <c r="I122" s="24"/>
      <c r="J122" s="24"/>
      <c r="K122" s="24"/>
      <c r="L122" s="22"/>
    </row>
    <row r="123" s="2" customFormat="1" ht="16.5" customHeight="1">
      <c r="A123" s="40"/>
      <c r="B123" s="41"/>
      <c r="C123" s="42"/>
      <c r="D123" s="42"/>
      <c r="E123" s="186" t="s">
        <v>114</v>
      </c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12" customHeight="1">
      <c r="A124" s="40"/>
      <c r="B124" s="41"/>
      <c r="C124" s="34" t="s">
        <v>115</v>
      </c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16.5" customHeight="1">
      <c r="A125" s="40"/>
      <c r="B125" s="41"/>
      <c r="C125" s="42"/>
      <c r="D125" s="42"/>
      <c r="E125" s="78" t="str">
        <f>E11</f>
        <v>D.1.4.G - Elektroinstalace</v>
      </c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6.96" customHeight="1">
      <c r="A126" s="40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2" customHeight="1">
      <c r="A127" s="40"/>
      <c r="B127" s="41"/>
      <c r="C127" s="34" t="s">
        <v>20</v>
      </c>
      <c r="D127" s="42"/>
      <c r="E127" s="42"/>
      <c r="F127" s="29" t="str">
        <f>F14</f>
        <v>Stromovka 285/1, Liberec</v>
      </c>
      <c r="G127" s="42"/>
      <c r="H127" s="42"/>
      <c r="I127" s="34" t="s">
        <v>22</v>
      </c>
      <c r="J127" s="81" t="str">
        <f>IF(J14="","",J14)</f>
        <v>18. 11. 2025</v>
      </c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6.96" customHeight="1">
      <c r="A128" s="40"/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25.65" customHeight="1">
      <c r="A129" s="40"/>
      <c r="B129" s="41"/>
      <c r="C129" s="34" t="s">
        <v>24</v>
      </c>
      <c r="D129" s="42"/>
      <c r="E129" s="42"/>
      <c r="F129" s="29" t="str">
        <f>E17</f>
        <v>Statutární město Liberec</v>
      </c>
      <c r="G129" s="42"/>
      <c r="H129" s="42"/>
      <c r="I129" s="34" t="s">
        <v>30</v>
      </c>
      <c r="J129" s="38" t="str">
        <f>E23</f>
        <v>DIGITRONIC CZ s. r. o.</v>
      </c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5.15" customHeight="1">
      <c r="A130" s="40"/>
      <c r="B130" s="41"/>
      <c r="C130" s="34" t="s">
        <v>28</v>
      </c>
      <c r="D130" s="42"/>
      <c r="E130" s="42"/>
      <c r="F130" s="29" t="str">
        <f>IF(E20="","",E20)</f>
        <v>Vyplň údaj</v>
      </c>
      <c r="G130" s="42"/>
      <c r="H130" s="42"/>
      <c r="I130" s="34" t="s">
        <v>33</v>
      </c>
      <c r="J130" s="38" t="str">
        <f>E26</f>
        <v xml:space="preserve"> </v>
      </c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0.32" customHeight="1">
      <c r="A131" s="40"/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11" customFormat="1" ht="29.28" customHeight="1">
      <c r="A132" s="202"/>
      <c r="B132" s="203"/>
      <c r="C132" s="204" t="s">
        <v>143</v>
      </c>
      <c r="D132" s="205" t="s">
        <v>62</v>
      </c>
      <c r="E132" s="205" t="s">
        <v>58</v>
      </c>
      <c r="F132" s="205" t="s">
        <v>59</v>
      </c>
      <c r="G132" s="205" t="s">
        <v>144</v>
      </c>
      <c r="H132" s="205" t="s">
        <v>145</v>
      </c>
      <c r="I132" s="205" t="s">
        <v>146</v>
      </c>
      <c r="J132" s="205" t="s">
        <v>119</v>
      </c>
      <c r="K132" s="206" t="s">
        <v>147</v>
      </c>
      <c r="L132" s="207"/>
      <c r="M132" s="102" t="s">
        <v>1</v>
      </c>
      <c r="N132" s="103" t="s">
        <v>41</v>
      </c>
      <c r="O132" s="103" t="s">
        <v>148</v>
      </c>
      <c r="P132" s="103" t="s">
        <v>149</v>
      </c>
      <c r="Q132" s="103" t="s">
        <v>150</v>
      </c>
      <c r="R132" s="103" t="s">
        <v>151</v>
      </c>
      <c r="S132" s="103" t="s">
        <v>152</v>
      </c>
      <c r="T132" s="104" t="s">
        <v>153</v>
      </c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</row>
    <row r="133" s="2" customFormat="1" ht="22.8" customHeight="1">
      <c r="A133" s="40"/>
      <c r="B133" s="41"/>
      <c r="C133" s="109" t="s">
        <v>154</v>
      </c>
      <c r="D133" s="42"/>
      <c r="E133" s="42"/>
      <c r="F133" s="42"/>
      <c r="G133" s="42"/>
      <c r="H133" s="42"/>
      <c r="I133" s="42"/>
      <c r="J133" s="208">
        <f>BK133</f>
        <v>0</v>
      </c>
      <c r="K133" s="42"/>
      <c r="L133" s="46"/>
      <c r="M133" s="105"/>
      <c r="N133" s="209"/>
      <c r="O133" s="106"/>
      <c r="P133" s="210">
        <f>P134+P153</f>
        <v>0</v>
      </c>
      <c r="Q133" s="106"/>
      <c r="R133" s="210">
        <f>R134+R153</f>
        <v>0.54674000000000011</v>
      </c>
      <c r="S133" s="106"/>
      <c r="T133" s="211">
        <f>T134+T153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76</v>
      </c>
      <c r="AU133" s="19" t="s">
        <v>121</v>
      </c>
      <c r="BK133" s="212">
        <f>BK134+BK153</f>
        <v>0</v>
      </c>
    </row>
    <row r="134" s="12" customFormat="1" ht="25.92" customHeight="1">
      <c r="A134" s="12"/>
      <c r="B134" s="213"/>
      <c r="C134" s="214"/>
      <c r="D134" s="215" t="s">
        <v>76</v>
      </c>
      <c r="E134" s="216" t="s">
        <v>1500</v>
      </c>
      <c r="F134" s="216" t="s">
        <v>1501</v>
      </c>
      <c r="G134" s="214"/>
      <c r="H134" s="214"/>
      <c r="I134" s="217"/>
      <c r="J134" s="218">
        <f>BK134</f>
        <v>0</v>
      </c>
      <c r="K134" s="214"/>
      <c r="L134" s="219"/>
      <c r="M134" s="220"/>
      <c r="N134" s="221"/>
      <c r="O134" s="221"/>
      <c r="P134" s="222">
        <f>SUM(P135:P152)</f>
        <v>0</v>
      </c>
      <c r="Q134" s="221"/>
      <c r="R134" s="222">
        <f>SUM(R135:R152)</f>
        <v>0</v>
      </c>
      <c r="S134" s="221"/>
      <c r="T134" s="223">
        <f>SUM(T135:T152)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84</v>
      </c>
      <c r="AT134" s="225" t="s">
        <v>76</v>
      </c>
      <c r="AU134" s="225" t="s">
        <v>77</v>
      </c>
      <c r="AY134" s="224" t="s">
        <v>157</v>
      </c>
      <c r="BK134" s="226">
        <f>SUM(BK135:BK152)</f>
        <v>0</v>
      </c>
    </row>
    <row r="135" s="2" customFormat="1" ht="16.5" customHeight="1">
      <c r="A135" s="40"/>
      <c r="B135" s="41"/>
      <c r="C135" s="229" t="s">
        <v>86</v>
      </c>
      <c r="D135" s="229" t="s">
        <v>159</v>
      </c>
      <c r="E135" s="230" t="s">
        <v>1502</v>
      </c>
      <c r="F135" s="231" t="s">
        <v>1503</v>
      </c>
      <c r="G135" s="232" t="s">
        <v>619</v>
      </c>
      <c r="H135" s="233">
        <v>1</v>
      </c>
      <c r="I135" s="234"/>
      <c r="J135" s="235">
        <f>ROUND(I135*H135,2)</f>
        <v>0</v>
      </c>
      <c r="K135" s="231" t="s">
        <v>1</v>
      </c>
      <c r="L135" s="46"/>
      <c r="M135" s="236" t="s">
        <v>1</v>
      </c>
      <c r="N135" s="237" t="s">
        <v>42</v>
      </c>
      <c r="O135" s="93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40" t="s">
        <v>164</v>
      </c>
      <c r="AT135" s="240" t="s">
        <v>159</v>
      </c>
      <c r="AU135" s="240" t="s">
        <v>84</v>
      </c>
      <c r="AY135" s="19" t="s">
        <v>157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9" t="s">
        <v>84</v>
      </c>
      <c r="BK135" s="241">
        <f>ROUND(I135*H135,2)</f>
        <v>0</v>
      </c>
      <c r="BL135" s="19" t="s">
        <v>164</v>
      </c>
      <c r="BM135" s="240" t="s">
        <v>1504</v>
      </c>
    </row>
    <row r="136" s="2" customFormat="1">
      <c r="A136" s="40"/>
      <c r="B136" s="41"/>
      <c r="C136" s="42"/>
      <c r="D136" s="242" t="s">
        <v>166</v>
      </c>
      <c r="E136" s="42"/>
      <c r="F136" s="243" t="s">
        <v>1503</v>
      </c>
      <c r="G136" s="42"/>
      <c r="H136" s="42"/>
      <c r="I136" s="244"/>
      <c r="J136" s="42"/>
      <c r="K136" s="42"/>
      <c r="L136" s="46"/>
      <c r="M136" s="245"/>
      <c r="N136" s="246"/>
      <c r="O136" s="93"/>
      <c r="P136" s="93"/>
      <c r="Q136" s="93"/>
      <c r="R136" s="93"/>
      <c r="S136" s="93"/>
      <c r="T136" s="94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166</v>
      </c>
      <c r="AU136" s="19" t="s">
        <v>84</v>
      </c>
    </row>
    <row r="137" s="2" customFormat="1" ht="16.5" customHeight="1">
      <c r="A137" s="40"/>
      <c r="B137" s="41"/>
      <c r="C137" s="279" t="s">
        <v>109</v>
      </c>
      <c r="D137" s="279" t="s">
        <v>201</v>
      </c>
      <c r="E137" s="280" t="s">
        <v>1505</v>
      </c>
      <c r="F137" s="281" t="s">
        <v>1506</v>
      </c>
      <c r="G137" s="282" t="s">
        <v>619</v>
      </c>
      <c r="H137" s="283">
        <v>1</v>
      </c>
      <c r="I137" s="284"/>
      <c r="J137" s="285">
        <f>ROUND(I137*H137,2)</f>
        <v>0</v>
      </c>
      <c r="K137" s="281" t="s">
        <v>1</v>
      </c>
      <c r="L137" s="286"/>
      <c r="M137" s="287" t="s">
        <v>1</v>
      </c>
      <c r="N137" s="288" t="s">
        <v>42</v>
      </c>
      <c r="O137" s="93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40" t="s">
        <v>204</v>
      </c>
      <c r="AT137" s="240" t="s">
        <v>201</v>
      </c>
      <c r="AU137" s="240" t="s">
        <v>84</v>
      </c>
      <c r="AY137" s="19" t="s">
        <v>157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9" t="s">
        <v>84</v>
      </c>
      <c r="BK137" s="241">
        <f>ROUND(I137*H137,2)</f>
        <v>0</v>
      </c>
      <c r="BL137" s="19" t="s">
        <v>164</v>
      </c>
      <c r="BM137" s="240" t="s">
        <v>1507</v>
      </c>
    </row>
    <row r="138" s="2" customFormat="1">
      <c r="A138" s="40"/>
      <c r="B138" s="41"/>
      <c r="C138" s="42"/>
      <c r="D138" s="242" t="s">
        <v>166</v>
      </c>
      <c r="E138" s="42"/>
      <c r="F138" s="243" t="s">
        <v>1506</v>
      </c>
      <c r="G138" s="42"/>
      <c r="H138" s="42"/>
      <c r="I138" s="244"/>
      <c r="J138" s="42"/>
      <c r="K138" s="42"/>
      <c r="L138" s="46"/>
      <c r="M138" s="245"/>
      <c r="N138" s="246"/>
      <c r="O138" s="93"/>
      <c r="P138" s="93"/>
      <c r="Q138" s="93"/>
      <c r="R138" s="93"/>
      <c r="S138" s="93"/>
      <c r="T138" s="94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166</v>
      </c>
      <c r="AU138" s="19" t="s">
        <v>84</v>
      </c>
    </row>
    <row r="139" s="2" customFormat="1" ht="16.5" customHeight="1">
      <c r="A139" s="40"/>
      <c r="B139" s="41"/>
      <c r="C139" s="279" t="s">
        <v>164</v>
      </c>
      <c r="D139" s="279" t="s">
        <v>201</v>
      </c>
      <c r="E139" s="280" t="s">
        <v>1508</v>
      </c>
      <c r="F139" s="281" t="s">
        <v>1509</v>
      </c>
      <c r="G139" s="282" t="s">
        <v>619</v>
      </c>
      <c r="H139" s="283">
        <v>1</v>
      </c>
      <c r="I139" s="284"/>
      <c r="J139" s="285">
        <f>ROUND(I139*H139,2)</f>
        <v>0</v>
      </c>
      <c r="K139" s="281" t="s">
        <v>1</v>
      </c>
      <c r="L139" s="286"/>
      <c r="M139" s="287" t="s">
        <v>1</v>
      </c>
      <c r="N139" s="288" t="s">
        <v>42</v>
      </c>
      <c r="O139" s="93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204</v>
      </c>
      <c r="AT139" s="240" t="s">
        <v>201</v>
      </c>
      <c r="AU139" s="240" t="s">
        <v>84</v>
      </c>
      <c r="AY139" s="19" t="s">
        <v>157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9" t="s">
        <v>84</v>
      </c>
      <c r="BK139" s="241">
        <f>ROUND(I139*H139,2)</f>
        <v>0</v>
      </c>
      <c r="BL139" s="19" t="s">
        <v>164</v>
      </c>
      <c r="BM139" s="240" t="s">
        <v>1510</v>
      </c>
    </row>
    <row r="140" s="2" customFormat="1">
      <c r="A140" s="40"/>
      <c r="B140" s="41"/>
      <c r="C140" s="42"/>
      <c r="D140" s="242" t="s">
        <v>166</v>
      </c>
      <c r="E140" s="42"/>
      <c r="F140" s="243" t="s">
        <v>1509</v>
      </c>
      <c r="G140" s="42"/>
      <c r="H140" s="42"/>
      <c r="I140" s="244"/>
      <c r="J140" s="42"/>
      <c r="K140" s="42"/>
      <c r="L140" s="46"/>
      <c r="M140" s="245"/>
      <c r="N140" s="246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166</v>
      </c>
      <c r="AU140" s="19" t="s">
        <v>84</v>
      </c>
    </row>
    <row r="141" s="2" customFormat="1" ht="24.15" customHeight="1">
      <c r="A141" s="40"/>
      <c r="B141" s="41"/>
      <c r="C141" s="229" t="s">
        <v>200</v>
      </c>
      <c r="D141" s="229" t="s">
        <v>159</v>
      </c>
      <c r="E141" s="230" t="s">
        <v>1511</v>
      </c>
      <c r="F141" s="231" t="s">
        <v>1512</v>
      </c>
      <c r="G141" s="232" t="s">
        <v>227</v>
      </c>
      <c r="H141" s="233">
        <v>1</v>
      </c>
      <c r="I141" s="234"/>
      <c r="J141" s="235">
        <f>ROUND(I141*H141,2)</f>
        <v>0</v>
      </c>
      <c r="K141" s="231" t="s">
        <v>163</v>
      </c>
      <c r="L141" s="46"/>
      <c r="M141" s="236" t="s">
        <v>1</v>
      </c>
      <c r="N141" s="237" t="s">
        <v>42</v>
      </c>
      <c r="O141" s="93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40" t="s">
        <v>164</v>
      </c>
      <c r="AT141" s="240" t="s">
        <v>159</v>
      </c>
      <c r="AU141" s="240" t="s">
        <v>84</v>
      </c>
      <c r="AY141" s="19" t="s">
        <v>157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9" t="s">
        <v>84</v>
      </c>
      <c r="BK141" s="241">
        <f>ROUND(I141*H141,2)</f>
        <v>0</v>
      </c>
      <c r="BL141" s="19" t="s">
        <v>164</v>
      </c>
      <c r="BM141" s="240" t="s">
        <v>1513</v>
      </c>
    </row>
    <row r="142" s="2" customFormat="1">
      <c r="A142" s="40"/>
      <c r="B142" s="41"/>
      <c r="C142" s="42"/>
      <c r="D142" s="242" t="s">
        <v>166</v>
      </c>
      <c r="E142" s="42"/>
      <c r="F142" s="243" t="s">
        <v>1514</v>
      </c>
      <c r="G142" s="42"/>
      <c r="H142" s="42"/>
      <c r="I142" s="244"/>
      <c r="J142" s="42"/>
      <c r="K142" s="42"/>
      <c r="L142" s="46"/>
      <c r="M142" s="245"/>
      <c r="N142" s="246"/>
      <c r="O142" s="93"/>
      <c r="P142" s="93"/>
      <c r="Q142" s="93"/>
      <c r="R142" s="93"/>
      <c r="S142" s="93"/>
      <c r="T142" s="94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166</v>
      </c>
      <c r="AU142" s="19" t="s">
        <v>84</v>
      </c>
    </row>
    <row r="143" s="2" customFormat="1" ht="16.5" customHeight="1">
      <c r="A143" s="40"/>
      <c r="B143" s="41"/>
      <c r="C143" s="279" t="s">
        <v>210</v>
      </c>
      <c r="D143" s="279" t="s">
        <v>201</v>
      </c>
      <c r="E143" s="280" t="s">
        <v>1515</v>
      </c>
      <c r="F143" s="281" t="s">
        <v>1516</v>
      </c>
      <c r="G143" s="282" t="s">
        <v>227</v>
      </c>
      <c r="H143" s="283">
        <v>1</v>
      </c>
      <c r="I143" s="284"/>
      <c r="J143" s="285">
        <f>ROUND(I143*H143,2)</f>
        <v>0</v>
      </c>
      <c r="K143" s="281" t="s">
        <v>1</v>
      </c>
      <c r="L143" s="286"/>
      <c r="M143" s="287" t="s">
        <v>1</v>
      </c>
      <c r="N143" s="288" t="s">
        <v>42</v>
      </c>
      <c r="O143" s="93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204</v>
      </c>
      <c r="AT143" s="240" t="s">
        <v>201</v>
      </c>
      <c r="AU143" s="240" t="s">
        <v>84</v>
      </c>
      <c r="AY143" s="19" t="s">
        <v>157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9" t="s">
        <v>84</v>
      </c>
      <c r="BK143" s="241">
        <f>ROUND(I143*H143,2)</f>
        <v>0</v>
      </c>
      <c r="BL143" s="19" t="s">
        <v>164</v>
      </c>
      <c r="BM143" s="240" t="s">
        <v>1517</v>
      </c>
    </row>
    <row r="144" s="2" customFormat="1">
      <c r="A144" s="40"/>
      <c r="B144" s="41"/>
      <c r="C144" s="42"/>
      <c r="D144" s="242" t="s">
        <v>166</v>
      </c>
      <c r="E144" s="42"/>
      <c r="F144" s="243" t="s">
        <v>1516</v>
      </c>
      <c r="G144" s="42"/>
      <c r="H144" s="42"/>
      <c r="I144" s="244"/>
      <c r="J144" s="42"/>
      <c r="K144" s="42"/>
      <c r="L144" s="46"/>
      <c r="M144" s="245"/>
      <c r="N144" s="246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166</v>
      </c>
      <c r="AU144" s="19" t="s">
        <v>84</v>
      </c>
    </row>
    <row r="145" s="2" customFormat="1" ht="16.5" customHeight="1">
      <c r="A145" s="40"/>
      <c r="B145" s="41"/>
      <c r="C145" s="279" t="s">
        <v>224</v>
      </c>
      <c r="D145" s="279" t="s">
        <v>201</v>
      </c>
      <c r="E145" s="280" t="s">
        <v>1518</v>
      </c>
      <c r="F145" s="281" t="s">
        <v>1519</v>
      </c>
      <c r="G145" s="282" t="s">
        <v>619</v>
      </c>
      <c r="H145" s="283">
        <v>1</v>
      </c>
      <c r="I145" s="284"/>
      <c r="J145" s="285">
        <f>ROUND(I145*H145,2)</f>
        <v>0</v>
      </c>
      <c r="K145" s="281" t="s">
        <v>1</v>
      </c>
      <c r="L145" s="286"/>
      <c r="M145" s="287" t="s">
        <v>1</v>
      </c>
      <c r="N145" s="288" t="s">
        <v>42</v>
      </c>
      <c r="O145" s="93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40" t="s">
        <v>204</v>
      </c>
      <c r="AT145" s="240" t="s">
        <v>201</v>
      </c>
      <c r="AU145" s="240" t="s">
        <v>84</v>
      </c>
      <c r="AY145" s="19" t="s">
        <v>157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9" t="s">
        <v>84</v>
      </c>
      <c r="BK145" s="241">
        <f>ROUND(I145*H145,2)</f>
        <v>0</v>
      </c>
      <c r="BL145" s="19" t="s">
        <v>164</v>
      </c>
      <c r="BM145" s="240" t="s">
        <v>1520</v>
      </c>
    </row>
    <row r="146" s="2" customFormat="1">
      <c r="A146" s="40"/>
      <c r="B146" s="41"/>
      <c r="C146" s="42"/>
      <c r="D146" s="242" t="s">
        <v>166</v>
      </c>
      <c r="E146" s="42"/>
      <c r="F146" s="243" t="s">
        <v>1519</v>
      </c>
      <c r="G146" s="42"/>
      <c r="H146" s="42"/>
      <c r="I146" s="244"/>
      <c r="J146" s="42"/>
      <c r="K146" s="42"/>
      <c r="L146" s="46"/>
      <c r="M146" s="245"/>
      <c r="N146" s="246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166</v>
      </c>
      <c r="AU146" s="19" t="s">
        <v>84</v>
      </c>
    </row>
    <row r="147" s="2" customFormat="1" ht="16.5" customHeight="1">
      <c r="A147" s="40"/>
      <c r="B147" s="41"/>
      <c r="C147" s="279" t="s">
        <v>204</v>
      </c>
      <c r="D147" s="279" t="s">
        <v>201</v>
      </c>
      <c r="E147" s="280" t="s">
        <v>1521</v>
      </c>
      <c r="F147" s="281" t="s">
        <v>1522</v>
      </c>
      <c r="G147" s="282" t="s">
        <v>1523</v>
      </c>
      <c r="H147" s="283">
        <v>10</v>
      </c>
      <c r="I147" s="284"/>
      <c r="J147" s="285">
        <f>ROUND(I147*H147,2)</f>
        <v>0</v>
      </c>
      <c r="K147" s="281" t="s">
        <v>1</v>
      </c>
      <c r="L147" s="286"/>
      <c r="M147" s="287" t="s">
        <v>1</v>
      </c>
      <c r="N147" s="288" t="s">
        <v>42</v>
      </c>
      <c r="O147" s="93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40" t="s">
        <v>204</v>
      </c>
      <c r="AT147" s="240" t="s">
        <v>201</v>
      </c>
      <c r="AU147" s="240" t="s">
        <v>84</v>
      </c>
      <c r="AY147" s="19" t="s">
        <v>157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9" t="s">
        <v>84</v>
      </c>
      <c r="BK147" s="241">
        <f>ROUND(I147*H147,2)</f>
        <v>0</v>
      </c>
      <c r="BL147" s="19" t="s">
        <v>164</v>
      </c>
      <c r="BM147" s="240" t="s">
        <v>1524</v>
      </c>
    </row>
    <row r="148" s="2" customFormat="1">
      <c r="A148" s="40"/>
      <c r="B148" s="41"/>
      <c r="C148" s="42"/>
      <c r="D148" s="242" t="s">
        <v>166</v>
      </c>
      <c r="E148" s="42"/>
      <c r="F148" s="243" t="s">
        <v>1522</v>
      </c>
      <c r="G148" s="42"/>
      <c r="H148" s="42"/>
      <c r="I148" s="244"/>
      <c r="J148" s="42"/>
      <c r="K148" s="42"/>
      <c r="L148" s="46"/>
      <c r="M148" s="245"/>
      <c r="N148" s="246"/>
      <c r="O148" s="93"/>
      <c r="P148" s="93"/>
      <c r="Q148" s="93"/>
      <c r="R148" s="93"/>
      <c r="S148" s="93"/>
      <c r="T148" s="94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166</v>
      </c>
      <c r="AU148" s="19" t="s">
        <v>84</v>
      </c>
    </row>
    <row r="149" s="2" customFormat="1" ht="16.5" customHeight="1">
      <c r="A149" s="40"/>
      <c r="B149" s="41"/>
      <c r="C149" s="279" t="s">
        <v>239</v>
      </c>
      <c r="D149" s="279" t="s">
        <v>201</v>
      </c>
      <c r="E149" s="280" t="s">
        <v>1525</v>
      </c>
      <c r="F149" s="281" t="s">
        <v>1526</v>
      </c>
      <c r="G149" s="282" t="s">
        <v>1523</v>
      </c>
      <c r="H149" s="283">
        <v>12</v>
      </c>
      <c r="I149" s="284"/>
      <c r="J149" s="285">
        <f>ROUND(I149*H149,2)</f>
        <v>0</v>
      </c>
      <c r="K149" s="281" t="s">
        <v>1</v>
      </c>
      <c r="L149" s="286"/>
      <c r="M149" s="287" t="s">
        <v>1</v>
      </c>
      <c r="N149" s="288" t="s">
        <v>42</v>
      </c>
      <c r="O149" s="93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40" t="s">
        <v>204</v>
      </c>
      <c r="AT149" s="240" t="s">
        <v>201</v>
      </c>
      <c r="AU149" s="240" t="s">
        <v>84</v>
      </c>
      <c r="AY149" s="19" t="s">
        <v>157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9" t="s">
        <v>84</v>
      </c>
      <c r="BK149" s="241">
        <f>ROUND(I149*H149,2)</f>
        <v>0</v>
      </c>
      <c r="BL149" s="19" t="s">
        <v>164</v>
      </c>
      <c r="BM149" s="240" t="s">
        <v>1527</v>
      </c>
    </row>
    <row r="150" s="2" customFormat="1">
      <c r="A150" s="40"/>
      <c r="B150" s="41"/>
      <c r="C150" s="42"/>
      <c r="D150" s="242" t="s">
        <v>166</v>
      </c>
      <c r="E150" s="42"/>
      <c r="F150" s="243" t="s">
        <v>1526</v>
      </c>
      <c r="G150" s="42"/>
      <c r="H150" s="42"/>
      <c r="I150" s="244"/>
      <c r="J150" s="42"/>
      <c r="K150" s="42"/>
      <c r="L150" s="46"/>
      <c r="M150" s="245"/>
      <c r="N150" s="246"/>
      <c r="O150" s="93"/>
      <c r="P150" s="93"/>
      <c r="Q150" s="93"/>
      <c r="R150" s="93"/>
      <c r="S150" s="93"/>
      <c r="T150" s="94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166</v>
      </c>
      <c r="AU150" s="19" t="s">
        <v>84</v>
      </c>
    </row>
    <row r="151" s="2" customFormat="1" ht="24.15" customHeight="1">
      <c r="A151" s="40"/>
      <c r="B151" s="41"/>
      <c r="C151" s="229" t="s">
        <v>245</v>
      </c>
      <c r="D151" s="229" t="s">
        <v>159</v>
      </c>
      <c r="E151" s="230" t="s">
        <v>1528</v>
      </c>
      <c r="F151" s="231" t="s">
        <v>1529</v>
      </c>
      <c r="G151" s="232" t="s">
        <v>173</v>
      </c>
      <c r="H151" s="233">
        <v>1</v>
      </c>
      <c r="I151" s="234"/>
      <c r="J151" s="235">
        <f>ROUND(I151*H151,2)</f>
        <v>0</v>
      </c>
      <c r="K151" s="231" t="s">
        <v>163</v>
      </c>
      <c r="L151" s="46"/>
      <c r="M151" s="236" t="s">
        <v>1</v>
      </c>
      <c r="N151" s="237" t="s">
        <v>42</v>
      </c>
      <c r="O151" s="93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40" t="s">
        <v>164</v>
      </c>
      <c r="AT151" s="240" t="s">
        <v>159</v>
      </c>
      <c r="AU151" s="240" t="s">
        <v>84</v>
      </c>
      <c r="AY151" s="19" t="s">
        <v>157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9" t="s">
        <v>84</v>
      </c>
      <c r="BK151" s="241">
        <f>ROUND(I151*H151,2)</f>
        <v>0</v>
      </c>
      <c r="BL151" s="19" t="s">
        <v>164</v>
      </c>
      <c r="BM151" s="240" t="s">
        <v>1530</v>
      </c>
    </row>
    <row r="152" s="2" customFormat="1">
      <c r="A152" s="40"/>
      <c r="B152" s="41"/>
      <c r="C152" s="42"/>
      <c r="D152" s="242" t="s">
        <v>166</v>
      </c>
      <c r="E152" s="42"/>
      <c r="F152" s="243" t="s">
        <v>1531</v>
      </c>
      <c r="G152" s="42"/>
      <c r="H152" s="42"/>
      <c r="I152" s="244"/>
      <c r="J152" s="42"/>
      <c r="K152" s="42"/>
      <c r="L152" s="46"/>
      <c r="M152" s="245"/>
      <c r="N152" s="246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166</v>
      </c>
      <c r="AU152" s="19" t="s">
        <v>84</v>
      </c>
    </row>
    <row r="153" s="12" customFormat="1" ht="25.92" customHeight="1">
      <c r="A153" s="12"/>
      <c r="B153" s="213"/>
      <c r="C153" s="214"/>
      <c r="D153" s="215" t="s">
        <v>76</v>
      </c>
      <c r="E153" s="216" t="s">
        <v>155</v>
      </c>
      <c r="F153" s="216" t="s">
        <v>155</v>
      </c>
      <c r="G153" s="214"/>
      <c r="H153" s="214"/>
      <c r="I153" s="217"/>
      <c r="J153" s="218">
        <f>BK153</f>
        <v>0</v>
      </c>
      <c r="K153" s="214"/>
      <c r="L153" s="219"/>
      <c r="M153" s="220"/>
      <c r="N153" s="221"/>
      <c r="O153" s="221"/>
      <c r="P153" s="222">
        <f>P154+P187+P204+P215+P224+P257+P340</f>
        <v>0</v>
      </c>
      <c r="Q153" s="221"/>
      <c r="R153" s="222">
        <f>R154+R187+R204+R215+R224+R257+R340</f>
        <v>0.54674000000000011</v>
      </c>
      <c r="S153" s="221"/>
      <c r="T153" s="223">
        <f>T154+T187+T204+T215+T224+T257+T340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4" t="s">
        <v>84</v>
      </c>
      <c r="AT153" s="225" t="s">
        <v>76</v>
      </c>
      <c r="AU153" s="225" t="s">
        <v>77</v>
      </c>
      <c r="AY153" s="224" t="s">
        <v>157</v>
      </c>
      <c r="BK153" s="226">
        <f>BK154+BK187+BK204+BK215+BK224+BK257+BK340</f>
        <v>0</v>
      </c>
    </row>
    <row r="154" s="12" customFormat="1" ht="22.8" customHeight="1">
      <c r="A154" s="12"/>
      <c r="B154" s="213"/>
      <c r="C154" s="214"/>
      <c r="D154" s="215" t="s">
        <v>76</v>
      </c>
      <c r="E154" s="227" t="s">
        <v>1532</v>
      </c>
      <c r="F154" s="227" t="s">
        <v>1533</v>
      </c>
      <c r="G154" s="214"/>
      <c r="H154" s="214"/>
      <c r="I154" s="217"/>
      <c r="J154" s="228">
        <f>BK154</f>
        <v>0</v>
      </c>
      <c r="K154" s="214"/>
      <c r="L154" s="219"/>
      <c r="M154" s="220"/>
      <c r="N154" s="221"/>
      <c r="O154" s="221"/>
      <c r="P154" s="222">
        <f>SUM(P155:P186)</f>
        <v>0</v>
      </c>
      <c r="Q154" s="221"/>
      <c r="R154" s="222">
        <f>SUM(R155:R186)</f>
        <v>0</v>
      </c>
      <c r="S154" s="221"/>
      <c r="T154" s="223">
        <f>SUM(T155:T186)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4" t="s">
        <v>84</v>
      </c>
      <c r="AT154" s="225" t="s">
        <v>76</v>
      </c>
      <c r="AU154" s="225" t="s">
        <v>84</v>
      </c>
      <c r="AY154" s="224" t="s">
        <v>157</v>
      </c>
      <c r="BK154" s="226">
        <f>SUM(BK155:BK186)</f>
        <v>0</v>
      </c>
    </row>
    <row r="155" s="2" customFormat="1" ht="24.15" customHeight="1">
      <c r="A155" s="40"/>
      <c r="B155" s="41"/>
      <c r="C155" s="229" t="s">
        <v>250</v>
      </c>
      <c r="D155" s="229" t="s">
        <v>159</v>
      </c>
      <c r="E155" s="230" t="s">
        <v>1534</v>
      </c>
      <c r="F155" s="231" t="s">
        <v>1535</v>
      </c>
      <c r="G155" s="232" t="s">
        <v>227</v>
      </c>
      <c r="H155" s="233">
        <v>208</v>
      </c>
      <c r="I155" s="234"/>
      <c r="J155" s="235">
        <f>ROUND(I155*H155,2)</f>
        <v>0</v>
      </c>
      <c r="K155" s="231" t="s">
        <v>163</v>
      </c>
      <c r="L155" s="46"/>
      <c r="M155" s="236" t="s">
        <v>1</v>
      </c>
      <c r="N155" s="237" t="s">
        <v>42</v>
      </c>
      <c r="O155" s="93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40" t="s">
        <v>279</v>
      </c>
      <c r="AT155" s="240" t="s">
        <v>159</v>
      </c>
      <c r="AU155" s="240" t="s">
        <v>86</v>
      </c>
      <c r="AY155" s="19" t="s">
        <v>157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9" t="s">
        <v>84</v>
      </c>
      <c r="BK155" s="241">
        <f>ROUND(I155*H155,2)</f>
        <v>0</v>
      </c>
      <c r="BL155" s="19" t="s">
        <v>279</v>
      </c>
      <c r="BM155" s="240" t="s">
        <v>1536</v>
      </c>
    </row>
    <row r="156" s="2" customFormat="1">
      <c r="A156" s="40"/>
      <c r="B156" s="41"/>
      <c r="C156" s="42"/>
      <c r="D156" s="242" t="s">
        <v>166</v>
      </c>
      <c r="E156" s="42"/>
      <c r="F156" s="243" t="s">
        <v>1537</v>
      </c>
      <c r="G156" s="42"/>
      <c r="H156" s="42"/>
      <c r="I156" s="244"/>
      <c r="J156" s="42"/>
      <c r="K156" s="42"/>
      <c r="L156" s="46"/>
      <c r="M156" s="245"/>
      <c r="N156" s="246"/>
      <c r="O156" s="93"/>
      <c r="P156" s="93"/>
      <c r="Q156" s="93"/>
      <c r="R156" s="93"/>
      <c r="S156" s="93"/>
      <c r="T156" s="94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166</v>
      </c>
      <c r="AU156" s="19" t="s">
        <v>86</v>
      </c>
    </row>
    <row r="157" s="2" customFormat="1" ht="16.5" customHeight="1">
      <c r="A157" s="40"/>
      <c r="B157" s="41"/>
      <c r="C157" s="279" t="s">
        <v>8</v>
      </c>
      <c r="D157" s="279" t="s">
        <v>201</v>
      </c>
      <c r="E157" s="280" t="s">
        <v>1538</v>
      </c>
      <c r="F157" s="281" t="s">
        <v>1539</v>
      </c>
      <c r="G157" s="282" t="s">
        <v>619</v>
      </c>
      <c r="H157" s="283">
        <v>8</v>
      </c>
      <c r="I157" s="284"/>
      <c r="J157" s="285">
        <f>ROUND(I157*H157,2)</f>
        <v>0</v>
      </c>
      <c r="K157" s="281" t="s">
        <v>1</v>
      </c>
      <c r="L157" s="286"/>
      <c r="M157" s="287" t="s">
        <v>1</v>
      </c>
      <c r="N157" s="288" t="s">
        <v>42</v>
      </c>
      <c r="O157" s="93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40" t="s">
        <v>204</v>
      </c>
      <c r="AT157" s="240" t="s">
        <v>201</v>
      </c>
      <c r="AU157" s="240" t="s">
        <v>86</v>
      </c>
      <c r="AY157" s="19" t="s">
        <v>157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9" t="s">
        <v>84</v>
      </c>
      <c r="BK157" s="241">
        <f>ROUND(I157*H157,2)</f>
        <v>0</v>
      </c>
      <c r="BL157" s="19" t="s">
        <v>164</v>
      </c>
      <c r="BM157" s="240" t="s">
        <v>1540</v>
      </c>
    </row>
    <row r="158" s="2" customFormat="1">
      <c r="A158" s="40"/>
      <c r="B158" s="41"/>
      <c r="C158" s="42"/>
      <c r="D158" s="242" t="s">
        <v>166</v>
      </c>
      <c r="E158" s="42"/>
      <c r="F158" s="243" t="s">
        <v>1539</v>
      </c>
      <c r="G158" s="42"/>
      <c r="H158" s="42"/>
      <c r="I158" s="244"/>
      <c r="J158" s="42"/>
      <c r="K158" s="42"/>
      <c r="L158" s="46"/>
      <c r="M158" s="245"/>
      <c r="N158" s="246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166</v>
      </c>
      <c r="AU158" s="19" t="s">
        <v>86</v>
      </c>
    </row>
    <row r="159" s="2" customFormat="1" ht="16.5" customHeight="1">
      <c r="A159" s="40"/>
      <c r="B159" s="41"/>
      <c r="C159" s="279" t="s">
        <v>259</v>
      </c>
      <c r="D159" s="279" t="s">
        <v>201</v>
      </c>
      <c r="E159" s="280" t="s">
        <v>1541</v>
      </c>
      <c r="F159" s="281" t="s">
        <v>1542</v>
      </c>
      <c r="G159" s="282" t="s">
        <v>619</v>
      </c>
      <c r="H159" s="283">
        <v>172</v>
      </c>
      <c r="I159" s="284"/>
      <c r="J159" s="285">
        <f>ROUND(I159*H159,2)</f>
        <v>0</v>
      </c>
      <c r="K159" s="281" t="s">
        <v>1</v>
      </c>
      <c r="L159" s="286"/>
      <c r="M159" s="287" t="s">
        <v>1</v>
      </c>
      <c r="N159" s="288" t="s">
        <v>42</v>
      </c>
      <c r="O159" s="93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40" t="s">
        <v>204</v>
      </c>
      <c r="AT159" s="240" t="s">
        <v>201</v>
      </c>
      <c r="AU159" s="240" t="s">
        <v>86</v>
      </c>
      <c r="AY159" s="19" t="s">
        <v>157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9" t="s">
        <v>84</v>
      </c>
      <c r="BK159" s="241">
        <f>ROUND(I159*H159,2)</f>
        <v>0</v>
      </c>
      <c r="BL159" s="19" t="s">
        <v>164</v>
      </c>
      <c r="BM159" s="240" t="s">
        <v>1543</v>
      </c>
    </row>
    <row r="160" s="2" customFormat="1">
      <c r="A160" s="40"/>
      <c r="B160" s="41"/>
      <c r="C160" s="42"/>
      <c r="D160" s="242" t="s">
        <v>166</v>
      </c>
      <c r="E160" s="42"/>
      <c r="F160" s="243" t="s">
        <v>1542</v>
      </c>
      <c r="G160" s="42"/>
      <c r="H160" s="42"/>
      <c r="I160" s="244"/>
      <c r="J160" s="42"/>
      <c r="K160" s="42"/>
      <c r="L160" s="46"/>
      <c r="M160" s="245"/>
      <c r="N160" s="246"/>
      <c r="O160" s="93"/>
      <c r="P160" s="93"/>
      <c r="Q160" s="93"/>
      <c r="R160" s="93"/>
      <c r="S160" s="93"/>
      <c r="T160" s="94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166</v>
      </c>
      <c r="AU160" s="19" t="s">
        <v>86</v>
      </c>
    </row>
    <row r="161" s="2" customFormat="1" ht="16.5" customHeight="1">
      <c r="A161" s="40"/>
      <c r="B161" s="41"/>
      <c r="C161" s="279" t="s">
        <v>267</v>
      </c>
      <c r="D161" s="279" t="s">
        <v>201</v>
      </c>
      <c r="E161" s="280" t="s">
        <v>1544</v>
      </c>
      <c r="F161" s="281" t="s">
        <v>1545</v>
      </c>
      <c r="G161" s="282" t="s">
        <v>619</v>
      </c>
      <c r="H161" s="283">
        <v>28</v>
      </c>
      <c r="I161" s="284"/>
      <c r="J161" s="285">
        <f>ROUND(I161*H161,2)</f>
        <v>0</v>
      </c>
      <c r="K161" s="281" t="s">
        <v>1</v>
      </c>
      <c r="L161" s="286"/>
      <c r="M161" s="287" t="s">
        <v>1</v>
      </c>
      <c r="N161" s="288" t="s">
        <v>42</v>
      </c>
      <c r="O161" s="93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40" t="s">
        <v>204</v>
      </c>
      <c r="AT161" s="240" t="s">
        <v>201</v>
      </c>
      <c r="AU161" s="240" t="s">
        <v>86</v>
      </c>
      <c r="AY161" s="19" t="s">
        <v>157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9" t="s">
        <v>84</v>
      </c>
      <c r="BK161" s="241">
        <f>ROUND(I161*H161,2)</f>
        <v>0</v>
      </c>
      <c r="BL161" s="19" t="s">
        <v>164</v>
      </c>
      <c r="BM161" s="240" t="s">
        <v>1546</v>
      </c>
    </row>
    <row r="162" s="2" customFormat="1">
      <c r="A162" s="40"/>
      <c r="B162" s="41"/>
      <c r="C162" s="42"/>
      <c r="D162" s="242" t="s">
        <v>166</v>
      </c>
      <c r="E162" s="42"/>
      <c r="F162" s="243" t="s">
        <v>1545</v>
      </c>
      <c r="G162" s="42"/>
      <c r="H162" s="42"/>
      <c r="I162" s="244"/>
      <c r="J162" s="42"/>
      <c r="K162" s="42"/>
      <c r="L162" s="46"/>
      <c r="M162" s="245"/>
      <c r="N162" s="246"/>
      <c r="O162" s="93"/>
      <c r="P162" s="93"/>
      <c r="Q162" s="93"/>
      <c r="R162" s="93"/>
      <c r="S162" s="93"/>
      <c r="T162" s="94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166</v>
      </c>
      <c r="AU162" s="19" t="s">
        <v>86</v>
      </c>
    </row>
    <row r="163" s="2" customFormat="1" ht="16.5" customHeight="1">
      <c r="A163" s="40"/>
      <c r="B163" s="41"/>
      <c r="C163" s="279" t="s">
        <v>272</v>
      </c>
      <c r="D163" s="279" t="s">
        <v>201</v>
      </c>
      <c r="E163" s="280" t="s">
        <v>1547</v>
      </c>
      <c r="F163" s="281" t="s">
        <v>1548</v>
      </c>
      <c r="G163" s="282" t="s">
        <v>619</v>
      </c>
      <c r="H163" s="283">
        <v>1</v>
      </c>
      <c r="I163" s="284"/>
      <c r="J163" s="285">
        <f>ROUND(I163*H163,2)</f>
        <v>0</v>
      </c>
      <c r="K163" s="281" t="s">
        <v>1</v>
      </c>
      <c r="L163" s="286"/>
      <c r="M163" s="287" t="s">
        <v>1</v>
      </c>
      <c r="N163" s="288" t="s">
        <v>42</v>
      </c>
      <c r="O163" s="93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40" t="s">
        <v>204</v>
      </c>
      <c r="AT163" s="240" t="s">
        <v>201</v>
      </c>
      <c r="AU163" s="240" t="s">
        <v>86</v>
      </c>
      <c r="AY163" s="19" t="s">
        <v>157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9" t="s">
        <v>84</v>
      </c>
      <c r="BK163" s="241">
        <f>ROUND(I163*H163,2)</f>
        <v>0</v>
      </c>
      <c r="BL163" s="19" t="s">
        <v>164</v>
      </c>
      <c r="BM163" s="240" t="s">
        <v>1549</v>
      </c>
    </row>
    <row r="164" s="2" customFormat="1">
      <c r="A164" s="40"/>
      <c r="B164" s="41"/>
      <c r="C164" s="42"/>
      <c r="D164" s="242" t="s">
        <v>166</v>
      </c>
      <c r="E164" s="42"/>
      <c r="F164" s="243" t="s">
        <v>1548</v>
      </c>
      <c r="G164" s="42"/>
      <c r="H164" s="42"/>
      <c r="I164" s="244"/>
      <c r="J164" s="42"/>
      <c r="K164" s="42"/>
      <c r="L164" s="46"/>
      <c r="M164" s="245"/>
      <c r="N164" s="246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166</v>
      </c>
      <c r="AU164" s="19" t="s">
        <v>86</v>
      </c>
    </row>
    <row r="165" s="2" customFormat="1" ht="24.15" customHeight="1">
      <c r="A165" s="40"/>
      <c r="B165" s="41"/>
      <c r="C165" s="229" t="s">
        <v>279</v>
      </c>
      <c r="D165" s="229" t="s">
        <v>159</v>
      </c>
      <c r="E165" s="230" t="s">
        <v>1550</v>
      </c>
      <c r="F165" s="231" t="s">
        <v>1551</v>
      </c>
      <c r="G165" s="232" t="s">
        <v>227</v>
      </c>
      <c r="H165" s="233">
        <v>208</v>
      </c>
      <c r="I165" s="234"/>
      <c r="J165" s="235">
        <f>ROUND(I165*H165,2)</f>
        <v>0</v>
      </c>
      <c r="K165" s="231" t="s">
        <v>163</v>
      </c>
      <c r="L165" s="46"/>
      <c r="M165" s="236" t="s">
        <v>1</v>
      </c>
      <c r="N165" s="237" t="s">
        <v>42</v>
      </c>
      <c r="O165" s="93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40" t="s">
        <v>164</v>
      </c>
      <c r="AT165" s="240" t="s">
        <v>159</v>
      </c>
      <c r="AU165" s="240" t="s">
        <v>86</v>
      </c>
      <c r="AY165" s="19" t="s">
        <v>157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9" t="s">
        <v>84</v>
      </c>
      <c r="BK165" s="241">
        <f>ROUND(I165*H165,2)</f>
        <v>0</v>
      </c>
      <c r="BL165" s="19" t="s">
        <v>164</v>
      </c>
      <c r="BM165" s="240" t="s">
        <v>1552</v>
      </c>
    </row>
    <row r="166" s="2" customFormat="1">
      <c r="A166" s="40"/>
      <c r="B166" s="41"/>
      <c r="C166" s="42"/>
      <c r="D166" s="242" t="s">
        <v>166</v>
      </c>
      <c r="E166" s="42"/>
      <c r="F166" s="243" t="s">
        <v>1553</v>
      </c>
      <c r="G166" s="42"/>
      <c r="H166" s="42"/>
      <c r="I166" s="244"/>
      <c r="J166" s="42"/>
      <c r="K166" s="42"/>
      <c r="L166" s="46"/>
      <c r="M166" s="245"/>
      <c r="N166" s="246"/>
      <c r="O166" s="93"/>
      <c r="P166" s="93"/>
      <c r="Q166" s="93"/>
      <c r="R166" s="93"/>
      <c r="S166" s="93"/>
      <c r="T166" s="94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166</v>
      </c>
      <c r="AU166" s="19" t="s">
        <v>86</v>
      </c>
    </row>
    <row r="167" s="2" customFormat="1" ht="21.75" customHeight="1">
      <c r="A167" s="40"/>
      <c r="B167" s="41"/>
      <c r="C167" s="279" t="s">
        <v>284</v>
      </c>
      <c r="D167" s="279" t="s">
        <v>201</v>
      </c>
      <c r="E167" s="280" t="s">
        <v>84</v>
      </c>
      <c r="F167" s="281" t="s">
        <v>1554</v>
      </c>
      <c r="G167" s="282" t="s">
        <v>619</v>
      </c>
      <c r="H167" s="283">
        <v>48</v>
      </c>
      <c r="I167" s="284"/>
      <c r="J167" s="285">
        <f>ROUND(I167*H167,2)</f>
        <v>0</v>
      </c>
      <c r="K167" s="281" t="s">
        <v>1</v>
      </c>
      <c r="L167" s="286"/>
      <c r="M167" s="287" t="s">
        <v>1</v>
      </c>
      <c r="N167" s="288" t="s">
        <v>42</v>
      </c>
      <c r="O167" s="93"/>
      <c r="P167" s="238">
        <f>O167*H167</f>
        <v>0</v>
      </c>
      <c r="Q167" s="238">
        <v>0</v>
      </c>
      <c r="R167" s="238">
        <f>Q167*H167</f>
        <v>0</v>
      </c>
      <c r="S167" s="238">
        <v>0</v>
      </c>
      <c r="T167" s="239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40" t="s">
        <v>204</v>
      </c>
      <c r="AT167" s="240" t="s">
        <v>201</v>
      </c>
      <c r="AU167" s="240" t="s">
        <v>86</v>
      </c>
      <c r="AY167" s="19" t="s">
        <v>157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9" t="s">
        <v>84</v>
      </c>
      <c r="BK167" s="241">
        <f>ROUND(I167*H167,2)</f>
        <v>0</v>
      </c>
      <c r="BL167" s="19" t="s">
        <v>164</v>
      </c>
      <c r="BM167" s="240" t="s">
        <v>1555</v>
      </c>
    </row>
    <row r="168" s="2" customFormat="1">
      <c r="A168" s="40"/>
      <c r="B168" s="41"/>
      <c r="C168" s="42"/>
      <c r="D168" s="242" t="s">
        <v>166</v>
      </c>
      <c r="E168" s="42"/>
      <c r="F168" s="243" t="s">
        <v>1556</v>
      </c>
      <c r="G168" s="42"/>
      <c r="H168" s="42"/>
      <c r="I168" s="244"/>
      <c r="J168" s="42"/>
      <c r="K168" s="42"/>
      <c r="L168" s="46"/>
      <c r="M168" s="245"/>
      <c r="N168" s="246"/>
      <c r="O168" s="93"/>
      <c r="P168" s="93"/>
      <c r="Q168" s="93"/>
      <c r="R168" s="93"/>
      <c r="S168" s="93"/>
      <c r="T168" s="94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166</v>
      </c>
      <c r="AU168" s="19" t="s">
        <v>86</v>
      </c>
    </row>
    <row r="169" s="2" customFormat="1" ht="21.75" customHeight="1">
      <c r="A169" s="40"/>
      <c r="B169" s="41"/>
      <c r="C169" s="279" t="s">
        <v>314</v>
      </c>
      <c r="D169" s="279" t="s">
        <v>201</v>
      </c>
      <c r="E169" s="280" t="s">
        <v>86</v>
      </c>
      <c r="F169" s="281" t="s">
        <v>1557</v>
      </c>
      <c r="G169" s="282" t="s">
        <v>619</v>
      </c>
      <c r="H169" s="283">
        <v>12</v>
      </c>
      <c r="I169" s="284"/>
      <c r="J169" s="285">
        <f>ROUND(I169*H169,2)</f>
        <v>0</v>
      </c>
      <c r="K169" s="281" t="s">
        <v>1</v>
      </c>
      <c r="L169" s="286"/>
      <c r="M169" s="287" t="s">
        <v>1</v>
      </c>
      <c r="N169" s="288" t="s">
        <v>42</v>
      </c>
      <c r="O169" s="93"/>
      <c r="P169" s="238">
        <f>O169*H169</f>
        <v>0</v>
      </c>
      <c r="Q169" s="238">
        <v>0</v>
      </c>
      <c r="R169" s="238">
        <f>Q169*H169</f>
        <v>0</v>
      </c>
      <c r="S169" s="238">
        <v>0</v>
      </c>
      <c r="T169" s="239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40" t="s">
        <v>204</v>
      </c>
      <c r="AT169" s="240" t="s">
        <v>201</v>
      </c>
      <c r="AU169" s="240" t="s">
        <v>86</v>
      </c>
      <c r="AY169" s="19" t="s">
        <v>157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9" t="s">
        <v>84</v>
      </c>
      <c r="BK169" s="241">
        <f>ROUND(I169*H169,2)</f>
        <v>0</v>
      </c>
      <c r="BL169" s="19" t="s">
        <v>164</v>
      </c>
      <c r="BM169" s="240" t="s">
        <v>1558</v>
      </c>
    </row>
    <row r="170" s="2" customFormat="1">
      <c r="A170" s="40"/>
      <c r="B170" s="41"/>
      <c r="C170" s="42"/>
      <c r="D170" s="242" t="s">
        <v>166</v>
      </c>
      <c r="E170" s="42"/>
      <c r="F170" s="243" t="s">
        <v>1557</v>
      </c>
      <c r="G170" s="42"/>
      <c r="H170" s="42"/>
      <c r="I170" s="244"/>
      <c r="J170" s="42"/>
      <c r="K170" s="42"/>
      <c r="L170" s="46"/>
      <c r="M170" s="245"/>
      <c r="N170" s="246"/>
      <c r="O170" s="93"/>
      <c r="P170" s="93"/>
      <c r="Q170" s="93"/>
      <c r="R170" s="93"/>
      <c r="S170" s="93"/>
      <c r="T170" s="94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166</v>
      </c>
      <c r="AU170" s="19" t="s">
        <v>86</v>
      </c>
    </row>
    <row r="171" s="2" customFormat="1" ht="21.75" customHeight="1">
      <c r="A171" s="40"/>
      <c r="B171" s="41"/>
      <c r="C171" s="279" t="s">
        <v>319</v>
      </c>
      <c r="D171" s="279" t="s">
        <v>201</v>
      </c>
      <c r="E171" s="280" t="s">
        <v>109</v>
      </c>
      <c r="F171" s="281" t="s">
        <v>1559</v>
      </c>
      <c r="G171" s="282" t="s">
        <v>619</v>
      </c>
      <c r="H171" s="283">
        <v>33</v>
      </c>
      <c r="I171" s="284"/>
      <c r="J171" s="285">
        <f>ROUND(I171*H171,2)</f>
        <v>0</v>
      </c>
      <c r="K171" s="281" t="s">
        <v>1</v>
      </c>
      <c r="L171" s="286"/>
      <c r="M171" s="287" t="s">
        <v>1</v>
      </c>
      <c r="N171" s="288" t="s">
        <v>42</v>
      </c>
      <c r="O171" s="93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40" t="s">
        <v>204</v>
      </c>
      <c r="AT171" s="240" t="s">
        <v>201</v>
      </c>
      <c r="AU171" s="240" t="s">
        <v>86</v>
      </c>
      <c r="AY171" s="19" t="s">
        <v>157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9" t="s">
        <v>84</v>
      </c>
      <c r="BK171" s="241">
        <f>ROUND(I171*H171,2)</f>
        <v>0</v>
      </c>
      <c r="BL171" s="19" t="s">
        <v>164</v>
      </c>
      <c r="BM171" s="240" t="s">
        <v>1560</v>
      </c>
    </row>
    <row r="172" s="2" customFormat="1">
      <c r="A172" s="40"/>
      <c r="B172" s="41"/>
      <c r="C172" s="42"/>
      <c r="D172" s="242" t="s">
        <v>166</v>
      </c>
      <c r="E172" s="42"/>
      <c r="F172" s="243" t="s">
        <v>1559</v>
      </c>
      <c r="G172" s="42"/>
      <c r="H172" s="42"/>
      <c r="I172" s="244"/>
      <c r="J172" s="42"/>
      <c r="K172" s="42"/>
      <c r="L172" s="46"/>
      <c r="M172" s="245"/>
      <c r="N172" s="246"/>
      <c r="O172" s="93"/>
      <c r="P172" s="93"/>
      <c r="Q172" s="93"/>
      <c r="R172" s="93"/>
      <c r="S172" s="93"/>
      <c r="T172" s="94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166</v>
      </c>
      <c r="AU172" s="19" t="s">
        <v>86</v>
      </c>
    </row>
    <row r="173" s="2" customFormat="1" ht="21.75" customHeight="1">
      <c r="A173" s="40"/>
      <c r="B173" s="41"/>
      <c r="C173" s="279" t="s">
        <v>332</v>
      </c>
      <c r="D173" s="279" t="s">
        <v>201</v>
      </c>
      <c r="E173" s="280" t="s">
        <v>164</v>
      </c>
      <c r="F173" s="281" t="s">
        <v>1561</v>
      </c>
      <c r="G173" s="282" t="s">
        <v>619</v>
      </c>
      <c r="H173" s="283">
        <v>24</v>
      </c>
      <c r="I173" s="284"/>
      <c r="J173" s="285">
        <f>ROUND(I173*H173,2)</f>
        <v>0</v>
      </c>
      <c r="K173" s="281" t="s">
        <v>1</v>
      </c>
      <c r="L173" s="286"/>
      <c r="M173" s="287" t="s">
        <v>1</v>
      </c>
      <c r="N173" s="288" t="s">
        <v>42</v>
      </c>
      <c r="O173" s="93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40" t="s">
        <v>204</v>
      </c>
      <c r="AT173" s="240" t="s">
        <v>201</v>
      </c>
      <c r="AU173" s="240" t="s">
        <v>86</v>
      </c>
      <c r="AY173" s="19" t="s">
        <v>157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9" t="s">
        <v>84</v>
      </c>
      <c r="BK173" s="241">
        <f>ROUND(I173*H173,2)</f>
        <v>0</v>
      </c>
      <c r="BL173" s="19" t="s">
        <v>164</v>
      </c>
      <c r="BM173" s="240" t="s">
        <v>1562</v>
      </c>
    </row>
    <row r="174" s="2" customFormat="1">
      <c r="A174" s="40"/>
      <c r="B174" s="41"/>
      <c r="C174" s="42"/>
      <c r="D174" s="242" t="s">
        <v>166</v>
      </c>
      <c r="E174" s="42"/>
      <c r="F174" s="243" t="s">
        <v>1561</v>
      </c>
      <c r="G174" s="42"/>
      <c r="H174" s="42"/>
      <c r="I174" s="244"/>
      <c r="J174" s="42"/>
      <c r="K174" s="42"/>
      <c r="L174" s="46"/>
      <c r="M174" s="245"/>
      <c r="N174" s="246"/>
      <c r="O174" s="93"/>
      <c r="P174" s="93"/>
      <c r="Q174" s="93"/>
      <c r="R174" s="93"/>
      <c r="S174" s="93"/>
      <c r="T174" s="94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166</v>
      </c>
      <c r="AU174" s="19" t="s">
        <v>86</v>
      </c>
    </row>
    <row r="175" s="2" customFormat="1" ht="21.75" customHeight="1">
      <c r="A175" s="40"/>
      <c r="B175" s="41"/>
      <c r="C175" s="279" t="s">
        <v>7</v>
      </c>
      <c r="D175" s="279" t="s">
        <v>201</v>
      </c>
      <c r="E175" s="280" t="s">
        <v>200</v>
      </c>
      <c r="F175" s="281" t="s">
        <v>1563</v>
      </c>
      <c r="G175" s="282" t="s">
        <v>619</v>
      </c>
      <c r="H175" s="283">
        <v>9</v>
      </c>
      <c r="I175" s="284"/>
      <c r="J175" s="285">
        <f>ROUND(I175*H175,2)</f>
        <v>0</v>
      </c>
      <c r="K175" s="281" t="s">
        <v>1</v>
      </c>
      <c r="L175" s="286"/>
      <c r="M175" s="287" t="s">
        <v>1</v>
      </c>
      <c r="N175" s="288" t="s">
        <v>42</v>
      </c>
      <c r="O175" s="93"/>
      <c r="P175" s="238">
        <f>O175*H175</f>
        <v>0</v>
      </c>
      <c r="Q175" s="238">
        <v>0</v>
      </c>
      <c r="R175" s="238">
        <f>Q175*H175</f>
        <v>0</v>
      </c>
      <c r="S175" s="238">
        <v>0</v>
      </c>
      <c r="T175" s="239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40" t="s">
        <v>204</v>
      </c>
      <c r="AT175" s="240" t="s">
        <v>201</v>
      </c>
      <c r="AU175" s="240" t="s">
        <v>86</v>
      </c>
      <c r="AY175" s="19" t="s">
        <v>157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9" t="s">
        <v>84</v>
      </c>
      <c r="BK175" s="241">
        <f>ROUND(I175*H175,2)</f>
        <v>0</v>
      </c>
      <c r="BL175" s="19" t="s">
        <v>164</v>
      </c>
      <c r="BM175" s="240" t="s">
        <v>1564</v>
      </c>
    </row>
    <row r="176" s="2" customFormat="1">
      <c r="A176" s="40"/>
      <c r="B176" s="41"/>
      <c r="C176" s="42"/>
      <c r="D176" s="242" t="s">
        <v>166</v>
      </c>
      <c r="E176" s="42"/>
      <c r="F176" s="243" t="s">
        <v>1563</v>
      </c>
      <c r="G176" s="42"/>
      <c r="H176" s="42"/>
      <c r="I176" s="244"/>
      <c r="J176" s="42"/>
      <c r="K176" s="42"/>
      <c r="L176" s="46"/>
      <c r="M176" s="245"/>
      <c r="N176" s="246"/>
      <c r="O176" s="93"/>
      <c r="P176" s="93"/>
      <c r="Q176" s="93"/>
      <c r="R176" s="93"/>
      <c r="S176" s="93"/>
      <c r="T176" s="94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166</v>
      </c>
      <c r="AU176" s="19" t="s">
        <v>86</v>
      </c>
    </row>
    <row r="177" s="2" customFormat="1" ht="21.75" customHeight="1">
      <c r="A177" s="40"/>
      <c r="B177" s="41"/>
      <c r="C177" s="279" t="s">
        <v>356</v>
      </c>
      <c r="D177" s="279" t="s">
        <v>201</v>
      </c>
      <c r="E177" s="280" t="s">
        <v>210</v>
      </c>
      <c r="F177" s="281" t="s">
        <v>1565</v>
      </c>
      <c r="G177" s="282" t="s">
        <v>619</v>
      </c>
      <c r="H177" s="283">
        <v>39</v>
      </c>
      <c r="I177" s="284"/>
      <c r="J177" s="285">
        <f>ROUND(I177*H177,2)</f>
        <v>0</v>
      </c>
      <c r="K177" s="281" t="s">
        <v>1</v>
      </c>
      <c r="L177" s="286"/>
      <c r="M177" s="287" t="s">
        <v>1</v>
      </c>
      <c r="N177" s="288" t="s">
        <v>42</v>
      </c>
      <c r="O177" s="93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40" t="s">
        <v>204</v>
      </c>
      <c r="AT177" s="240" t="s">
        <v>201</v>
      </c>
      <c r="AU177" s="240" t="s">
        <v>86</v>
      </c>
      <c r="AY177" s="19" t="s">
        <v>157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9" t="s">
        <v>84</v>
      </c>
      <c r="BK177" s="241">
        <f>ROUND(I177*H177,2)</f>
        <v>0</v>
      </c>
      <c r="BL177" s="19" t="s">
        <v>164</v>
      </c>
      <c r="BM177" s="240" t="s">
        <v>1566</v>
      </c>
    </row>
    <row r="178" s="2" customFormat="1">
      <c r="A178" s="40"/>
      <c r="B178" s="41"/>
      <c r="C178" s="42"/>
      <c r="D178" s="242" t="s">
        <v>166</v>
      </c>
      <c r="E178" s="42"/>
      <c r="F178" s="243" t="s">
        <v>1565</v>
      </c>
      <c r="G178" s="42"/>
      <c r="H178" s="42"/>
      <c r="I178" s="244"/>
      <c r="J178" s="42"/>
      <c r="K178" s="42"/>
      <c r="L178" s="46"/>
      <c r="M178" s="245"/>
      <c r="N178" s="246"/>
      <c r="O178" s="93"/>
      <c r="P178" s="93"/>
      <c r="Q178" s="93"/>
      <c r="R178" s="93"/>
      <c r="S178" s="93"/>
      <c r="T178" s="94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166</v>
      </c>
      <c r="AU178" s="19" t="s">
        <v>86</v>
      </c>
    </row>
    <row r="179" s="2" customFormat="1" ht="21.75" customHeight="1">
      <c r="A179" s="40"/>
      <c r="B179" s="41"/>
      <c r="C179" s="279" t="s">
        <v>362</v>
      </c>
      <c r="D179" s="279" t="s">
        <v>201</v>
      </c>
      <c r="E179" s="280" t="s">
        <v>224</v>
      </c>
      <c r="F179" s="281" t="s">
        <v>1567</v>
      </c>
      <c r="G179" s="282" t="s">
        <v>619</v>
      </c>
      <c r="H179" s="283">
        <v>5</v>
      </c>
      <c r="I179" s="284"/>
      <c r="J179" s="285">
        <f>ROUND(I179*H179,2)</f>
        <v>0</v>
      </c>
      <c r="K179" s="281" t="s">
        <v>1</v>
      </c>
      <c r="L179" s="286"/>
      <c r="M179" s="287" t="s">
        <v>1</v>
      </c>
      <c r="N179" s="288" t="s">
        <v>42</v>
      </c>
      <c r="O179" s="93"/>
      <c r="P179" s="238">
        <f>O179*H179</f>
        <v>0</v>
      </c>
      <c r="Q179" s="238">
        <v>0</v>
      </c>
      <c r="R179" s="238">
        <f>Q179*H179</f>
        <v>0</v>
      </c>
      <c r="S179" s="238">
        <v>0</v>
      </c>
      <c r="T179" s="239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40" t="s">
        <v>204</v>
      </c>
      <c r="AT179" s="240" t="s">
        <v>201</v>
      </c>
      <c r="AU179" s="240" t="s">
        <v>86</v>
      </c>
      <c r="AY179" s="19" t="s">
        <v>157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9" t="s">
        <v>84</v>
      </c>
      <c r="BK179" s="241">
        <f>ROUND(I179*H179,2)</f>
        <v>0</v>
      </c>
      <c r="BL179" s="19" t="s">
        <v>164</v>
      </c>
      <c r="BM179" s="240" t="s">
        <v>1568</v>
      </c>
    </row>
    <row r="180" s="2" customFormat="1">
      <c r="A180" s="40"/>
      <c r="B180" s="41"/>
      <c r="C180" s="42"/>
      <c r="D180" s="242" t="s">
        <v>166</v>
      </c>
      <c r="E180" s="42"/>
      <c r="F180" s="243" t="s">
        <v>1567</v>
      </c>
      <c r="G180" s="42"/>
      <c r="H180" s="42"/>
      <c r="I180" s="244"/>
      <c r="J180" s="42"/>
      <c r="K180" s="42"/>
      <c r="L180" s="46"/>
      <c r="M180" s="245"/>
      <c r="N180" s="246"/>
      <c r="O180" s="93"/>
      <c r="P180" s="93"/>
      <c r="Q180" s="93"/>
      <c r="R180" s="93"/>
      <c r="S180" s="93"/>
      <c r="T180" s="94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166</v>
      </c>
      <c r="AU180" s="19" t="s">
        <v>86</v>
      </c>
    </row>
    <row r="181" s="2" customFormat="1" ht="21.75" customHeight="1">
      <c r="A181" s="40"/>
      <c r="B181" s="41"/>
      <c r="C181" s="279" t="s">
        <v>367</v>
      </c>
      <c r="D181" s="279" t="s">
        <v>201</v>
      </c>
      <c r="E181" s="280" t="s">
        <v>204</v>
      </c>
      <c r="F181" s="281" t="s">
        <v>1569</v>
      </c>
      <c r="G181" s="282" t="s">
        <v>619</v>
      </c>
      <c r="H181" s="283">
        <v>3</v>
      </c>
      <c r="I181" s="284"/>
      <c r="J181" s="285">
        <f>ROUND(I181*H181,2)</f>
        <v>0</v>
      </c>
      <c r="K181" s="281" t="s">
        <v>1</v>
      </c>
      <c r="L181" s="286"/>
      <c r="M181" s="287" t="s">
        <v>1</v>
      </c>
      <c r="N181" s="288" t="s">
        <v>42</v>
      </c>
      <c r="O181" s="93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40" t="s">
        <v>204</v>
      </c>
      <c r="AT181" s="240" t="s">
        <v>201</v>
      </c>
      <c r="AU181" s="240" t="s">
        <v>86</v>
      </c>
      <c r="AY181" s="19" t="s">
        <v>157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9" t="s">
        <v>84</v>
      </c>
      <c r="BK181" s="241">
        <f>ROUND(I181*H181,2)</f>
        <v>0</v>
      </c>
      <c r="BL181" s="19" t="s">
        <v>164</v>
      </c>
      <c r="BM181" s="240" t="s">
        <v>1570</v>
      </c>
    </row>
    <row r="182" s="2" customFormat="1">
      <c r="A182" s="40"/>
      <c r="B182" s="41"/>
      <c r="C182" s="42"/>
      <c r="D182" s="242" t="s">
        <v>166</v>
      </c>
      <c r="E182" s="42"/>
      <c r="F182" s="243" t="s">
        <v>1569</v>
      </c>
      <c r="G182" s="42"/>
      <c r="H182" s="42"/>
      <c r="I182" s="244"/>
      <c r="J182" s="42"/>
      <c r="K182" s="42"/>
      <c r="L182" s="46"/>
      <c r="M182" s="245"/>
      <c r="N182" s="246"/>
      <c r="O182" s="93"/>
      <c r="P182" s="93"/>
      <c r="Q182" s="93"/>
      <c r="R182" s="93"/>
      <c r="S182" s="93"/>
      <c r="T182" s="94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166</v>
      </c>
      <c r="AU182" s="19" t="s">
        <v>86</v>
      </c>
    </row>
    <row r="183" s="2" customFormat="1" ht="33" customHeight="1">
      <c r="A183" s="40"/>
      <c r="B183" s="41"/>
      <c r="C183" s="279" t="s">
        <v>373</v>
      </c>
      <c r="D183" s="279" t="s">
        <v>201</v>
      </c>
      <c r="E183" s="280" t="s">
        <v>1571</v>
      </c>
      <c r="F183" s="281" t="s">
        <v>1572</v>
      </c>
      <c r="G183" s="282" t="s">
        <v>619</v>
      </c>
      <c r="H183" s="283">
        <v>35</v>
      </c>
      <c r="I183" s="284"/>
      <c r="J183" s="285">
        <f>ROUND(I183*H183,2)</f>
        <v>0</v>
      </c>
      <c r="K183" s="281" t="s">
        <v>1</v>
      </c>
      <c r="L183" s="286"/>
      <c r="M183" s="287" t="s">
        <v>1</v>
      </c>
      <c r="N183" s="288" t="s">
        <v>42</v>
      </c>
      <c r="O183" s="93"/>
      <c r="P183" s="238">
        <f>O183*H183</f>
        <v>0</v>
      </c>
      <c r="Q183" s="238">
        <v>0</v>
      </c>
      <c r="R183" s="238">
        <f>Q183*H183</f>
        <v>0</v>
      </c>
      <c r="S183" s="238">
        <v>0</v>
      </c>
      <c r="T183" s="23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40" t="s">
        <v>204</v>
      </c>
      <c r="AT183" s="240" t="s">
        <v>201</v>
      </c>
      <c r="AU183" s="240" t="s">
        <v>86</v>
      </c>
      <c r="AY183" s="19" t="s">
        <v>157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9" t="s">
        <v>84</v>
      </c>
      <c r="BK183" s="241">
        <f>ROUND(I183*H183,2)</f>
        <v>0</v>
      </c>
      <c r="BL183" s="19" t="s">
        <v>164</v>
      </c>
      <c r="BM183" s="240" t="s">
        <v>1573</v>
      </c>
    </row>
    <row r="184" s="2" customFormat="1">
      <c r="A184" s="40"/>
      <c r="B184" s="41"/>
      <c r="C184" s="42"/>
      <c r="D184" s="242" t="s">
        <v>166</v>
      </c>
      <c r="E184" s="42"/>
      <c r="F184" s="243" t="s">
        <v>1572</v>
      </c>
      <c r="G184" s="42"/>
      <c r="H184" s="42"/>
      <c r="I184" s="244"/>
      <c r="J184" s="42"/>
      <c r="K184" s="42"/>
      <c r="L184" s="46"/>
      <c r="M184" s="245"/>
      <c r="N184" s="246"/>
      <c r="O184" s="93"/>
      <c r="P184" s="93"/>
      <c r="Q184" s="93"/>
      <c r="R184" s="93"/>
      <c r="S184" s="93"/>
      <c r="T184" s="94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166</v>
      </c>
      <c r="AU184" s="19" t="s">
        <v>86</v>
      </c>
    </row>
    <row r="185" s="2" customFormat="1" ht="16.5" customHeight="1">
      <c r="A185" s="40"/>
      <c r="B185" s="41"/>
      <c r="C185" s="229" t="s">
        <v>379</v>
      </c>
      <c r="D185" s="229" t="s">
        <v>159</v>
      </c>
      <c r="E185" s="230" t="s">
        <v>1574</v>
      </c>
      <c r="F185" s="231" t="s">
        <v>1575</v>
      </c>
      <c r="G185" s="232" t="s">
        <v>696</v>
      </c>
      <c r="H185" s="233">
        <v>4</v>
      </c>
      <c r="I185" s="234"/>
      <c r="J185" s="235">
        <f>ROUND(I185*H185,2)</f>
        <v>0</v>
      </c>
      <c r="K185" s="231" t="s">
        <v>163</v>
      </c>
      <c r="L185" s="46"/>
      <c r="M185" s="236" t="s">
        <v>1</v>
      </c>
      <c r="N185" s="237" t="s">
        <v>42</v>
      </c>
      <c r="O185" s="93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40" t="s">
        <v>164</v>
      </c>
      <c r="AT185" s="240" t="s">
        <v>159</v>
      </c>
      <c r="AU185" s="240" t="s">
        <v>86</v>
      </c>
      <c r="AY185" s="19" t="s">
        <v>157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9" t="s">
        <v>84</v>
      </c>
      <c r="BK185" s="241">
        <f>ROUND(I185*H185,2)</f>
        <v>0</v>
      </c>
      <c r="BL185" s="19" t="s">
        <v>164</v>
      </c>
      <c r="BM185" s="240" t="s">
        <v>1576</v>
      </c>
    </row>
    <row r="186" s="2" customFormat="1">
      <c r="A186" s="40"/>
      <c r="B186" s="41"/>
      <c r="C186" s="42"/>
      <c r="D186" s="242" t="s">
        <v>166</v>
      </c>
      <c r="E186" s="42"/>
      <c r="F186" s="243" t="s">
        <v>1577</v>
      </c>
      <c r="G186" s="42"/>
      <c r="H186" s="42"/>
      <c r="I186" s="244"/>
      <c r="J186" s="42"/>
      <c r="K186" s="42"/>
      <c r="L186" s="46"/>
      <c r="M186" s="245"/>
      <c r="N186" s="246"/>
      <c r="O186" s="93"/>
      <c r="P186" s="93"/>
      <c r="Q186" s="93"/>
      <c r="R186" s="93"/>
      <c r="S186" s="93"/>
      <c r="T186" s="94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166</v>
      </c>
      <c r="AU186" s="19" t="s">
        <v>86</v>
      </c>
    </row>
    <row r="187" s="12" customFormat="1" ht="22.8" customHeight="1">
      <c r="A187" s="12"/>
      <c r="B187" s="213"/>
      <c r="C187" s="214"/>
      <c r="D187" s="215" t="s">
        <v>76</v>
      </c>
      <c r="E187" s="227" t="s">
        <v>1578</v>
      </c>
      <c r="F187" s="227" t="s">
        <v>1579</v>
      </c>
      <c r="G187" s="214"/>
      <c r="H187" s="214"/>
      <c r="I187" s="217"/>
      <c r="J187" s="228">
        <f>BK187</f>
        <v>0</v>
      </c>
      <c r="K187" s="214"/>
      <c r="L187" s="219"/>
      <c r="M187" s="220"/>
      <c r="N187" s="221"/>
      <c r="O187" s="221"/>
      <c r="P187" s="222">
        <f>SUM(P188:P203)</f>
        <v>0</v>
      </c>
      <c r="Q187" s="221"/>
      <c r="R187" s="222">
        <f>SUM(R188:R203)</f>
        <v>0.0025500000000000002</v>
      </c>
      <c r="S187" s="221"/>
      <c r="T187" s="223">
        <f>SUM(T188:T203)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4" t="s">
        <v>84</v>
      </c>
      <c r="AT187" s="225" t="s">
        <v>76</v>
      </c>
      <c r="AU187" s="225" t="s">
        <v>84</v>
      </c>
      <c r="AY187" s="224" t="s">
        <v>157</v>
      </c>
      <c r="BK187" s="226">
        <f>SUM(BK188:BK203)</f>
        <v>0</v>
      </c>
    </row>
    <row r="188" s="2" customFormat="1" ht="24.15" customHeight="1">
      <c r="A188" s="40"/>
      <c r="B188" s="41"/>
      <c r="C188" s="229" t="s">
        <v>386</v>
      </c>
      <c r="D188" s="229" t="s">
        <v>159</v>
      </c>
      <c r="E188" s="230" t="s">
        <v>1580</v>
      </c>
      <c r="F188" s="231" t="s">
        <v>1581</v>
      </c>
      <c r="G188" s="232" t="s">
        <v>227</v>
      </c>
      <c r="H188" s="233">
        <v>72</v>
      </c>
      <c r="I188" s="234"/>
      <c r="J188" s="235">
        <f>ROUND(I188*H188,2)</f>
        <v>0</v>
      </c>
      <c r="K188" s="231" t="s">
        <v>163</v>
      </c>
      <c r="L188" s="46"/>
      <c r="M188" s="236" t="s">
        <v>1</v>
      </c>
      <c r="N188" s="237" t="s">
        <v>42</v>
      </c>
      <c r="O188" s="93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40" t="s">
        <v>164</v>
      </c>
      <c r="AT188" s="240" t="s">
        <v>159</v>
      </c>
      <c r="AU188" s="240" t="s">
        <v>86</v>
      </c>
      <c r="AY188" s="19" t="s">
        <v>157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9" t="s">
        <v>84</v>
      </c>
      <c r="BK188" s="241">
        <f>ROUND(I188*H188,2)</f>
        <v>0</v>
      </c>
      <c r="BL188" s="19" t="s">
        <v>164</v>
      </c>
      <c r="BM188" s="240" t="s">
        <v>1582</v>
      </c>
    </row>
    <row r="189" s="2" customFormat="1">
      <c r="A189" s="40"/>
      <c r="B189" s="41"/>
      <c r="C189" s="42"/>
      <c r="D189" s="242" t="s">
        <v>166</v>
      </c>
      <c r="E189" s="42"/>
      <c r="F189" s="243" t="s">
        <v>1583</v>
      </c>
      <c r="G189" s="42"/>
      <c r="H189" s="42"/>
      <c r="I189" s="244"/>
      <c r="J189" s="42"/>
      <c r="K189" s="42"/>
      <c r="L189" s="46"/>
      <c r="M189" s="245"/>
      <c r="N189" s="246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166</v>
      </c>
      <c r="AU189" s="19" t="s">
        <v>86</v>
      </c>
    </row>
    <row r="190" s="2" customFormat="1" ht="16.5" customHeight="1">
      <c r="A190" s="40"/>
      <c r="B190" s="41"/>
      <c r="C190" s="279" t="s">
        <v>392</v>
      </c>
      <c r="D190" s="279" t="s">
        <v>201</v>
      </c>
      <c r="E190" s="280" t="s">
        <v>1584</v>
      </c>
      <c r="F190" s="281" t="s">
        <v>1585</v>
      </c>
      <c r="G190" s="282" t="s">
        <v>619</v>
      </c>
      <c r="H190" s="283">
        <v>17</v>
      </c>
      <c r="I190" s="284"/>
      <c r="J190" s="285">
        <f>ROUND(I190*H190,2)</f>
        <v>0</v>
      </c>
      <c r="K190" s="281" t="s">
        <v>1</v>
      </c>
      <c r="L190" s="286"/>
      <c r="M190" s="287" t="s">
        <v>1</v>
      </c>
      <c r="N190" s="288" t="s">
        <v>42</v>
      </c>
      <c r="O190" s="93"/>
      <c r="P190" s="238">
        <f>O190*H190</f>
        <v>0</v>
      </c>
      <c r="Q190" s="238">
        <v>0</v>
      </c>
      <c r="R190" s="238">
        <f>Q190*H190</f>
        <v>0</v>
      </c>
      <c r="S190" s="238">
        <v>0</v>
      </c>
      <c r="T190" s="23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40" t="s">
        <v>204</v>
      </c>
      <c r="AT190" s="240" t="s">
        <v>201</v>
      </c>
      <c r="AU190" s="240" t="s">
        <v>86</v>
      </c>
      <c r="AY190" s="19" t="s">
        <v>157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9" t="s">
        <v>84</v>
      </c>
      <c r="BK190" s="241">
        <f>ROUND(I190*H190,2)</f>
        <v>0</v>
      </c>
      <c r="BL190" s="19" t="s">
        <v>164</v>
      </c>
      <c r="BM190" s="240" t="s">
        <v>1586</v>
      </c>
    </row>
    <row r="191" s="2" customFormat="1">
      <c r="A191" s="40"/>
      <c r="B191" s="41"/>
      <c r="C191" s="42"/>
      <c r="D191" s="242" t="s">
        <v>166</v>
      </c>
      <c r="E191" s="42"/>
      <c r="F191" s="243" t="s">
        <v>1585</v>
      </c>
      <c r="G191" s="42"/>
      <c r="H191" s="42"/>
      <c r="I191" s="244"/>
      <c r="J191" s="42"/>
      <c r="K191" s="42"/>
      <c r="L191" s="46"/>
      <c r="M191" s="245"/>
      <c r="N191" s="246"/>
      <c r="O191" s="93"/>
      <c r="P191" s="93"/>
      <c r="Q191" s="93"/>
      <c r="R191" s="93"/>
      <c r="S191" s="93"/>
      <c r="T191" s="94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166</v>
      </c>
      <c r="AU191" s="19" t="s">
        <v>86</v>
      </c>
    </row>
    <row r="192" s="2" customFormat="1" ht="16.5" customHeight="1">
      <c r="A192" s="40"/>
      <c r="B192" s="41"/>
      <c r="C192" s="279" t="s">
        <v>402</v>
      </c>
      <c r="D192" s="279" t="s">
        <v>201</v>
      </c>
      <c r="E192" s="280" t="s">
        <v>1587</v>
      </c>
      <c r="F192" s="281" t="s">
        <v>1588</v>
      </c>
      <c r="G192" s="282" t="s">
        <v>619</v>
      </c>
      <c r="H192" s="283">
        <v>7</v>
      </c>
      <c r="I192" s="284"/>
      <c r="J192" s="285">
        <f>ROUND(I192*H192,2)</f>
        <v>0</v>
      </c>
      <c r="K192" s="281" t="s">
        <v>1</v>
      </c>
      <c r="L192" s="286"/>
      <c r="M192" s="287" t="s">
        <v>1</v>
      </c>
      <c r="N192" s="288" t="s">
        <v>42</v>
      </c>
      <c r="O192" s="93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40" t="s">
        <v>204</v>
      </c>
      <c r="AT192" s="240" t="s">
        <v>201</v>
      </c>
      <c r="AU192" s="240" t="s">
        <v>86</v>
      </c>
      <c r="AY192" s="19" t="s">
        <v>157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9" t="s">
        <v>84</v>
      </c>
      <c r="BK192" s="241">
        <f>ROUND(I192*H192,2)</f>
        <v>0</v>
      </c>
      <c r="BL192" s="19" t="s">
        <v>164</v>
      </c>
      <c r="BM192" s="240" t="s">
        <v>1589</v>
      </c>
    </row>
    <row r="193" s="2" customFormat="1">
      <c r="A193" s="40"/>
      <c r="B193" s="41"/>
      <c r="C193" s="42"/>
      <c r="D193" s="242" t="s">
        <v>166</v>
      </c>
      <c r="E193" s="42"/>
      <c r="F193" s="243" t="s">
        <v>1588</v>
      </c>
      <c r="G193" s="42"/>
      <c r="H193" s="42"/>
      <c r="I193" s="244"/>
      <c r="J193" s="42"/>
      <c r="K193" s="42"/>
      <c r="L193" s="46"/>
      <c r="M193" s="245"/>
      <c r="N193" s="246"/>
      <c r="O193" s="93"/>
      <c r="P193" s="93"/>
      <c r="Q193" s="93"/>
      <c r="R193" s="93"/>
      <c r="S193" s="93"/>
      <c r="T193" s="94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166</v>
      </c>
      <c r="AU193" s="19" t="s">
        <v>86</v>
      </c>
    </row>
    <row r="194" s="2" customFormat="1" ht="16.5" customHeight="1">
      <c r="A194" s="40"/>
      <c r="B194" s="41"/>
      <c r="C194" s="279" t="s">
        <v>407</v>
      </c>
      <c r="D194" s="279" t="s">
        <v>201</v>
      </c>
      <c r="E194" s="280" t="s">
        <v>1590</v>
      </c>
      <c r="F194" s="281" t="s">
        <v>1591</v>
      </c>
      <c r="G194" s="282" t="s">
        <v>227</v>
      </c>
      <c r="H194" s="283">
        <v>27</v>
      </c>
      <c r="I194" s="284"/>
      <c r="J194" s="285">
        <f>ROUND(I194*H194,2)</f>
        <v>0</v>
      </c>
      <c r="K194" s="281" t="s">
        <v>1592</v>
      </c>
      <c r="L194" s="286"/>
      <c r="M194" s="287" t="s">
        <v>1</v>
      </c>
      <c r="N194" s="288" t="s">
        <v>42</v>
      </c>
      <c r="O194" s="93"/>
      <c r="P194" s="238">
        <f>O194*H194</f>
        <v>0</v>
      </c>
      <c r="Q194" s="238">
        <v>5.0000000000000002E-05</v>
      </c>
      <c r="R194" s="238">
        <f>Q194*H194</f>
        <v>0.0013500000000000001</v>
      </c>
      <c r="S194" s="238">
        <v>0</v>
      </c>
      <c r="T194" s="239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40" t="s">
        <v>204</v>
      </c>
      <c r="AT194" s="240" t="s">
        <v>201</v>
      </c>
      <c r="AU194" s="240" t="s">
        <v>86</v>
      </c>
      <c r="AY194" s="19" t="s">
        <v>157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9" t="s">
        <v>84</v>
      </c>
      <c r="BK194" s="241">
        <f>ROUND(I194*H194,2)</f>
        <v>0</v>
      </c>
      <c r="BL194" s="19" t="s">
        <v>164</v>
      </c>
      <c r="BM194" s="240" t="s">
        <v>1593</v>
      </c>
    </row>
    <row r="195" s="2" customFormat="1">
      <c r="A195" s="40"/>
      <c r="B195" s="41"/>
      <c r="C195" s="42"/>
      <c r="D195" s="242" t="s">
        <v>166</v>
      </c>
      <c r="E195" s="42"/>
      <c r="F195" s="243" t="s">
        <v>1591</v>
      </c>
      <c r="G195" s="42"/>
      <c r="H195" s="42"/>
      <c r="I195" s="244"/>
      <c r="J195" s="42"/>
      <c r="K195" s="42"/>
      <c r="L195" s="46"/>
      <c r="M195" s="245"/>
      <c r="N195" s="246"/>
      <c r="O195" s="93"/>
      <c r="P195" s="93"/>
      <c r="Q195" s="93"/>
      <c r="R195" s="93"/>
      <c r="S195" s="93"/>
      <c r="T195" s="94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166</v>
      </c>
      <c r="AU195" s="19" t="s">
        <v>86</v>
      </c>
    </row>
    <row r="196" s="2" customFormat="1" ht="16.5" customHeight="1">
      <c r="A196" s="40"/>
      <c r="B196" s="41"/>
      <c r="C196" s="279" t="s">
        <v>427</v>
      </c>
      <c r="D196" s="279" t="s">
        <v>201</v>
      </c>
      <c r="E196" s="280" t="s">
        <v>1594</v>
      </c>
      <c r="F196" s="281" t="s">
        <v>1591</v>
      </c>
      <c r="G196" s="282" t="s">
        <v>227</v>
      </c>
      <c r="H196" s="283">
        <v>20</v>
      </c>
      <c r="I196" s="284"/>
      <c r="J196" s="285">
        <f>ROUND(I196*H196,2)</f>
        <v>0</v>
      </c>
      <c r="K196" s="281" t="s">
        <v>1</v>
      </c>
      <c r="L196" s="286"/>
      <c r="M196" s="287" t="s">
        <v>1</v>
      </c>
      <c r="N196" s="288" t="s">
        <v>42</v>
      </c>
      <c r="O196" s="93"/>
      <c r="P196" s="238">
        <f>O196*H196</f>
        <v>0</v>
      </c>
      <c r="Q196" s="238">
        <v>5.0000000000000002E-05</v>
      </c>
      <c r="R196" s="238">
        <f>Q196*H196</f>
        <v>0.001</v>
      </c>
      <c r="S196" s="238">
        <v>0</v>
      </c>
      <c r="T196" s="23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40" t="s">
        <v>204</v>
      </c>
      <c r="AT196" s="240" t="s">
        <v>201</v>
      </c>
      <c r="AU196" s="240" t="s">
        <v>86</v>
      </c>
      <c r="AY196" s="19" t="s">
        <v>157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9" t="s">
        <v>84</v>
      </c>
      <c r="BK196" s="241">
        <f>ROUND(I196*H196,2)</f>
        <v>0</v>
      </c>
      <c r="BL196" s="19" t="s">
        <v>164</v>
      </c>
      <c r="BM196" s="240" t="s">
        <v>1595</v>
      </c>
    </row>
    <row r="197" s="2" customFormat="1">
      <c r="A197" s="40"/>
      <c r="B197" s="41"/>
      <c r="C197" s="42"/>
      <c r="D197" s="242" t="s">
        <v>166</v>
      </c>
      <c r="E197" s="42"/>
      <c r="F197" s="243" t="s">
        <v>1596</v>
      </c>
      <c r="G197" s="42"/>
      <c r="H197" s="42"/>
      <c r="I197" s="244"/>
      <c r="J197" s="42"/>
      <c r="K197" s="42"/>
      <c r="L197" s="46"/>
      <c r="M197" s="245"/>
      <c r="N197" s="246"/>
      <c r="O197" s="93"/>
      <c r="P197" s="93"/>
      <c r="Q197" s="93"/>
      <c r="R197" s="93"/>
      <c r="S197" s="93"/>
      <c r="T197" s="94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166</v>
      </c>
      <c r="AU197" s="19" t="s">
        <v>86</v>
      </c>
    </row>
    <row r="198" s="2" customFormat="1" ht="16.5" customHeight="1">
      <c r="A198" s="40"/>
      <c r="B198" s="41"/>
      <c r="C198" s="279" t="s">
        <v>484</v>
      </c>
      <c r="D198" s="279" t="s">
        <v>201</v>
      </c>
      <c r="E198" s="280" t="s">
        <v>1597</v>
      </c>
      <c r="F198" s="281" t="s">
        <v>1598</v>
      </c>
      <c r="G198" s="282" t="s">
        <v>619</v>
      </c>
      <c r="H198" s="283">
        <v>1</v>
      </c>
      <c r="I198" s="284"/>
      <c r="J198" s="285">
        <f>ROUND(I198*H198,2)</f>
        <v>0</v>
      </c>
      <c r="K198" s="281" t="s">
        <v>1</v>
      </c>
      <c r="L198" s="286"/>
      <c r="M198" s="287" t="s">
        <v>1</v>
      </c>
      <c r="N198" s="288" t="s">
        <v>42</v>
      </c>
      <c r="O198" s="93"/>
      <c r="P198" s="238">
        <f>O198*H198</f>
        <v>0</v>
      </c>
      <c r="Q198" s="238">
        <v>0</v>
      </c>
      <c r="R198" s="238">
        <f>Q198*H198</f>
        <v>0</v>
      </c>
      <c r="S198" s="238">
        <v>0</v>
      </c>
      <c r="T198" s="239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40" t="s">
        <v>204</v>
      </c>
      <c r="AT198" s="240" t="s">
        <v>201</v>
      </c>
      <c r="AU198" s="240" t="s">
        <v>86</v>
      </c>
      <c r="AY198" s="19" t="s">
        <v>157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9" t="s">
        <v>84</v>
      </c>
      <c r="BK198" s="241">
        <f>ROUND(I198*H198,2)</f>
        <v>0</v>
      </c>
      <c r="BL198" s="19" t="s">
        <v>164</v>
      </c>
      <c r="BM198" s="240" t="s">
        <v>1599</v>
      </c>
    </row>
    <row r="199" s="2" customFormat="1">
      <c r="A199" s="40"/>
      <c r="B199" s="41"/>
      <c r="C199" s="42"/>
      <c r="D199" s="242" t="s">
        <v>166</v>
      </c>
      <c r="E199" s="42"/>
      <c r="F199" s="243" t="s">
        <v>1598</v>
      </c>
      <c r="G199" s="42"/>
      <c r="H199" s="42"/>
      <c r="I199" s="244"/>
      <c r="J199" s="42"/>
      <c r="K199" s="42"/>
      <c r="L199" s="46"/>
      <c r="M199" s="245"/>
      <c r="N199" s="246"/>
      <c r="O199" s="93"/>
      <c r="P199" s="93"/>
      <c r="Q199" s="93"/>
      <c r="R199" s="93"/>
      <c r="S199" s="93"/>
      <c r="T199" s="94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166</v>
      </c>
      <c r="AU199" s="19" t="s">
        <v>86</v>
      </c>
    </row>
    <row r="200" s="2" customFormat="1" ht="24.15" customHeight="1">
      <c r="A200" s="40"/>
      <c r="B200" s="41"/>
      <c r="C200" s="229" t="s">
        <v>490</v>
      </c>
      <c r="D200" s="229" t="s">
        <v>159</v>
      </c>
      <c r="E200" s="230" t="s">
        <v>1600</v>
      </c>
      <c r="F200" s="231" t="s">
        <v>1601</v>
      </c>
      <c r="G200" s="232" t="s">
        <v>227</v>
      </c>
      <c r="H200" s="233">
        <v>4</v>
      </c>
      <c r="I200" s="234"/>
      <c r="J200" s="235">
        <f>ROUND(I200*H200,2)</f>
        <v>0</v>
      </c>
      <c r="K200" s="231" t="s">
        <v>163</v>
      </c>
      <c r="L200" s="46"/>
      <c r="M200" s="236" t="s">
        <v>1</v>
      </c>
      <c r="N200" s="237" t="s">
        <v>42</v>
      </c>
      <c r="O200" s="93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40" t="s">
        <v>164</v>
      </c>
      <c r="AT200" s="240" t="s">
        <v>159</v>
      </c>
      <c r="AU200" s="240" t="s">
        <v>86</v>
      </c>
      <c r="AY200" s="19" t="s">
        <v>157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9" t="s">
        <v>84</v>
      </c>
      <c r="BK200" s="241">
        <f>ROUND(I200*H200,2)</f>
        <v>0</v>
      </c>
      <c r="BL200" s="19" t="s">
        <v>164</v>
      </c>
      <c r="BM200" s="240" t="s">
        <v>1602</v>
      </c>
    </row>
    <row r="201" s="2" customFormat="1">
      <c r="A201" s="40"/>
      <c r="B201" s="41"/>
      <c r="C201" s="42"/>
      <c r="D201" s="242" t="s">
        <v>166</v>
      </c>
      <c r="E201" s="42"/>
      <c r="F201" s="243" t="s">
        <v>1603</v>
      </c>
      <c r="G201" s="42"/>
      <c r="H201" s="42"/>
      <c r="I201" s="244"/>
      <c r="J201" s="42"/>
      <c r="K201" s="42"/>
      <c r="L201" s="46"/>
      <c r="M201" s="245"/>
      <c r="N201" s="246"/>
      <c r="O201" s="93"/>
      <c r="P201" s="93"/>
      <c r="Q201" s="93"/>
      <c r="R201" s="93"/>
      <c r="S201" s="93"/>
      <c r="T201" s="94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166</v>
      </c>
      <c r="AU201" s="19" t="s">
        <v>86</v>
      </c>
    </row>
    <row r="202" s="2" customFormat="1" ht="16.5" customHeight="1">
      <c r="A202" s="40"/>
      <c r="B202" s="41"/>
      <c r="C202" s="279" t="s">
        <v>495</v>
      </c>
      <c r="D202" s="279" t="s">
        <v>201</v>
      </c>
      <c r="E202" s="280" t="s">
        <v>1604</v>
      </c>
      <c r="F202" s="281" t="s">
        <v>1605</v>
      </c>
      <c r="G202" s="282" t="s">
        <v>227</v>
      </c>
      <c r="H202" s="283">
        <v>4</v>
      </c>
      <c r="I202" s="284"/>
      <c r="J202" s="285">
        <f>ROUND(I202*H202,2)</f>
        <v>0</v>
      </c>
      <c r="K202" s="281" t="s">
        <v>1592</v>
      </c>
      <c r="L202" s="286"/>
      <c r="M202" s="287" t="s">
        <v>1</v>
      </c>
      <c r="N202" s="288" t="s">
        <v>42</v>
      </c>
      <c r="O202" s="93"/>
      <c r="P202" s="238">
        <f>O202*H202</f>
        <v>0</v>
      </c>
      <c r="Q202" s="238">
        <v>5.0000000000000002E-05</v>
      </c>
      <c r="R202" s="238">
        <f>Q202*H202</f>
        <v>0.00020000000000000001</v>
      </c>
      <c r="S202" s="238">
        <v>0</v>
      </c>
      <c r="T202" s="239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40" t="s">
        <v>204</v>
      </c>
      <c r="AT202" s="240" t="s">
        <v>201</v>
      </c>
      <c r="AU202" s="240" t="s">
        <v>86</v>
      </c>
      <c r="AY202" s="19" t="s">
        <v>157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9" t="s">
        <v>84</v>
      </c>
      <c r="BK202" s="241">
        <f>ROUND(I202*H202,2)</f>
        <v>0</v>
      </c>
      <c r="BL202" s="19" t="s">
        <v>164</v>
      </c>
      <c r="BM202" s="240" t="s">
        <v>1606</v>
      </c>
    </row>
    <row r="203" s="2" customFormat="1">
      <c r="A203" s="40"/>
      <c r="B203" s="41"/>
      <c r="C203" s="42"/>
      <c r="D203" s="242" t="s">
        <v>166</v>
      </c>
      <c r="E203" s="42"/>
      <c r="F203" s="243" t="s">
        <v>1605</v>
      </c>
      <c r="G203" s="42"/>
      <c r="H203" s="42"/>
      <c r="I203" s="244"/>
      <c r="J203" s="42"/>
      <c r="K203" s="42"/>
      <c r="L203" s="46"/>
      <c r="M203" s="245"/>
      <c r="N203" s="246"/>
      <c r="O203" s="93"/>
      <c r="P203" s="93"/>
      <c r="Q203" s="93"/>
      <c r="R203" s="93"/>
      <c r="S203" s="93"/>
      <c r="T203" s="94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166</v>
      </c>
      <c r="AU203" s="19" t="s">
        <v>86</v>
      </c>
    </row>
    <row r="204" s="12" customFormat="1" ht="22.8" customHeight="1">
      <c r="A204" s="12"/>
      <c r="B204" s="213"/>
      <c r="C204" s="214"/>
      <c r="D204" s="215" t="s">
        <v>76</v>
      </c>
      <c r="E204" s="227" t="s">
        <v>1607</v>
      </c>
      <c r="F204" s="227" t="s">
        <v>1608</v>
      </c>
      <c r="G204" s="214"/>
      <c r="H204" s="214"/>
      <c r="I204" s="217"/>
      <c r="J204" s="228">
        <f>BK204</f>
        <v>0</v>
      </c>
      <c r="K204" s="214"/>
      <c r="L204" s="219"/>
      <c r="M204" s="220"/>
      <c r="N204" s="221"/>
      <c r="O204" s="221"/>
      <c r="P204" s="222">
        <f>SUM(P205:P214)</f>
        <v>0</v>
      </c>
      <c r="Q204" s="221"/>
      <c r="R204" s="222">
        <f>SUM(R205:R214)</f>
        <v>0.00596</v>
      </c>
      <c r="S204" s="221"/>
      <c r="T204" s="223">
        <f>SUM(T205:T214)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4" t="s">
        <v>84</v>
      </c>
      <c r="AT204" s="225" t="s">
        <v>76</v>
      </c>
      <c r="AU204" s="225" t="s">
        <v>84</v>
      </c>
      <c r="AY204" s="224" t="s">
        <v>157</v>
      </c>
      <c r="BK204" s="226">
        <f>SUM(BK205:BK214)</f>
        <v>0</v>
      </c>
    </row>
    <row r="205" s="2" customFormat="1" ht="24.15" customHeight="1">
      <c r="A205" s="40"/>
      <c r="B205" s="41"/>
      <c r="C205" s="229" t="s">
        <v>502</v>
      </c>
      <c r="D205" s="229" t="s">
        <v>159</v>
      </c>
      <c r="E205" s="230" t="s">
        <v>1609</v>
      </c>
      <c r="F205" s="231" t="s">
        <v>1610</v>
      </c>
      <c r="G205" s="232" t="s">
        <v>227</v>
      </c>
      <c r="H205" s="233">
        <v>31</v>
      </c>
      <c r="I205" s="234"/>
      <c r="J205" s="235">
        <f>ROUND(I205*H205,2)</f>
        <v>0</v>
      </c>
      <c r="K205" s="231" t="s">
        <v>163</v>
      </c>
      <c r="L205" s="46"/>
      <c r="M205" s="236" t="s">
        <v>1</v>
      </c>
      <c r="N205" s="237" t="s">
        <v>42</v>
      </c>
      <c r="O205" s="93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40" t="s">
        <v>279</v>
      </c>
      <c r="AT205" s="240" t="s">
        <v>159</v>
      </c>
      <c r="AU205" s="240" t="s">
        <v>86</v>
      </c>
      <c r="AY205" s="19" t="s">
        <v>157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9" t="s">
        <v>84</v>
      </c>
      <c r="BK205" s="241">
        <f>ROUND(I205*H205,2)</f>
        <v>0</v>
      </c>
      <c r="BL205" s="19" t="s">
        <v>279</v>
      </c>
      <c r="BM205" s="240" t="s">
        <v>1611</v>
      </c>
    </row>
    <row r="206" s="2" customFormat="1">
      <c r="A206" s="40"/>
      <c r="B206" s="41"/>
      <c r="C206" s="42"/>
      <c r="D206" s="242" t="s">
        <v>166</v>
      </c>
      <c r="E206" s="42"/>
      <c r="F206" s="243" t="s">
        <v>1612</v>
      </c>
      <c r="G206" s="42"/>
      <c r="H206" s="42"/>
      <c r="I206" s="244"/>
      <c r="J206" s="42"/>
      <c r="K206" s="42"/>
      <c r="L206" s="46"/>
      <c r="M206" s="245"/>
      <c r="N206" s="246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166</v>
      </c>
      <c r="AU206" s="19" t="s">
        <v>86</v>
      </c>
    </row>
    <row r="207" s="2" customFormat="1" ht="24.15" customHeight="1">
      <c r="A207" s="40"/>
      <c r="B207" s="41"/>
      <c r="C207" s="279" t="s">
        <v>507</v>
      </c>
      <c r="D207" s="279" t="s">
        <v>201</v>
      </c>
      <c r="E207" s="280" t="s">
        <v>1613</v>
      </c>
      <c r="F207" s="281" t="s">
        <v>1614</v>
      </c>
      <c r="G207" s="282" t="s">
        <v>227</v>
      </c>
      <c r="H207" s="283">
        <v>23</v>
      </c>
      <c r="I207" s="284"/>
      <c r="J207" s="285">
        <f>ROUND(I207*H207,2)</f>
        <v>0</v>
      </c>
      <c r="K207" s="281" t="s">
        <v>1</v>
      </c>
      <c r="L207" s="286"/>
      <c r="M207" s="287" t="s">
        <v>1</v>
      </c>
      <c r="N207" s="288" t="s">
        <v>42</v>
      </c>
      <c r="O207" s="93"/>
      <c r="P207" s="238">
        <f>O207*H207</f>
        <v>0</v>
      </c>
      <c r="Q207" s="238">
        <v>0.00010000000000000001</v>
      </c>
      <c r="R207" s="238">
        <f>Q207*H207</f>
        <v>0.0023</v>
      </c>
      <c r="S207" s="238">
        <v>0</v>
      </c>
      <c r="T207" s="239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40" t="s">
        <v>204</v>
      </c>
      <c r="AT207" s="240" t="s">
        <v>201</v>
      </c>
      <c r="AU207" s="240" t="s">
        <v>86</v>
      </c>
      <c r="AY207" s="19" t="s">
        <v>157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9" t="s">
        <v>84</v>
      </c>
      <c r="BK207" s="241">
        <f>ROUND(I207*H207,2)</f>
        <v>0</v>
      </c>
      <c r="BL207" s="19" t="s">
        <v>164</v>
      </c>
      <c r="BM207" s="240" t="s">
        <v>1615</v>
      </c>
    </row>
    <row r="208" s="2" customFormat="1">
      <c r="A208" s="40"/>
      <c r="B208" s="41"/>
      <c r="C208" s="42"/>
      <c r="D208" s="242" t="s">
        <v>166</v>
      </c>
      <c r="E208" s="42"/>
      <c r="F208" s="243" t="s">
        <v>1614</v>
      </c>
      <c r="G208" s="42"/>
      <c r="H208" s="42"/>
      <c r="I208" s="244"/>
      <c r="J208" s="42"/>
      <c r="K208" s="42"/>
      <c r="L208" s="46"/>
      <c r="M208" s="245"/>
      <c r="N208" s="246"/>
      <c r="O208" s="93"/>
      <c r="P208" s="93"/>
      <c r="Q208" s="93"/>
      <c r="R208" s="93"/>
      <c r="S208" s="93"/>
      <c r="T208" s="94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166</v>
      </c>
      <c r="AU208" s="19" t="s">
        <v>86</v>
      </c>
    </row>
    <row r="209" s="2" customFormat="1" ht="24.15" customHeight="1">
      <c r="A209" s="40"/>
      <c r="B209" s="41"/>
      <c r="C209" s="279" t="s">
        <v>512</v>
      </c>
      <c r="D209" s="279" t="s">
        <v>201</v>
      </c>
      <c r="E209" s="280" t="s">
        <v>1616</v>
      </c>
      <c r="F209" s="281" t="s">
        <v>1617</v>
      </c>
      <c r="G209" s="282" t="s">
        <v>227</v>
      </c>
      <c r="H209" s="283">
        <v>8</v>
      </c>
      <c r="I209" s="284"/>
      <c r="J209" s="285">
        <f>ROUND(I209*H209,2)</f>
        <v>0</v>
      </c>
      <c r="K209" s="281" t="s">
        <v>1592</v>
      </c>
      <c r="L209" s="286"/>
      <c r="M209" s="287" t="s">
        <v>1</v>
      </c>
      <c r="N209" s="288" t="s">
        <v>42</v>
      </c>
      <c r="O209" s="93"/>
      <c r="P209" s="238">
        <f>O209*H209</f>
        <v>0</v>
      </c>
      <c r="Q209" s="238">
        <v>0.00022000000000000001</v>
      </c>
      <c r="R209" s="238">
        <f>Q209*H209</f>
        <v>0.0017600000000000001</v>
      </c>
      <c r="S209" s="238">
        <v>0</v>
      </c>
      <c r="T209" s="239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40" t="s">
        <v>204</v>
      </c>
      <c r="AT209" s="240" t="s">
        <v>201</v>
      </c>
      <c r="AU209" s="240" t="s">
        <v>86</v>
      </c>
      <c r="AY209" s="19" t="s">
        <v>157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9" t="s">
        <v>84</v>
      </c>
      <c r="BK209" s="241">
        <f>ROUND(I209*H209,2)</f>
        <v>0</v>
      </c>
      <c r="BL209" s="19" t="s">
        <v>164</v>
      </c>
      <c r="BM209" s="240" t="s">
        <v>1618</v>
      </c>
    </row>
    <row r="210" s="2" customFormat="1">
      <c r="A210" s="40"/>
      <c r="B210" s="41"/>
      <c r="C210" s="42"/>
      <c r="D210" s="242" t="s">
        <v>166</v>
      </c>
      <c r="E210" s="42"/>
      <c r="F210" s="243" t="s">
        <v>1617</v>
      </c>
      <c r="G210" s="42"/>
      <c r="H210" s="42"/>
      <c r="I210" s="244"/>
      <c r="J210" s="42"/>
      <c r="K210" s="42"/>
      <c r="L210" s="46"/>
      <c r="M210" s="245"/>
      <c r="N210" s="246"/>
      <c r="O210" s="93"/>
      <c r="P210" s="93"/>
      <c r="Q210" s="93"/>
      <c r="R210" s="93"/>
      <c r="S210" s="93"/>
      <c r="T210" s="94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166</v>
      </c>
      <c r="AU210" s="19" t="s">
        <v>86</v>
      </c>
    </row>
    <row r="211" s="2" customFormat="1" ht="24.15" customHeight="1">
      <c r="A211" s="40"/>
      <c r="B211" s="41"/>
      <c r="C211" s="229" t="s">
        <v>1332</v>
      </c>
      <c r="D211" s="229" t="s">
        <v>159</v>
      </c>
      <c r="E211" s="230" t="s">
        <v>1619</v>
      </c>
      <c r="F211" s="231" t="s">
        <v>1620</v>
      </c>
      <c r="G211" s="232" t="s">
        <v>227</v>
      </c>
      <c r="H211" s="233">
        <v>5</v>
      </c>
      <c r="I211" s="234"/>
      <c r="J211" s="235">
        <f>ROUND(I211*H211,2)</f>
        <v>0</v>
      </c>
      <c r="K211" s="231" t="s">
        <v>163</v>
      </c>
      <c r="L211" s="46"/>
      <c r="M211" s="236" t="s">
        <v>1</v>
      </c>
      <c r="N211" s="237" t="s">
        <v>42</v>
      </c>
      <c r="O211" s="93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40" t="s">
        <v>279</v>
      </c>
      <c r="AT211" s="240" t="s">
        <v>159</v>
      </c>
      <c r="AU211" s="240" t="s">
        <v>86</v>
      </c>
      <c r="AY211" s="19" t="s">
        <v>157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9" t="s">
        <v>84</v>
      </c>
      <c r="BK211" s="241">
        <f>ROUND(I211*H211,2)</f>
        <v>0</v>
      </c>
      <c r="BL211" s="19" t="s">
        <v>279</v>
      </c>
      <c r="BM211" s="240" t="s">
        <v>1621</v>
      </c>
    </row>
    <row r="212" s="2" customFormat="1">
      <c r="A212" s="40"/>
      <c r="B212" s="41"/>
      <c r="C212" s="42"/>
      <c r="D212" s="242" t="s">
        <v>166</v>
      </c>
      <c r="E212" s="42"/>
      <c r="F212" s="243" t="s">
        <v>1622</v>
      </c>
      <c r="G212" s="42"/>
      <c r="H212" s="42"/>
      <c r="I212" s="244"/>
      <c r="J212" s="42"/>
      <c r="K212" s="42"/>
      <c r="L212" s="46"/>
      <c r="M212" s="245"/>
      <c r="N212" s="246"/>
      <c r="O212" s="93"/>
      <c r="P212" s="93"/>
      <c r="Q212" s="93"/>
      <c r="R212" s="93"/>
      <c r="S212" s="93"/>
      <c r="T212" s="94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166</v>
      </c>
      <c r="AU212" s="19" t="s">
        <v>86</v>
      </c>
    </row>
    <row r="213" s="2" customFormat="1" ht="16.5" customHeight="1">
      <c r="A213" s="40"/>
      <c r="B213" s="41"/>
      <c r="C213" s="279" t="s">
        <v>1336</v>
      </c>
      <c r="D213" s="279" t="s">
        <v>201</v>
      </c>
      <c r="E213" s="280" t="s">
        <v>1623</v>
      </c>
      <c r="F213" s="281" t="s">
        <v>1624</v>
      </c>
      <c r="G213" s="282" t="s">
        <v>227</v>
      </c>
      <c r="H213" s="283">
        <v>5</v>
      </c>
      <c r="I213" s="284"/>
      <c r="J213" s="285">
        <f>ROUND(I213*H213,2)</f>
        <v>0</v>
      </c>
      <c r="K213" s="281" t="s">
        <v>1592</v>
      </c>
      <c r="L213" s="286"/>
      <c r="M213" s="287" t="s">
        <v>1</v>
      </c>
      <c r="N213" s="288" t="s">
        <v>42</v>
      </c>
      <c r="O213" s="93"/>
      <c r="P213" s="238">
        <f>O213*H213</f>
        <v>0</v>
      </c>
      <c r="Q213" s="238">
        <v>0.00038000000000000002</v>
      </c>
      <c r="R213" s="238">
        <f>Q213*H213</f>
        <v>0.0019000000000000002</v>
      </c>
      <c r="S213" s="238">
        <v>0</v>
      </c>
      <c r="T213" s="239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40" t="s">
        <v>484</v>
      </c>
      <c r="AT213" s="240" t="s">
        <v>201</v>
      </c>
      <c r="AU213" s="240" t="s">
        <v>86</v>
      </c>
      <c r="AY213" s="19" t="s">
        <v>157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9" t="s">
        <v>84</v>
      </c>
      <c r="BK213" s="241">
        <f>ROUND(I213*H213,2)</f>
        <v>0</v>
      </c>
      <c r="BL213" s="19" t="s">
        <v>279</v>
      </c>
      <c r="BM213" s="240" t="s">
        <v>1625</v>
      </c>
    </row>
    <row r="214" s="2" customFormat="1">
      <c r="A214" s="40"/>
      <c r="B214" s="41"/>
      <c r="C214" s="42"/>
      <c r="D214" s="242" t="s">
        <v>166</v>
      </c>
      <c r="E214" s="42"/>
      <c r="F214" s="243" t="s">
        <v>1624</v>
      </c>
      <c r="G214" s="42"/>
      <c r="H214" s="42"/>
      <c r="I214" s="244"/>
      <c r="J214" s="42"/>
      <c r="K214" s="42"/>
      <c r="L214" s="46"/>
      <c r="M214" s="245"/>
      <c r="N214" s="246"/>
      <c r="O214" s="93"/>
      <c r="P214" s="93"/>
      <c r="Q214" s="93"/>
      <c r="R214" s="93"/>
      <c r="S214" s="93"/>
      <c r="T214" s="94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166</v>
      </c>
      <c r="AU214" s="19" t="s">
        <v>86</v>
      </c>
    </row>
    <row r="215" s="12" customFormat="1" ht="22.8" customHeight="1">
      <c r="A215" s="12"/>
      <c r="B215" s="213"/>
      <c r="C215" s="214"/>
      <c r="D215" s="215" t="s">
        <v>76</v>
      </c>
      <c r="E215" s="227" t="s">
        <v>1626</v>
      </c>
      <c r="F215" s="227" t="s">
        <v>1627</v>
      </c>
      <c r="G215" s="214"/>
      <c r="H215" s="214"/>
      <c r="I215" s="217"/>
      <c r="J215" s="228">
        <f>BK215</f>
        <v>0</v>
      </c>
      <c r="K215" s="214"/>
      <c r="L215" s="219"/>
      <c r="M215" s="220"/>
      <c r="N215" s="221"/>
      <c r="O215" s="221"/>
      <c r="P215" s="222">
        <f>SUM(P216:P223)</f>
        <v>0</v>
      </c>
      <c r="Q215" s="221"/>
      <c r="R215" s="222">
        <f>SUM(R216:R223)</f>
        <v>0</v>
      </c>
      <c r="S215" s="221"/>
      <c r="T215" s="223">
        <f>SUM(T216:T223)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4" t="s">
        <v>84</v>
      </c>
      <c r="AT215" s="225" t="s">
        <v>76</v>
      </c>
      <c r="AU215" s="225" t="s">
        <v>84</v>
      </c>
      <c r="AY215" s="224" t="s">
        <v>157</v>
      </c>
      <c r="BK215" s="226">
        <f>SUM(BK216:BK223)</f>
        <v>0</v>
      </c>
    </row>
    <row r="216" s="2" customFormat="1" ht="16.5" customHeight="1">
      <c r="A216" s="40"/>
      <c r="B216" s="41"/>
      <c r="C216" s="229" t="s">
        <v>1344</v>
      </c>
      <c r="D216" s="229" t="s">
        <v>159</v>
      </c>
      <c r="E216" s="230" t="s">
        <v>1628</v>
      </c>
      <c r="F216" s="231" t="s">
        <v>1629</v>
      </c>
      <c r="G216" s="232" t="s">
        <v>619</v>
      </c>
      <c r="H216" s="233">
        <v>12</v>
      </c>
      <c r="I216" s="234"/>
      <c r="J216" s="235">
        <f>ROUND(I216*H216,2)</f>
        <v>0</v>
      </c>
      <c r="K216" s="231" t="s">
        <v>1</v>
      </c>
      <c r="L216" s="46"/>
      <c r="M216" s="236" t="s">
        <v>1</v>
      </c>
      <c r="N216" s="237" t="s">
        <v>42</v>
      </c>
      <c r="O216" s="93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40" t="s">
        <v>164</v>
      </c>
      <c r="AT216" s="240" t="s">
        <v>159</v>
      </c>
      <c r="AU216" s="240" t="s">
        <v>86</v>
      </c>
      <c r="AY216" s="19" t="s">
        <v>157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9" t="s">
        <v>84</v>
      </c>
      <c r="BK216" s="241">
        <f>ROUND(I216*H216,2)</f>
        <v>0</v>
      </c>
      <c r="BL216" s="19" t="s">
        <v>164</v>
      </c>
      <c r="BM216" s="240" t="s">
        <v>1630</v>
      </c>
    </row>
    <row r="217" s="2" customFormat="1">
      <c r="A217" s="40"/>
      <c r="B217" s="41"/>
      <c r="C217" s="42"/>
      <c r="D217" s="242" t="s">
        <v>166</v>
      </c>
      <c r="E217" s="42"/>
      <c r="F217" s="243" t="s">
        <v>1629</v>
      </c>
      <c r="G217" s="42"/>
      <c r="H217" s="42"/>
      <c r="I217" s="244"/>
      <c r="J217" s="42"/>
      <c r="K217" s="42"/>
      <c r="L217" s="46"/>
      <c r="M217" s="245"/>
      <c r="N217" s="246"/>
      <c r="O217" s="93"/>
      <c r="P217" s="93"/>
      <c r="Q217" s="93"/>
      <c r="R217" s="93"/>
      <c r="S217" s="93"/>
      <c r="T217" s="94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166</v>
      </c>
      <c r="AU217" s="19" t="s">
        <v>86</v>
      </c>
    </row>
    <row r="218" s="2" customFormat="1" ht="16.5" customHeight="1">
      <c r="A218" s="40"/>
      <c r="B218" s="41"/>
      <c r="C218" s="279" t="s">
        <v>1350</v>
      </c>
      <c r="D218" s="279" t="s">
        <v>201</v>
      </c>
      <c r="E218" s="280" t="s">
        <v>1631</v>
      </c>
      <c r="F218" s="281" t="s">
        <v>1632</v>
      </c>
      <c r="G218" s="282" t="s">
        <v>1633</v>
      </c>
      <c r="H218" s="283">
        <v>3</v>
      </c>
      <c r="I218" s="284"/>
      <c r="J218" s="285">
        <f>ROUND(I218*H218,2)</f>
        <v>0</v>
      </c>
      <c r="K218" s="281" t="s">
        <v>1</v>
      </c>
      <c r="L218" s="286"/>
      <c r="M218" s="287" t="s">
        <v>1</v>
      </c>
      <c r="N218" s="288" t="s">
        <v>42</v>
      </c>
      <c r="O218" s="93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40" t="s">
        <v>204</v>
      </c>
      <c r="AT218" s="240" t="s">
        <v>201</v>
      </c>
      <c r="AU218" s="240" t="s">
        <v>86</v>
      </c>
      <c r="AY218" s="19" t="s">
        <v>157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9" t="s">
        <v>84</v>
      </c>
      <c r="BK218" s="241">
        <f>ROUND(I218*H218,2)</f>
        <v>0</v>
      </c>
      <c r="BL218" s="19" t="s">
        <v>164</v>
      </c>
      <c r="BM218" s="240" t="s">
        <v>1634</v>
      </c>
    </row>
    <row r="219" s="2" customFormat="1">
      <c r="A219" s="40"/>
      <c r="B219" s="41"/>
      <c r="C219" s="42"/>
      <c r="D219" s="242" t="s">
        <v>166</v>
      </c>
      <c r="E219" s="42"/>
      <c r="F219" s="243" t="s">
        <v>1632</v>
      </c>
      <c r="G219" s="42"/>
      <c r="H219" s="42"/>
      <c r="I219" s="244"/>
      <c r="J219" s="42"/>
      <c r="K219" s="42"/>
      <c r="L219" s="46"/>
      <c r="M219" s="245"/>
      <c r="N219" s="246"/>
      <c r="O219" s="93"/>
      <c r="P219" s="93"/>
      <c r="Q219" s="93"/>
      <c r="R219" s="93"/>
      <c r="S219" s="93"/>
      <c r="T219" s="9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166</v>
      </c>
      <c r="AU219" s="19" t="s">
        <v>86</v>
      </c>
    </row>
    <row r="220" s="2" customFormat="1" ht="16.5" customHeight="1">
      <c r="A220" s="40"/>
      <c r="B220" s="41"/>
      <c r="C220" s="279" t="s">
        <v>1355</v>
      </c>
      <c r="D220" s="279" t="s">
        <v>201</v>
      </c>
      <c r="E220" s="280" t="s">
        <v>1635</v>
      </c>
      <c r="F220" s="281" t="s">
        <v>1636</v>
      </c>
      <c r="G220" s="282" t="s">
        <v>619</v>
      </c>
      <c r="H220" s="283">
        <v>2</v>
      </c>
      <c r="I220" s="284"/>
      <c r="J220" s="285">
        <f>ROUND(I220*H220,2)</f>
        <v>0</v>
      </c>
      <c r="K220" s="281" t="s">
        <v>1</v>
      </c>
      <c r="L220" s="286"/>
      <c r="M220" s="287" t="s">
        <v>1</v>
      </c>
      <c r="N220" s="288" t="s">
        <v>42</v>
      </c>
      <c r="O220" s="93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40" t="s">
        <v>204</v>
      </c>
      <c r="AT220" s="240" t="s">
        <v>201</v>
      </c>
      <c r="AU220" s="240" t="s">
        <v>86</v>
      </c>
      <c r="AY220" s="19" t="s">
        <v>157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9" t="s">
        <v>84</v>
      </c>
      <c r="BK220" s="241">
        <f>ROUND(I220*H220,2)</f>
        <v>0</v>
      </c>
      <c r="BL220" s="19" t="s">
        <v>164</v>
      </c>
      <c r="BM220" s="240" t="s">
        <v>1637</v>
      </c>
    </row>
    <row r="221" s="2" customFormat="1">
      <c r="A221" s="40"/>
      <c r="B221" s="41"/>
      <c r="C221" s="42"/>
      <c r="D221" s="242" t="s">
        <v>166</v>
      </c>
      <c r="E221" s="42"/>
      <c r="F221" s="243" t="s">
        <v>1636</v>
      </c>
      <c r="G221" s="42"/>
      <c r="H221" s="42"/>
      <c r="I221" s="244"/>
      <c r="J221" s="42"/>
      <c r="K221" s="42"/>
      <c r="L221" s="46"/>
      <c r="M221" s="245"/>
      <c r="N221" s="246"/>
      <c r="O221" s="93"/>
      <c r="P221" s="93"/>
      <c r="Q221" s="93"/>
      <c r="R221" s="93"/>
      <c r="S221" s="93"/>
      <c r="T221" s="94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166</v>
      </c>
      <c r="AU221" s="19" t="s">
        <v>86</v>
      </c>
    </row>
    <row r="222" s="2" customFormat="1" ht="21.75" customHeight="1">
      <c r="A222" s="40"/>
      <c r="B222" s="41"/>
      <c r="C222" s="229" t="s">
        <v>1361</v>
      </c>
      <c r="D222" s="229" t="s">
        <v>159</v>
      </c>
      <c r="E222" s="230" t="s">
        <v>1638</v>
      </c>
      <c r="F222" s="231" t="s">
        <v>1639</v>
      </c>
      <c r="G222" s="232" t="s">
        <v>1</v>
      </c>
      <c r="H222" s="233">
        <v>311</v>
      </c>
      <c r="I222" s="234"/>
      <c r="J222" s="235">
        <f>ROUND(I222*H222,2)</f>
        <v>0</v>
      </c>
      <c r="K222" s="231" t="s">
        <v>163</v>
      </c>
      <c r="L222" s="46"/>
      <c r="M222" s="236" t="s">
        <v>1</v>
      </c>
      <c r="N222" s="237" t="s">
        <v>42</v>
      </c>
      <c r="O222" s="93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40" t="s">
        <v>279</v>
      </c>
      <c r="AT222" s="240" t="s">
        <v>159</v>
      </c>
      <c r="AU222" s="240" t="s">
        <v>86</v>
      </c>
      <c r="AY222" s="19" t="s">
        <v>157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9" t="s">
        <v>84</v>
      </c>
      <c r="BK222" s="241">
        <f>ROUND(I222*H222,2)</f>
        <v>0</v>
      </c>
      <c r="BL222" s="19" t="s">
        <v>279</v>
      </c>
      <c r="BM222" s="240" t="s">
        <v>1640</v>
      </c>
    </row>
    <row r="223" s="2" customFormat="1">
      <c r="A223" s="40"/>
      <c r="B223" s="41"/>
      <c r="C223" s="42"/>
      <c r="D223" s="242" t="s">
        <v>166</v>
      </c>
      <c r="E223" s="42"/>
      <c r="F223" s="243" t="s">
        <v>1641</v>
      </c>
      <c r="G223" s="42"/>
      <c r="H223" s="42"/>
      <c r="I223" s="244"/>
      <c r="J223" s="42"/>
      <c r="K223" s="42"/>
      <c r="L223" s="46"/>
      <c r="M223" s="245"/>
      <c r="N223" s="246"/>
      <c r="O223" s="93"/>
      <c r="P223" s="93"/>
      <c r="Q223" s="93"/>
      <c r="R223" s="93"/>
      <c r="S223" s="93"/>
      <c r="T223" s="94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166</v>
      </c>
      <c r="AU223" s="19" t="s">
        <v>86</v>
      </c>
    </row>
    <row r="224" s="12" customFormat="1" ht="22.8" customHeight="1">
      <c r="A224" s="12"/>
      <c r="B224" s="213"/>
      <c r="C224" s="214"/>
      <c r="D224" s="215" t="s">
        <v>76</v>
      </c>
      <c r="E224" s="227" t="s">
        <v>1642</v>
      </c>
      <c r="F224" s="227" t="s">
        <v>1643</v>
      </c>
      <c r="G224" s="214"/>
      <c r="H224" s="214"/>
      <c r="I224" s="217"/>
      <c r="J224" s="228">
        <f>BK224</f>
        <v>0</v>
      </c>
      <c r="K224" s="214"/>
      <c r="L224" s="219"/>
      <c r="M224" s="220"/>
      <c r="N224" s="221"/>
      <c r="O224" s="221"/>
      <c r="P224" s="222">
        <f>SUM(P225:P256)</f>
        <v>0</v>
      </c>
      <c r="Q224" s="221"/>
      <c r="R224" s="222">
        <f>SUM(R225:R256)</f>
        <v>0.48699000000000003</v>
      </c>
      <c r="S224" s="221"/>
      <c r="T224" s="223">
        <f>SUM(T225:T256)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4" t="s">
        <v>84</v>
      </c>
      <c r="AT224" s="225" t="s">
        <v>76</v>
      </c>
      <c r="AU224" s="225" t="s">
        <v>84</v>
      </c>
      <c r="AY224" s="224" t="s">
        <v>157</v>
      </c>
      <c r="BK224" s="226">
        <f>SUM(BK225:BK256)</f>
        <v>0</v>
      </c>
    </row>
    <row r="225" s="2" customFormat="1" ht="24.15" customHeight="1">
      <c r="A225" s="40"/>
      <c r="B225" s="41"/>
      <c r="C225" s="229" t="s">
        <v>1367</v>
      </c>
      <c r="D225" s="229" t="s">
        <v>159</v>
      </c>
      <c r="E225" s="230" t="s">
        <v>1644</v>
      </c>
      <c r="F225" s="231" t="s">
        <v>1645</v>
      </c>
      <c r="G225" s="232" t="s">
        <v>395</v>
      </c>
      <c r="H225" s="233">
        <v>27</v>
      </c>
      <c r="I225" s="234"/>
      <c r="J225" s="235">
        <f>ROUND(I225*H225,2)</f>
        <v>0</v>
      </c>
      <c r="K225" s="231" t="s">
        <v>1592</v>
      </c>
      <c r="L225" s="46"/>
      <c r="M225" s="236" t="s">
        <v>1</v>
      </c>
      <c r="N225" s="237" t="s">
        <v>42</v>
      </c>
      <c r="O225" s="93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40" t="s">
        <v>700</v>
      </c>
      <c r="AT225" s="240" t="s">
        <v>159</v>
      </c>
      <c r="AU225" s="240" t="s">
        <v>86</v>
      </c>
      <c r="AY225" s="19" t="s">
        <v>157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9" t="s">
        <v>84</v>
      </c>
      <c r="BK225" s="241">
        <f>ROUND(I225*H225,2)</f>
        <v>0</v>
      </c>
      <c r="BL225" s="19" t="s">
        <v>700</v>
      </c>
      <c r="BM225" s="240" t="s">
        <v>1646</v>
      </c>
    </row>
    <row r="226" s="2" customFormat="1">
      <c r="A226" s="40"/>
      <c r="B226" s="41"/>
      <c r="C226" s="42"/>
      <c r="D226" s="242" t="s">
        <v>166</v>
      </c>
      <c r="E226" s="42"/>
      <c r="F226" s="243" t="s">
        <v>1647</v>
      </c>
      <c r="G226" s="42"/>
      <c r="H226" s="42"/>
      <c r="I226" s="244"/>
      <c r="J226" s="42"/>
      <c r="K226" s="42"/>
      <c r="L226" s="46"/>
      <c r="M226" s="245"/>
      <c r="N226" s="246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166</v>
      </c>
      <c r="AU226" s="19" t="s">
        <v>86</v>
      </c>
    </row>
    <row r="227" s="2" customFormat="1" ht="24.15" customHeight="1">
      <c r="A227" s="40"/>
      <c r="B227" s="41"/>
      <c r="C227" s="229" t="s">
        <v>1373</v>
      </c>
      <c r="D227" s="229" t="s">
        <v>159</v>
      </c>
      <c r="E227" s="230" t="s">
        <v>1648</v>
      </c>
      <c r="F227" s="231" t="s">
        <v>1649</v>
      </c>
      <c r="G227" s="232" t="s">
        <v>395</v>
      </c>
      <c r="H227" s="233">
        <v>75</v>
      </c>
      <c r="I227" s="234"/>
      <c r="J227" s="235">
        <f>ROUND(I227*H227,2)</f>
        <v>0</v>
      </c>
      <c r="K227" s="231" t="s">
        <v>163</v>
      </c>
      <c r="L227" s="46"/>
      <c r="M227" s="236" t="s">
        <v>1</v>
      </c>
      <c r="N227" s="237" t="s">
        <v>42</v>
      </c>
      <c r="O227" s="93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40" t="s">
        <v>279</v>
      </c>
      <c r="AT227" s="240" t="s">
        <v>159</v>
      </c>
      <c r="AU227" s="240" t="s">
        <v>86</v>
      </c>
      <c r="AY227" s="19" t="s">
        <v>157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9" t="s">
        <v>84</v>
      </c>
      <c r="BK227" s="241">
        <f>ROUND(I227*H227,2)</f>
        <v>0</v>
      </c>
      <c r="BL227" s="19" t="s">
        <v>279</v>
      </c>
      <c r="BM227" s="240" t="s">
        <v>1650</v>
      </c>
    </row>
    <row r="228" s="2" customFormat="1">
      <c r="A228" s="40"/>
      <c r="B228" s="41"/>
      <c r="C228" s="42"/>
      <c r="D228" s="242" t="s">
        <v>166</v>
      </c>
      <c r="E228" s="42"/>
      <c r="F228" s="243" t="s">
        <v>1651</v>
      </c>
      <c r="G228" s="42"/>
      <c r="H228" s="42"/>
      <c r="I228" s="244"/>
      <c r="J228" s="42"/>
      <c r="K228" s="42"/>
      <c r="L228" s="46"/>
      <c r="M228" s="245"/>
      <c r="N228" s="246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166</v>
      </c>
      <c r="AU228" s="19" t="s">
        <v>86</v>
      </c>
    </row>
    <row r="229" s="2" customFormat="1" ht="16.5" customHeight="1">
      <c r="A229" s="40"/>
      <c r="B229" s="41"/>
      <c r="C229" s="279" t="s">
        <v>565</v>
      </c>
      <c r="D229" s="279" t="s">
        <v>201</v>
      </c>
      <c r="E229" s="280" t="s">
        <v>1652</v>
      </c>
      <c r="F229" s="281" t="s">
        <v>1653</v>
      </c>
      <c r="G229" s="282" t="s">
        <v>395</v>
      </c>
      <c r="H229" s="283">
        <v>75</v>
      </c>
      <c r="I229" s="284"/>
      <c r="J229" s="285">
        <f>ROUND(I229*H229,2)</f>
        <v>0</v>
      </c>
      <c r="K229" s="281" t="s">
        <v>163</v>
      </c>
      <c r="L229" s="286"/>
      <c r="M229" s="287" t="s">
        <v>1</v>
      </c>
      <c r="N229" s="288" t="s">
        <v>42</v>
      </c>
      <c r="O229" s="93"/>
      <c r="P229" s="238">
        <f>O229*H229</f>
        <v>0</v>
      </c>
      <c r="Q229" s="238">
        <v>9.0000000000000006E-05</v>
      </c>
      <c r="R229" s="238">
        <f>Q229*H229</f>
        <v>0.0067500000000000008</v>
      </c>
      <c r="S229" s="238">
        <v>0</v>
      </c>
      <c r="T229" s="23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40" t="s">
        <v>484</v>
      </c>
      <c r="AT229" s="240" t="s">
        <v>201</v>
      </c>
      <c r="AU229" s="240" t="s">
        <v>86</v>
      </c>
      <c r="AY229" s="19" t="s">
        <v>157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9" t="s">
        <v>84</v>
      </c>
      <c r="BK229" s="241">
        <f>ROUND(I229*H229,2)</f>
        <v>0</v>
      </c>
      <c r="BL229" s="19" t="s">
        <v>279</v>
      </c>
      <c r="BM229" s="240" t="s">
        <v>1654</v>
      </c>
    </row>
    <row r="230" s="2" customFormat="1">
      <c r="A230" s="40"/>
      <c r="B230" s="41"/>
      <c r="C230" s="42"/>
      <c r="D230" s="242" t="s">
        <v>166</v>
      </c>
      <c r="E230" s="42"/>
      <c r="F230" s="243" t="s">
        <v>1653</v>
      </c>
      <c r="G230" s="42"/>
      <c r="H230" s="42"/>
      <c r="I230" s="244"/>
      <c r="J230" s="42"/>
      <c r="K230" s="42"/>
      <c r="L230" s="46"/>
      <c r="M230" s="245"/>
      <c r="N230" s="246"/>
      <c r="O230" s="93"/>
      <c r="P230" s="93"/>
      <c r="Q230" s="93"/>
      <c r="R230" s="93"/>
      <c r="S230" s="93"/>
      <c r="T230" s="94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166</v>
      </c>
      <c r="AU230" s="19" t="s">
        <v>86</v>
      </c>
    </row>
    <row r="231" s="2" customFormat="1" ht="24.15" customHeight="1">
      <c r="A231" s="40"/>
      <c r="B231" s="41"/>
      <c r="C231" s="229" t="s">
        <v>574</v>
      </c>
      <c r="D231" s="229" t="s">
        <v>159</v>
      </c>
      <c r="E231" s="230" t="s">
        <v>1655</v>
      </c>
      <c r="F231" s="231" t="s">
        <v>1656</v>
      </c>
      <c r="G231" s="232" t="s">
        <v>395</v>
      </c>
      <c r="H231" s="233">
        <v>12</v>
      </c>
      <c r="I231" s="234"/>
      <c r="J231" s="235">
        <f>ROUND(I231*H231,2)</f>
        <v>0</v>
      </c>
      <c r="K231" s="231" t="s">
        <v>163</v>
      </c>
      <c r="L231" s="46"/>
      <c r="M231" s="236" t="s">
        <v>1</v>
      </c>
      <c r="N231" s="237" t="s">
        <v>42</v>
      </c>
      <c r="O231" s="93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40" t="s">
        <v>279</v>
      </c>
      <c r="AT231" s="240" t="s">
        <v>159</v>
      </c>
      <c r="AU231" s="240" t="s">
        <v>86</v>
      </c>
      <c r="AY231" s="19" t="s">
        <v>157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9" t="s">
        <v>84</v>
      </c>
      <c r="BK231" s="241">
        <f>ROUND(I231*H231,2)</f>
        <v>0</v>
      </c>
      <c r="BL231" s="19" t="s">
        <v>279</v>
      </c>
      <c r="BM231" s="240" t="s">
        <v>1657</v>
      </c>
    </row>
    <row r="232" s="2" customFormat="1">
      <c r="A232" s="40"/>
      <c r="B232" s="41"/>
      <c r="C232" s="42"/>
      <c r="D232" s="242" t="s">
        <v>166</v>
      </c>
      <c r="E232" s="42"/>
      <c r="F232" s="243" t="s">
        <v>1658</v>
      </c>
      <c r="G232" s="42"/>
      <c r="H232" s="42"/>
      <c r="I232" s="244"/>
      <c r="J232" s="42"/>
      <c r="K232" s="42"/>
      <c r="L232" s="46"/>
      <c r="M232" s="245"/>
      <c r="N232" s="246"/>
      <c r="O232" s="93"/>
      <c r="P232" s="93"/>
      <c r="Q232" s="93"/>
      <c r="R232" s="93"/>
      <c r="S232" s="93"/>
      <c r="T232" s="94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166</v>
      </c>
      <c r="AU232" s="19" t="s">
        <v>86</v>
      </c>
    </row>
    <row r="233" s="2" customFormat="1" ht="16.5" customHeight="1">
      <c r="A233" s="40"/>
      <c r="B233" s="41"/>
      <c r="C233" s="279" t="s">
        <v>581</v>
      </c>
      <c r="D233" s="279" t="s">
        <v>201</v>
      </c>
      <c r="E233" s="280" t="s">
        <v>1659</v>
      </c>
      <c r="F233" s="281" t="s">
        <v>1660</v>
      </c>
      <c r="G233" s="282" t="s">
        <v>395</v>
      </c>
      <c r="H233" s="283">
        <v>12</v>
      </c>
      <c r="I233" s="284"/>
      <c r="J233" s="285">
        <f>ROUND(I233*H233,2)</f>
        <v>0</v>
      </c>
      <c r="K233" s="281" t="s">
        <v>163</v>
      </c>
      <c r="L233" s="286"/>
      <c r="M233" s="287" t="s">
        <v>1</v>
      </c>
      <c r="N233" s="288" t="s">
        <v>42</v>
      </c>
      <c r="O233" s="93"/>
      <c r="P233" s="238">
        <f>O233*H233</f>
        <v>0</v>
      </c>
      <c r="Q233" s="238">
        <v>0.00044000000000000002</v>
      </c>
      <c r="R233" s="238">
        <f>Q233*H233</f>
        <v>0.00528</v>
      </c>
      <c r="S233" s="238">
        <v>0</v>
      </c>
      <c r="T233" s="239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40" t="s">
        <v>484</v>
      </c>
      <c r="AT233" s="240" t="s">
        <v>201</v>
      </c>
      <c r="AU233" s="240" t="s">
        <v>86</v>
      </c>
      <c r="AY233" s="19" t="s">
        <v>157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9" t="s">
        <v>84</v>
      </c>
      <c r="BK233" s="241">
        <f>ROUND(I233*H233,2)</f>
        <v>0</v>
      </c>
      <c r="BL233" s="19" t="s">
        <v>279</v>
      </c>
      <c r="BM233" s="240" t="s">
        <v>1661</v>
      </c>
    </row>
    <row r="234" s="2" customFormat="1">
      <c r="A234" s="40"/>
      <c r="B234" s="41"/>
      <c r="C234" s="42"/>
      <c r="D234" s="242" t="s">
        <v>166</v>
      </c>
      <c r="E234" s="42"/>
      <c r="F234" s="243" t="s">
        <v>1660</v>
      </c>
      <c r="G234" s="42"/>
      <c r="H234" s="42"/>
      <c r="I234" s="244"/>
      <c r="J234" s="42"/>
      <c r="K234" s="42"/>
      <c r="L234" s="46"/>
      <c r="M234" s="245"/>
      <c r="N234" s="246"/>
      <c r="O234" s="93"/>
      <c r="P234" s="93"/>
      <c r="Q234" s="93"/>
      <c r="R234" s="93"/>
      <c r="S234" s="93"/>
      <c r="T234" s="94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166</v>
      </c>
      <c r="AU234" s="19" t="s">
        <v>86</v>
      </c>
    </row>
    <row r="235" s="2" customFormat="1" ht="24.15" customHeight="1">
      <c r="A235" s="40"/>
      <c r="B235" s="41"/>
      <c r="C235" s="229" t="s">
        <v>587</v>
      </c>
      <c r="D235" s="229" t="s">
        <v>159</v>
      </c>
      <c r="E235" s="230" t="s">
        <v>1662</v>
      </c>
      <c r="F235" s="231" t="s">
        <v>1663</v>
      </c>
      <c r="G235" s="232" t="s">
        <v>395</v>
      </c>
      <c r="H235" s="233">
        <v>1888</v>
      </c>
      <c r="I235" s="234"/>
      <c r="J235" s="235">
        <f>ROUND(I235*H235,2)</f>
        <v>0</v>
      </c>
      <c r="K235" s="231" t="s">
        <v>163</v>
      </c>
      <c r="L235" s="46"/>
      <c r="M235" s="236" t="s">
        <v>1</v>
      </c>
      <c r="N235" s="237" t="s">
        <v>42</v>
      </c>
      <c r="O235" s="93"/>
      <c r="P235" s="238">
        <f>O235*H235</f>
        <v>0</v>
      </c>
      <c r="Q235" s="238">
        <v>0</v>
      </c>
      <c r="R235" s="238">
        <f>Q235*H235</f>
        <v>0</v>
      </c>
      <c r="S235" s="238">
        <v>0</v>
      </c>
      <c r="T235" s="23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40" t="s">
        <v>279</v>
      </c>
      <c r="AT235" s="240" t="s">
        <v>159</v>
      </c>
      <c r="AU235" s="240" t="s">
        <v>86</v>
      </c>
      <c r="AY235" s="19" t="s">
        <v>157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9" t="s">
        <v>84</v>
      </c>
      <c r="BK235" s="241">
        <f>ROUND(I235*H235,2)</f>
        <v>0</v>
      </c>
      <c r="BL235" s="19" t="s">
        <v>279</v>
      </c>
      <c r="BM235" s="240" t="s">
        <v>1664</v>
      </c>
    </row>
    <row r="236" s="2" customFormat="1">
      <c r="A236" s="40"/>
      <c r="B236" s="41"/>
      <c r="C236" s="42"/>
      <c r="D236" s="242" t="s">
        <v>166</v>
      </c>
      <c r="E236" s="42"/>
      <c r="F236" s="243" t="s">
        <v>1665</v>
      </c>
      <c r="G236" s="42"/>
      <c r="H236" s="42"/>
      <c r="I236" s="244"/>
      <c r="J236" s="42"/>
      <c r="K236" s="42"/>
      <c r="L236" s="46"/>
      <c r="M236" s="245"/>
      <c r="N236" s="246"/>
      <c r="O236" s="93"/>
      <c r="P236" s="93"/>
      <c r="Q236" s="93"/>
      <c r="R236" s="93"/>
      <c r="S236" s="93"/>
      <c r="T236" s="94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166</v>
      </c>
      <c r="AU236" s="19" t="s">
        <v>86</v>
      </c>
    </row>
    <row r="237" s="2" customFormat="1" ht="16.5" customHeight="1">
      <c r="A237" s="40"/>
      <c r="B237" s="41"/>
      <c r="C237" s="279" t="s">
        <v>594</v>
      </c>
      <c r="D237" s="279" t="s">
        <v>201</v>
      </c>
      <c r="E237" s="280" t="s">
        <v>1666</v>
      </c>
      <c r="F237" s="281" t="s">
        <v>1667</v>
      </c>
      <c r="G237" s="282" t="s">
        <v>395</v>
      </c>
      <c r="H237" s="283">
        <v>1430</v>
      </c>
      <c r="I237" s="284"/>
      <c r="J237" s="285">
        <f>ROUND(I237*H237,2)</f>
        <v>0</v>
      </c>
      <c r="K237" s="281" t="s">
        <v>163</v>
      </c>
      <c r="L237" s="286"/>
      <c r="M237" s="287" t="s">
        <v>1</v>
      </c>
      <c r="N237" s="288" t="s">
        <v>42</v>
      </c>
      <c r="O237" s="93"/>
      <c r="P237" s="238">
        <f>O237*H237</f>
        <v>0</v>
      </c>
      <c r="Q237" s="238">
        <v>0.00012</v>
      </c>
      <c r="R237" s="238">
        <f>Q237*H237</f>
        <v>0.1716</v>
      </c>
      <c r="S237" s="238">
        <v>0</v>
      </c>
      <c r="T237" s="23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40" t="s">
        <v>484</v>
      </c>
      <c r="AT237" s="240" t="s">
        <v>201</v>
      </c>
      <c r="AU237" s="240" t="s">
        <v>86</v>
      </c>
      <c r="AY237" s="19" t="s">
        <v>157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9" t="s">
        <v>84</v>
      </c>
      <c r="BK237" s="241">
        <f>ROUND(I237*H237,2)</f>
        <v>0</v>
      </c>
      <c r="BL237" s="19" t="s">
        <v>279</v>
      </c>
      <c r="BM237" s="240" t="s">
        <v>1668</v>
      </c>
    </row>
    <row r="238" s="2" customFormat="1">
      <c r="A238" s="40"/>
      <c r="B238" s="41"/>
      <c r="C238" s="42"/>
      <c r="D238" s="242" t="s">
        <v>166</v>
      </c>
      <c r="E238" s="42"/>
      <c r="F238" s="243" t="s">
        <v>1667</v>
      </c>
      <c r="G238" s="42"/>
      <c r="H238" s="42"/>
      <c r="I238" s="244"/>
      <c r="J238" s="42"/>
      <c r="K238" s="42"/>
      <c r="L238" s="46"/>
      <c r="M238" s="245"/>
      <c r="N238" s="246"/>
      <c r="O238" s="93"/>
      <c r="P238" s="93"/>
      <c r="Q238" s="93"/>
      <c r="R238" s="93"/>
      <c r="S238" s="93"/>
      <c r="T238" s="94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166</v>
      </c>
      <c r="AU238" s="19" t="s">
        <v>86</v>
      </c>
    </row>
    <row r="239" s="2" customFormat="1" ht="16.5" customHeight="1">
      <c r="A239" s="40"/>
      <c r="B239" s="41"/>
      <c r="C239" s="279" t="s">
        <v>599</v>
      </c>
      <c r="D239" s="279" t="s">
        <v>201</v>
      </c>
      <c r="E239" s="280" t="s">
        <v>1669</v>
      </c>
      <c r="F239" s="281" t="s">
        <v>1670</v>
      </c>
      <c r="G239" s="282" t="s">
        <v>395</v>
      </c>
      <c r="H239" s="283">
        <v>38</v>
      </c>
      <c r="I239" s="284"/>
      <c r="J239" s="285">
        <f>ROUND(I239*H239,2)</f>
        <v>0</v>
      </c>
      <c r="K239" s="281" t="s">
        <v>1</v>
      </c>
      <c r="L239" s="286"/>
      <c r="M239" s="287" t="s">
        <v>1</v>
      </c>
      <c r="N239" s="288" t="s">
        <v>42</v>
      </c>
      <c r="O239" s="93"/>
      <c r="P239" s="238">
        <f>O239*H239</f>
        <v>0</v>
      </c>
      <c r="Q239" s="238">
        <v>0.00010000000000000001</v>
      </c>
      <c r="R239" s="238">
        <f>Q239*H239</f>
        <v>0.0038</v>
      </c>
      <c r="S239" s="238">
        <v>0</v>
      </c>
      <c r="T239" s="239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40" t="s">
        <v>484</v>
      </c>
      <c r="AT239" s="240" t="s">
        <v>201</v>
      </c>
      <c r="AU239" s="240" t="s">
        <v>86</v>
      </c>
      <c r="AY239" s="19" t="s">
        <v>157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9" t="s">
        <v>84</v>
      </c>
      <c r="BK239" s="241">
        <f>ROUND(I239*H239,2)</f>
        <v>0</v>
      </c>
      <c r="BL239" s="19" t="s">
        <v>279</v>
      </c>
      <c r="BM239" s="240" t="s">
        <v>1671</v>
      </c>
    </row>
    <row r="240" s="2" customFormat="1">
      <c r="A240" s="40"/>
      <c r="B240" s="41"/>
      <c r="C240" s="42"/>
      <c r="D240" s="242" t="s">
        <v>166</v>
      </c>
      <c r="E240" s="42"/>
      <c r="F240" s="243" t="s">
        <v>1672</v>
      </c>
      <c r="G240" s="42"/>
      <c r="H240" s="42"/>
      <c r="I240" s="244"/>
      <c r="J240" s="42"/>
      <c r="K240" s="42"/>
      <c r="L240" s="46"/>
      <c r="M240" s="245"/>
      <c r="N240" s="246"/>
      <c r="O240" s="93"/>
      <c r="P240" s="93"/>
      <c r="Q240" s="93"/>
      <c r="R240" s="93"/>
      <c r="S240" s="93"/>
      <c r="T240" s="94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166</v>
      </c>
      <c r="AU240" s="19" t="s">
        <v>86</v>
      </c>
    </row>
    <row r="241" s="2" customFormat="1" ht="16.5" customHeight="1">
      <c r="A241" s="40"/>
      <c r="B241" s="41"/>
      <c r="C241" s="279" t="s">
        <v>603</v>
      </c>
      <c r="D241" s="279" t="s">
        <v>201</v>
      </c>
      <c r="E241" s="280" t="s">
        <v>1673</v>
      </c>
      <c r="F241" s="281" t="s">
        <v>1667</v>
      </c>
      <c r="G241" s="282" t="s">
        <v>395</v>
      </c>
      <c r="H241" s="283">
        <v>420</v>
      </c>
      <c r="I241" s="284"/>
      <c r="J241" s="285">
        <f>ROUND(I241*H241,2)</f>
        <v>0</v>
      </c>
      <c r="K241" s="281" t="s">
        <v>1</v>
      </c>
      <c r="L241" s="286"/>
      <c r="M241" s="287" t="s">
        <v>1</v>
      </c>
      <c r="N241" s="288" t="s">
        <v>42</v>
      </c>
      <c r="O241" s="93"/>
      <c r="P241" s="238">
        <f>O241*H241</f>
        <v>0</v>
      </c>
      <c r="Q241" s="238">
        <v>0.00012</v>
      </c>
      <c r="R241" s="238">
        <f>Q241*H241</f>
        <v>0.0504</v>
      </c>
      <c r="S241" s="238">
        <v>0</v>
      </c>
      <c r="T241" s="239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40" t="s">
        <v>484</v>
      </c>
      <c r="AT241" s="240" t="s">
        <v>201</v>
      </c>
      <c r="AU241" s="240" t="s">
        <v>86</v>
      </c>
      <c r="AY241" s="19" t="s">
        <v>157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9" t="s">
        <v>84</v>
      </c>
      <c r="BK241" s="241">
        <f>ROUND(I241*H241,2)</f>
        <v>0</v>
      </c>
      <c r="BL241" s="19" t="s">
        <v>279</v>
      </c>
      <c r="BM241" s="240" t="s">
        <v>1674</v>
      </c>
    </row>
    <row r="242" s="2" customFormat="1">
      <c r="A242" s="40"/>
      <c r="B242" s="41"/>
      <c r="C242" s="42"/>
      <c r="D242" s="242" t="s">
        <v>166</v>
      </c>
      <c r="E242" s="42"/>
      <c r="F242" s="243" t="s">
        <v>1675</v>
      </c>
      <c r="G242" s="42"/>
      <c r="H242" s="42"/>
      <c r="I242" s="244"/>
      <c r="J242" s="42"/>
      <c r="K242" s="42"/>
      <c r="L242" s="46"/>
      <c r="M242" s="245"/>
      <c r="N242" s="246"/>
      <c r="O242" s="93"/>
      <c r="P242" s="93"/>
      <c r="Q242" s="93"/>
      <c r="R242" s="93"/>
      <c r="S242" s="93"/>
      <c r="T242" s="94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166</v>
      </c>
      <c r="AU242" s="19" t="s">
        <v>86</v>
      </c>
    </row>
    <row r="243" s="2" customFormat="1" ht="24.15" customHeight="1">
      <c r="A243" s="40"/>
      <c r="B243" s="41"/>
      <c r="C243" s="229" t="s">
        <v>610</v>
      </c>
      <c r="D243" s="229" t="s">
        <v>159</v>
      </c>
      <c r="E243" s="230" t="s">
        <v>1676</v>
      </c>
      <c r="F243" s="231" t="s">
        <v>1677</v>
      </c>
      <c r="G243" s="232" t="s">
        <v>395</v>
      </c>
      <c r="H243" s="233">
        <v>1130</v>
      </c>
      <c r="I243" s="234"/>
      <c r="J243" s="235">
        <f>ROUND(I243*H243,2)</f>
        <v>0</v>
      </c>
      <c r="K243" s="231" t="s">
        <v>163</v>
      </c>
      <c r="L243" s="46"/>
      <c r="M243" s="236" t="s">
        <v>1</v>
      </c>
      <c r="N243" s="237" t="s">
        <v>42</v>
      </c>
      <c r="O243" s="93"/>
      <c r="P243" s="238">
        <f>O243*H243</f>
        <v>0</v>
      </c>
      <c r="Q243" s="238">
        <v>0</v>
      </c>
      <c r="R243" s="238">
        <f>Q243*H243</f>
        <v>0</v>
      </c>
      <c r="S243" s="238">
        <v>0</v>
      </c>
      <c r="T243" s="23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40" t="s">
        <v>279</v>
      </c>
      <c r="AT243" s="240" t="s">
        <v>159</v>
      </c>
      <c r="AU243" s="240" t="s">
        <v>86</v>
      </c>
      <c r="AY243" s="19" t="s">
        <v>157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9" t="s">
        <v>84</v>
      </c>
      <c r="BK243" s="241">
        <f>ROUND(I243*H243,2)</f>
        <v>0</v>
      </c>
      <c r="BL243" s="19" t="s">
        <v>279</v>
      </c>
      <c r="BM243" s="240" t="s">
        <v>1678</v>
      </c>
    </row>
    <row r="244" s="2" customFormat="1">
      <c r="A244" s="40"/>
      <c r="B244" s="41"/>
      <c r="C244" s="42"/>
      <c r="D244" s="242" t="s">
        <v>166</v>
      </c>
      <c r="E244" s="42"/>
      <c r="F244" s="243" t="s">
        <v>1679</v>
      </c>
      <c r="G244" s="42"/>
      <c r="H244" s="42"/>
      <c r="I244" s="244"/>
      <c r="J244" s="42"/>
      <c r="K244" s="42"/>
      <c r="L244" s="46"/>
      <c r="M244" s="245"/>
      <c r="N244" s="246"/>
      <c r="O244" s="93"/>
      <c r="P244" s="93"/>
      <c r="Q244" s="93"/>
      <c r="R244" s="93"/>
      <c r="S244" s="93"/>
      <c r="T244" s="94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166</v>
      </c>
      <c r="AU244" s="19" t="s">
        <v>86</v>
      </c>
    </row>
    <row r="245" s="2" customFormat="1" ht="16.5" customHeight="1">
      <c r="A245" s="40"/>
      <c r="B245" s="41"/>
      <c r="C245" s="279" t="s">
        <v>616</v>
      </c>
      <c r="D245" s="279" t="s">
        <v>201</v>
      </c>
      <c r="E245" s="280" t="s">
        <v>1680</v>
      </c>
      <c r="F245" s="281" t="s">
        <v>1681</v>
      </c>
      <c r="G245" s="282" t="s">
        <v>395</v>
      </c>
      <c r="H245" s="283">
        <v>1130</v>
      </c>
      <c r="I245" s="284"/>
      <c r="J245" s="285">
        <f>ROUND(I245*H245,2)</f>
        <v>0</v>
      </c>
      <c r="K245" s="281" t="s">
        <v>163</v>
      </c>
      <c r="L245" s="286"/>
      <c r="M245" s="287" t="s">
        <v>1</v>
      </c>
      <c r="N245" s="288" t="s">
        <v>42</v>
      </c>
      <c r="O245" s="93"/>
      <c r="P245" s="238">
        <f>O245*H245</f>
        <v>0</v>
      </c>
      <c r="Q245" s="238">
        <v>0.00017000000000000001</v>
      </c>
      <c r="R245" s="238">
        <f>Q245*H245</f>
        <v>0.19210000000000002</v>
      </c>
      <c r="S245" s="238">
        <v>0</v>
      </c>
      <c r="T245" s="23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40" t="s">
        <v>484</v>
      </c>
      <c r="AT245" s="240" t="s">
        <v>201</v>
      </c>
      <c r="AU245" s="240" t="s">
        <v>86</v>
      </c>
      <c r="AY245" s="19" t="s">
        <v>157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9" t="s">
        <v>84</v>
      </c>
      <c r="BK245" s="241">
        <f>ROUND(I245*H245,2)</f>
        <v>0</v>
      </c>
      <c r="BL245" s="19" t="s">
        <v>279</v>
      </c>
      <c r="BM245" s="240" t="s">
        <v>1682</v>
      </c>
    </row>
    <row r="246" s="2" customFormat="1">
      <c r="A246" s="40"/>
      <c r="B246" s="41"/>
      <c r="C246" s="42"/>
      <c r="D246" s="242" t="s">
        <v>166</v>
      </c>
      <c r="E246" s="42"/>
      <c r="F246" s="243" t="s">
        <v>1681</v>
      </c>
      <c r="G246" s="42"/>
      <c r="H246" s="42"/>
      <c r="I246" s="244"/>
      <c r="J246" s="42"/>
      <c r="K246" s="42"/>
      <c r="L246" s="46"/>
      <c r="M246" s="245"/>
      <c r="N246" s="246"/>
      <c r="O246" s="93"/>
      <c r="P246" s="93"/>
      <c r="Q246" s="93"/>
      <c r="R246" s="93"/>
      <c r="S246" s="93"/>
      <c r="T246" s="94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166</v>
      </c>
      <c r="AU246" s="19" t="s">
        <v>86</v>
      </c>
    </row>
    <row r="247" s="2" customFormat="1" ht="24.15" customHeight="1">
      <c r="A247" s="40"/>
      <c r="B247" s="41"/>
      <c r="C247" s="229" t="s">
        <v>622</v>
      </c>
      <c r="D247" s="229" t="s">
        <v>159</v>
      </c>
      <c r="E247" s="230" t="s">
        <v>1683</v>
      </c>
      <c r="F247" s="231" t="s">
        <v>1684</v>
      </c>
      <c r="G247" s="232" t="s">
        <v>395</v>
      </c>
      <c r="H247" s="233">
        <v>74</v>
      </c>
      <c r="I247" s="234"/>
      <c r="J247" s="235">
        <f>ROUND(I247*H247,2)</f>
        <v>0</v>
      </c>
      <c r="K247" s="231" t="s">
        <v>163</v>
      </c>
      <c r="L247" s="46"/>
      <c r="M247" s="236" t="s">
        <v>1</v>
      </c>
      <c r="N247" s="237" t="s">
        <v>42</v>
      </c>
      <c r="O247" s="93"/>
      <c r="P247" s="238">
        <f>O247*H247</f>
        <v>0</v>
      </c>
      <c r="Q247" s="238">
        <v>0</v>
      </c>
      <c r="R247" s="238">
        <f>Q247*H247</f>
        <v>0</v>
      </c>
      <c r="S247" s="238">
        <v>0</v>
      </c>
      <c r="T247" s="239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40" t="s">
        <v>164</v>
      </c>
      <c r="AT247" s="240" t="s">
        <v>159</v>
      </c>
      <c r="AU247" s="240" t="s">
        <v>86</v>
      </c>
      <c r="AY247" s="19" t="s">
        <v>157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9" t="s">
        <v>84</v>
      </c>
      <c r="BK247" s="241">
        <f>ROUND(I247*H247,2)</f>
        <v>0</v>
      </c>
      <c r="BL247" s="19" t="s">
        <v>164</v>
      </c>
      <c r="BM247" s="240" t="s">
        <v>1685</v>
      </c>
    </row>
    <row r="248" s="2" customFormat="1">
      <c r="A248" s="40"/>
      <c r="B248" s="41"/>
      <c r="C248" s="42"/>
      <c r="D248" s="242" t="s">
        <v>166</v>
      </c>
      <c r="E248" s="42"/>
      <c r="F248" s="243" t="s">
        <v>1686</v>
      </c>
      <c r="G248" s="42"/>
      <c r="H248" s="42"/>
      <c r="I248" s="244"/>
      <c r="J248" s="42"/>
      <c r="K248" s="42"/>
      <c r="L248" s="46"/>
      <c r="M248" s="245"/>
      <c r="N248" s="246"/>
      <c r="O248" s="93"/>
      <c r="P248" s="93"/>
      <c r="Q248" s="93"/>
      <c r="R248" s="93"/>
      <c r="S248" s="93"/>
      <c r="T248" s="94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166</v>
      </c>
      <c r="AU248" s="19" t="s">
        <v>86</v>
      </c>
    </row>
    <row r="249" s="2" customFormat="1" ht="16.5" customHeight="1">
      <c r="A249" s="40"/>
      <c r="B249" s="41"/>
      <c r="C249" s="279" t="s">
        <v>629</v>
      </c>
      <c r="D249" s="279" t="s">
        <v>201</v>
      </c>
      <c r="E249" s="280" t="s">
        <v>1687</v>
      </c>
      <c r="F249" s="281" t="s">
        <v>1688</v>
      </c>
      <c r="G249" s="282" t="s">
        <v>395</v>
      </c>
      <c r="H249" s="283">
        <v>50</v>
      </c>
      <c r="I249" s="284"/>
      <c r="J249" s="285">
        <f>ROUND(I249*H249,2)</f>
        <v>0</v>
      </c>
      <c r="K249" s="281" t="s">
        <v>163</v>
      </c>
      <c r="L249" s="286"/>
      <c r="M249" s="287" t="s">
        <v>1</v>
      </c>
      <c r="N249" s="288" t="s">
        <v>42</v>
      </c>
      <c r="O249" s="93"/>
      <c r="P249" s="238">
        <f>O249*H249</f>
        <v>0</v>
      </c>
      <c r="Q249" s="238">
        <v>0.00052999999999999998</v>
      </c>
      <c r="R249" s="238">
        <f>Q249*H249</f>
        <v>0.026499999999999999</v>
      </c>
      <c r="S249" s="238">
        <v>0</v>
      </c>
      <c r="T249" s="239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40" t="s">
        <v>204</v>
      </c>
      <c r="AT249" s="240" t="s">
        <v>201</v>
      </c>
      <c r="AU249" s="240" t="s">
        <v>86</v>
      </c>
      <c r="AY249" s="19" t="s">
        <v>157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9" t="s">
        <v>84</v>
      </c>
      <c r="BK249" s="241">
        <f>ROUND(I249*H249,2)</f>
        <v>0</v>
      </c>
      <c r="BL249" s="19" t="s">
        <v>164</v>
      </c>
      <c r="BM249" s="240" t="s">
        <v>1689</v>
      </c>
    </row>
    <row r="250" s="2" customFormat="1">
      <c r="A250" s="40"/>
      <c r="B250" s="41"/>
      <c r="C250" s="42"/>
      <c r="D250" s="242" t="s">
        <v>166</v>
      </c>
      <c r="E250" s="42"/>
      <c r="F250" s="243" t="s">
        <v>1688</v>
      </c>
      <c r="G250" s="42"/>
      <c r="H250" s="42"/>
      <c r="I250" s="244"/>
      <c r="J250" s="42"/>
      <c r="K250" s="42"/>
      <c r="L250" s="46"/>
      <c r="M250" s="245"/>
      <c r="N250" s="246"/>
      <c r="O250" s="93"/>
      <c r="P250" s="93"/>
      <c r="Q250" s="93"/>
      <c r="R250" s="93"/>
      <c r="S250" s="93"/>
      <c r="T250" s="94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166</v>
      </c>
      <c r="AU250" s="19" t="s">
        <v>86</v>
      </c>
    </row>
    <row r="251" s="2" customFormat="1" ht="16.5" customHeight="1">
      <c r="A251" s="40"/>
      <c r="B251" s="41"/>
      <c r="C251" s="279" t="s">
        <v>646</v>
      </c>
      <c r="D251" s="279" t="s">
        <v>201</v>
      </c>
      <c r="E251" s="280" t="s">
        <v>1690</v>
      </c>
      <c r="F251" s="281" t="s">
        <v>1691</v>
      </c>
      <c r="G251" s="282" t="s">
        <v>395</v>
      </c>
      <c r="H251" s="283">
        <v>24</v>
      </c>
      <c r="I251" s="284"/>
      <c r="J251" s="285">
        <f>ROUND(I251*H251,2)</f>
        <v>0</v>
      </c>
      <c r="K251" s="281" t="s">
        <v>163</v>
      </c>
      <c r="L251" s="286"/>
      <c r="M251" s="287" t="s">
        <v>1</v>
      </c>
      <c r="N251" s="288" t="s">
        <v>42</v>
      </c>
      <c r="O251" s="93"/>
      <c r="P251" s="238">
        <f>O251*H251</f>
        <v>0</v>
      </c>
      <c r="Q251" s="238">
        <v>0.00034000000000000002</v>
      </c>
      <c r="R251" s="238">
        <f>Q251*H251</f>
        <v>0.0081600000000000006</v>
      </c>
      <c r="S251" s="238">
        <v>0</v>
      </c>
      <c r="T251" s="239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40" t="s">
        <v>204</v>
      </c>
      <c r="AT251" s="240" t="s">
        <v>201</v>
      </c>
      <c r="AU251" s="240" t="s">
        <v>86</v>
      </c>
      <c r="AY251" s="19" t="s">
        <v>157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9" t="s">
        <v>84</v>
      </c>
      <c r="BK251" s="241">
        <f>ROUND(I251*H251,2)</f>
        <v>0</v>
      </c>
      <c r="BL251" s="19" t="s">
        <v>164</v>
      </c>
      <c r="BM251" s="240" t="s">
        <v>1692</v>
      </c>
    </row>
    <row r="252" s="2" customFormat="1">
      <c r="A252" s="40"/>
      <c r="B252" s="41"/>
      <c r="C252" s="42"/>
      <c r="D252" s="242" t="s">
        <v>166</v>
      </c>
      <c r="E252" s="42"/>
      <c r="F252" s="243" t="s">
        <v>1691</v>
      </c>
      <c r="G252" s="42"/>
      <c r="H252" s="42"/>
      <c r="I252" s="244"/>
      <c r="J252" s="42"/>
      <c r="K252" s="42"/>
      <c r="L252" s="46"/>
      <c r="M252" s="245"/>
      <c r="N252" s="246"/>
      <c r="O252" s="93"/>
      <c r="P252" s="93"/>
      <c r="Q252" s="93"/>
      <c r="R252" s="93"/>
      <c r="S252" s="93"/>
      <c r="T252" s="94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166</v>
      </c>
      <c r="AU252" s="19" t="s">
        <v>86</v>
      </c>
    </row>
    <row r="253" s="2" customFormat="1" ht="24.15" customHeight="1">
      <c r="A253" s="40"/>
      <c r="B253" s="41"/>
      <c r="C253" s="229" t="s">
        <v>651</v>
      </c>
      <c r="D253" s="229" t="s">
        <v>159</v>
      </c>
      <c r="E253" s="230" t="s">
        <v>1693</v>
      </c>
      <c r="F253" s="231" t="s">
        <v>1694</v>
      </c>
      <c r="G253" s="232" t="s">
        <v>395</v>
      </c>
      <c r="H253" s="233">
        <v>35</v>
      </c>
      <c r="I253" s="234"/>
      <c r="J253" s="235">
        <f>ROUND(I253*H253,2)</f>
        <v>0</v>
      </c>
      <c r="K253" s="231" t="s">
        <v>163</v>
      </c>
      <c r="L253" s="46"/>
      <c r="M253" s="236" t="s">
        <v>1</v>
      </c>
      <c r="N253" s="237" t="s">
        <v>42</v>
      </c>
      <c r="O253" s="93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40" t="s">
        <v>279</v>
      </c>
      <c r="AT253" s="240" t="s">
        <v>159</v>
      </c>
      <c r="AU253" s="240" t="s">
        <v>86</v>
      </c>
      <c r="AY253" s="19" t="s">
        <v>157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9" t="s">
        <v>84</v>
      </c>
      <c r="BK253" s="241">
        <f>ROUND(I253*H253,2)</f>
        <v>0</v>
      </c>
      <c r="BL253" s="19" t="s">
        <v>279</v>
      </c>
      <c r="BM253" s="240" t="s">
        <v>1695</v>
      </c>
    </row>
    <row r="254" s="2" customFormat="1">
      <c r="A254" s="40"/>
      <c r="B254" s="41"/>
      <c r="C254" s="42"/>
      <c r="D254" s="242" t="s">
        <v>166</v>
      </c>
      <c r="E254" s="42"/>
      <c r="F254" s="243" t="s">
        <v>1696</v>
      </c>
      <c r="G254" s="42"/>
      <c r="H254" s="42"/>
      <c r="I254" s="244"/>
      <c r="J254" s="42"/>
      <c r="K254" s="42"/>
      <c r="L254" s="46"/>
      <c r="M254" s="245"/>
      <c r="N254" s="246"/>
      <c r="O254" s="93"/>
      <c r="P254" s="93"/>
      <c r="Q254" s="93"/>
      <c r="R254" s="93"/>
      <c r="S254" s="93"/>
      <c r="T254" s="94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166</v>
      </c>
      <c r="AU254" s="19" t="s">
        <v>86</v>
      </c>
    </row>
    <row r="255" s="2" customFormat="1" ht="16.5" customHeight="1">
      <c r="A255" s="40"/>
      <c r="B255" s="41"/>
      <c r="C255" s="279" t="s">
        <v>658</v>
      </c>
      <c r="D255" s="279" t="s">
        <v>201</v>
      </c>
      <c r="E255" s="280" t="s">
        <v>1697</v>
      </c>
      <c r="F255" s="281" t="s">
        <v>1698</v>
      </c>
      <c r="G255" s="282" t="s">
        <v>395</v>
      </c>
      <c r="H255" s="283">
        <v>35</v>
      </c>
      <c r="I255" s="284"/>
      <c r="J255" s="285">
        <f>ROUND(I255*H255,2)</f>
        <v>0</v>
      </c>
      <c r="K255" s="281" t="s">
        <v>163</v>
      </c>
      <c r="L255" s="286"/>
      <c r="M255" s="287" t="s">
        <v>1</v>
      </c>
      <c r="N255" s="288" t="s">
        <v>42</v>
      </c>
      <c r="O255" s="93"/>
      <c r="P255" s="238">
        <f>O255*H255</f>
        <v>0</v>
      </c>
      <c r="Q255" s="238">
        <v>0.00064000000000000005</v>
      </c>
      <c r="R255" s="238">
        <f>Q255*H255</f>
        <v>0.022400000000000003</v>
      </c>
      <c r="S255" s="238">
        <v>0</v>
      </c>
      <c r="T255" s="239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40" t="s">
        <v>484</v>
      </c>
      <c r="AT255" s="240" t="s">
        <v>201</v>
      </c>
      <c r="AU255" s="240" t="s">
        <v>86</v>
      </c>
      <c r="AY255" s="19" t="s">
        <v>157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9" t="s">
        <v>84</v>
      </c>
      <c r="BK255" s="241">
        <f>ROUND(I255*H255,2)</f>
        <v>0</v>
      </c>
      <c r="BL255" s="19" t="s">
        <v>279</v>
      </c>
      <c r="BM255" s="240" t="s">
        <v>1699</v>
      </c>
    </row>
    <row r="256" s="2" customFormat="1">
      <c r="A256" s="40"/>
      <c r="B256" s="41"/>
      <c r="C256" s="42"/>
      <c r="D256" s="242" t="s">
        <v>166</v>
      </c>
      <c r="E256" s="42"/>
      <c r="F256" s="243" t="s">
        <v>1698</v>
      </c>
      <c r="G256" s="42"/>
      <c r="H256" s="42"/>
      <c r="I256" s="244"/>
      <c r="J256" s="42"/>
      <c r="K256" s="42"/>
      <c r="L256" s="46"/>
      <c r="M256" s="245"/>
      <c r="N256" s="246"/>
      <c r="O256" s="93"/>
      <c r="P256" s="93"/>
      <c r="Q256" s="93"/>
      <c r="R256" s="93"/>
      <c r="S256" s="93"/>
      <c r="T256" s="94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166</v>
      </c>
      <c r="AU256" s="19" t="s">
        <v>86</v>
      </c>
    </row>
    <row r="257" s="12" customFormat="1" ht="22.8" customHeight="1">
      <c r="A257" s="12"/>
      <c r="B257" s="213"/>
      <c r="C257" s="214"/>
      <c r="D257" s="215" t="s">
        <v>76</v>
      </c>
      <c r="E257" s="227" t="s">
        <v>1700</v>
      </c>
      <c r="F257" s="227" t="s">
        <v>1701</v>
      </c>
      <c r="G257" s="214"/>
      <c r="H257" s="214"/>
      <c r="I257" s="217"/>
      <c r="J257" s="228">
        <f>BK257</f>
        <v>0</v>
      </c>
      <c r="K257" s="214"/>
      <c r="L257" s="219"/>
      <c r="M257" s="220"/>
      <c r="N257" s="221"/>
      <c r="O257" s="221"/>
      <c r="P257" s="222">
        <f>P258+P283+P286+P319</f>
        <v>0</v>
      </c>
      <c r="Q257" s="221"/>
      <c r="R257" s="222">
        <f>R258+R283+R286+R319</f>
        <v>0.02588</v>
      </c>
      <c r="S257" s="221"/>
      <c r="T257" s="223">
        <f>T258+T283+T286+T319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24" t="s">
        <v>84</v>
      </c>
      <c r="AT257" s="225" t="s">
        <v>76</v>
      </c>
      <c r="AU257" s="225" t="s">
        <v>84</v>
      </c>
      <c r="AY257" s="224" t="s">
        <v>157</v>
      </c>
      <c r="BK257" s="226">
        <f>BK258+BK283+BK286+BK319</f>
        <v>0</v>
      </c>
    </row>
    <row r="258" s="12" customFormat="1" ht="20.88" customHeight="1">
      <c r="A258" s="12"/>
      <c r="B258" s="213"/>
      <c r="C258" s="214"/>
      <c r="D258" s="215" t="s">
        <v>76</v>
      </c>
      <c r="E258" s="227" t="s">
        <v>1702</v>
      </c>
      <c r="F258" s="227" t="s">
        <v>1703</v>
      </c>
      <c r="G258" s="214"/>
      <c r="H258" s="214"/>
      <c r="I258" s="217"/>
      <c r="J258" s="228">
        <f>BK258</f>
        <v>0</v>
      </c>
      <c r="K258" s="214"/>
      <c r="L258" s="219"/>
      <c r="M258" s="220"/>
      <c r="N258" s="221"/>
      <c r="O258" s="221"/>
      <c r="P258" s="222">
        <f>SUM(P259:P282)</f>
        <v>0</v>
      </c>
      <c r="Q258" s="221"/>
      <c r="R258" s="222">
        <f>SUM(R259:R282)</f>
        <v>0.01025</v>
      </c>
      <c r="S258" s="221"/>
      <c r="T258" s="223">
        <f>SUM(T259:T282)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4" t="s">
        <v>84</v>
      </c>
      <c r="AT258" s="225" t="s">
        <v>76</v>
      </c>
      <c r="AU258" s="225" t="s">
        <v>86</v>
      </c>
      <c r="AY258" s="224" t="s">
        <v>157</v>
      </c>
      <c r="BK258" s="226">
        <f>SUM(BK259:BK282)</f>
        <v>0</v>
      </c>
    </row>
    <row r="259" s="2" customFormat="1" ht="24.15" customHeight="1">
      <c r="A259" s="40"/>
      <c r="B259" s="41"/>
      <c r="C259" s="229" t="s">
        <v>663</v>
      </c>
      <c r="D259" s="229" t="s">
        <v>159</v>
      </c>
      <c r="E259" s="230" t="s">
        <v>1704</v>
      </c>
      <c r="F259" s="231" t="s">
        <v>1705</v>
      </c>
      <c r="G259" s="232" t="s">
        <v>227</v>
      </c>
      <c r="H259" s="233">
        <v>1</v>
      </c>
      <c r="I259" s="234"/>
      <c r="J259" s="235">
        <f>ROUND(I259*H259,2)</f>
        <v>0</v>
      </c>
      <c r="K259" s="231" t="s">
        <v>163</v>
      </c>
      <c r="L259" s="46"/>
      <c r="M259" s="236" t="s">
        <v>1</v>
      </c>
      <c r="N259" s="237" t="s">
        <v>42</v>
      </c>
      <c r="O259" s="93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40" t="s">
        <v>164</v>
      </c>
      <c r="AT259" s="240" t="s">
        <v>159</v>
      </c>
      <c r="AU259" s="240" t="s">
        <v>109</v>
      </c>
      <c r="AY259" s="19" t="s">
        <v>157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9" t="s">
        <v>84</v>
      </c>
      <c r="BK259" s="241">
        <f>ROUND(I259*H259,2)</f>
        <v>0</v>
      </c>
      <c r="BL259" s="19" t="s">
        <v>164</v>
      </c>
      <c r="BM259" s="240" t="s">
        <v>1706</v>
      </c>
    </row>
    <row r="260" s="2" customFormat="1">
      <c r="A260" s="40"/>
      <c r="B260" s="41"/>
      <c r="C260" s="42"/>
      <c r="D260" s="242" t="s">
        <v>166</v>
      </c>
      <c r="E260" s="42"/>
      <c r="F260" s="243" t="s">
        <v>1707</v>
      </c>
      <c r="G260" s="42"/>
      <c r="H260" s="42"/>
      <c r="I260" s="244"/>
      <c r="J260" s="42"/>
      <c r="K260" s="42"/>
      <c r="L260" s="46"/>
      <c r="M260" s="245"/>
      <c r="N260" s="246"/>
      <c r="O260" s="93"/>
      <c r="P260" s="93"/>
      <c r="Q260" s="93"/>
      <c r="R260" s="93"/>
      <c r="S260" s="93"/>
      <c r="T260" s="94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166</v>
      </c>
      <c r="AU260" s="19" t="s">
        <v>109</v>
      </c>
    </row>
    <row r="261" s="2" customFormat="1" ht="24.15" customHeight="1">
      <c r="A261" s="40"/>
      <c r="B261" s="41"/>
      <c r="C261" s="279" t="s">
        <v>682</v>
      </c>
      <c r="D261" s="279" t="s">
        <v>201</v>
      </c>
      <c r="E261" s="280" t="s">
        <v>1708</v>
      </c>
      <c r="F261" s="281" t="s">
        <v>1709</v>
      </c>
      <c r="G261" s="282" t="s">
        <v>227</v>
      </c>
      <c r="H261" s="283">
        <v>1</v>
      </c>
      <c r="I261" s="284"/>
      <c r="J261" s="285">
        <f>ROUND(I261*H261,2)</f>
        <v>0</v>
      </c>
      <c r="K261" s="281" t="s">
        <v>163</v>
      </c>
      <c r="L261" s="286"/>
      <c r="M261" s="287" t="s">
        <v>1</v>
      </c>
      <c r="N261" s="288" t="s">
        <v>42</v>
      </c>
      <c r="O261" s="93"/>
      <c r="P261" s="238">
        <f>O261*H261</f>
        <v>0</v>
      </c>
      <c r="Q261" s="238">
        <v>0.0027499999999999998</v>
      </c>
      <c r="R261" s="238">
        <f>Q261*H261</f>
        <v>0.0027499999999999998</v>
      </c>
      <c r="S261" s="238">
        <v>0</v>
      </c>
      <c r="T261" s="239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40" t="s">
        <v>204</v>
      </c>
      <c r="AT261" s="240" t="s">
        <v>201</v>
      </c>
      <c r="AU261" s="240" t="s">
        <v>109</v>
      </c>
      <c r="AY261" s="19" t="s">
        <v>157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9" t="s">
        <v>84</v>
      </c>
      <c r="BK261" s="241">
        <f>ROUND(I261*H261,2)</f>
        <v>0</v>
      </c>
      <c r="BL261" s="19" t="s">
        <v>164</v>
      </c>
      <c r="BM261" s="240" t="s">
        <v>1710</v>
      </c>
    </row>
    <row r="262" s="2" customFormat="1">
      <c r="A262" s="40"/>
      <c r="B262" s="41"/>
      <c r="C262" s="42"/>
      <c r="D262" s="242" t="s">
        <v>166</v>
      </c>
      <c r="E262" s="42"/>
      <c r="F262" s="243" t="s">
        <v>1709</v>
      </c>
      <c r="G262" s="42"/>
      <c r="H262" s="42"/>
      <c r="I262" s="244"/>
      <c r="J262" s="42"/>
      <c r="K262" s="42"/>
      <c r="L262" s="46"/>
      <c r="M262" s="245"/>
      <c r="N262" s="246"/>
      <c r="O262" s="93"/>
      <c r="P262" s="93"/>
      <c r="Q262" s="93"/>
      <c r="R262" s="93"/>
      <c r="S262" s="93"/>
      <c r="T262" s="94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166</v>
      </c>
      <c r="AU262" s="19" t="s">
        <v>109</v>
      </c>
    </row>
    <row r="263" s="2" customFormat="1" ht="16.5" customHeight="1">
      <c r="A263" s="40"/>
      <c r="B263" s="41"/>
      <c r="C263" s="229" t="s">
        <v>686</v>
      </c>
      <c r="D263" s="229" t="s">
        <v>159</v>
      </c>
      <c r="E263" s="230" t="s">
        <v>1711</v>
      </c>
      <c r="F263" s="231" t="s">
        <v>1712</v>
      </c>
      <c r="G263" s="232" t="s">
        <v>227</v>
      </c>
      <c r="H263" s="233">
        <v>4</v>
      </c>
      <c r="I263" s="234"/>
      <c r="J263" s="235">
        <f>ROUND(I263*H263,2)</f>
        <v>0</v>
      </c>
      <c r="K263" s="231" t="s">
        <v>163</v>
      </c>
      <c r="L263" s="46"/>
      <c r="M263" s="236" t="s">
        <v>1</v>
      </c>
      <c r="N263" s="237" t="s">
        <v>42</v>
      </c>
      <c r="O263" s="93"/>
      <c r="P263" s="238">
        <f>O263*H263</f>
        <v>0</v>
      </c>
      <c r="Q263" s="238">
        <v>0</v>
      </c>
      <c r="R263" s="238">
        <f>Q263*H263</f>
        <v>0</v>
      </c>
      <c r="S263" s="238">
        <v>0</v>
      </c>
      <c r="T263" s="239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40" t="s">
        <v>164</v>
      </c>
      <c r="AT263" s="240" t="s">
        <v>159</v>
      </c>
      <c r="AU263" s="240" t="s">
        <v>109</v>
      </c>
      <c r="AY263" s="19" t="s">
        <v>157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9" t="s">
        <v>84</v>
      </c>
      <c r="BK263" s="241">
        <f>ROUND(I263*H263,2)</f>
        <v>0</v>
      </c>
      <c r="BL263" s="19" t="s">
        <v>164</v>
      </c>
      <c r="BM263" s="240" t="s">
        <v>1713</v>
      </c>
    </row>
    <row r="264" s="2" customFormat="1">
      <c r="A264" s="40"/>
      <c r="B264" s="41"/>
      <c r="C264" s="42"/>
      <c r="D264" s="242" t="s">
        <v>166</v>
      </c>
      <c r="E264" s="42"/>
      <c r="F264" s="243" t="s">
        <v>1714</v>
      </c>
      <c r="G264" s="42"/>
      <c r="H264" s="42"/>
      <c r="I264" s="244"/>
      <c r="J264" s="42"/>
      <c r="K264" s="42"/>
      <c r="L264" s="46"/>
      <c r="M264" s="245"/>
      <c r="N264" s="246"/>
      <c r="O264" s="93"/>
      <c r="P264" s="93"/>
      <c r="Q264" s="93"/>
      <c r="R264" s="93"/>
      <c r="S264" s="93"/>
      <c r="T264" s="94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166</v>
      </c>
      <c r="AU264" s="19" t="s">
        <v>109</v>
      </c>
    </row>
    <row r="265" s="2" customFormat="1" ht="16.5" customHeight="1">
      <c r="A265" s="40"/>
      <c r="B265" s="41"/>
      <c r="C265" s="279" t="s">
        <v>693</v>
      </c>
      <c r="D265" s="279" t="s">
        <v>201</v>
      </c>
      <c r="E265" s="280" t="s">
        <v>1715</v>
      </c>
      <c r="F265" s="281" t="s">
        <v>1716</v>
      </c>
      <c r="G265" s="282" t="s">
        <v>227</v>
      </c>
      <c r="H265" s="283">
        <v>2</v>
      </c>
      <c r="I265" s="284"/>
      <c r="J265" s="285">
        <f>ROUND(I265*H265,2)</f>
        <v>0</v>
      </c>
      <c r="K265" s="281" t="s">
        <v>163</v>
      </c>
      <c r="L265" s="286"/>
      <c r="M265" s="287" t="s">
        <v>1</v>
      </c>
      <c r="N265" s="288" t="s">
        <v>42</v>
      </c>
      <c r="O265" s="93"/>
      <c r="P265" s="238">
        <f>O265*H265</f>
        <v>0</v>
      </c>
      <c r="Q265" s="238">
        <v>0.00040000000000000002</v>
      </c>
      <c r="R265" s="238">
        <f>Q265*H265</f>
        <v>0.00080000000000000004</v>
      </c>
      <c r="S265" s="238">
        <v>0</v>
      </c>
      <c r="T265" s="23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40" t="s">
        <v>484</v>
      </c>
      <c r="AT265" s="240" t="s">
        <v>201</v>
      </c>
      <c r="AU265" s="240" t="s">
        <v>109</v>
      </c>
      <c r="AY265" s="19" t="s">
        <v>157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9" t="s">
        <v>84</v>
      </c>
      <c r="BK265" s="241">
        <f>ROUND(I265*H265,2)</f>
        <v>0</v>
      </c>
      <c r="BL265" s="19" t="s">
        <v>279</v>
      </c>
      <c r="BM265" s="240" t="s">
        <v>1717</v>
      </c>
    </row>
    <row r="266" s="2" customFormat="1">
      <c r="A266" s="40"/>
      <c r="B266" s="41"/>
      <c r="C266" s="42"/>
      <c r="D266" s="242" t="s">
        <v>166</v>
      </c>
      <c r="E266" s="42"/>
      <c r="F266" s="243" t="s">
        <v>1716</v>
      </c>
      <c r="G266" s="42"/>
      <c r="H266" s="42"/>
      <c r="I266" s="244"/>
      <c r="J266" s="42"/>
      <c r="K266" s="42"/>
      <c r="L266" s="46"/>
      <c r="M266" s="245"/>
      <c r="N266" s="246"/>
      <c r="O266" s="93"/>
      <c r="P266" s="93"/>
      <c r="Q266" s="93"/>
      <c r="R266" s="93"/>
      <c r="S266" s="93"/>
      <c r="T266" s="94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166</v>
      </c>
      <c r="AU266" s="19" t="s">
        <v>109</v>
      </c>
    </row>
    <row r="267" s="2" customFormat="1" ht="16.5" customHeight="1">
      <c r="A267" s="40"/>
      <c r="B267" s="41"/>
      <c r="C267" s="279" t="s">
        <v>700</v>
      </c>
      <c r="D267" s="279" t="s">
        <v>201</v>
      </c>
      <c r="E267" s="280" t="s">
        <v>1718</v>
      </c>
      <c r="F267" s="281" t="s">
        <v>1719</v>
      </c>
      <c r="G267" s="282" t="s">
        <v>619</v>
      </c>
      <c r="H267" s="283">
        <v>2</v>
      </c>
      <c r="I267" s="284"/>
      <c r="J267" s="285">
        <f>ROUND(I267*H267,2)</f>
        <v>0</v>
      </c>
      <c r="K267" s="281" t="s">
        <v>1</v>
      </c>
      <c r="L267" s="286"/>
      <c r="M267" s="287" t="s">
        <v>1</v>
      </c>
      <c r="N267" s="288" t="s">
        <v>42</v>
      </c>
      <c r="O267" s="93"/>
      <c r="P267" s="238">
        <f>O267*H267</f>
        <v>0</v>
      </c>
      <c r="Q267" s="238">
        <v>0</v>
      </c>
      <c r="R267" s="238">
        <f>Q267*H267</f>
        <v>0</v>
      </c>
      <c r="S267" s="238">
        <v>0</v>
      </c>
      <c r="T267" s="239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40" t="s">
        <v>204</v>
      </c>
      <c r="AT267" s="240" t="s">
        <v>201</v>
      </c>
      <c r="AU267" s="240" t="s">
        <v>109</v>
      </c>
      <c r="AY267" s="19" t="s">
        <v>157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9" t="s">
        <v>84</v>
      </c>
      <c r="BK267" s="241">
        <f>ROUND(I267*H267,2)</f>
        <v>0</v>
      </c>
      <c r="BL267" s="19" t="s">
        <v>164</v>
      </c>
      <c r="BM267" s="240" t="s">
        <v>1720</v>
      </c>
    </row>
    <row r="268" s="2" customFormat="1">
      <c r="A268" s="40"/>
      <c r="B268" s="41"/>
      <c r="C268" s="42"/>
      <c r="D268" s="242" t="s">
        <v>166</v>
      </c>
      <c r="E268" s="42"/>
      <c r="F268" s="243" t="s">
        <v>1719</v>
      </c>
      <c r="G268" s="42"/>
      <c r="H268" s="42"/>
      <c r="I268" s="244"/>
      <c r="J268" s="42"/>
      <c r="K268" s="42"/>
      <c r="L268" s="46"/>
      <c r="M268" s="245"/>
      <c r="N268" s="246"/>
      <c r="O268" s="93"/>
      <c r="P268" s="93"/>
      <c r="Q268" s="93"/>
      <c r="R268" s="93"/>
      <c r="S268" s="93"/>
      <c r="T268" s="94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166</v>
      </c>
      <c r="AU268" s="19" t="s">
        <v>109</v>
      </c>
    </row>
    <row r="269" s="2" customFormat="1" ht="16.5" customHeight="1">
      <c r="A269" s="40"/>
      <c r="B269" s="41"/>
      <c r="C269" s="229" t="s">
        <v>705</v>
      </c>
      <c r="D269" s="229" t="s">
        <v>159</v>
      </c>
      <c r="E269" s="230" t="s">
        <v>1721</v>
      </c>
      <c r="F269" s="231" t="s">
        <v>1722</v>
      </c>
      <c r="G269" s="232" t="s">
        <v>227</v>
      </c>
      <c r="H269" s="233">
        <v>7</v>
      </c>
      <c r="I269" s="234"/>
      <c r="J269" s="235">
        <f>ROUND(I269*H269,2)</f>
        <v>0</v>
      </c>
      <c r="K269" s="231" t="s">
        <v>163</v>
      </c>
      <c r="L269" s="46"/>
      <c r="M269" s="236" t="s">
        <v>1</v>
      </c>
      <c r="N269" s="237" t="s">
        <v>42</v>
      </c>
      <c r="O269" s="93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40" t="s">
        <v>279</v>
      </c>
      <c r="AT269" s="240" t="s">
        <v>159</v>
      </c>
      <c r="AU269" s="240" t="s">
        <v>109</v>
      </c>
      <c r="AY269" s="19" t="s">
        <v>157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9" t="s">
        <v>84</v>
      </c>
      <c r="BK269" s="241">
        <f>ROUND(I269*H269,2)</f>
        <v>0</v>
      </c>
      <c r="BL269" s="19" t="s">
        <v>279</v>
      </c>
      <c r="BM269" s="240" t="s">
        <v>1723</v>
      </c>
    </row>
    <row r="270" s="2" customFormat="1">
      <c r="A270" s="40"/>
      <c r="B270" s="41"/>
      <c r="C270" s="42"/>
      <c r="D270" s="242" t="s">
        <v>166</v>
      </c>
      <c r="E270" s="42"/>
      <c r="F270" s="243" t="s">
        <v>1724</v>
      </c>
      <c r="G270" s="42"/>
      <c r="H270" s="42"/>
      <c r="I270" s="244"/>
      <c r="J270" s="42"/>
      <c r="K270" s="42"/>
      <c r="L270" s="46"/>
      <c r="M270" s="245"/>
      <c r="N270" s="246"/>
      <c r="O270" s="93"/>
      <c r="P270" s="93"/>
      <c r="Q270" s="93"/>
      <c r="R270" s="93"/>
      <c r="S270" s="93"/>
      <c r="T270" s="94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166</v>
      </c>
      <c r="AU270" s="19" t="s">
        <v>109</v>
      </c>
    </row>
    <row r="271" s="2" customFormat="1" ht="16.5" customHeight="1">
      <c r="A271" s="40"/>
      <c r="B271" s="41"/>
      <c r="C271" s="279" t="s">
        <v>711</v>
      </c>
      <c r="D271" s="279" t="s">
        <v>201</v>
      </c>
      <c r="E271" s="280" t="s">
        <v>1725</v>
      </c>
      <c r="F271" s="281" t="s">
        <v>1726</v>
      </c>
      <c r="G271" s="282" t="s">
        <v>227</v>
      </c>
      <c r="H271" s="283">
        <v>3</v>
      </c>
      <c r="I271" s="284"/>
      <c r="J271" s="285">
        <f>ROUND(I271*H271,2)</f>
        <v>0</v>
      </c>
      <c r="K271" s="281" t="s">
        <v>163</v>
      </c>
      <c r="L271" s="286"/>
      <c r="M271" s="287" t="s">
        <v>1</v>
      </c>
      <c r="N271" s="288" t="s">
        <v>42</v>
      </c>
      <c r="O271" s="93"/>
      <c r="P271" s="238">
        <f>O271*H271</f>
        <v>0</v>
      </c>
      <c r="Q271" s="238">
        <v>0.0010499999999999999</v>
      </c>
      <c r="R271" s="238">
        <f>Q271*H271</f>
        <v>0.00315</v>
      </c>
      <c r="S271" s="238">
        <v>0</v>
      </c>
      <c r="T271" s="239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40" t="s">
        <v>484</v>
      </c>
      <c r="AT271" s="240" t="s">
        <v>201</v>
      </c>
      <c r="AU271" s="240" t="s">
        <v>109</v>
      </c>
      <c r="AY271" s="19" t="s">
        <v>157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9" t="s">
        <v>84</v>
      </c>
      <c r="BK271" s="241">
        <f>ROUND(I271*H271,2)</f>
        <v>0</v>
      </c>
      <c r="BL271" s="19" t="s">
        <v>279</v>
      </c>
      <c r="BM271" s="240" t="s">
        <v>1727</v>
      </c>
    </row>
    <row r="272" s="2" customFormat="1">
      <c r="A272" s="40"/>
      <c r="B272" s="41"/>
      <c r="C272" s="42"/>
      <c r="D272" s="242" t="s">
        <v>166</v>
      </c>
      <c r="E272" s="42"/>
      <c r="F272" s="243" t="s">
        <v>1726</v>
      </c>
      <c r="G272" s="42"/>
      <c r="H272" s="42"/>
      <c r="I272" s="244"/>
      <c r="J272" s="42"/>
      <c r="K272" s="42"/>
      <c r="L272" s="46"/>
      <c r="M272" s="245"/>
      <c r="N272" s="246"/>
      <c r="O272" s="93"/>
      <c r="P272" s="93"/>
      <c r="Q272" s="93"/>
      <c r="R272" s="93"/>
      <c r="S272" s="93"/>
      <c r="T272" s="94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166</v>
      </c>
      <c r="AU272" s="19" t="s">
        <v>109</v>
      </c>
    </row>
    <row r="273" s="2" customFormat="1" ht="16.5" customHeight="1">
      <c r="A273" s="40"/>
      <c r="B273" s="41"/>
      <c r="C273" s="279" t="s">
        <v>716</v>
      </c>
      <c r="D273" s="279" t="s">
        <v>201</v>
      </c>
      <c r="E273" s="280" t="s">
        <v>1728</v>
      </c>
      <c r="F273" s="281" t="s">
        <v>1729</v>
      </c>
      <c r="G273" s="282" t="s">
        <v>227</v>
      </c>
      <c r="H273" s="283">
        <v>3</v>
      </c>
      <c r="I273" s="284"/>
      <c r="J273" s="285">
        <f>ROUND(I273*H273,2)</f>
        <v>0</v>
      </c>
      <c r="K273" s="281" t="s">
        <v>163</v>
      </c>
      <c r="L273" s="286"/>
      <c r="M273" s="287" t="s">
        <v>1</v>
      </c>
      <c r="N273" s="288" t="s">
        <v>42</v>
      </c>
      <c r="O273" s="93"/>
      <c r="P273" s="238">
        <f>O273*H273</f>
        <v>0</v>
      </c>
      <c r="Q273" s="238">
        <v>0.0010499999999999999</v>
      </c>
      <c r="R273" s="238">
        <f>Q273*H273</f>
        <v>0.00315</v>
      </c>
      <c r="S273" s="238">
        <v>0</v>
      </c>
      <c r="T273" s="23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40" t="s">
        <v>484</v>
      </c>
      <c r="AT273" s="240" t="s">
        <v>201</v>
      </c>
      <c r="AU273" s="240" t="s">
        <v>109</v>
      </c>
      <c r="AY273" s="19" t="s">
        <v>157</v>
      </c>
      <c r="BE273" s="241">
        <f>IF(N273="základní",J273,0)</f>
        <v>0</v>
      </c>
      <c r="BF273" s="241">
        <f>IF(N273="snížená",J273,0)</f>
        <v>0</v>
      </c>
      <c r="BG273" s="241">
        <f>IF(N273="zákl. přenesená",J273,0)</f>
        <v>0</v>
      </c>
      <c r="BH273" s="241">
        <f>IF(N273="sníž. přenesená",J273,0)</f>
        <v>0</v>
      </c>
      <c r="BI273" s="241">
        <f>IF(N273="nulová",J273,0)</f>
        <v>0</v>
      </c>
      <c r="BJ273" s="19" t="s">
        <v>84</v>
      </c>
      <c r="BK273" s="241">
        <f>ROUND(I273*H273,2)</f>
        <v>0</v>
      </c>
      <c r="BL273" s="19" t="s">
        <v>279</v>
      </c>
      <c r="BM273" s="240" t="s">
        <v>1730</v>
      </c>
    </row>
    <row r="274" s="2" customFormat="1">
      <c r="A274" s="40"/>
      <c r="B274" s="41"/>
      <c r="C274" s="42"/>
      <c r="D274" s="242" t="s">
        <v>166</v>
      </c>
      <c r="E274" s="42"/>
      <c r="F274" s="243" t="s">
        <v>1729</v>
      </c>
      <c r="G274" s="42"/>
      <c r="H274" s="42"/>
      <c r="I274" s="244"/>
      <c r="J274" s="42"/>
      <c r="K274" s="42"/>
      <c r="L274" s="46"/>
      <c r="M274" s="245"/>
      <c r="N274" s="246"/>
      <c r="O274" s="93"/>
      <c r="P274" s="93"/>
      <c r="Q274" s="93"/>
      <c r="R274" s="93"/>
      <c r="S274" s="93"/>
      <c r="T274" s="94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166</v>
      </c>
      <c r="AU274" s="19" t="s">
        <v>109</v>
      </c>
    </row>
    <row r="275" s="2" customFormat="1" ht="16.5" customHeight="1">
      <c r="A275" s="40"/>
      <c r="B275" s="41"/>
      <c r="C275" s="279" t="s">
        <v>721</v>
      </c>
      <c r="D275" s="279" t="s">
        <v>201</v>
      </c>
      <c r="E275" s="280" t="s">
        <v>1731</v>
      </c>
      <c r="F275" s="281" t="s">
        <v>1729</v>
      </c>
      <c r="G275" s="282" t="s">
        <v>227</v>
      </c>
      <c r="H275" s="283">
        <v>1</v>
      </c>
      <c r="I275" s="284"/>
      <c r="J275" s="285">
        <f>ROUND(I275*H275,2)</f>
        <v>0</v>
      </c>
      <c r="K275" s="281" t="s">
        <v>1</v>
      </c>
      <c r="L275" s="286"/>
      <c r="M275" s="287" t="s">
        <v>1</v>
      </c>
      <c r="N275" s="288" t="s">
        <v>42</v>
      </c>
      <c r="O275" s="93"/>
      <c r="P275" s="238">
        <f>O275*H275</f>
        <v>0</v>
      </c>
      <c r="Q275" s="238">
        <v>0.00040000000000000002</v>
      </c>
      <c r="R275" s="238">
        <f>Q275*H275</f>
        <v>0.00040000000000000002</v>
      </c>
      <c r="S275" s="238">
        <v>0</v>
      </c>
      <c r="T275" s="239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40" t="s">
        <v>484</v>
      </c>
      <c r="AT275" s="240" t="s">
        <v>201</v>
      </c>
      <c r="AU275" s="240" t="s">
        <v>109</v>
      </c>
      <c r="AY275" s="19" t="s">
        <v>157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9" t="s">
        <v>84</v>
      </c>
      <c r="BK275" s="241">
        <f>ROUND(I275*H275,2)</f>
        <v>0</v>
      </c>
      <c r="BL275" s="19" t="s">
        <v>279</v>
      </c>
      <c r="BM275" s="240" t="s">
        <v>1732</v>
      </c>
    </row>
    <row r="276" s="2" customFormat="1">
      <c r="A276" s="40"/>
      <c r="B276" s="41"/>
      <c r="C276" s="42"/>
      <c r="D276" s="242" t="s">
        <v>166</v>
      </c>
      <c r="E276" s="42"/>
      <c r="F276" s="243" t="s">
        <v>1733</v>
      </c>
      <c r="G276" s="42"/>
      <c r="H276" s="42"/>
      <c r="I276" s="244"/>
      <c r="J276" s="42"/>
      <c r="K276" s="42"/>
      <c r="L276" s="46"/>
      <c r="M276" s="245"/>
      <c r="N276" s="246"/>
      <c r="O276" s="93"/>
      <c r="P276" s="93"/>
      <c r="Q276" s="93"/>
      <c r="R276" s="93"/>
      <c r="S276" s="93"/>
      <c r="T276" s="94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166</v>
      </c>
      <c r="AU276" s="19" t="s">
        <v>109</v>
      </c>
    </row>
    <row r="277" s="2" customFormat="1" ht="21.75" customHeight="1">
      <c r="A277" s="40"/>
      <c r="B277" s="41"/>
      <c r="C277" s="279" t="s">
        <v>728</v>
      </c>
      <c r="D277" s="279" t="s">
        <v>201</v>
      </c>
      <c r="E277" s="280" t="s">
        <v>1734</v>
      </c>
      <c r="F277" s="281" t="s">
        <v>1735</v>
      </c>
      <c r="G277" s="282" t="s">
        <v>619</v>
      </c>
      <c r="H277" s="283">
        <v>1</v>
      </c>
      <c r="I277" s="284"/>
      <c r="J277" s="285">
        <f>ROUND(I277*H277,2)</f>
        <v>0</v>
      </c>
      <c r="K277" s="281" t="s">
        <v>1</v>
      </c>
      <c r="L277" s="286"/>
      <c r="M277" s="287" t="s">
        <v>1</v>
      </c>
      <c r="N277" s="288" t="s">
        <v>42</v>
      </c>
      <c r="O277" s="93"/>
      <c r="P277" s="238">
        <f>O277*H277</f>
        <v>0</v>
      </c>
      <c r="Q277" s="238">
        <v>0</v>
      </c>
      <c r="R277" s="238">
        <f>Q277*H277</f>
        <v>0</v>
      </c>
      <c r="S277" s="238">
        <v>0</v>
      </c>
      <c r="T277" s="239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40" t="s">
        <v>204</v>
      </c>
      <c r="AT277" s="240" t="s">
        <v>201</v>
      </c>
      <c r="AU277" s="240" t="s">
        <v>109</v>
      </c>
      <c r="AY277" s="19" t="s">
        <v>157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9" t="s">
        <v>84</v>
      </c>
      <c r="BK277" s="241">
        <f>ROUND(I277*H277,2)</f>
        <v>0</v>
      </c>
      <c r="BL277" s="19" t="s">
        <v>164</v>
      </c>
      <c r="BM277" s="240" t="s">
        <v>1736</v>
      </c>
    </row>
    <row r="278" s="2" customFormat="1">
      <c r="A278" s="40"/>
      <c r="B278" s="41"/>
      <c r="C278" s="42"/>
      <c r="D278" s="242" t="s">
        <v>166</v>
      </c>
      <c r="E278" s="42"/>
      <c r="F278" s="243" t="s">
        <v>1735</v>
      </c>
      <c r="G278" s="42"/>
      <c r="H278" s="42"/>
      <c r="I278" s="244"/>
      <c r="J278" s="42"/>
      <c r="K278" s="42"/>
      <c r="L278" s="46"/>
      <c r="M278" s="245"/>
      <c r="N278" s="246"/>
      <c r="O278" s="93"/>
      <c r="P278" s="93"/>
      <c r="Q278" s="93"/>
      <c r="R278" s="93"/>
      <c r="S278" s="93"/>
      <c r="T278" s="94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166</v>
      </c>
      <c r="AU278" s="19" t="s">
        <v>109</v>
      </c>
    </row>
    <row r="279" s="2" customFormat="1" ht="16.5" customHeight="1">
      <c r="A279" s="40"/>
      <c r="B279" s="41"/>
      <c r="C279" s="279" t="s">
        <v>961</v>
      </c>
      <c r="D279" s="279" t="s">
        <v>201</v>
      </c>
      <c r="E279" s="280" t="s">
        <v>1737</v>
      </c>
      <c r="F279" s="281" t="s">
        <v>1150</v>
      </c>
      <c r="G279" s="282" t="s">
        <v>619</v>
      </c>
      <c r="H279" s="283">
        <v>1</v>
      </c>
      <c r="I279" s="284"/>
      <c r="J279" s="285">
        <f>ROUND(I279*H279,2)</f>
        <v>0</v>
      </c>
      <c r="K279" s="281" t="s">
        <v>1</v>
      </c>
      <c r="L279" s="286"/>
      <c r="M279" s="287" t="s">
        <v>1</v>
      </c>
      <c r="N279" s="288" t="s">
        <v>42</v>
      </c>
      <c r="O279" s="93"/>
      <c r="P279" s="238">
        <f>O279*H279</f>
        <v>0</v>
      </c>
      <c r="Q279" s="238">
        <v>0</v>
      </c>
      <c r="R279" s="238">
        <f>Q279*H279</f>
        <v>0</v>
      </c>
      <c r="S279" s="238">
        <v>0</v>
      </c>
      <c r="T279" s="239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40" t="s">
        <v>204</v>
      </c>
      <c r="AT279" s="240" t="s">
        <v>201</v>
      </c>
      <c r="AU279" s="240" t="s">
        <v>109</v>
      </c>
      <c r="AY279" s="19" t="s">
        <v>157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9" t="s">
        <v>84</v>
      </c>
      <c r="BK279" s="241">
        <f>ROUND(I279*H279,2)</f>
        <v>0</v>
      </c>
      <c r="BL279" s="19" t="s">
        <v>164</v>
      </c>
      <c r="BM279" s="240" t="s">
        <v>1738</v>
      </c>
    </row>
    <row r="280" s="2" customFormat="1">
      <c r="A280" s="40"/>
      <c r="B280" s="41"/>
      <c r="C280" s="42"/>
      <c r="D280" s="242" t="s">
        <v>166</v>
      </c>
      <c r="E280" s="42"/>
      <c r="F280" s="243" t="s">
        <v>1150</v>
      </c>
      <c r="G280" s="42"/>
      <c r="H280" s="42"/>
      <c r="I280" s="244"/>
      <c r="J280" s="42"/>
      <c r="K280" s="42"/>
      <c r="L280" s="46"/>
      <c r="M280" s="245"/>
      <c r="N280" s="246"/>
      <c r="O280" s="93"/>
      <c r="P280" s="93"/>
      <c r="Q280" s="93"/>
      <c r="R280" s="93"/>
      <c r="S280" s="93"/>
      <c r="T280" s="94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166</v>
      </c>
      <c r="AU280" s="19" t="s">
        <v>109</v>
      </c>
    </row>
    <row r="281" s="2" customFormat="1" ht="16.5" customHeight="1">
      <c r="A281" s="40"/>
      <c r="B281" s="41"/>
      <c r="C281" s="279" t="s">
        <v>965</v>
      </c>
      <c r="D281" s="279" t="s">
        <v>201</v>
      </c>
      <c r="E281" s="280" t="s">
        <v>1739</v>
      </c>
      <c r="F281" s="281" t="s">
        <v>1740</v>
      </c>
      <c r="G281" s="282" t="s">
        <v>619</v>
      </c>
      <c r="H281" s="283">
        <v>1</v>
      </c>
      <c r="I281" s="284"/>
      <c r="J281" s="285">
        <f>ROUND(I281*H281,2)</f>
        <v>0</v>
      </c>
      <c r="K281" s="281" t="s">
        <v>1</v>
      </c>
      <c r="L281" s="286"/>
      <c r="M281" s="287" t="s">
        <v>1</v>
      </c>
      <c r="N281" s="288" t="s">
        <v>42</v>
      </c>
      <c r="O281" s="93"/>
      <c r="P281" s="238">
        <f>O281*H281</f>
        <v>0</v>
      </c>
      <c r="Q281" s="238">
        <v>0</v>
      </c>
      <c r="R281" s="238">
        <f>Q281*H281</f>
        <v>0</v>
      </c>
      <c r="S281" s="238">
        <v>0</v>
      </c>
      <c r="T281" s="239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40" t="s">
        <v>204</v>
      </c>
      <c r="AT281" s="240" t="s">
        <v>201</v>
      </c>
      <c r="AU281" s="240" t="s">
        <v>109</v>
      </c>
      <c r="AY281" s="19" t="s">
        <v>157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9" t="s">
        <v>84</v>
      </c>
      <c r="BK281" s="241">
        <f>ROUND(I281*H281,2)</f>
        <v>0</v>
      </c>
      <c r="BL281" s="19" t="s">
        <v>164</v>
      </c>
      <c r="BM281" s="240" t="s">
        <v>1741</v>
      </c>
    </row>
    <row r="282" s="2" customFormat="1">
      <c r="A282" s="40"/>
      <c r="B282" s="41"/>
      <c r="C282" s="42"/>
      <c r="D282" s="242" t="s">
        <v>166</v>
      </c>
      <c r="E282" s="42"/>
      <c r="F282" s="243" t="s">
        <v>1740</v>
      </c>
      <c r="G282" s="42"/>
      <c r="H282" s="42"/>
      <c r="I282" s="244"/>
      <c r="J282" s="42"/>
      <c r="K282" s="42"/>
      <c r="L282" s="46"/>
      <c r="M282" s="245"/>
      <c r="N282" s="246"/>
      <c r="O282" s="93"/>
      <c r="P282" s="93"/>
      <c r="Q282" s="93"/>
      <c r="R282" s="93"/>
      <c r="S282" s="93"/>
      <c r="T282" s="94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166</v>
      </c>
      <c r="AU282" s="19" t="s">
        <v>109</v>
      </c>
    </row>
    <row r="283" s="12" customFormat="1" ht="20.88" customHeight="1">
      <c r="A283" s="12"/>
      <c r="B283" s="213"/>
      <c r="C283" s="214"/>
      <c r="D283" s="215" t="s">
        <v>76</v>
      </c>
      <c r="E283" s="227" t="s">
        <v>1742</v>
      </c>
      <c r="F283" s="227" t="s">
        <v>1743</v>
      </c>
      <c r="G283" s="214"/>
      <c r="H283" s="214"/>
      <c r="I283" s="217"/>
      <c r="J283" s="228">
        <f>BK283</f>
        <v>0</v>
      </c>
      <c r="K283" s="214"/>
      <c r="L283" s="219"/>
      <c r="M283" s="220"/>
      <c r="N283" s="221"/>
      <c r="O283" s="221"/>
      <c r="P283" s="222">
        <f>SUM(P284:P285)</f>
        <v>0</v>
      </c>
      <c r="Q283" s="221"/>
      <c r="R283" s="222">
        <f>SUM(R284:R285)</f>
        <v>0</v>
      </c>
      <c r="S283" s="221"/>
      <c r="T283" s="223">
        <f>SUM(T284:T285)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24" t="s">
        <v>84</v>
      </c>
      <c r="AT283" s="225" t="s">
        <v>76</v>
      </c>
      <c r="AU283" s="225" t="s">
        <v>86</v>
      </c>
      <c r="AY283" s="224" t="s">
        <v>157</v>
      </c>
      <c r="BK283" s="226">
        <f>SUM(BK284:BK285)</f>
        <v>0</v>
      </c>
    </row>
    <row r="284" s="2" customFormat="1" ht="16.5" customHeight="1">
      <c r="A284" s="40"/>
      <c r="B284" s="41"/>
      <c r="C284" s="279" t="s">
        <v>743</v>
      </c>
      <c r="D284" s="279" t="s">
        <v>201</v>
      </c>
      <c r="E284" s="280" t="s">
        <v>1744</v>
      </c>
      <c r="F284" s="281" t="s">
        <v>1745</v>
      </c>
      <c r="G284" s="282" t="s">
        <v>619</v>
      </c>
      <c r="H284" s="283">
        <v>3</v>
      </c>
      <c r="I284" s="284"/>
      <c r="J284" s="285">
        <f>ROUND(I284*H284,2)</f>
        <v>0</v>
      </c>
      <c r="K284" s="281" t="s">
        <v>1</v>
      </c>
      <c r="L284" s="286"/>
      <c r="M284" s="287" t="s">
        <v>1</v>
      </c>
      <c r="N284" s="288" t="s">
        <v>42</v>
      </c>
      <c r="O284" s="93"/>
      <c r="P284" s="238">
        <f>O284*H284</f>
        <v>0</v>
      </c>
      <c r="Q284" s="238">
        <v>0</v>
      </c>
      <c r="R284" s="238">
        <f>Q284*H284</f>
        <v>0</v>
      </c>
      <c r="S284" s="238">
        <v>0</v>
      </c>
      <c r="T284" s="239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40" t="s">
        <v>204</v>
      </c>
      <c r="AT284" s="240" t="s">
        <v>201</v>
      </c>
      <c r="AU284" s="240" t="s">
        <v>109</v>
      </c>
      <c r="AY284" s="19" t="s">
        <v>157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9" t="s">
        <v>84</v>
      </c>
      <c r="BK284" s="241">
        <f>ROUND(I284*H284,2)</f>
        <v>0</v>
      </c>
      <c r="BL284" s="19" t="s">
        <v>164</v>
      </c>
      <c r="BM284" s="240" t="s">
        <v>1746</v>
      </c>
    </row>
    <row r="285" s="2" customFormat="1">
      <c r="A285" s="40"/>
      <c r="B285" s="41"/>
      <c r="C285" s="42"/>
      <c r="D285" s="242" t="s">
        <v>166</v>
      </c>
      <c r="E285" s="42"/>
      <c r="F285" s="243" t="s">
        <v>1745</v>
      </c>
      <c r="G285" s="42"/>
      <c r="H285" s="42"/>
      <c r="I285" s="244"/>
      <c r="J285" s="42"/>
      <c r="K285" s="42"/>
      <c r="L285" s="46"/>
      <c r="M285" s="245"/>
      <c r="N285" s="246"/>
      <c r="O285" s="93"/>
      <c r="P285" s="93"/>
      <c r="Q285" s="93"/>
      <c r="R285" s="93"/>
      <c r="S285" s="93"/>
      <c r="T285" s="94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166</v>
      </c>
      <c r="AU285" s="19" t="s">
        <v>109</v>
      </c>
    </row>
    <row r="286" s="12" customFormat="1" ht="20.88" customHeight="1">
      <c r="A286" s="12"/>
      <c r="B286" s="213"/>
      <c r="C286" s="214"/>
      <c r="D286" s="215" t="s">
        <v>76</v>
      </c>
      <c r="E286" s="227" t="s">
        <v>1747</v>
      </c>
      <c r="F286" s="227" t="s">
        <v>1748</v>
      </c>
      <c r="G286" s="214"/>
      <c r="H286" s="214"/>
      <c r="I286" s="217"/>
      <c r="J286" s="228">
        <f>BK286</f>
        <v>0</v>
      </c>
      <c r="K286" s="214"/>
      <c r="L286" s="219"/>
      <c r="M286" s="220"/>
      <c r="N286" s="221"/>
      <c r="O286" s="221"/>
      <c r="P286" s="222">
        <f>SUM(P287:P318)</f>
        <v>0</v>
      </c>
      <c r="Q286" s="221"/>
      <c r="R286" s="222">
        <f>SUM(R287:R318)</f>
        <v>0.010030000000000001</v>
      </c>
      <c r="S286" s="221"/>
      <c r="T286" s="223">
        <f>SUM(T287:T318)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4" t="s">
        <v>84</v>
      </c>
      <c r="AT286" s="225" t="s">
        <v>76</v>
      </c>
      <c r="AU286" s="225" t="s">
        <v>86</v>
      </c>
      <c r="AY286" s="224" t="s">
        <v>157</v>
      </c>
      <c r="BK286" s="226">
        <f>SUM(BK287:BK318)</f>
        <v>0</v>
      </c>
    </row>
    <row r="287" s="2" customFormat="1" ht="24.15" customHeight="1">
      <c r="A287" s="40"/>
      <c r="B287" s="41"/>
      <c r="C287" s="229" t="s">
        <v>749</v>
      </c>
      <c r="D287" s="229" t="s">
        <v>159</v>
      </c>
      <c r="E287" s="230" t="s">
        <v>1704</v>
      </c>
      <c r="F287" s="231" t="s">
        <v>1705</v>
      </c>
      <c r="G287" s="232" t="s">
        <v>227</v>
      </c>
      <c r="H287" s="233">
        <v>1</v>
      </c>
      <c r="I287" s="234"/>
      <c r="J287" s="235">
        <f>ROUND(I287*H287,2)</f>
        <v>0</v>
      </c>
      <c r="K287" s="231" t="s">
        <v>163</v>
      </c>
      <c r="L287" s="46"/>
      <c r="M287" s="236" t="s">
        <v>1</v>
      </c>
      <c r="N287" s="237" t="s">
        <v>42</v>
      </c>
      <c r="O287" s="93"/>
      <c r="P287" s="238">
        <f>O287*H287</f>
        <v>0</v>
      </c>
      <c r="Q287" s="238">
        <v>0</v>
      </c>
      <c r="R287" s="238">
        <f>Q287*H287</f>
        <v>0</v>
      </c>
      <c r="S287" s="238">
        <v>0</v>
      </c>
      <c r="T287" s="239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40" t="s">
        <v>164</v>
      </c>
      <c r="AT287" s="240" t="s">
        <v>159</v>
      </c>
      <c r="AU287" s="240" t="s">
        <v>109</v>
      </c>
      <c r="AY287" s="19" t="s">
        <v>157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9" t="s">
        <v>84</v>
      </c>
      <c r="BK287" s="241">
        <f>ROUND(I287*H287,2)</f>
        <v>0</v>
      </c>
      <c r="BL287" s="19" t="s">
        <v>164</v>
      </c>
      <c r="BM287" s="240" t="s">
        <v>1749</v>
      </c>
    </row>
    <row r="288" s="2" customFormat="1">
      <c r="A288" s="40"/>
      <c r="B288" s="41"/>
      <c r="C288" s="42"/>
      <c r="D288" s="242" t="s">
        <v>166</v>
      </c>
      <c r="E288" s="42"/>
      <c r="F288" s="243" t="s">
        <v>1707</v>
      </c>
      <c r="G288" s="42"/>
      <c r="H288" s="42"/>
      <c r="I288" s="244"/>
      <c r="J288" s="42"/>
      <c r="K288" s="42"/>
      <c r="L288" s="46"/>
      <c r="M288" s="245"/>
      <c r="N288" s="246"/>
      <c r="O288" s="93"/>
      <c r="P288" s="93"/>
      <c r="Q288" s="93"/>
      <c r="R288" s="93"/>
      <c r="S288" s="93"/>
      <c r="T288" s="94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166</v>
      </c>
      <c r="AU288" s="19" t="s">
        <v>109</v>
      </c>
    </row>
    <row r="289" s="2" customFormat="1" ht="24.15" customHeight="1">
      <c r="A289" s="40"/>
      <c r="B289" s="41"/>
      <c r="C289" s="279" t="s">
        <v>755</v>
      </c>
      <c r="D289" s="279" t="s">
        <v>201</v>
      </c>
      <c r="E289" s="280" t="s">
        <v>1750</v>
      </c>
      <c r="F289" s="281" t="s">
        <v>1751</v>
      </c>
      <c r="G289" s="282" t="s">
        <v>227</v>
      </c>
      <c r="H289" s="283">
        <v>1</v>
      </c>
      <c r="I289" s="284"/>
      <c r="J289" s="285">
        <f>ROUND(I289*H289,2)</f>
        <v>0</v>
      </c>
      <c r="K289" s="281" t="s">
        <v>163</v>
      </c>
      <c r="L289" s="286"/>
      <c r="M289" s="287" t="s">
        <v>1</v>
      </c>
      <c r="N289" s="288" t="s">
        <v>42</v>
      </c>
      <c r="O289" s="93"/>
      <c r="P289" s="238">
        <f>O289*H289</f>
        <v>0</v>
      </c>
      <c r="Q289" s="238">
        <v>0.0035300000000000002</v>
      </c>
      <c r="R289" s="238">
        <f>Q289*H289</f>
        <v>0.0035300000000000002</v>
      </c>
      <c r="S289" s="238">
        <v>0</v>
      </c>
      <c r="T289" s="239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40" t="s">
        <v>204</v>
      </c>
      <c r="AT289" s="240" t="s">
        <v>201</v>
      </c>
      <c r="AU289" s="240" t="s">
        <v>109</v>
      </c>
      <c r="AY289" s="19" t="s">
        <v>157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9" t="s">
        <v>84</v>
      </c>
      <c r="BK289" s="241">
        <f>ROUND(I289*H289,2)</f>
        <v>0</v>
      </c>
      <c r="BL289" s="19" t="s">
        <v>164</v>
      </c>
      <c r="BM289" s="240" t="s">
        <v>1752</v>
      </c>
    </row>
    <row r="290" s="2" customFormat="1">
      <c r="A290" s="40"/>
      <c r="B290" s="41"/>
      <c r="C290" s="42"/>
      <c r="D290" s="242" t="s">
        <v>166</v>
      </c>
      <c r="E290" s="42"/>
      <c r="F290" s="243" t="s">
        <v>1751</v>
      </c>
      <c r="G290" s="42"/>
      <c r="H290" s="42"/>
      <c r="I290" s="244"/>
      <c r="J290" s="42"/>
      <c r="K290" s="42"/>
      <c r="L290" s="46"/>
      <c r="M290" s="245"/>
      <c r="N290" s="246"/>
      <c r="O290" s="93"/>
      <c r="P290" s="93"/>
      <c r="Q290" s="93"/>
      <c r="R290" s="93"/>
      <c r="S290" s="93"/>
      <c r="T290" s="94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166</v>
      </c>
      <c r="AU290" s="19" t="s">
        <v>109</v>
      </c>
    </row>
    <row r="291" s="2" customFormat="1" ht="16.5" customHeight="1">
      <c r="A291" s="40"/>
      <c r="B291" s="41"/>
      <c r="C291" s="229" t="s">
        <v>759</v>
      </c>
      <c r="D291" s="229" t="s">
        <v>159</v>
      </c>
      <c r="E291" s="230" t="s">
        <v>1711</v>
      </c>
      <c r="F291" s="231" t="s">
        <v>1712</v>
      </c>
      <c r="G291" s="232" t="s">
        <v>227</v>
      </c>
      <c r="H291" s="233">
        <v>10</v>
      </c>
      <c r="I291" s="234"/>
      <c r="J291" s="235">
        <f>ROUND(I291*H291,2)</f>
        <v>0</v>
      </c>
      <c r="K291" s="231" t="s">
        <v>163</v>
      </c>
      <c r="L291" s="46"/>
      <c r="M291" s="236" t="s">
        <v>1</v>
      </c>
      <c r="N291" s="237" t="s">
        <v>42</v>
      </c>
      <c r="O291" s="93"/>
      <c r="P291" s="238">
        <f>O291*H291</f>
        <v>0</v>
      </c>
      <c r="Q291" s="238">
        <v>0</v>
      </c>
      <c r="R291" s="238">
        <f>Q291*H291</f>
        <v>0</v>
      </c>
      <c r="S291" s="238">
        <v>0</v>
      </c>
      <c r="T291" s="239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40" t="s">
        <v>164</v>
      </c>
      <c r="AT291" s="240" t="s">
        <v>159</v>
      </c>
      <c r="AU291" s="240" t="s">
        <v>109</v>
      </c>
      <c r="AY291" s="19" t="s">
        <v>157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9" t="s">
        <v>84</v>
      </c>
      <c r="BK291" s="241">
        <f>ROUND(I291*H291,2)</f>
        <v>0</v>
      </c>
      <c r="BL291" s="19" t="s">
        <v>164</v>
      </c>
      <c r="BM291" s="240" t="s">
        <v>1753</v>
      </c>
    </row>
    <row r="292" s="2" customFormat="1">
      <c r="A292" s="40"/>
      <c r="B292" s="41"/>
      <c r="C292" s="42"/>
      <c r="D292" s="242" t="s">
        <v>166</v>
      </c>
      <c r="E292" s="42"/>
      <c r="F292" s="243" t="s">
        <v>1714</v>
      </c>
      <c r="G292" s="42"/>
      <c r="H292" s="42"/>
      <c r="I292" s="244"/>
      <c r="J292" s="42"/>
      <c r="K292" s="42"/>
      <c r="L292" s="46"/>
      <c r="M292" s="245"/>
      <c r="N292" s="246"/>
      <c r="O292" s="93"/>
      <c r="P292" s="93"/>
      <c r="Q292" s="93"/>
      <c r="R292" s="93"/>
      <c r="S292" s="93"/>
      <c r="T292" s="94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166</v>
      </c>
      <c r="AU292" s="19" t="s">
        <v>109</v>
      </c>
    </row>
    <row r="293" s="2" customFormat="1" ht="16.5" customHeight="1">
      <c r="A293" s="40"/>
      <c r="B293" s="41"/>
      <c r="C293" s="279" t="s">
        <v>764</v>
      </c>
      <c r="D293" s="279" t="s">
        <v>201</v>
      </c>
      <c r="E293" s="280" t="s">
        <v>1715</v>
      </c>
      <c r="F293" s="281" t="s">
        <v>1716</v>
      </c>
      <c r="G293" s="282" t="s">
        <v>227</v>
      </c>
      <c r="H293" s="283">
        <v>4</v>
      </c>
      <c r="I293" s="284"/>
      <c r="J293" s="285">
        <f>ROUND(I293*H293,2)</f>
        <v>0</v>
      </c>
      <c r="K293" s="281" t="s">
        <v>163</v>
      </c>
      <c r="L293" s="286"/>
      <c r="M293" s="287" t="s">
        <v>1</v>
      </c>
      <c r="N293" s="288" t="s">
        <v>42</v>
      </c>
      <c r="O293" s="93"/>
      <c r="P293" s="238">
        <f>O293*H293</f>
        <v>0</v>
      </c>
      <c r="Q293" s="238">
        <v>0.00040000000000000002</v>
      </c>
      <c r="R293" s="238">
        <f>Q293*H293</f>
        <v>0.0016000000000000001</v>
      </c>
      <c r="S293" s="238">
        <v>0</v>
      </c>
      <c r="T293" s="239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40" t="s">
        <v>484</v>
      </c>
      <c r="AT293" s="240" t="s">
        <v>201</v>
      </c>
      <c r="AU293" s="240" t="s">
        <v>109</v>
      </c>
      <c r="AY293" s="19" t="s">
        <v>157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9" t="s">
        <v>84</v>
      </c>
      <c r="BK293" s="241">
        <f>ROUND(I293*H293,2)</f>
        <v>0</v>
      </c>
      <c r="BL293" s="19" t="s">
        <v>279</v>
      </c>
      <c r="BM293" s="240" t="s">
        <v>1754</v>
      </c>
    </row>
    <row r="294" s="2" customFormat="1">
      <c r="A294" s="40"/>
      <c r="B294" s="41"/>
      <c r="C294" s="42"/>
      <c r="D294" s="242" t="s">
        <v>166</v>
      </c>
      <c r="E294" s="42"/>
      <c r="F294" s="243" t="s">
        <v>1716</v>
      </c>
      <c r="G294" s="42"/>
      <c r="H294" s="42"/>
      <c r="I294" s="244"/>
      <c r="J294" s="42"/>
      <c r="K294" s="42"/>
      <c r="L294" s="46"/>
      <c r="M294" s="245"/>
      <c r="N294" s="246"/>
      <c r="O294" s="93"/>
      <c r="P294" s="93"/>
      <c r="Q294" s="93"/>
      <c r="R294" s="93"/>
      <c r="S294" s="93"/>
      <c r="T294" s="94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166</v>
      </c>
      <c r="AU294" s="19" t="s">
        <v>109</v>
      </c>
    </row>
    <row r="295" s="2" customFormat="1" ht="16.5" customHeight="1">
      <c r="A295" s="40"/>
      <c r="B295" s="41"/>
      <c r="C295" s="279" t="s">
        <v>770</v>
      </c>
      <c r="D295" s="279" t="s">
        <v>201</v>
      </c>
      <c r="E295" s="280" t="s">
        <v>1755</v>
      </c>
      <c r="F295" s="281" t="s">
        <v>1756</v>
      </c>
      <c r="G295" s="282" t="s">
        <v>227</v>
      </c>
      <c r="H295" s="283">
        <v>4</v>
      </c>
      <c r="I295" s="284"/>
      <c r="J295" s="285">
        <f>ROUND(I295*H295,2)</f>
        <v>0</v>
      </c>
      <c r="K295" s="281" t="s">
        <v>163</v>
      </c>
      <c r="L295" s="286"/>
      <c r="M295" s="287" t="s">
        <v>1</v>
      </c>
      <c r="N295" s="288" t="s">
        <v>42</v>
      </c>
      <c r="O295" s="93"/>
      <c r="P295" s="238">
        <f>O295*H295</f>
        <v>0</v>
      </c>
      <c r="Q295" s="238">
        <v>0.00040000000000000002</v>
      </c>
      <c r="R295" s="238">
        <f>Q295*H295</f>
        <v>0.0016000000000000001</v>
      </c>
      <c r="S295" s="238">
        <v>0</v>
      </c>
      <c r="T295" s="239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40" t="s">
        <v>484</v>
      </c>
      <c r="AT295" s="240" t="s">
        <v>201</v>
      </c>
      <c r="AU295" s="240" t="s">
        <v>109</v>
      </c>
      <c r="AY295" s="19" t="s">
        <v>157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9" t="s">
        <v>84</v>
      </c>
      <c r="BK295" s="241">
        <f>ROUND(I295*H295,2)</f>
        <v>0</v>
      </c>
      <c r="BL295" s="19" t="s">
        <v>279</v>
      </c>
      <c r="BM295" s="240" t="s">
        <v>1757</v>
      </c>
    </row>
    <row r="296" s="2" customFormat="1">
      <c r="A296" s="40"/>
      <c r="B296" s="41"/>
      <c r="C296" s="42"/>
      <c r="D296" s="242" t="s">
        <v>166</v>
      </c>
      <c r="E296" s="42"/>
      <c r="F296" s="243" t="s">
        <v>1756</v>
      </c>
      <c r="G296" s="42"/>
      <c r="H296" s="42"/>
      <c r="I296" s="244"/>
      <c r="J296" s="42"/>
      <c r="K296" s="42"/>
      <c r="L296" s="46"/>
      <c r="M296" s="245"/>
      <c r="N296" s="246"/>
      <c r="O296" s="93"/>
      <c r="P296" s="93"/>
      <c r="Q296" s="93"/>
      <c r="R296" s="93"/>
      <c r="S296" s="93"/>
      <c r="T296" s="94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166</v>
      </c>
      <c r="AU296" s="19" t="s">
        <v>109</v>
      </c>
    </row>
    <row r="297" s="2" customFormat="1" ht="16.5" customHeight="1">
      <c r="A297" s="40"/>
      <c r="B297" s="41"/>
      <c r="C297" s="279" t="s">
        <v>776</v>
      </c>
      <c r="D297" s="279" t="s">
        <v>201</v>
      </c>
      <c r="E297" s="280" t="s">
        <v>1758</v>
      </c>
      <c r="F297" s="281" t="s">
        <v>1759</v>
      </c>
      <c r="G297" s="282" t="s">
        <v>227</v>
      </c>
      <c r="H297" s="283">
        <v>2</v>
      </c>
      <c r="I297" s="284"/>
      <c r="J297" s="285">
        <f>ROUND(I297*H297,2)</f>
        <v>0</v>
      </c>
      <c r="K297" s="281" t="s">
        <v>163</v>
      </c>
      <c r="L297" s="286"/>
      <c r="M297" s="287" t="s">
        <v>1</v>
      </c>
      <c r="N297" s="288" t="s">
        <v>42</v>
      </c>
      <c r="O297" s="93"/>
      <c r="P297" s="238">
        <f>O297*H297</f>
        <v>0</v>
      </c>
      <c r="Q297" s="238">
        <v>0.00040000000000000002</v>
      </c>
      <c r="R297" s="238">
        <f>Q297*H297</f>
        <v>0.00080000000000000004</v>
      </c>
      <c r="S297" s="238">
        <v>0</v>
      </c>
      <c r="T297" s="239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40" t="s">
        <v>484</v>
      </c>
      <c r="AT297" s="240" t="s">
        <v>201</v>
      </c>
      <c r="AU297" s="240" t="s">
        <v>109</v>
      </c>
      <c r="AY297" s="19" t="s">
        <v>157</v>
      </c>
      <c r="BE297" s="241">
        <f>IF(N297="základní",J297,0)</f>
        <v>0</v>
      </c>
      <c r="BF297" s="241">
        <f>IF(N297="snížená",J297,0)</f>
        <v>0</v>
      </c>
      <c r="BG297" s="241">
        <f>IF(N297="zákl. přenesená",J297,0)</f>
        <v>0</v>
      </c>
      <c r="BH297" s="241">
        <f>IF(N297="sníž. přenesená",J297,0)</f>
        <v>0</v>
      </c>
      <c r="BI297" s="241">
        <f>IF(N297="nulová",J297,0)</f>
        <v>0</v>
      </c>
      <c r="BJ297" s="19" t="s">
        <v>84</v>
      </c>
      <c r="BK297" s="241">
        <f>ROUND(I297*H297,2)</f>
        <v>0</v>
      </c>
      <c r="BL297" s="19" t="s">
        <v>279</v>
      </c>
      <c r="BM297" s="240" t="s">
        <v>1760</v>
      </c>
    </row>
    <row r="298" s="2" customFormat="1">
      <c r="A298" s="40"/>
      <c r="B298" s="41"/>
      <c r="C298" s="42"/>
      <c r="D298" s="242" t="s">
        <v>166</v>
      </c>
      <c r="E298" s="42"/>
      <c r="F298" s="243" t="s">
        <v>1759</v>
      </c>
      <c r="G298" s="42"/>
      <c r="H298" s="42"/>
      <c r="I298" s="244"/>
      <c r="J298" s="42"/>
      <c r="K298" s="42"/>
      <c r="L298" s="46"/>
      <c r="M298" s="245"/>
      <c r="N298" s="246"/>
      <c r="O298" s="93"/>
      <c r="P298" s="93"/>
      <c r="Q298" s="93"/>
      <c r="R298" s="93"/>
      <c r="S298" s="93"/>
      <c r="T298" s="94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166</v>
      </c>
      <c r="AU298" s="19" t="s">
        <v>109</v>
      </c>
    </row>
    <row r="299" s="2" customFormat="1" ht="16.5" customHeight="1">
      <c r="A299" s="40"/>
      <c r="B299" s="41"/>
      <c r="C299" s="279" t="s">
        <v>778</v>
      </c>
      <c r="D299" s="279" t="s">
        <v>201</v>
      </c>
      <c r="E299" s="280" t="s">
        <v>1761</v>
      </c>
      <c r="F299" s="281" t="s">
        <v>1762</v>
      </c>
      <c r="G299" s="282" t="s">
        <v>227</v>
      </c>
      <c r="H299" s="283">
        <v>1</v>
      </c>
      <c r="I299" s="284"/>
      <c r="J299" s="285">
        <f>ROUND(I299*H299,2)</f>
        <v>0</v>
      </c>
      <c r="K299" s="281" t="s">
        <v>1</v>
      </c>
      <c r="L299" s="286"/>
      <c r="M299" s="287" t="s">
        <v>1</v>
      </c>
      <c r="N299" s="288" t="s">
        <v>42</v>
      </c>
      <c r="O299" s="93"/>
      <c r="P299" s="238">
        <f>O299*H299</f>
        <v>0</v>
      </c>
      <c r="Q299" s="238">
        <v>0.00040000000000000002</v>
      </c>
      <c r="R299" s="238">
        <f>Q299*H299</f>
        <v>0.00040000000000000002</v>
      </c>
      <c r="S299" s="238">
        <v>0</v>
      </c>
      <c r="T299" s="23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40" t="s">
        <v>484</v>
      </c>
      <c r="AT299" s="240" t="s">
        <v>201</v>
      </c>
      <c r="AU299" s="240" t="s">
        <v>109</v>
      </c>
      <c r="AY299" s="19" t="s">
        <v>157</v>
      </c>
      <c r="BE299" s="241">
        <f>IF(N299="základní",J299,0)</f>
        <v>0</v>
      </c>
      <c r="BF299" s="241">
        <f>IF(N299="snížená",J299,0)</f>
        <v>0</v>
      </c>
      <c r="BG299" s="241">
        <f>IF(N299="zákl. přenesená",J299,0)</f>
        <v>0</v>
      </c>
      <c r="BH299" s="241">
        <f>IF(N299="sníž. přenesená",J299,0)</f>
        <v>0</v>
      </c>
      <c r="BI299" s="241">
        <f>IF(N299="nulová",J299,0)</f>
        <v>0</v>
      </c>
      <c r="BJ299" s="19" t="s">
        <v>84</v>
      </c>
      <c r="BK299" s="241">
        <f>ROUND(I299*H299,2)</f>
        <v>0</v>
      </c>
      <c r="BL299" s="19" t="s">
        <v>279</v>
      </c>
      <c r="BM299" s="240" t="s">
        <v>1763</v>
      </c>
    </row>
    <row r="300" s="2" customFormat="1">
      <c r="A300" s="40"/>
      <c r="B300" s="41"/>
      <c r="C300" s="42"/>
      <c r="D300" s="242" t="s">
        <v>166</v>
      </c>
      <c r="E300" s="42"/>
      <c r="F300" s="243" t="s">
        <v>1764</v>
      </c>
      <c r="G300" s="42"/>
      <c r="H300" s="42"/>
      <c r="I300" s="244"/>
      <c r="J300" s="42"/>
      <c r="K300" s="42"/>
      <c r="L300" s="46"/>
      <c r="M300" s="245"/>
      <c r="N300" s="246"/>
      <c r="O300" s="93"/>
      <c r="P300" s="93"/>
      <c r="Q300" s="93"/>
      <c r="R300" s="93"/>
      <c r="S300" s="93"/>
      <c r="T300" s="94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166</v>
      </c>
      <c r="AU300" s="19" t="s">
        <v>109</v>
      </c>
    </row>
    <row r="301" s="2" customFormat="1" ht="16.5" customHeight="1">
      <c r="A301" s="40"/>
      <c r="B301" s="41"/>
      <c r="C301" s="279" t="s">
        <v>785</v>
      </c>
      <c r="D301" s="279" t="s">
        <v>201</v>
      </c>
      <c r="E301" s="280" t="s">
        <v>1765</v>
      </c>
      <c r="F301" s="281" t="s">
        <v>1766</v>
      </c>
      <c r="G301" s="282" t="s">
        <v>227</v>
      </c>
      <c r="H301" s="283">
        <v>1</v>
      </c>
      <c r="I301" s="284"/>
      <c r="J301" s="285">
        <f>ROUND(I301*H301,2)</f>
        <v>0</v>
      </c>
      <c r="K301" s="281" t="s">
        <v>163</v>
      </c>
      <c r="L301" s="286"/>
      <c r="M301" s="287" t="s">
        <v>1</v>
      </c>
      <c r="N301" s="288" t="s">
        <v>42</v>
      </c>
      <c r="O301" s="93"/>
      <c r="P301" s="238">
        <f>O301*H301</f>
        <v>0</v>
      </c>
      <c r="Q301" s="238">
        <v>0.0010499999999999999</v>
      </c>
      <c r="R301" s="238">
        <f>Q301*H301</f>
        <v>0.0010499999999999999</v>
      </c>
      <c r="S301" s="238">
        <v>0</v>
      </c>
      <c r="T301" s="239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40" t="s">
        <v>484</v>
      </c>
      <c r="AT301" s="240" t="s">
        <v>201</v>
      </c>
      <c r="AU301" s="240" t="s">
        <v>109</v>
      </c>
      <c r="AY301" s="19" t="s">
        <v>157</v>
      </c>
      <c r="BE301" s="241">
        <f>IF(N301="základní",J301,0)</f>
        <v>0</v>
      </c>
      <c r="BF301" s="241">
        <f>IF(N301="snížená",J301,0)</f>
        <v>0</v>
      </c>
      <c r="BG301" s="241">
        <f>IF(N301="zákl. přenesená",J301,0)</f>
        <v>0</v>
      </c>
      <c r="BH301" s="241">
        <f>IF(N301="sníž. přenesená",J301,0)</f>
        <v>0</v>
      </c>
      <c r="BI301" s="241">
        <f>IF(N301="nulová",J301,0)</f>
        <v>0</v>
      </c>
      <c r="BJ301" s="19" t="s">
        <v>84</v>
      </c>
      <c r="BK301" s="241">
        <f>ROUND(I301*H301,2)</f>
        <v>0</v>
      </c>
      <c r="BL301" s="19" t="s">
        <v>279</v>
      </c>
      <c r="BM301" s="240" t="s">
        <v>1767</v>
      </c>
    </row>
    <row r="302" s="2" customFormat="1">
      <c r="A302" s="40"/>
      <c r="B302" s="41"/>
      <c r="C302" s="42"/>
      <c r="D302" s="242" t="s">
        <v>166</v>
      </c>
      <c r="E302" s="42"/>
      <c r="F302" s="243" t="s">
        <v>1766</v>
      </c>
      <c r="G302" s="42"/>
      <c r="H302" s="42"/>
      <c r="I302" s="244"/>
      <c r="J302" s="42"/>
      <c r="K302" s="42"/>
      <c r="L302" s="46"/>
      <c r="M302" s="245"/>
      <c r="N302" s="246"/>
      <c r="O302" s="93"/>
      <c r="P302" s="93"/>
      <c r="Q302" s="93"/>
      <c r="R302" s="93"/>
      <c r="S302" s="93"/>
      <c r="T302" s="94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166</v>
      </c>
      <c r="AU302" s="19" t="s">
        <v>109</v>
      </c>
    </row>
    <row r="303" s="2" customFormat="1" ht="16.5" customHeight="1">
      <c r="A303" s="40"/>
      <c r="B303" s="41"/>
      <c r="C303" s="279" t="s">
        <v>1768</v>
      </c>
      <c r="D303" s="279" t="s">
        <v>201</v>
      </c>
      <c r="E303" s="280" t="s">
        <v>1769</v>
      </c>
      <c r="F303" s="281" t="s">
        <v>1770</v>
      </c>
      <c r="G303" s="282" t="s">
        <v>227</v>
      </c>
      <c r="H303" s="283">
        <v>1</v>
      </c>
      <c r="I303" s="284"/>
      <c r="J303" s="285">
        <f>ROUND(I303*H303,2)</f>
        <v>0</v>
      </c>
      <c r="K303" s="281" t="s">
        <v>163</v>
      </c>
      <c r="L303" s="286"/>
      <c r="M303" s="287" t="s">
        <v>1</v>
      </c>
      <c r="N303" s="288" t="s">
        <v>42</v>
      </c>
      <c r="O303" s="93"/>
      <c r="P303" s="238">
        <f>O303*H303</f>
        <v>0</v>
      </c>
      <c r="Q303" s="238">
        <v>0.0010499999999999999</v>
      </c>
      <c r="R303" s="238">
        <f>Q303*H303</f>
        <v>0.0010499999999999999</v>
      </c>
      <c r="S303" s="238">
        <v>0</v>
      </c>
      <c r="T303" s="239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40" t="s">
        <v>484</v>
      </c>
      <c r="AT303" s="240" t="s">
        <v>201</v>
      </c>
      <c r="AU303" s="240" t="s">
        <v>109</v>
      </c>
      <c r="AY303" s="19" t="s">
        <v>157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9" t="s">
        <v>84</v>
      </c>
      <c r="BK303" s="241">
        <f>ROUND(I303*H303,2)</f>
        <v>0</v>
      </c>
      <c r="BL303" s="19" t="s">
        <v>279</v>
      </c>
      <c r="BM303" s="240" t="s">
        <v>1771</v>
      </c>
    </row>
    <row r="304" s="2" customFormat="1">
      <c r="A304" s="40"/>
      <c r="B304" s="41"/>
      <c r="C304" s="42"/>
      <c r="D304" s="242" t="s">
        <v>166</v>
      </c>
      <c r="E304" s="42"/>
      <c r="F304" s="243" t="s">
        <v>1770</v>
      </c>
      <c r="G304" s="42"/>
      <c r="H304" s="42"/>
      <c r="I304" s="244"/>
      <c r="J304" s="42"/>
      <c r="K304" s="42"/>
      <c r="L304" s="46"/>
      <c r="M304" s="245"/>
      <c r="N304" s="246"/>
      <c r="O304" s="93"/>
      <c r="P304" s="93"/>
      <c r="Q304" s="93"/>
      <c r="R304" s="93"/>
      <c r="S304" s="93"/>
      <c r="T304" s="94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166</v>
      </c>
      <c r="AU304" s="19" t="s">
        <v>109</v>
      </c>
    </row>
    <row r="305" s="2" customFormat="1" ht="24.15" customHeight="1">
      <c r="A305" s="40"/>
      <c r="B305" s="41"/>
      <c r="C305" s="229" t="s">
        <v>1772</v>
      </c>
      <c r="D305" s="229" t="s">
        <v>159</v>
      </c>
      <c r="E305" s="230" t="s">
        <v>1773</v>
      </c>
      <c r="F305" s="231" t="s">
        <v>1774</v>
      </c>
      <c r="G305" s="232" t="s">
        <v>227</v>
      </c>
      <c r="H305" s="233">
        <v>2</v>
      </c>
      <c r="I305" s="234"/>
      <c r="J305" s="235">
        <f>ROUND(I305*H305,2)</f>
        <v>0</v>
      </c>
      <c r="K305" s="231" t="s">
        <v>163</v>
      </c>
      <c r="L305" s="46"/>
      <c r="M305" s="236" t="s">
        <v>1</v>
      </c>
      <c r="N305" s="237" t="s">
        <v>42</v>
      </c>
      <c r="O305" s="93"/>
      <c r="P305" s="238">
        <f>O305*H305</f>
        <v>0</v>
      </c>
      <c r="Q305" s="238">
        <v>0</v>
      </c>
      <c r="R305" s="238">
        <f>Q305*H305</f>
        <v>0</v>
      </c>
      <c r="S305" s="238">
        <v>0</v>
      </c>
      <c r="T305" s="239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40" t="s">
        <v>279</v>
      </c>
      <c r="AT305" s="240" t="s">
        <v>159</v>
      </c>
      <c r="AU305" s="240" t="s">
        <v>109</v>
      </c>
      <c r="AY305" s="19" t="s">
        <v>157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9" t="s">
        <v>84</v>
      </c>
      <c r="BK305" s="241">
        <f>ROUND(I305*H305,2)</f>
        <v>0</v>
      </c>
      <c r="BL305" s="19" t="s">
        <v>279</v>
      </c>
      <c r="BM305" s="240" t="s">
        <v>1775</v>
      </c>
    </row>
    <row r="306" s="2" customFormat="1">
      <c r="A306" s="40"/>
      <c r="B306" s="41"/>
      <c r="C306" s="42"/>
      <c r="D306" s="242" t="s">
        <v>166</v>
      </c>
      <c r="E306" s="42"/>
      <c r="F306" s="243" t="s">
        <v>1776</v>
      </c>
      <c r="G306" s="42"/>
      <c r="H306" s="42"/>
      <c r="I306" s="244"/>
      <c r="J306" s="42"/>
      <c r="K306" s="42"/>
      <c r="L306" s="46"/>
      <c r="M306" s="245"/>
      <c r="N306" s="246"/>
      <c r="O306" s="93"/>
      <c r="P306" s="93"/>
      <c r="Q306" s="93"/>
      <c r="R306" s="93"/>
      <c r="S306" s="93"/>
      <c r="T306" s="94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166</v>
      </c>
      <c r="AU306" s="19" t="s">
        <v>109</v>
      </c>
    </row>
    <row r="307" s="2" customFormat="1" ht="24.15" customHeight="1">
      <c r="A307" s="40"/>
      <c r="B307" s="41"/>
      <c r="C307" s="279" t="s">
        <v>1777</v>
      </c>
      <c r="D307" s="279" t="s">
        <v>201</v>
      </c>
      <c r="E307" s="280" t="s">
        <v>1778</v>
      </c>
      <c r="F307" s="281" t="s">
        <v>1779</v>
      </c>
      <c r="G307" s="282" t="s">
        <v>619</v>
      </c>
      <c r="H307" s="283">
        <v>2</v>
      </c>
      <c r="I307" s="284"/>
      <c r="J307" s="285">
        <f>ROUND(I307*H307,2)</f>
        <v>0</v>
      </c>
      <c r="K307" s="281" t="s">
        <v>1</v>
      </c>
      <c r="L307" s="286"/>
      <c r="M307" s="287" t="s">
        <v>1</v>
      </c>
      <c r="N307" s="288" t="s">
        <v>42</v>
      </c>
      <c r="O307" s="93"/>
      <c r="P307" s="238">
        <f>O307*H307</f>
        <v>0</v>
      </c>
      <c r="Q307" s="238">
        <v>0</v>
      </c>
      <c r="R307" s="238">
        <f>Q307*H307</f>
        <v>0</v>
      </c>
      <c r="S307" s="238">
        <v>0</v>
      </c>
      <c r="T307" s="239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40" t="s">
        <v>204</v>
      </c>
      <c r="AT307" s="240" t="s">
        <v>201</v>
      </c>
      <c r="AU307" s="240" t="s">
        <v>109</v>
      </c>
      <c r="AY307" s="19" t="s">
        <v>157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9" t="s">
        <v>84</v>
      </c>
      <c r="BK307" s="241">
        <f>ROUND(I307*H307,2)</f>
        <v>0</v>
      </c>
      <c r="BL307" s="19" t="s">
        <v>164</v>
      </c>
      <c r="BM307" s="240" t="s">
        <v>1780</v>
      </c>
    </row>
    <row r="308" s="2" customFormat="1">
      <c r="A308" s="40"/>
      <c r="B308" s="41"/>
      <c r="C308" s="42"/>
      <c r="D308" s="242" t="s">
        <v>166</v>
      </c>
      <c r="E308" s="42"/>
      <c r="F308" s="243" t="s">
        <v>1781</v>
      </c>
      <c r="G308" s="42"/>
      <c r="H308" s="42"/>
      <c r="I308" s="244"/>
      <c r="J308" s="42"/>
      <c r="K308" s="42"/>
      <c r="L308" s="46"/>
      <c r="M308" s="245"/>
      <c r="N308" s="246"/>
      <c r="O308" s="93"/>
      <c r="P308" s="93"/>
      <c r="Q308" s="93"/>
      <c r="R308" s="93"/>
      <c r="S308" s="93"/>
      <c r="T308" s="94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166</v>
      </c>
      <c r="AU308" s="19" t="s">
        <v>109</v>
      </c>
    </row>
    <row r="309" s="2" customFormat="1" ht="24.15" customHeight="1">
      <c r="A309" s="40"/>
      <c r="B309" s="41"/>
      <c r="C309" s="229" t="s">
        <v>805</v>
      </c>
      <c r="D309" s="229" t="s">
        <v>159</v>
      </c>
      <c r="E309" s="230" t="s">
        <v>1782</v>
      </c>
      <c r="F309" s="231" t="s">
        <v>1783</v>
      </c>
      <c r="G309" s="232" t="s">
        <v>227</v>
      </c>
      <c r="H309" s="233">
        <v>1</v>
      </c>
      <c r="I309" s="234"/>
      <c r="J309" s="235">
        <f>ROUND(I309*H309,2)</f>
        <v>0</v>
      </c>
      <c r="K309" s="231" t="s">
        <v>163</v>
      </c>
      <c r="L309" s="46"/>
      <c r="M309" s="236" t="s">
        <v>1</v>
      </c>
      <c r="N309" s="237" t="s">
        <v>42</v>
      </c>
      <c r="O309" s="93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40" t="s">
        <v>279</v>
      </c>
      <c r="AT309" s="240" t="s">
        <v>159</v>
      </c>
      <c r="AU309" s="240" t="s">
        <v>109</v>
      </c>
      <c r="AY309" s="19" t="s">
        <v>157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9" t="s">
        <v>84</v>
      </c>
      <c r="BK309" s="241">
        <f>ROUND(I309*H309,2)</f>
        <v>0</v>
      </c>
      <c r="BL309" s="19" t="s">
        <v>279</v>
      </c>
      <c r="BM309" s="240" t="s">
        <v>1784</v>
      </c>
    </row>
    <row r="310" s="2" customFormat="1">
      <c r="A310" s="40"/>
      <c r="B310" s="41"/>
      <c r="C310" s="42"/>
      <c r="D310" s="242" t="s">
        <v>166</v>
      </c>
      <c r="E310" s="42"/>
      <c r="F310" s="243" t="s">
        <v>1785</v>
      </c>
      <c r="G310" s="42"/>
      <c r="H310" s="42"/>
      <c r="I310" s="244"/>
      <c r="J310" s="42"/>
      <c r="K310" s="42"/>
      <c r="L310" s="46"/>
      <c r="M310" s="245"/>
      <c r="N310" s="246"/>
      <c r="O310" s="93"/>
      <c r="P310" s="93"/>
      <c r="Q310" s="93"/>
      <c r="R310" s="93"/>
      <c r="S310" s="93"/>
      <c r="T310" s="94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166</v>
      </c>
      <c r="AU310" s="19" t="s">
        <v>109</v>
      </c>
    </row>
    <row r="311" s="2" customFormat="1" ht="24.15" customHeight="1">
      <c r="A311" s="40"/>
      <c r="B311" s="41"/>
      <c r="C311" s="279" t="s">
        <v>810</v>
      </c>
      <c r="D311" s="279" t="s">
        <v>201</v>
      </c>
      <c r="E311" s="280" t="s">
        <v>1786</v>
      </c>
      <c r="F311" s="281" t="s">
        <v>1787</v>
      </c>
      <c r="G311" s="282" t="s">
        <v>619</v>
      </c>
      <c r="H311" s="283">
        <v>10</v>
      </c>
      <c r="I311" s="284"/>
      <c r="J311" s="285">
        <f>ROUND(I311*H311,2)</f>
        <v>0</v>
      </c>
      <c r="K311" s="281" t="s">
        <v>1</v>
      </c>
      <c r="L311" s="286"/>
      <c r="M311" s="287" t="s">
        <v>1</v>
      </c>
      <c r="N311" s="288" t="s">
        <v>42</v>
      </c>
      <c r="O311" s="93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40" t="s">
        <v>204</v>
      </c>
      <c r="AT311" s="240" t="s">
        <v>201</v>
      </c>
      <c r="AU311" s="240" t="s">
        <v>109</v>
      </c>
      <c r="AY311" s="19" t="s">
        <v>157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9" t="s">
        <v>84</v>
      </c>
      <c r="BK311" s="241">
        <f>ROUND(I311*H311,2)</f>
        <v>0</v>
      </c>
      <c r="BL311" s="19" t="s">
        <v>164</v>
      </c>
      <c r="BM311" s="240" t="s">
        <v>1788</v>
      </c>
    </row>
    <row r="312" s="2" customFormat="1">
      <c r="A312" s="40"/>
      <c r="B312" s="41"/>
      <c r="C312" s="42"/>
      <c r="D312" s="242" t="s">
        <v>166</v>
      </c>
      <c r="E312" s="42"/>
      <c r="F312" s="243" t="s">
        <v>1787</v>
      </c>
      <c r="G312" s="42"/>
      <c r="H312" s="42"/>
      <c r="I312" s="244"/>
      <c r="J312" s="42"/>
      <c r="K312" s="42"/>
      <c r="L312" s="46"/>
      <c r="M312" s="245"/>
      <c r="N312" s="246"/>
      <c r="O312" s="93"/>
      <c r="P312" s="93"/>
      <c r="Q312" s="93"/>
      <c r="R312" s="93"/>
      <c r="S312" s="93"/>
      <c r="T312" s="94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166</v>
      </c>
      <c r="AU312" s="19" t="s">
        <v>109</v>
      </c>
    </row>
    <row r="313" s="2" customFormat="1" ht="21.75" customHeight="1">
      <c r="A313" s="40"/>
      <c r="B313" s="41"/>
      <c r="C313" s="229" t="s">
        <v>815</v>
      </c>
      <c r="D313" s="229" t="s">
        <v>159</v>
      </c>
      <c r="E313" s="230" t="s">
        <v>1789</v>
      </c>
      <c r="F313" s="231" t="s">
        <v>1790</v>
      </c>
      <c r="G313" s="232" t="s">
        <v>227</v>
      </c>
      <c r="H313" s="233">
        <v>10</v>
      </c>
      <c r="I313" s="234"/>
      <c r="J313" s="235">
        <f>ROUND(I313*H313,2)</f>
        <v>0</v>
      </c>
      <c r="K313" s="231" t="s">
        <v>163</v>
      </c>
      <c r="L313" s="46"/>
      <c r="M313" s="236" t="s">
        <v>1</v>
      </c>
      <c r="N313" s="237" t="s">
        <v>42</v>
      </c>
      <c r="O313" s="93"/>
      <c r="P313" s="238">
        <f>O313*H313</f>
        <v>0</v>
      </c>
      <c r="Q313" s="238">
        <v>0</v>
      </c>
      <c r="R313" s="238">
        <f>Q313*H313</f>
        <v>0</v>
      </c>
      <c r="S313" s="238">
        <v>0</v>
      </c>
      <c r="T313" s="239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40" t="s">
        <v>164</v>
      </c>
      <c r="AT313" s="240" t="s">
        <v>159</v>
      </c>
      <c r="AU313" s="240" t="s">
        <v>109</v>
      </c>
      <c r="AY313" s="19" t="s">
        <v>157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9" t="s">
        <v>84</v>
      </c>
      <c r="BK313" s="241">
        <f>ROUND(I313*H313,2)</f>
        <v>0</v>
      </c>
      <c r="BL313" s="19" t="s">
        <v>164</v>
      </c>
      <c r="BM313" s="240" t="s">
        <v>1791</v>
      </c>
    </row>
    <row r="314" s="2" customFormat="1">
      <c r="A314" s="40"/>
      <c r="B314" s="41"/>
      <c r="C314" s="42"/>
      <c r="D314" s="242" t="s">
        <v>166</v>
      </c>
      <c r="E314" s="42"/>
      <c r="F314" s="243" t="s">
        <v>1792</v>
      </c>
      <c r="G314" s="42"/>
      <c r="H314" s="42"/>
      <c r="I314" s="244"/>
      <c r="J314" s="42"/>
      <c r="K314" s="42"/>
      <c r="L314" s="46"/>
      <c r="M314" s="245"/>
      <c r="N314" s="246"/>
      <c r="O314" s="93"/>
      <c r="P314" s="93"/>
      <c r="Q314" s="93"/>
      <c r="R314" s="93"/>
      <c r="S314" s="93"/>
      <c r="T314" s="94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166</v>
      </c>
      <c r="AU314" s="19" t="s">
        <v>109</v>
      </c>
    </row>
    <row r="315" s="2" customFormat="1" ht="16.5" customHeight="1">
      <c r="A315" s="40"/>
      <c r="B315" s="41"/>
      <c r="C315" s="279" t="s">
        <v>820</v>
      </c>
      <c r="D315" s="279" t="s">
        <v>201</v>
      </c>
      <c r="E315" s="280" t="s">
        <v>1793</v>
      </c>
      <c r="F315" s="281" t="s">
        <v>1794</v>
      </c>
      <c r="G315" s="282" t="s">
        <v>619</v>
      </c>
      <c r="H315" s="283">
        <v>1</v>
      </c>
      <c r="I315" s="284"/>
      <c r="J315" s="285">
        <f>ROUND(I315*H315,2)</f>
        <v>0</v>
      </c>
      <c r="K315" s="281" t="s">
        <v>1</v>
      </c>
      <c r="L315" s="286"/>
      <c r="M315" s="287" t="s">
        <v>1</v>
      </c>
      <c r="N315" s="288" t="s">
        <v>42</v>
      </c>
      <c r="O315" s="93"/>
      <c r="P315" s="238">
        <f>O315*H315</f>
        <v>0</v>
      </c>
      <c r="Q315" s="238">
        <v>0</v>
      </c>
      <c r="R315" s="238">
        <f>Q315*H315</f>
        <v>0</v>
      </c>
      <c r="S315" s="238">
        <v>0</v>
      </c>
      <c r="T315" s="239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40" t="s">
        <v>204</v>
      </c>
      <c r="AT315" s="240" t="s">
        <v>201</v>
      </c>
      <c r="AU315" s="240" t="s">
        <v>109</v>
      </c>
      <c r="AY315" s="19" t="s">
        <v>157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9" t="s">
        <v>84</v>
      </c>
      <c r="BK315" s="241">
        <f>ROUND(I315*H315,2)</f>
        <v>0</v>
      </c>
      <c r="BL315" s="19" t="s">
        <v>164</v>
      </c>
      <c r="BM315" s="240" t="s">
        <v>1795</v>
      </c>
    </row>
    <row r="316" s="2" customFormat="1">
      <c r="A316" s="40"/>
      <c r="B316" s="41"/>
      <c r="C316" s="42"/>
      <c r="D316" s="242" t="s">
        <v>166</v>
      </c>
      <c r="E316" s="42"/>
      <c r="F316" s="243" t="s">
        <v>1794</v>
      </c>
      <c r="G316" s="42"/>
      <c r="H316" s="42"/>
      <c r="I316" s="244"/>
      <c r="J316" s="42"/>
      <c r="K316" s="42"/>
      <c r="L316" s="46"/>
      <c r="M316" s="245"/>
      <c r="N316" s="246"/>
      <c r="O316" s="93"/>
      <c r="P316" s="93"/>
      <c r="Q316" s="93"/>
      <c r="R316" s="93"/>
      <c r="S316" s="93"/>
      <c r="T316" s="94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166</v>
      </c>
      <c r="AU316" s="19" t="s">
        <v>109</v>
      </c>
    </row>
    <row r="317" s="2" customFormat="1" ht="21.75" customHeight="1">
      <c r="A317" s="40"/>
      <c r="B317" s="41"/>
      <c r="C317" s="279" t="s">
        <v>825</v>
      </c>
      <c r="D317" s="279" t="s">
        <v>201</v>
      </c>
      <c r="E317" s="280" t="s">
        <v>1734</v>
      </c>
      <c r="F317" s="281" t="s">
        <v>1735</v>
      </c>
      <c r="G317" s="282" t="s">
        <v>619</v>
      </c>
      <c r="H317" s="283">
        <v>1</v>
      </c>
      <c r="I317" s="284"/>
      <c r="J317" s="285">
        <f>ROUND(I317*H317,2)</f>
        <v>0</v>
      </c>
      <c r="K317" s="281" t="s">
        <v>1</v>
      </c>
      <c r="L317" s="286"/>
      <c r="M317" s="287" t="s">
        <v>1</v>
      </c>
      <c r="N317" s="288" t="s">
        <v>42</v>
      </c>
      <c r="O317" s="93"/>
      <c r="P317" s="238">
        <f>O317*H317</f>
        <v>0</v>
      </c>
      <c r="Q317" s="238">
        <v>0</v>
      </c>
      <c r="R317" s="238">
        <f>Q317*H317</f>
        <v>0</v>
      </c>
      <c r="S317" s="238">
        <v>0</v>
      </c>
      <c r="T317" s="239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40" t="s">
        <v>204</v>
      </c>
      <c r="AT317" s="240" t="s">
        <v>201</v>
      </c>
      <c r="AU317" s="240" t="s">
        <v>109</v>
      </c>
      <c r="AY317" s="19" t="s">
        <v>157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9" t="s">
        <v>84</v>
      </c>
      <c r="BK317" s="241">
        <f>ROUND(I317*H317,2)</f>
        <v>0</v>
      </c>
      <c r="BL317" s="19" t="s">
        <v>164</v>
      </c>
      <c r="BM317" s="240" t="s">
        <v>1796</v>
      </c>
    </row>
    <row r="318" s="2" customFormat="1">
      <c r="A318" s="40"/>
      <c r="B318" s="41"/>
      <c r="C318" s="42"/>
      <c r="D318" s="242" t="s">
        <v>166</v>
      </c>
      <c r="E318" s="42"/>
      <c r="F318" s="243" t="s">
        <v>1735</v>
      </c>
      <c r="G318" s="42"/>
      <c r="H318" s="42"/>
      <c r="I318" s="244"/>
      <c r="J318" s="42"/>
      <c r="K318" s="42"/>
      <c r="L318" s="46"/>
      <c r="M318" s="245"/>
      <c r="N318" s="246"/>
      <c r="O318" s="93"/>
      <c r="P318" s="93"/>
      <c r="Q318" s="93"/>
      <c r="R318" s="93"/>
      <c r="S318" s="93"/>
      <c r="T318" s="94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166</v>
      </c>
      <c r="AU318" s="19" t="s">
        <v>109</v>
      </c>
    </row>
    <row r="319" s="12" customFormat="1" ht="20.88" customHeight="1">
      <c r="A319" s="12"/>
      <c r="B319" s="213"/>
      <c r="C319" s="214"/>
      <c r="D319" s="215" t="s">
        <v>76</v>
      </c>
      <c r="E319" s="227" t="s">
        <v>1797</v>
      </c>
      <c r="F319" s="227" t="s">
        <v>1798</v>
      </c>
      <c r="G319" s="214"/>
      <c r="H319" s="214"/>
      <c r="I319" s="217"/>
      <c r="J319" s="228">
        <f>BK319</f>
        <v>0</v>
      </c>
      <c r="K319" s="214"/>
      <c r="L319" s="219"/>
      <c r="M319" s="220"/>
      <c r="N319" s="221"/>
      <c r="O319" s="221"/>
      <c r="P319" s="222">
        <f>SUM(P320:P339)</f>
        <v>0</v>
      </c>
      <c r="Q319" s="221"/>
      <c r="R319" s="222">
        <f>SUM(R320:R339)</f>
        <v>0.0055999999999999999</v>
      </c>
      <c r="S319" s="221"/>
      <c r="T319" s="223">
        <f>SUM(T320:T339)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24" t="s">
        <v>84</v>
      </c>
      <c r="AT319" s="225" t="s">
        <v>76</v>
      </c>
      <c r="AU319" s="225" t="s">
        <v>86</v>
      </c>
      <c r="AY319" s="224" t="s">
        <v>157</v>
      </c>
      <c r="BK319" s="226">
        <f>SUM(BK320:BK339)</f>
        <v>0</v>
      </c>
    </row>
    <row r="320" s="2" customFormat="1" ht="24.15" customHeight="1">
      <c r="A320" s="40"/>
      <c r="B320" s="41"/>
      <c r="C320" s="229" t="s">
        <v>829</v>
      </c>
      <c r="D320" s="229" t="s">
        <v>159</v>
      </c>
      <c r="E320" s="230" t="s">
        <v>1704</v>
      </c>
      <c r="F320" s="231" t="s">
        <v>1705</v>
      </c>
      <c r="G320" s="232" t="s">
        <v>227</v>
      </c>
      <c r="H320" s="233">
        <v>1</v>
      </c>
      <c r="I320" s="234"/>
      <c r="J320" s="235">
        <f>ROUND(I320*H320,2)</f>
        <v>0</v>
      </c>
      <c r="K320" s="231" t="s">
        <v>163</v>
      </c>
      <c r="L320" s="46"/>
      <c r="M320" s="236" t="s">
        <v>1</v>
      </c>
      <c r="N320" s="237" t="s">
        <v>42</v>
      </c>
      <c r="O320" s="93"/>
      <c r="P320" s="238">
        <f>O320*H320</f>
        <v>0</v>
      </c>
      <c r="Q320" s="238">
        <v>0</v>
      </c>
      <c r="R320" s="238">
        <f>Q320*H320</f>
        <v>0</v>
      </c>
      <c r="S320" s="238">
        <v>0</v>
      </c>
      <c r="T320" s="239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40" t="s">
        <v>164</v>
      </c>
      <c r="AT320" s="240" t="s">
        <v>159</v>
      </c>
      <c r="AU320" s="240" t="s">
        <v>109</v>
      </c>
      <c r="AY320" s="19" t="s">
        <v>157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9" t="s">
        <v>84</v>
      </c>
      <c r="BK320" s="241">
        <f>ROUND(I320*H320,2)</f>
        <v>0</v>
      </c>
      <c r="BL320" s="19" t="s">
        <v>164</v>
      </c>
      <c r="BM320" s="240" t="s">
        <v>1799</v>
      </c>
    </row>
    <row r="321" s="2" customFormat="1">
      <c r="A321" s="40"/>
      <c r="B321" s="41"/>
      <c r="C321" s="42"/>
      <c r="D321" s="242" t="s">
        <v>166</v>
      </c>
      <c r="E321" s="42"/>
      <c r="F321" s="243" t="s">
        <v>1707</v>
      </c>
      <c r="G321" s="42"/>
      <c r="H321" s="42"/>
      <c r="I321" s="244"/>
      <c r="J321" s="42"/>
      <c r="K321" s="42"/>
      <c r="L321" s="46"/>
      <c r="M321" s="245"/>
      <c r="N321" s="246"/>
      <c r="O321" s="93"/>
      <c r="P321" s="93"/>
      <c r="Q321" s="93"/>
      <c r="R321" s="93"/>
      <c r="S321" s="93"/>
      <c r="T321" s="94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166</v>
      </c>
      <c r="AU321" s="19" t="s">
        <v>109</v>
      </c>
    </row>
    <row r="322" s="2" customFormat="1" ht="24.15" customHeight="1">
      <c r="A322" s="40"/>
      <c r="B322" s="41"/>
      <c r="C322" s="279" t="s">
        <v>833</v>
      </c>
      <c r="D322" s="279" t="s">
        <v>201</v>
      </c>
      <c r="E322" s="280" t="s">
        <v>1800</v>
      </c>
      <c r="F322" s="281" t="s">
        <v>1801</v>
      </c>
      <c r="G322" s="282" t="s">
        <v>227</v>
      </c>
      <c r="H322" s="283">
        <v>1</v>
      </c>
      <c r="I322" s="284"/>
      <c r="J322" s="285">
        <f>ROUND(I322*H322,2)</f>
        <v>0</v>
      </c>
      <c r="K322" s="281" t="s">
        <v>163</v>
      </c>
      <c r="L322" s="286"/>
      <c r="M322" s="287" t="s">
        <v>1</v>
      </c>
      <c r="N322" s="288" t="s">
        <v>42</v>
      </c>
      <c r="O322" s="93"/>
      <c r="P322" s="238">
        <f>O322*H322</f>
        <v>0</v>
      </c>
      <c r="Q322" s="238">
        <v>0.002</v>
      </c>
      <c r="R322" s="238">
        <f>Q322*H322</f>
        <v>0.002</v>
      </c>
      <c r="S322" s="238">
        <v>0</v>
      </c>
      <c r="T322" s="239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40" t="s">
        <v>204</v>
      </c>
      <c r="AT322" s="240" t="s">
        <v>201</v>
      </c>
      <c r="AU322" s="240" t="s">
        <v>109</v>
      </c>
      <c r="AY322" s="19" t="s">
        <v>157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9" t="s">
        <v>84</v>
      </c>
      <c r="BK322" s="241">
        <f>ROUND(I322*H322,2)</f>
        <v>0</v>
      </c>
      <c r="BL322" s="19" t="s">
        <v>164</v>
      </c>
      <c r="BM322" s="240" t="s">
        <v>1802</v>
      </c>
    </row>
    <row r="323" s="2" customFormat="1">
      <c r="A323" s="40"/>
      <c r="B323" s="41"/>
      <c r="C323" s="42"/>
      <c r="D323" s="242" t="s">
        <v>166</v>
      </c>
      <c r="E323" s="42"/>
      <c r="F323" s="243" t="s">
        <v>1801</v>
      </c>
      <c r="G323" s="42"/>
      <c r="H323" s="42"/>
      <c r="I323" s="244"/>
      <c r="J323" s="42"/>
      <c r="K323" s="42"/>
      <c r="L323" s="46"/>
      <c r="M323" s="245"/>
      <c r="N323" s="246"/>
      <c r="O323" s="93"/>
      <c r="P323" s="93"/>
      <c r="Q323" s="93"/>
      <c r="R323" s="93"/>
      <c r="S323" s="93"/>
      <c r="T323" s="94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166</v>
      </c>
      <c r="AU323" s="19" t="s">
        <v>109</v>
      </c>
    </row>
    <row r="324" s="2" customFormat="1" ht="16.5" customHeight="1">
      <c r="A324" s="40"/>
      <c r="B324" s="41"/>
      <c r="C324" s="229" t="s">
        <v>840</v>
      </c>
      <c r="D324" s="229" t="s">
        <v>159</v>
      </c>
      <c r="E324" s="230" t="s">
        <v>1711</v>
      </c>
      <c r="F324" s="231" t="s">
        <v>1712</v>
      </c>
      <c r="G324" s="232" t="s">
        <v>227</v>
      </c>
      <c r="H324" s="233">
        <v>4</v>
      </c>
      <c r="I324" s="234"/>
      <c r="J324" s="235">
        <f>ROUND(I324*H324,2)</f>
        <v>0</v>
      </c>
      <c r="K324" s="231" t="s">
        <v>163</v>
      </c>
      <c r="L324" s="46"/>
      <c r="M324" s="236" t="s">
        <v>1</v>
      </c>
      <c r="N324" s="237" t="s">
        <v>42</v>
      </c>
      <c r="O324" s="93"/>
      <c r="P324" s="238">
        <f>O324*H324</f>
        <v>0</v>
      </c>
      <c r="Q324" s="238">
        <v>0</v>
      </c>
      <c r="R324" s="238">
        <f>Q324*H324</f>
        <v>0</v>
      </c>
      <c r="S324" s="238">
        <v>0</v>
      </c>
      <c r="T324" s="239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40" t="s">
        <v>164</v>
      </c>
      <c r="AT324" s="240" t="s">
        <v>159</v>
      </c>
      <c r="AU324" s="240" t="s">
        <v>109</v>
      </c>
      <c r="AY324" s="19" t="s">
        <v>157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9" t="s">
        <v>84</v>
      </c>
      <c r="BK324" s="241">
        <f>ROUND(I324*H324,2)</f>
        <v>0</v>
      </c>
      <c r="BL324" s="19" t="s">
        <v>164</v>
      </c>
      <c r="BM324" s="240" t="s">
        <v>1803</v>
      </c>
    </row>
    <row r="325" s="2" customFormat="1">
      <c r="A325" s="40"/>
      <c r="B325" s="41"/>
      <c r="C325" s="42"/>
      <c r="D325" s="242" t="s">
        <v>166</v>
      </c>
      <c r="E325" s="42"/>
      <c r="F325" s="243" t="s">
        <v>1714</v>
      </c>
      <c r="G325" s="42"/>
      <c r="H325" s="42"/>
      <c r="I325" s="244"/>
      <c r="J325" s="42"/>
      <c r="K325" s="42"/>
      <c r="L325" s="46"/>
      <c r="M325" s="245"/>
      <c r="N325" s="246"/>
      <c r="O325" s="93"/>
      <c r="P325" s="93"/>
      <c r="Q325" s="93"/>
      <c r="R325" s="93"/>
      <c r="S325" s="93"/>
      <c r="T325" s="94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166</v>
      </c>
      <c r="AU325" s="19" t="s">
        <v>109</v>
      </c>
    </row>
    <row r="326" s="2" customFormat="1" ht="16.5" customHeight="1">
      <c r="A326" s="40"/>
      <c r="B326" s="41"/>
      <c r="C326" s="279" t="s">
        <v>854</v>
      </c>
      <c r="D326" s="279" t="s">
        <v>201</v>
      </c>
      <c r="E326" s="280" t="s">
        <v>1804</v>
      </c>
      <c r="F326" s="281" t="s">
        <v>1756</v>
      </c>
      <c r="G326" s="282" t="s">
        <v>227</v>
      </c>
      <c r="H326" s="283">
        <v>4</v>
      </c>
      <c r="I326" s="284"/>
      <c r="J326" s="285">
        <f>ROUND(I326*H326,2)</f>
        <v>0</v>
      </c>
      <c r="K326" s="281" t="s">
        <v>1</v>
      </c>
      <c r="L326" s="286"/>
      <c r="M326" s="287" t="s">
        <v>1</v>
      </c>
      <c r="N326" s="288" t="s">
        <v>42</v>
      </c>
      <c r="O326" s="93"/>
      <c r="P326" s="238">
        <f>O326*H326</f>
        <v>0</v>
      </c>
      <c r="Q326" s="238">
        <v>0.00040000000000000002</v>
      </c>
      <c r="R326" s="238">
        <f>Q326*H326</f>
        <v>0.0016000000000000001</v>
      </c>
      <c r="S326" s="238">
        <v>0</v>
      </c>
      <c r="T326" s="239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40" t="s">
        <v>204</v>
      </c>
      <c r="AT326" s="240" t="s">
        <v>201</v>
      </c>
      <c r="AU326" s="240" t="s">
        <v>109</v>
      </c>
      <c r="AY326" s="19" t="s">
        <v>157</v>
      </c>
      <c r="BE326" s="241">
        <f>IF(N326="základní",J326,0)</f>
        <v>0</v>
      </c>
      <c r="BF326" s="241">
        <f>IF(N326="snížená",J326,0)</f>
        <v>0</v>
      </c>
      <c r="BG326" s="241">
        <f>IF(N326="zákl. přenesená",J326,0)</f>
        <v>0</v>
      </c>
      <c r="BH326" s="241">
        <f>IF(N326="sníž. přenesená",J326,0)</f>
        <v>0</v>
      </c>
      <c r="BI326" s="241">
        <f>IF(N326="nulová",J326,0)</f>
        <v>0</v>
      </c>
      <c r="BJ326" s="19" t="s">
        <v>84</v>
      </c>
      <c r="BK326" s="241">
        <f>ROUND(I326*H326,2)</f>
        <v>0</v>
      </c>
      <c r="BL326" s="19" t="s">
        <v>164</v>
      </c>
      <c r="BM326" s="240" t="s">
        <v>1805</v>
      </c>
    </row>
    <row r="327" s="2" customFormat="1">
      <c r="A327" s="40"/>
      <c r="B327" s="41"/>
      <c r="C327" s="42"/>
      <c r="D327" s="242" t="s">
        <v>166</v>
      </c>
      <c r="E327" s="42"/>
      <c r="F327" s="243" t="s">
        <v>1806</v>
      </c>
      <c r="G327" s="42"/>
      <c r="H327" s="42"/>
      <c r="I327" s="244"/>
      <c r="J327" s="42"/>
      <c r="K327" s="42"/>
      <c r="L327" s="46"/>
      <c r="M327" s="245"/>
      <c r="N327" s="246"/>
      <c r="O327" s="93"/>
      <c r="P327" s="93"/>
      <c r="Q327" s="93"/>
      <c r="R327" s="93"/>
      <c r="S327" s="93"/>
      <c r="T327" s="94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166</v>
      </c>
      <c r="AU327" s="19" t="s">
        <v>109</v>
      </c>
    </row>
    <row r="328" s="2" customFormat="1" ht="16.5" customHeight="1">
      <c r="A328" s="40"/>
      <c r="B328" s="41"/>
      <c r="C328" s="279" t="s">
        <v>865</v>
      </c>
      <c r="D328" s="279" t="s">
        <v>201</v>
      </c>
      <c r="E328" s="280" t="s">
        <v>1807</v>
      </c>
      <c r="F328" s="281" t="s">
        <v>1808</v>
      </c>
      <c r="G328" s="282" t="s">
        <v>227</v>
      </c>
      <c r="H328" s="283">
        <v>4</v>
      </c>
      <c r="I328" s="284"/>
      <c r="J328" s="285">
        <f>ROUND(I328*H328,2)</f>
        <v>0</v>
      </c>
      <c r="K328" s="281" t="s">
        <v>1</v>
      </c>
      <c r="L328" s="286"/>
      <c r="M328" s="287" t="s">
        <v>1</v>
      </c>
      <c r="N328" s="288" t="s">
        <v>42</v>
      </c>
      <c r="O328" s="93"/>
      <c r="P328" s="238">
        <f>O328*H328</f>
        <v>0</v>
      </c>
      <c r="Q328" s="238">
        <v>0.00040000000000000002</v>
      </c>
      <c r="R328" s="238">
        <f>Q328*H328</f>
        <v>0.0016000000000000001</v>
      </c>
      <c r="S328" s="238">
        <v>0</v>
      </c>
      <c r="T328" s="239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40" t="s">
        <v>204</v>
      </c>
      <c r="AT328" s="240" t="s">
        <v>201</v>
      </c>
      <c r="AU328" s="240" t="s">
        <v>109</v>
      </c>
      <c r="AY328" s="19" t="s">
        <v>157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9" t="s">
        <v>84</v>
      </c>
      <c r="BK328" s="241">
        <f>ROUND(I328*H328,2)</f>
        <v>0</v>
      </c>
      <c r="BL328" s="19" t="s">
        <v>164</v>
      </c>
      <c r="BM328" s="240" t="s">
        <v>1809</v>
      </c>
    </row>
    <row r="329" s="2" customFormat="1">
      <c r="A329" s="40"/>
      <c r="B329" s="41"/>
      <c r="C329" s="42"/>
      <c r="D329" s="242" t="s">
        <v>166</v>
      </c>
      <c r="E329" s="42"/>
      <c r="F329" s="243" t="s">
        <v>1808</v>
      </c>
      <c r="G329" s="42"/>
      <c r="H329" s="42"/>
      <c r="I329" s="244"/>
      <c r="J329" s="42"/>
      <c r="K329" s="42"/>
      <c r="L329" s="46"/>
      <c r="M329" s="245"/>
      <c r="N329" s="246"/>
      <c r="O329" s="93"/>
      <c r="P329" s="93"/>
      <c r="Q329" s="93"/>
      <c r="R329" s="93"/>
      <c r="S329" s="93"/>
      <c r="T329" s="94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166</v>
      </c>
      <c r="AU329" s="19" t="s">
        <v>109</v>
      </c>
    </row>
    <row r="330" s="2" customFormat="1" ht="16.5" customHeight="1">
      <c r="A330" s="40"/>
      <c r="B330" s="41"/>
      <c r="C330" s="229" t="s">
        <v>874</v>
      </c>
      <c r="D330" s="229" t="s">
        <v>159</v>
      </c>
      <c r="E330" s="230" t="s">
        <v>1810</v>
      </c>
      <c r="F330" s="231" t="s">
        <v>1811</v>
      </c>
      <c r="G330" s="232" t="s">
        <v>227</v>
      </c>
      <c r="H330" s="233">
        <v>1</v>
      </c>
      <c r="I330" s="234"/>
      <c r="J330" s="235">
        <f>ROUND(I330*H330,2)</f>
        <v>0</v>
      </c>
      <c r="K330" s="231" t="s">
        <v>163</v>
      </c>
      <c r="L330" s="46"/>
      <c r="M330" s="236" t="s">
        <v>1</v>
      </c>
      <c r="N330" s="237" t="s">
        <v>42</v>
      </c>
      <c r="O330" s="93"/>
      <c r="P330" s="238">
        <f>O330*H330</f>
        <v>0</v>
      </c>
      <c r="Q330" s="238">
        <v>0</v>
      </c>
      <c r="R330" s="238">
        <f>Q330*H330</f>
        <v>0</v>
      </c>
      <c r="S330" s="238">
        <v>0</v>
      </c>
      <c r="T330" s="239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40" t="s">
        <v>279</v>
      </c>
      <c r="AT330" s="240" t="s">
        <v>159</v>
      </c>
      <c r="AU330" s="240" t="s">
        <v>109</v>
      </c>
      <c r="AY330" s="19" t="s">
        <v>157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9" t="s">
        <v>84</v>
      </c>
      <c r="BK330" s="241">
        <f>ROUND(I330*H330,2)</f>
        <v>0</v>
      </c>
      <c r="BL330" s="19" t="s">
        <v>279</v>
      </c>
      <c r="BM330" s="240" t="s">
        <v>1812</v>
      </c>
    </row>
    <row r="331" s="2" customFormat="1">
      <c r="A331" s="40"/>
      <c r="B331" s="41"/>
      <c r="C331" s="42"/>
      <c r="D331" s="242" t="s">
        <v>166</v>
      </c>
      <c r="E331" s="42"/>
      <c r="F331" s="243" t="s">
        <v>1813</v>
      </c>
      <c r="G331" s="42"/>
      <c r="H331" s="42"/>
      <c r="I331" s="244"/>
      <c r="J331" s="42"/>
      <c r="K331" s="42"/>
      <c r="L331" s="46"/>
      <c r="M331" s="245"/>
      <c r="N331" s="246"/>
      <c r="O331" s="93"/>
      <c r="P331" s="93"/>
      <c r="Q331" s="93"/>
      <c r="R331" s="93"/>
      <c r="S331" s="93"/>
      <c r="T331" s="94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166</v>
      </c>
      <c r="AU331" s="19" t="s">
        <v>109</v>
      </c>
    </row>
    <row r="332" s="2" customFormat="1" ht="16.5" customHeight="1">
      <c r="A332" s="40"/>
      <c r="B332" s="41"/>
      <c r="C332" s="279" t="s">
        <v>860</v>
      </c>
      <c r="D332" s="279" t="s">
        <v>201</v>
      </c>
      <c r="E332" s="280" t="s">
        <v>1814</v>
      </c>
      <c r="F332" s="281" t="s">
        <v>1764</v>
      </c>
      <c r="G332" s="282" t="s">
        <v>227</v>
      </c>
      <c r="H332" s="283">
        <v>1</v>
      </c>
      <c r="I332" s="284"/>
      <c r="J332" s="285">
        <f>ROUND(I332*H332,2)</f>
        <v>0</v>
      </c>
      <c r="K332" s="281" t="s">
        <v>1</v>
      </c>
      <c r="L332" s="286"/>
      <c r="M332" s="287" t="s">
        <v>1</v>
      </c>
      <c r="N332" s="288" t="s">
        <v>42</v>
      </c>
      <c r="O332" s="93"/>
      <c r="P332" s="238">
        <f>O332*H332</f>
        <v>0</v>
      </c>
      <c r="Q332" s="238">
        <v>0.00040000000000000002</v>
      </c>
      <c r="R332" s="238">
        <f>Q332*H332</f>
        <v>0.00040000000000000002</v>
      </c>
      <c r="S332" s="238">
        <v>0</v>
      </c>
      <c r="T332" s="239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40" t="s">
        <v>484</v>
      </c>
      <c r="AT332" s="240" t="s">
        <v>201</v>
      </c>
      <c r="AU332" s="240" t="s">
        <v>109</v>
      </c>
      <c r="AY332" s="19" t="s">
        <v>157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9" t="s">
        <v>84</v>
      </c>
      <c r="BK332" s="241">
        <f>ROUND(I332*H332,2)</f>
        <v>0</v>
      </c>
      <c r="BL332" s="19" t="s">
        <v>279</v>
      </c>
      <c r="BM332" s="240" t="s">
        <v>1815</v>
      </c>
    </row>
    <row r="333" s="2" customFormat="1">
      <c r="A333" s="40"/>
      <c r="B333" s="41"/>
      <c r="C333" s="42"/>
      <c r="D333" s="242" t="s">
        <v>166</v>
      </c>
      <c r="E333" s="42"/>
      <c r="F333" s="243" t="s">
        <v>1764</v>
      </c>
      <c r="G333" s="42"/>
      <c r="H333" s="42"/>
      <c r="I333" s="244"/>
      <c r="J333" s="42"/>
      <c r="K333" s="42"/>
      <c r="L333" s="46"/>
      <c r="M333" s="245"/>
      <c r="N333" s="246"/>
      <c r="O333" s="93"/>
      <c r="P333" s="93"/>
      <c r="Q333" s="93"/>
      <c r="R333" s="93"/>
      <c r="S333" s="93"/>
      <c r="T333" s="94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166</v>
      </c>
      <c r="AU333" s="19" t="s">
        <v>109</v>
      </c>
    </row>
    <row r="334" s="2" customFormat="1" ht="21.75" customHeight="1">
      <c r="A334" s="40"/>
      <c r="B334" s="41"/>
      <c r="C334" s="229" t="s">
        <v>880</v>
      </c>
      <c r="D334" s="229" t="s">
        <v>159</v>
      </c>
      <c r="E334" s="230" t="s">
        <v>1789</v>
      </c>
      <c r="F334" s="231" t="s">
        <v>1790</v>
      </c>
      <c r="G334" s="232" t="s">
        <v>227</v>
      </c>
      <c r="H334" s="233">
        <v>1</v>
      </c>
      <c r="I334" s="234"/>
      <c r="J334" s="235">
        <f>ROUND(I334*H334,2)</f>
        <v>0</v>
      </c>
      <c r="K334" s="231" t="s">
        <v>163</v>
      </c>
      <c r="L334" s="46"/>
      <c r="M334" s="236" t="s">
        <v>1</v>
      </c>
      <c r="N334" s="237" t="s">
        <v>42</v>
      </c>
      <c r="O334" s="93"/>
      <c r="P334" s="238">
        <f>O334*H334</f>
        <v>0</v>
      </c>
      <c r="Q334" s="238">
        <v>0</v>
      </c>
      <c r="R334" s="238">
        <f>Q334*H334</f>
        <v>0</v>
      </c>
      <c r="S334" s="238">
        <v>0</v>
      </c>
      <c r="T334" s="239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40" t="s">
        <v>164</v>
      </c>
      <c r="AT334" s="240" t="s">
        <v>159</v>
      </c>
      <c r="AU334" s="240" t="s">
        <v>109</v>
      </c>
      <c r="AY334" s="19" t="s">
        <v>157</v>
      </c>
      <c r="BE334" s="241">
        <f>IF(N334="základní",J334,0)</f>
        <v>0</v>
      </c>
      <c r="BF334" s="241">
        <f>IF(N334="snížená",J334,0)</f>
        <v>0</v>
      </c>
      <c r="BG334" s="241">
        <f>IF(N334="zákl. přenesená",J334,0)</f>
        <v>0</v>
      </c>
      <c r="BH334" s="241">
        <f>IF(N334="sníž. přenesená",J334,0)</f>
        <v>0</v>
      </c>
      <c r="BI334" s="241">
        <f>IF(N334="nulová",J334,0)</f>
        <v>0</v>
      </c>
      <c r="BJ334" s="19" t="s">
        <v>84</v>
      </c>
      <c r="BK334" s="241">
        <f>ROUND(I334*H334,2)</f>
        <v>0</v>
      </c>
      <c r="BL334" s="19" t="s">
        <v>164</v>
      </c>
      <c r="BM334" s="240" t="s">
        <v>1816</v>
      </c>
    </row>
    <row r="335" s="2" customFormat="1">
      <c r="A335" s="40"/>
      <c r="B335" s="41"/>
      <c r="C335" s="42"/>
      <c r="D335" s="242" t="s">
        <v>166</v>
      </c>
      <c r="E335" s="42"/>
      <c r="F335" s="243" t="s">
        <v>1792</v>
      </c>
      <c r="G335" s="42"/>
      <c r="H335" s="42"/>
      <c r="I335" s="244"/>
      <c r="J335" s="42"/>
      <c r="K335" s="42"/>
      <c r="L335" s="46"/>
      <c r="M335" s="245"/>
      <c r="N335" s="246"/>
      <c r="O335" s="93"/>
      <c r="P335" s="93"/>
      <c r="Q335" s="93"/>
      <c r="R335" s="93"/>
      <c r="S335" s="93"/>
      <c r="T335" s="94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166</v>
      </c>
      <c r="AU335" s="19" t="s">
        <v>109</v>
      </c>
    </row>
    <row r="336" s="2" customFormat="1" ht="16.5" customHeight="1">
      <c r="A336" s="40"/>
      <c r="B336" s="41"/>
      <c r="C336" s="279" t="s">
        <v>887</v>
      </c>
      <c r="D336" s="279" t="s">
        <v>201</v>
      </c>
      <c r="E336" s="280" t="s">
        <v>1793</v>
      </c>
      <c r="F336" s="281" t="s">
        <v>1794</v>
      </c>
      <c r="G336" s="282" t="s">
        <v>619</v>
      </c>
      <c r="H336" s="283">
        <v>2</v>
      </c>
      <c r="I336" s="284"/>
      <c r="J336" s="285">
        <f>ROUND(I336*H336,2)</f>
        <v>0</v>
      </c>
      <c r="K336" s="281" t="s">
        <v>1</v>
      </c>
      <c r="L336" s="286"/>
      <c r="M336" s="287" t="s">
        <v>1</v>
      </c>
      <c r="N336" s="288" t="s">
        <v>42</v>
      </c>
      <c r="O336" s="93"/>
      <c r="P336" s="238">
        <f>O336*H336</f>
        <v>0</v>
      </c>
      <c r="Q336" s="238">
        <v>0</v>
      </c>
      <c r="R336" s="238">
        <f>Q336*H336</f>
        <v>0</v>
      </c>
      <c r="S336" s="238">
        <v>0</v>
      </c>
      <c r="T336" s="239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40" t="s">
        <v>204</v>
      </c>
      <c r="AT336" s="240" t="s">
        <v>201</v>
      </c>
      <c r="AU336" s="240" t="s">
        <v>109</v>
      </c>
      <c r="AY336" s="19" t="s">
        <v>157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9" t="s">
        <v>84</v>
      </c>
      <c r="BK336" s="241">
        <f>ROUND(I336*H336,2)</f>
        <v>0</v>
      </c>
      <c r="BL336" s="19" t="s">
        <v>164</v>
      </c>
      <c r="BM336" s="240" t="s">
        <v>1817</v>
      </c>
    </row>
    <row r="337" s="2" customFormat="1">
      <c r="A337" s="40"/>
      <c r="B337" s="41"/>
      <c r="C337" s="42"/>
      <c r="D337" s="242" t="s">
        <v>166</v>
      </c>
      <c r="E337" s="42"/>
      <c r="F337" s="243" t="s">
        <v>1794</v>
      </c>
      <c r="G337" s="42"/>
      <c r="H337" s="42"/>
      <c r="I337" s="244"/>
      <c r="J337" s="42"/>
      <c r="K337" s="42"/>
      <c r="L337" s="46"/>
      <c r="M337" s="245"/>
      <c r="N337" s="246"/>
      <c r="O337" s="93"/>
      <c r="P337" s="93"/>
      <c r="Q337" s="93"/>
      <c r="R337" s="93"/>
      <c r="S337" s="93"/>
      <c r="T337" s="94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166</v>
      </c>
      <c r="AU337" s="19" t="s">
        <v>109</v>
      </c>
    </row>
    <row r="338" s="2" customFormat="1" ht="21.75" customHeight="1">
      <c r="A338" s="40"/>
      <c r="B338" s="41"/>
      <c r="C338" s="279" t="s">
        <v>892</v>
      </c>
      <c r="D338" s="279" t="s">
        <v>201</v>
      </c>
      <c r="E338" s="280" t="s">
        <v>1734</v>
      </c>
      <c r="F338" s="281" t="s">
        <v>1735</v>
      </c>
      <c r="G338" s="282" t="s">
        <v>619</v>
      </c>
      <c r="H338" s="283">
        <v>1</v>
      </c>
      <c r="I338" s="284"/>
      <c r="J338" s="285">
        <f>ROUND(I338*H338,2)</f>
        <v>0</v>
      </c>
      <c r="K338" s="281" t="s">
        <v>1</v>
      </c>
      <c r="L338" s="286"/>
      <c r="M338" s="287" t="s">
        <v>1</v>
      </c>
      <c r="N338" s="288" t="s">
        <v>42</v>
      </c>
      <c r="O338" s="93"/>
      <c r="P338" s="238">
        <f>O338*H338</f>
        <v>0</v>
      </c>
      <c r="Q338" s="238">
        <v>0</v>
      </c>
      <c r="R338" s="238">
        <f>Q338*H338</f>
        <v>0</v>
      </c>
      <c r="S338" s="238">
        <v>0</v>
      </c>
      <c r="T338" s="239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40" t="s">
        <v>204</v>
      </c>
      <c r="AT338" s="240" t="s">
        <v>201</v>
      </c>
      <c r="AU338" s="240" t="s">
        <v>109</v>
      </c>
      <c r="AY338" s="19" t="s">
        <v>157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9" t="s">
        <v>84</v>
      </c>
      <c r="BK338" s="241">
        <f>ROUND(I338*H338,2)</f>
        <v>0</v>
      </c>
      <c r="BL338" s="19" t="s">
        <v>164</v>
      </c>
      <c r="BM338" s="240" t="s">
        <v>1818</v>
      </c>
    </row>
    <row r="339" s="2" customFormat="1">
      <c r="A339" s="40"/>
      <c r="B339" s="41"/>
      <c r="C339" s="42"/>
      <c r="D339" s="242" t="s">
        <v>166</v>
      </c>
      <c r="E339" s="42"/>
      <c r="F339" s="243" t="s">
        <v>1735</v>
      </c>
      <c r="G339" s="42"/>
      <c r="H339" s="42"/>
      <c r="I339" s="244"/>
      <c r="J339" s="42"/>
      <c r="K339" s="42"/>
      <c r="L339" s="46"/>
      <c r="M339" s="245"/>
      <c r="N339" s="246"/>
      <c r="O339" s="93"/>
      <c r="P339" s="93"/>
      <c r="Q339" s="93"/>
      <c r="R339" s="93"/>
      <c r="S339" s="93"/>
      <c r="T339" s="94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166</v>
      </c>
      <c r="AU339" s="19" t="s">
        <v>109</v>
      </c>
    </row>
    <row r="340" s="12" customFormat="1" ht="22.8" customHeight="1">
      <c r="A340" s="12"/>
      <c r="B340" s="213"/>
      <c r="C340" s="214"/>
      <c r="D340" s="215" t="s">
        <v>76</v>
      </c>
      <c r="E340" s="227" t="s">
        <v>1819</v>
      </c>
      <c r="F340" s="227" t="s">
        <v>1820</v>
      </c>
      <c r="G340" s="214"/>
      <c r="H340" s="214"/>
      <c r="I340" s="217"/>
      <c r="J340" s="228">
        <f>BK340</f>
        <v>0</v>
      </c>
      <c r="K340" s="214"/>
      <c r="L340" s="219"/>
      <c r="M340" s="220"/>
      <c r="N340" s="221"/>
      <c r="O340" s="221"/>
      <c r="P340" s="222">
        <f>SUM(P341:P360)</f>
        <v>0</v>
      </c>
      <c r="Q340" s="221"/>
      <c r="R340" s="222">
        <f>SUM(R341:R360)</f>
        <v>0.025360000000000001</v>
      </c>
      <c r="S340" s="221"/>
      <c r="T340" s="223">
        <f>SUM(T341:T360)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24" t="s">
        <v>84</v>
      </c>
      <c r="AT340" s="225" t="s">
        <v>76</v>
      </c>
      <c r="AU340" s="225" t="s">
        <v>84</v>
      </c>
      <c r="AY340" s="224" t="s">
        <v>157</v>
      </c>
      <c r="BK340" s="226">
        <f>SUM(BK341:BK360)</f>
        <v>0</v>
      </c>
    </row>
    <row r="341" s="2" customFormat="1" ht="24.15" customHeight="1">
      <c r="A341" s="40"/>
      <c r="B341" s="41"/>
      <c r="C341" s="229" t="s">
        <v>897</v>
      </c>
      <c r="D341" s="229" t="s">
        <v>159</v>
      </c>
      <c r="E341" s="230" t="s">
        <v>1821</v>
      </c>
      <c r="F341" s="231" t="s">
        <v>1822</v>
      </c>
      <c r="G341" s="232" t="s">
        <v>395</v>
      </c>
      <c r="H341" s="233">
        <v>10</v>
      </c>
      <c r="I341" s="234"/>
      <c r="J341" s="235">
        <f>ROUND(I341*H341,2)</f>
        <v>0</v>
      </c>
      <c r="K341" s="231" t="s">
        <v>163</v>
      </c>
      <c r="L341" s="46"/>
      <c r="M341" s="236" t="s">
        <v>1</v>
      </c>
      <c r="N341" s="237" t="s">
        <v>42</v>
      </c>
      <c r="O341" s="93"/>
      <c r="P341" s="238">
        <f>O341*H341</f>
        <v>0</v>
      </c>
      <c r="Q341" s="238">
        <v>0</v>
      </c>
      <c r="R341" s="238">
        <f>Q341*H341</f>
        <v>0</v>
      </c>
      <c r="S341" s="238">
        <v>0</v>
      </c>
      <c r="T341" s="239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40" t="s">
        <v>279</v>
      </c>
      <c r="AT341" s="240" t="s">
        <v>159</v>
      </c>
      <c r="AU341" s="240" t="s">
        <v>86</v>
      </c>
      <c r="AY341" s="19" t="s">
        <v>157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9" t="s">
        <v>84</v>
      </c>
      <c r="BK341" s="241">
        <f>ROUND(I341*H341,2)</f>
        <v>0</v>
      </c>
      <c r="BL341" s="19" t="s">
        <v>279</v>
      </c>
      <c r="BM341" s="240" t="s">
        <v>1823</v>
      </c>
    </row>
    <row r="342" s="2" customFormat="1">
      <c r="A342" s="40"/>
      <c r="B342" s="41"/>
      <c r="C342" s="42"/>
      <c r="D342" s="242" t="s">
        <v>166</v>
      </c>
      <c r="E342" s="42"/>
      <c r="F342" s="243" t="s">
        <v>1824</v>
      </c>
      <c r="G342" s="42"/>
      <c r="H342" s="42"/>
      <c r="I342" s="244"/>
      <c r="J342" s="42"/>
      <c r="K342" s="42"/>
      <c r="L342" s="46"/>
      <c r="M342" s="245"/>
      <c r="N342" s="246"/>
      <c r="O342" s="93"/>
      <c r="P342" s="93"/>
      <c r="Q342" s="93"/>
      <c r="R342" s="93"/>
      <c r="S342" s="93"/>
      <c r="T342" s="94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166</v>
      </c>
      <c r="AU342" s="19" t="s">
        <v>86</v>
      </c>
    </row>
    <row r="343" s="2" customFormat="1" ht="16.5" customHeight="1">
      <c r="A343" s="40"/>
      <c r="B343" s="41"/>
      <c r="C343" s="279" t="s">
        <v>904</v>
      </c>
      <c r="D343" s="279" t="s">
        <v>201</v>
      </c>
      <c r="E343" s="280" t="s">
        <v>1825</v>
      </c>
      <c r="F343" s="281" t="s">
        <v>1826</v>
      </c>
      <c r="G343" s="282" t="s">
        <v>1157</v>
      </c>
      <c r="H343" s="283">
        <v>10</v>
      </c>
      <c r="I343" s="284"/>
      <c r="J343" s="285">
        <f>ROUND(I343*H343,2)</f>
        <v>0</v>
      </c>
      <c r="K343" s="281" t="s">
        <v>163</v>
      </c>
      <c r="L343" s="286"/>
      <c r="M343" s="287" t="s">
        <v>1</v>
      </c>
      <c r="N343" s="288" t="s">
        <v>42</v>
      </c>
      <c r="O343" s="93"/>
      <c r="P343" s="238">
        <f>O343*H343</f>
        <v>0</v>
      </c>
      <c r="Q343" s="238">
        <v>0.001</v>
      </c>
      <c r="R343" s="238">
        <f>Q343*H343</f>
        <v>0.01</v>
      </c>
      <c r="S343" s="238">
        <v>0</v>
      </c>
      <c r="T343" s="239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40" t="s">
        <v>484</v>
      </c>
      <c r="AT343" s="240" t="s">
        <v>201</v>
      </c>
      <c r="AU343" s="240" t="s">
        <v>86</v>
      </c>
      <c r="AY343" s="19" t="s">
        <v>157</v>
      </c>
      <c r="BE343" s="241">
        <f>IF(N343="základní",J343,0)</f>
        <v>0</v>
      </c>
      <c r="BF343" s="241">
        <f>IF(N343="snížená",J343,0)</f>
        <v>0</v>
      </c>
      <c r="BG343" s="241">
        <f>IF(N343="zákl. přenesená",J343,0)</f>
        <v>0</v>
      </c>
      <c r="BH343" s="241">
        <f>IF(N343="sníž. přenesená",J343,0)</f>
        <v>0</v>
      </c>
      <c r="BI343" s="241">
        <f>IF(N343="nulová",J343,0)</f>
        <v>0</v>
      </c>
      <c r="BJ343" s="19" t="s">
        <v>84</v>
      </c>
      <c r="BK343" s="241">
        <f>ROUND(I343*H343,2)</f>
        <v>0</v>
      </c>
      <c r="BL343" s="19" t="s">
        <v>279</v>
      </c>
      <c r="BM343" s="240" t="s">
        <v>1827</v>
      </c>
    </row>
    <row r="344" s="2" customFormat="1">
      <c r="A344" s="40"/>
      <c r="B344" s="41"/>
      <c r="C344" s="42"/>
      <c r="D344" s="242" t="s">
        <v>166</v>
      </c>
      <c r="E344" s="42"/>
      <c r="F344" s="243" t="s">
        <v>1826</v>
      </c>
      <c r="G344" s="42"/>
      <c r="H344" s="42"/>
      <c r="I344" s="244"/>
      <c r="J344" s="42"/>
      <c r="K344" s="42"/>
      <c r="L344" s="46"/>
      <c r="M344" s="245"/>
      <c r="N344" s="246"/>
      <c r="O344" s="93"/>
      <c r="P344" s="93"/>
      <c r="Q344" s="93"/>
      <c r="R344" s="93"/>
      <c r="S344" s="93"/>
      <c r="T344" s="94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166</v>
      </c>
      <c r="AU344" s="19" t="s">
        <v>86</v>
      </c>
    </row>
    <row r="345" s="2" customFormat="1" ht="24.15" customHeight="1">
      <c r="A345" s="40"/>
      <c r="B345" s="41"/>
      <c r="C345" s="229" t="s">
        <v>917</v>
      </c>
      <c r="D345" s="229" t="s">
        <v>159</v>
      </c>
      <c r="E345" s="230" t="s">
        <v>1828</v>
      </c>
      <c r="F345" s="231" t="s">
        <v>1829</v>
      </c>
      <c r="G345" s="232" t="s">
        <v>227</v>
      </c>
      <c r="H345" s="233">
        <v>12</v>
      </c>
      <c r="I345" s="234"/>
      <c r="J345" s="235">
        <f>ROUND(I345*H345,2)</f>
        <v>0</v>
      </c>
      <c r="K345" s="231" t="s">
        <v>163</v>
      </c>
      <c r="L345" s="46"/>
      <c r="M345" s="236" t="s">
        <v>1</v>
      </c>
      <c r="N345" s="237" t="s">
        <v>42</v>
      </c>
      <c r="O345" s="93"/>
      <c r="P345" s="238">
        <f>O345*H345</f>
        <v>0</v>
      </c>
      <c r="Q345" s="238">
        <v>0</v>
      </c>
      <c r="R345" s="238">
        <f>Q345*H345</f>
        <v>0</v>
      </c>
      <c r="S345" s="238">
        <v>0</v>
      </c>
      <c r="T345" s="239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40" t="s">
        <v>279</v>
      </c>
      <c r="AT345" s="240" t="s">
        <v>159</v>
      </c>
      <c r="AU345" s="240" t="s">
        <v>86</v>
      </c>
      <c r="AY345" s="19" t="s">
        <v>157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9" t="s">
        <v>84</v>
      </c>
      <c r="BK345" s="241">
        <f>ROUND(I345*H345,2)</f>
        <v>0</v>
      </c>
      <c r="BL345" s="19" t="s">
        <v>279</v>
      </c>
      <c r="BM345" s="240" t="s">
        <v>1830</v>
      </c>
    </row>
    <row r="346" s="2" customFormat="1">
      <c r="A346" s="40"/>
      <c r="B346" s="41"/>
      <c r="C346" s="42"/>
      <c r="D346" s="242" t="s">
        <v>166</v>
      </c>
      <c r="E346" s="42"/>
      <c r="F346" s="243" t="s">
        <v>1831</v>
      </c>
      <c r="G346" s="42"/>
      <c r="H346" s="42"/>
      <c r="I346" s="244"/>
      <c r="J346" s="42"/>
      <c r="K346" s="42"/>
      <c r="L346" s="46"/>
      <c r="M346" s="245"/>
      <c r="N346" s="246"/>
      <c r="O346" s="93"/>
      <c r="P346" s="93"/>
      <c r="Q346" s="93"/>
      <c r="R346" s="93"/>
      <c r="S346" s="93"/>
      <c r="T346" s="94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166</v>
      </c>
      <c r="AU346" s="19" t="s">
        <v>86</v>
      </c>
    </row>
    <row r="347" s="2" customFormat="1" ht="24.15" customHeight="1">
      <c r="A347" s="40"/>
      <c r="B347" s="41"/>
      <c r="C347" s="229" t="s">
        <v>927</v>
      </c>
      <c r="D347" s="229" t="s">
        <v>159</v>
      </c>
      <c r="E347" s="230" t="s">
        <v>1832</v>
      </c>
      <c r="F347" s="231" t="s">
        <v>1833</v>
      </c>
      <c r="G347" s="232" t="s">
        <v>395</v>
      </c>
      <c r="H347" s="233">
        <v>6</v>
      </c>
      <c r="I347" s="234"/>
      <c r="J347" s="235">
        <f>ROUND(I347*H347,2)</f>
        <v>0</v>
      </c>
      <c r="K347" s="231" t="s">
        <v>163</v>
      </c>
      <c r="L347" s="46"/>
      <c r="M347" s="236" t="s">
        <v>1</v>
      </c>
      <c r="N347" s="237" t="s">
        <v>42</v>
      </c>
      <c r="O347" s="93"/>
      <c r="P347" s="238">
        <f>O347*H347</f>
        <v>0</v>
      </c>
      <c r="Q347" s="238">
        <v>0</v>
      </c>
      <c r="R347" s="238">
        <f>Q347*H347</f>
        <v>0</v>
      </c>
      <c r="S347" s="238">
        <v>0</v>
      </c>
      <c r="T347" s="239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40" t="s">
        <v>279</v>
      </c>
      <c r="AT347" s="240" t="s">
        <v>159</v>
      </c>
      <c r="AU347" s="240" t="s">
        <v>86</v>
      </c>
      <c r="AY347" s="19" t="s">
        <v>157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9" t="s">
        <v>84</v>
      </c>
      <c r="BK347" s="241">
        <f>ROUND(I347*H347,2)</f>
        <v>0</v>
      </c>
      <c r="BL347" s="19" t="s">
        <v>279</v>
      </c>
      <c r="BM347" s="240" t="s">
        <v>1834</v>
      </c>
    </row>
    <row r="348" s="2" customFormat="1">
      <c r="A348" s="40"/>
      <c r="B348" s="41"/>
      <c r="C348" s="42"/>
      <c r="D348" s="242" t="s">
        <v>166</v>
      </c>
      <c r="E348" s="42"/>
      <c r="F348" s="243" t="s">
        <v>1835</v>
      </c>
      <c r="G348" s="42"/>
      <c r="H348" s="42"/>
      <c r="I348" s="244"/>
      <c r="J348" s="42"/>
      <c r="K348" s="42"/>
      <c r="L348" s="46"/>
      <c r="M348" s="245"/>
      <c r="N348" s="246"/>
      <c r="O348" s="93"/>
      <c r="P348" s="93"/>
      <c r="Q348" s="93"/>
      <c r="R348" s="93"/>
      <c r="S348" s="93"/>
      <c r="T348" s="94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166</v>
      </c>
      <c r="AU348" s="19" t="s">
        <v>86</v>
      </c>
    </row>
    <row r="349" s="2" customFormat="1" ht="16.5" customHeight="1">
      <c r="A349" s="40"/>
      <c r="B349" s="41"/>
      <c r="C349" s="279" t="s">
        <v>929</v>
      </c>
      <c r="D349" s="279" t="s">
        <v>201</v>
      </c>
      <c r="E349" s="280" t="s">
        <v>1836</v>
      </c>
      <c r="F349" s="281" t="s">
        <v>1837</v>
      </c>
      <c r="G349" s="282" t="s">
        <v>1157</v>
      </c>
      <c r="H349" s="283">
        <v>6</v>
      </c>
      <c r="I349" s="284"/>
      <c r="J349" s="285">
        <f>ROUND(I349*H349,2)</f>
        <v>0</v>
      </c>
      <c r="K349" s="281" t="s">
        <v>163</v>
      </c>
      <c r="L349" s="286"/>
      <c r="M349" s="287" t="s">
        <v>1</v>
      </c>
      <c r="N349" s="288" t="s">
        <v>42</v>
      </c>
      <c r="O349" s="93"/>
      <c r="P349" s="238">
        <f>O349*H349</f>
        <v>0</v>
      </c>
      <c r="Q349" s="238">
        <v>0.001</v>
      </c>
      <c r="R349" s="238">
        <f>Q349*H349</f>
        <v>0.0060000000000000001</v>
      </c>
      <c r="S349" s="238">
        <v>0</v>
      </c>
      <c r="T349" s="239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40" t="s">
        <v>484</v>
      </c>
      <c r="AT349" s="240" t="s">
        <v>201</v>
      </c>
      <c r="AU349" s="240" t="s">
        <v>86</v>
      </c>
      <c r="AY349" s="19" t="s">
        <v>157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9" t="s">
        <v>84</v>
      </c>
      <c r="BK349" s="241">
        <f>ROUND(I349*H349,2)</f>
        <v>0</v>
      </c>
      <c r="BL349" s="19" t="s">
        <v>279</v>
      </c>
      <c r="BM349" s="240" t="s">
        <v>1838</v>
      </c>
    </row>
    <row r="350" s="2" customFormat="1">
      <c r="A350" s="40"/>
      <c r="B350" s="41"/>
      <c r="C350" s="42"/>
      <c r="D350" s="242" t="s">
        <v>166</v>
      </c>
      <c r="E350" s="42"/>
      <c r="F350" s="243" t="s">
        <v>1837</v>
      </c>
      <c r="G350" s="42"/>
      <c r="H350" s="42"/>
      <c r="I350" s="244"/>
      <c r="J350" s="42"/>
      <c r="K350" s="42"/>
      <c r="L350" s="46"/>
      <c r="M350" s="245"/>
      <c r="N350" s="246"/>
      <c r="O350" s="93"/>
      <c r="P350" s="93"/>
      <c r="Q350" s="93"/>
      <c r="R350" s="93"/>
      <c r="S350" s="93"/>
      <c r="T350" s="94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166</v>
      </c>
      <c r="AU350" s="19" t="s">
        <v>86</v>
      </c>
    </row>
    <row r="351" s="2" customFormat="1" ht="16.5" customHeight="1">
      <c r="A351" s="40"/>
      <c r="B351" s="41"/>
      <c r="C351" s="229" t="s">
        <v>936</v>
      </c>
      <c r="D351" s="229" t="s">
        <v>159</v>
      </c>
      <c r="E351" s="230" t="s">
        <v>1839</v>
      </c>
      <c r="F351" s="231" t="s">
        <v>1840</v>
      </c>
      <c r="G351" s="232" t="s">
        <v>227</v>
      </c>
      <c r="H351" s="233">
        <v>2</v>
      </c>
      <c r="I351" s="234"/>
      <c r="J351" s="235">
        <f>ROUND(I351*H351,2)</f>
        <v>0</v>
      </c>
      <c r="K351" s="231" t="s">
        <v>163</v>
      </c>
      <c r="L351" s="46"/>
      <c r="M351" s="236" t="s">
        <v>1</v>
      </c>
      <c r="N351" s="237" t="s">
        <v>42</v>
      </c>
      <c r="O351" s="93"/>
      <c r="P351" s="238">
        <f>O351*H351</f>
        <v>0</v>
      </c>
      <c r="Q351" s="238">
        <v>0</v>
      </c>
      <c r="R351" s="238">
        <f>Q351*H351</f>
        <v>0</v>
      </c>
      <c r="S351" s="238">
        <v>0</v>
      </c>
      <c r="T351" s="239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40" t="s">
        <v>279</v>
      </c>
      <c r="AT351" s="240" t="s">
        <v>159</v>
      </c>
      <c r="AU351" s="240" t="s">
        <v>86</v>
      </c>
      <c r="AY351" s="19" t="s">
        <v>157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9" t="s">
        <v>84</v>
      </c>
      <c r="BK351" s="241">
        <f>ROUND(I351*H351,2)</f>
        <v>0</v>
      </c>
      <c r="BL351" s="19" t="s">
        <v>279</v>
      </c>
      <c r="BM351" s="240" t="s">
        <v>1841</v>
      </c>
    </row>
    <row r="352" s="2" customFormat="1">
      <c r="A352" s="40"/>
      <c r="B352" s="41"/>
      <c r="C352" s="42"/>
      <c r="D352" s="242" t="s">
        <v>166</v>
      </c>
      <c r="E352" s="42"/>
      <c r="F352" s="243" t="s">
        <v>1842</v>
      </c>
      <c r="G352" s="42"/>
      <c r="H352" s="42"/>
      <c r="I352" s="244"/>
      <c r="J352" s="42"/>
      <c r="K352" s="42"/>
      <c r="L352" s="46"/>
      <c r="M352" s="245"/>
      <c r="N352" s="246"/>
      <c r="O352" s="93"/>
      <c r="P352" s="93"/>
      <c r="Q352" s="93"/>
      <c r="R352" s="93"/>
      <c r="S352" s="93"/>
      <c r="T352" s="94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166</v>
      </c>
      <c r="AU352" s="19" t="s">
        <v>86</v>
      </c>
    </row>
    <row r="353" s="2" customFormat="1" ht="16.5" customHeight="1">
      <c r="A353" s="40"/>
      <c r="B353" s="41"/>
      <c r="C353" s="279" t="s">
        <v>941</v>
      </c>
      <c r="D353" s="279" t="s">
        <v>201</v>
      </c>
      <c r="E353" s="280" t="s">
        <v>1843</v>
      </c>
      <c r="F353" s="281" t="s">
        <v>1844</v>
      </c>
      <c r="G353" s="282" t="s">
        <v>227</v>
      </c>
      <c r="H353" s="283">
        <v>2</v>
      </c>
      <c r="I353" s="284"/>
      <c r="J353" s="285">
        <f>ROUND(I353*H353,2)</f>
        <v>0</v>
      </c>
      <c r="K353" s="281" t="s">
        <v>163</v>
      </c>
      <c r="L353" s="286"/>
      <c r="M353" s="287" t="s">
        <v>1</v>
      </c>
      <c r="N353" s="288" t="s">
        <v>42</v>
      </c>
      <c r="O353" s="93"/>
      <c r="P353" s="238">
        <f>O353*H353</f>
        <v>0</v>
      </c>
      <c r="Q353" s="238">
        <v>0.00025000000000000001</v>
      </c>
      <c r="R353" s="238">
        <f>Q353*H353</f>
        <v>0.00050000000000000001</v>
      </c>
      <c r="S353" s="238">
        <v>0</v>
      </c>
      <c r="T353" s="239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40" t="s">
        <v>484</v>
      </c>
      <c r="AT353" s="240" t="s">
        <v>201</v>
      </c>
      <c r="AU353" s="240" t="s">
        <v>86</v>
      </c>
      <c r="AY353" s="19" t="s">
        <v>157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9" t="s">
        <v>84</v>
      </c>
      <c r="BK353" s="241">
        <f>ROUND(I353*H353,2)</f>
        <v>0</v>
      </c>
      <c r="BL353" s="19" t="s">
        <v>279</v>
      </c>
      <c r="BM353" s="240" t="s">
        <v>1845</v>
      </c>
    </row>
    <row r="354" s="2" customFormat="1">
      <c r="A354" s="40"/>
      <c r="B354" s="41"/>
      <c r="C354" s="42"/>
      <c r="D354" s="242" t="s">
        <v>166</v>
      </c>
      <c r="E354" s="42"/>
      <c r="F354" s="243" t="s">
        <v>1844</v>
      </c>
      <c r="G354" s="42"/>
      <c r="H354" s="42"/>
      <c r="I354" s="244"/>
      <c r="J354" s="42"/>
      <c r="K354" s="42"/>
      <c r="L354" s="46"/>
      <c r="M354" s="245"/>
      <c r="N354" s="246"/>
      <c r="O354" s="93"/>
      <c r="P354" s="93"/>
      <c r="Q354" s="93"/>
      <c r="R354" s="93"/>
      <c r="S354" s="93"/>
      <c r="T354" s="94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166</v>
      </c>
      <c r="AU354" s="19" t="s">
        <v>86</v>
      </c>
    </row>
    <row r="355" s="2" customFormat="1" ht="16.5" customHeight="1">
      <c r="A355" s="40"/>
      <c r="B355" s="41"/>
      <c r="C355" s="279" t="s">
        <v>946</v>
      </c>
      <c r="D355" s="279" t="s">
        <v>201</v>
      </c>
      <c r="E355" s="280" t="s">
        <v>1846</v>
      </c>
      <c r="F355" s="281" t="s">
        <v>1847</v>
      </c>
      <c r="G355" s="282" t="s">
        <v>227</v>
      </c>
      <c r="H355" s="283">
        <v>2</v>
      </c>
      <c r="I355" s="284"/>
      <c r="J355" s="285">
        <f>ROUND(I355*H355,2)</f>
        <v>0</v>
      </c>
      <c r="K355" s="281" t="s">
        <v>163</v>
      </c>
      <c r="L355" s="286"/>
      <c r="M355" s="287" t="s">
        <v>1</v>
      </c>
      <c r="N355" s="288" t="s">
        <v>42</v>
      </c>
      <c r="O355" s="93"/>
      <c r="P355" s="238">
        <f>O355*H355</f>
        <v>0</v>
      </c>
      <c r="Q355" s="238">
        <v>0.00042999999999999999</v>
      </c>
      <c r="R355" s="238">
        <f>Q355*H355</f>
        <v>0.00085999999999999998</v>
      </c>
      <c r="S355" s="238">
        <v>0</v>
      </c>
      <c r="T355" s="239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40" t="s">
        <v>484</v>
      </c>
      <c r="AT355" s="240" t="s">
        <v>201</v>
      </c>
      <c r="AU355" s="240" t="s">
        <v>86</v>
      </c>
      <c r="AY355" s="19" t="s">
        <v>157</v>
      </c>
      <c r="BE355" s="241">
        <f>IF(N355="základní",J355,0)</f>
        <v>0</v>
      </c>
      <c r="BF355" s="241">
        <f>IF(N355="snížená",J355,0)</f>
        <v>0</v>
      </c>
      <c r="BG355" s="241">
        <f>IF(N355="zákl. přenesená",J355,0)</f>
        <v>0</v>
      </c>
      <c r="BH355" s="241">
        <f>IF(N355="sníž. přenesená",J355,0)</f>
        <v>0</v>
      </c>
      <c r="BI355" s="241">
        <f>IF(N355="nulová",J355,0)</f>
        <v>0</v>
      </c>
      <c r="BJ355" s="19" t="s">
        <v>84</v>
      </c>
      <c r="BK355" s="241">
        <f>ROUND(I355*H355,2)</f>
        <v>0</v>
      </c>
      <c r="BL355" s="19" t="s">
        <v>279</v>
      </c>
      <c r="BM355" s="240" t="s">
        <v>1848</v>
      </c>
    </row>
    <row r="356" s="2" customFormat="1">
      <c r="A356" s="40"/>
      <c r="B356" s="41"/>
      <c r="C356" s="42"/>
      <c r="D356" s="242" t="s">
        <v>166</v>
      </c>
      <c r="E356" s="42"/>
      <c r="F356" s="243" t="s">
        <v>1847</v>
      </c>
      <c r="G356" s="42"/>
      <c r="H356" s="42"/>
      <c r="I356" s="244"/>
      <c r="J356" s="42"/>
      <c r="K356" s="42"/>
      <c r="L356" s="46"/>
      <c r="M356" s="245"/>
      <c r="N356" s="246"/>
      <c r="O356" s="93"/>
      <c r="P356" s="93"/>
      <c r="Q356" s="93"/>
      <c r="R356" s="93"/>
      <c r="S356" s="93"/>
      <c r="T356" s="94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166</v>
      </c>
      <c r="AU356" s="19" t="s">
        <v>86</v>
      </c>
    </row>
    <row r="357" s="2" customFormat="1" ht="16.5" customHeight="1">
      <c r="A357" s="40"/>
      <c r="B357" s="41"/>
      <c r="C357" s="229" t="s">
        <v>951</v>
      </c>
      <c r="D357" s="229" t="s">
        <v>159</v>
      </c>
      <c r="E357" s="230" t="s">
        <v>1849</v>
      </c>
      <c r="F357" s="231" t="s">
        <v>1850</v>
      </c>
      <c r="G357" s="232" t="s">
        <v>227</v>
      </c>
      <c r="H357" s="233">
        <v>2</v>
      </c>
      <c r="I357" s="234"/>
      <c r="J357" s="235">
        <f>ROUND(I357*H357,2)</f>
        <v>0</v>
      </c>
      <c r="K357" s="231" t="s">
        <v>163</v>
      </c>
      <c r="L357" s="46"/>
      <c r="M357" s="236" t="s">
        <v>1</v>
      </c>
      <c r="N357" s="237" t="s">
        <v>42</v>
      </c>
      <c r="O357" s="93"/>
      <c r="P357" s="238">
        <f>O357*H357</f>
        <v>0</v>
      </c>
      <c r="Q357" s="238">
        <v>0</v>
      </c>
      <c r="R357" s="238">
        <f>Q357*H357</f>
        <v>0</v>
      </c>
      <c r="S357" s="238">
        <v>0</v>
      </c>
      <c r="T357" s="239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40" t="s">
        <v>279</v>
      </c>
      <c r="AT357" s="240" t="s">
        <v>159</v>
      </c>
      <c r="AU357" s="240" t="s">
        <v>86</v>
      </c>
      <c r="AY357" s="19" t="s">
        <v>157</v>
      </c>
      <c r="BE357" s="241">
        <f>IF(N357="základní",J357,0)</f>
        <v>0</v>
      </c>
      <c r="BF357" s="241">
        <f>IF(N357="snížená",J357,0)</f>
        <v>0</v>
      </c>
      <c r="BG357" s="241">
        <f>IF(N357="zákl. přenesená",J357,0)</f>
        <v>0</v>
      </c>
      <c r="BH357" s="241">
        <f>IF(N357="sníž. přenesená",J357,0)</f>
        <v>0</v>
      </c>
      <c r="BI357" s="241">
        <f>IF(N357="nulová",J357,0)</f>
        <v>0</v>
      </c>
      <c r="BJ357" s="19" t="s">
        <v>84</v>
      </c>
      <c r="BK357" s="241">
        <f>ROUND(I357*H357,2)</f>
        <v>0</v>
      </c>
      <c r="BL357" s="19" t="s">
        <v>279</v>
      </c>
      <c r="BM357" s="240" t="s">
        <v>1851</v>
      </c>
    </row>
    <row r="358" s="2" customFormat="1">
      <c r="A358" s="40"/>
      <c r="B358" s="41"/>
      <c r="C358" s="42"/>
      <c r="D358" s="242" t="s">
        <v>166</v>
      </c>
      <c r="E358" s="42"/>
      <c r="F358" s="243" t="s">
        <v>1852</v>
      </c>
      <c r="G358" s="42"/>
      <c r="H358" s="42"/>
      <c r="I358" s="244"/>
      <c r="J358" s="42"/>
      <c r="K358" s="42"/>
      <c r="L358" s="46"/>
      <c r="M358" s="245"/>
      <c r="N358" s="246"/>
      <c r="O358" s="93"/>
      <c r="P358" s="93"/>
      <c r="Q358" s="93"/>
      <c r="R358" s="93"/>
      <c r="S358" s="93"/>
      <c r="T358" s="94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166</v>
      </c>
      <c r="AU358" s="19" t="s">
        <v>86</v>
      </c>
    </row>
    <row r="359" s="2" customFormat="1" ht="16.5" customHeight="1">
      <c r="A359" s="40"/>
      <c r="B359" s="41"/>
      <c r="C359" s="279" t="s">
        <v>956</v>
      </c>
      <c r="D359" s="279" t="s">
        <v>201</v>
      </c>
      <c r="E359" s="280" t="s">
        <v>1853</v>
      </c>
      <c r="F359" s="281" t="s">
        <v>1854</v>
      </c>
      <c r="G359" s="282" t="s">
        <v>227</v>
      </c>
      <c r="H359" s="283">
        <v>2</v>
      </c>
      <c r="I359" s="284"/>
      <c r="J359" s="285">
        <f>ROUND(I359*H359,2)</f>
        <v>0</v>
      </c>
      <c r="K359" s="281" t="s">
        <v>163</v>
      </c>
      <c r="L359" s="286"/>
      <c r="M359" s="287" t="s">
        <v>1</v>
      </c>
      <c r="N359" s="288" t="s">
        <v>42</v>
      </c>
      <c r="O359" s="93"/>
      <c r="P359" s="238">
        <f>O359*H359</f>
        <v>0</v>
      </c>
      <c r="Q359" s="238">
        <v>0.0040000000000000001</v>
      </c>
      <c r="R359" s="238">
        <f>Q359*H359</f>
        <v>0.0080000000000000002</v>
      </c>
      <c r="S359" s="238">
        <v>0</v>
      </c>
      <c r="T359" s="239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40" t="s">
        <v>484</v>
      </c>
      <c r="AT359" s="240" t="s">
        <v>201</v>
      </c>
      <c r="AU359" s="240" t="s">
        <v>86</v>
      </c>
      <c r="AY359" s="19" t="s">
        <v>157</v>
      </c>
      <c r="BE359" s="241">
        <f>IF(N359="základní",J359,0)</f>
        <v>0</v>
      </c>
      <c r="BF359" s="241">
        <f>IF(N359="snížená",J359,0)</f>
        <v>0</v>
      </c>
      <c r="BG359" s="241">
        <f>IF(N359="zákl. přenesená",J359,0)</f>
        <v>0</v>
      </c>
      <c r="BH359" s="241">
        <f>IF(N359="sníž. přenesená",J359,0)</f>
        <v>0</v>
      </c>
      <c r="BI359" s="241">
        <f>IF(N359="nulová",J359,0)</f>
        <v>0</v>
      </c>
      <c r="BJ359" s="19" t="s">
        <v>84</v>
      </c>
      <c r="BK359" s="241">
        <f>ROUND(I359*H359,2)</f>
        <v>0</v>
      </c>
      <c r="BL359" s="19" t="s">
        <v>279</v>
      </c>
      <c r="BM359" s="240" t="s">
        <v>1855</v>
      </c>
    </row>
    <row r="360" s="2" customFormat="1">
      <c r="A360" s="40"/>
      <c r="B360" s="41"/>
      <c r="C360" s="42"/>
      <c r="D360" s="242" t="s">
        <v>166</v>
      </c>
      <c r="E360" s="42"/>
      <c r="F360" s="243" t="s">
        <v>1854</v>
      </c>
      <c r="G360" s="42"/>
      <c r="H360" s="42"/>
      <c r="I360" s="244"/>
      <c r="J360" s="42"/>
      <c r="K360" s="42"/>
      <c r="L360" s="46"/>
      <c r="M360" s="304"/>
      <c r="N360" s="305"/>
      <c r="O360" s="306"/>
      <c r="P360" s="306"/>
      <c r="Q360" s="306"/>
      <c r="R360" s="306"/>
      <c r="S360" s="306"/>
      <c r="T360" s="30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166</v>
      </c>
      <c r="AU360" s="19" t="s">
        <v>86</v>
      </c>
    </row>
    <row r="361" s="2" customFormat="1" ht="6.96" customHeight="1">
      <c r="A361" s="40"/>
      <c r="B361" s="68"/>
      <c r="C361" s="69"/>
      <c r="D361" s="69"/>
      <c r="E361" s="69"/>
      <c r="F361" s="69"/>
      <c r="G361" s="69"/>
      <c r="H361" s="69"/>
      <c r="I361" s="69"/>
      <c r="J361" s="69"/>
      <c r="K361" s="69"/>
      <c r="L361" s="46"/>
      <c r="M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</row>
  </sheetData>
  <sheetProtection sheet="1" autoFilter="0" formatColumns="0" formatRows="0" objects="1" scenarios="1" spinCount="100000" saltValue="OWxkf/9vK3WwCVmezT1xGmxlvjn4t4xn+sNFJmtxZFiwaSFscsufyOCNdvajDvo19xEbNmDFiCHLRGpI2DKlvQ==" hashValue="9+DzFONzZRB+fndiKBDpp8jqgE+Q/Tij9jBEBS36tqEkt+RChrcC3hhUt1BRdWMFdDeavcK5Zq4n6COuWcXmwQ==" algorithmName="SHA-512" password="CC35"/>
  <autoFilter ref="C132:K36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2"/>
      <c r="AT3" s="19" t="s">
        <v>86</v>
      </c>
    </row>
    <row r="4" s="1" customFormat="1" ht="24.96" customHeight="1">
      <c r="B4" s="22"/>
      <c r="D4" s="151" t="s">
        <v>112</v>
      </c>
      <c r="L4" s="22"/>
      <c r="M4" s="15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53" t="s">
        <v>16</v>
      </c>
      <c r="L6" s="22"/>
    </row>
    <row r="7" s="1" customFormat="1" ht="16.5" customHeight="1">
      <c r="B7" s="22"/>
      <c r="E7" s="154" t="str">
        <f>'Rekapitulace stavby'!K6</f>
        <v>Modernizace MŠ Stromovka v Liberci_2025</v>
      </c>
      <c r="F7" s="153"/>
      <c r="G7" s="153"/>
      <c r="H7" s="153"/>
      <c r="L7" s="22"/>
    </row>
    <row r="8" s="1" customFormat="1" ht="12" customHeight="1">
      <c r="B8" s="22"/>
      <c r="D8" s="153" t="s">
        <v>113</v>
      </c>
      <c r="L8" s="22"/>
    </row>
    <row r="9" s="2" customFormat="1" ht="16.5" customHeight="1">
      <c r="A9" s="40"/>
      <c r="B9" s="46"/>
      <c r="C9" s="40"/>
      <c r="D9" s="40"/>
      <c r="E9" s="154" t="s">
        <v>114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115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1856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</v>
      </c>
      <c r="G13" s="40"/>
      <c r="H13" s="40"/>
      <c r="I13" s="153" t="s">
        <v>19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20</v>
      </c>
      <c r="E14" s="40"/>
      <c r="F14" s="143" t="s">
        <v>21</v>
      </c>
      <c r="G14" s="40"/>
      <c r="H14" s="40"/>
      <c r="I14" s="153" t="s">
        <v>22</v>
      </c>
      <c r="J14" s="156" t="str">
        <f>'Rekapitulace stavby'!AN8</f>
        <v>18. 11. 2025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24</v>
      </c>
      <c r="E16" s="40"/>
      <c r="F16" s="40"/>
      <c r="G16" s="40"/>
      <c r="H16" s="40"/>
      <c r="I16" s="153" t="s">
        <v>25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26</v>
      </c>
      <c r="F17" s="40"/>
      <c r="G17" s="40"/>
      <c r="H17" s="40"/>
      <c r="I17" s="153" t="s">
        <v>27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28</v>
      </c>
      <c r="E19" s="40"/>
      <c r="F19" s="40"/>
      <c r="G19" s="40"/>
      <c r="H19" s="40"/>
      <c r="I19" s="153" t="s">
        <v>25</v>
      </c>
      <c r="J19" s="35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43"/>
      <c r="G20" s="143"/>
      <c r="H20" s="143"/>
      <c r="I20" s="153" t="s">
        <v>27</v>
      </c>
      <c r="J20" s="35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30</v>
      </c>
      <c r="E22" s="40"/>
      <c r="F22" s="40"/>
      <c r="G22" s="40"/>
      <c r="H22" s="40"/>
      <c r="I22" s="153" t="s">
        <v>25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31</v>
      </c>
      <c r="F23" s="40"/>
      <c r="G23" s="40"/>
      <c r="H23" s="40"/>
      <c r="I23" s="153" t="s">
        <v>27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33</v>
      </c>
      <c r="E25" s="40"/>
      <c r="F25" s="40"/>
      <c r="G25" s="40"/>
      <c r="H25" s="40"/>
      <c r="I25" s="153" t="s">
        <v>25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27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35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36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37</v>
      </c>
      <c r="E32" s="40"/>
      <c r="F32" s="40"/>
      <c r="G32" s="40"/>
      <c r="H32" s="40"/>
      <c r="I32" s="40"/>
      <c r="J32" s="163">
        <f>ROUND(J129,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39</v>
      </c>
      <c r="G34" s="40"/>
      <c r="H34" s="40"/>
      <c r="I34" s="164" t="s">
        <v>38</v>
      </c>
      <c r="J34" s="164" t="s">
        <v>40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41</v>
      </c>
      <c r="E35" s="153" t="s">
        <v>42</v>
      </c>
      <c r="F35" s="166">
        <f>ROUND((SUM(BE129:BE318)),  2)</f>
        <v>0</v>
      </c>
      <c r="G35" s="40"/>
      <c r="H35" s="40"/>
      <c r="I35" s="167">
        <v>0.20999999999999999</v>
      </c>
      <c r="J35" s="166">
        <f>ROUND(((SUM(BE129:BE318))*I35),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43</v>
      </c>
      <c r="F36" s="166">
        <f>ROUND((SUM(BF129:BF318)),  2)</f>
        <v>0</v>
      </c>
      <c r="G36" s="40"/>
      <c r="H36" s="40"/>
      <c r="I36" s="167">
        <v>0.12</v>
      </c>
      <c r="J36" s="166">
        <f>ROUND(((SUM(BF129:BF318))*I36),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44</v>
      </c>
      <c r="F37" s="166">
        <f>ROUND((SUM(BG129:BG318)),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45</v>
      </c>
      <c r="F38" s="166">
        <f>ROUND((SUM(BH129:BH318)),  2)</f>
        <v>0</v>
      </c>
      <c r="G38" s="40"/>
      <c r="H38" s="40"/>
      <c r="I38" s="167">
        <v>0.12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46</v>
      </c>
      <c r="F39" s="166">
        <f>ROUND((SUM(BI129:BI318)),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47</v>
      </c>
      <c r="E41" s="170"/>
      <c r="F41" s="170"/>
      <c r="G41" s="171" t="s">
        <v>48</v>
      </c>
      <c r="H41" s="172" t="s">
        <v>49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75" t="s">
        <v>50</v>
      </c>
      <c r="E50" s="176"/>
      <c r="F50" s="176"/>
      <c r="G50" s="175" t="s">
        <v>51</v>
      </c>
      <c r="H50" s="176"/>
      <c r="I50" s="176"/>
      <c r="J50" s="176"/>
      <c r="K50" s="17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77" t="s">
        <v>52</v>
      </c>
      <c r="E61" s="178"/>
      <c r="F61" s="179" t="s">
        <v>53</v>
      </c>
      <c r="G61" s="177" t="s">
        <v>52</v>
      </c>
      <c r="H61" s="178"/>
      <c r="I61" s="178"/>
      <c r="J61" s="180" t="s">
        <v>53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75" t="s">
        <v>54</v>
      </c>
      <c r="E65" s="181"/>
      <c r="F65" s="181"/>
      <c r="G65" s="175" t="s">
        <v>55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77" t="s">
        <v>52</v>
      </c>
      <c r="E76" s="178"/>
      <c r="F76" s="179" t="s">
        <v>53</v>
      </c>
      <c r="G76" s="177" t="s">
        <v>52</v>
      </c>
      <c r="H76" s="178"/>
      <c r="I76" s="178"/>
      <c r="J76" s="180" t="s">
        <v>53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Modernizace MŠ Stromovka v Liberci_2025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113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86" t="s">
        <v>114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115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D.1.4.H - Slaboproud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20</v>
      </c>
      <c r="D91" s="42"/>
      <c r="E91" s="42"/>
      <c r="F91" s="29" t="str">
        <f>F14</f>
        <v>Stromovka 285/1, Liberec</v>
      </c>
      <c r="G91" s="42"/>
      <c r="H91" s="42"/>
      <c r="I91" s="34" t="s">
        <v>22</v>
      </c>
      <c r="J91" s="81" t="str">
        <f>IF(J14="","",J14)</f>
        <v>18. 11. 2025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24</v>
      </c>
      <c r="D93" s="42"/>
      <c r="E93" s="42"/>
      <c r="F93" s="29" t="str">
        <f>E17</f>
        <v>Statutární město Liberec</v>
      </c>
      <c r="G93" s="42"/>
      <c r="H93" s="42"/>
      <c r="I93" s="34" t="s">
        <v>30</v>
      </c>
      <c r="J93" s="38" t="str">
        <f>E23</f>
        <v>DIGITRONIC CZ s. r. o.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28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118</v>
      </c>
      <c r="D96" s="188"/>
      <c r="E96" s="188"/>
      <c r="F96" s="188"/>
      <c r="G96" s="188"/>
      <c r="H96" s="188"/>
      <c r="I96" s="188"/>
      <c r="J96" s="189" t="s">
        <v>119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120</v>
      </c>
      <c r="D98" s="42"/>
      <c r="E98" s="42"/>
      <c r="F98" s="42"/>
      <c r="G98" s="42"/>
      <c r="H98" s="42"/>
      <c r="I98" s="42"/>
      <c r="J98" s="112">
        <f>J129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9" t="s">
        <v>121</v>
      </c>
    </row>
    <row r="99" s="9" customFormat="1" ht="24.96" customHeight="1">
      <c r="A99" s="9"/>
      <c r="B99" s="191"/>
      <c r="C99" s="192"/>
      <c r="D99" s="193" t="s">
        <v>1857</v>
      </c>
      <c r="E99" s="194"/>
      <c r="F99" s="194"/>
      <c r="G99" s="194"/>
      <c r="H99" s="194"/>
      <c r="I99" s="194"/>
      <c r="J99" s="195">
        <f>J130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1858</v>
      </c>
      <c r="E100" s="194"/>
      <c r="F100" s="194"/>
      <c r="G100" s="194"/>
      <c r="H100" s="194"/>
      <c r="I100" s="194"/>
      <c r="J100" s="195">
        <f>J155</f>
        <v>0</v>
      </c>
      <c r="K100" s="192"/>
      <c r="L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1"/>
      <c r="C101" s="192"/>
      <c r="D101" s="193" t="s">
        <v>1859</v>
      </c>
      <c r="E101" s="194"/>
      <c r="F101" s="194"/>
      <c r="G101" s="194"/>
      <c r="H101" s="194"/>
      <c r="I101" s="194"/>
      <c r="J101" s="195">
        <f>J168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1"/>
      <c r="C102" s="192"/>
      <c r="D102" s="193" t="s">
        <v>1860</v>
      </c>
      <c r="E102" s="194"/>
      <c r="F102" s="194"/>
      <c r="G102" s="194"/>
      <c r="H102" s="194"/>
      <c r="I102" s="194"/>
      <c r="J102" s="195">
        <f>J173</f>
        <v>0</v>
      </c>
      <c r="K102" s="192"/>
      <c r="L102" s="19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1"/>
      <c r="C103" s="192"/>
      <c r="D103" s="193" t="s">
        <v>1861</v>
      </c>
      <c r="E103" s="194"/>
      <c r="F103" s="194"/>
      <c r="G103" s="194"/>
      <c r="H103" s="194"/>
      <c r="I103" s="194"/>
      <c r="J103" s="195">
        <f>J206</f>
        <v>0</v>
      </c>
      <c r="K103" s="192"/>
      <c r="L103" s="19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1"/>
      <c r="C104" s="192"/>
      <c r="D104" s="193" t="s">
        <v>1862</v>
      </c>
      <c r="E104" s="194"/>
      <c r="F104" s="194"/>
      <c r="G104" s="194"/>
      <c r="H104" s="194"/>
      <c r="I104" s="194"/>
      <c r="J104" s="195">
        <f>J241</f>
        <v>0</v>
      </c>
      <c r="K104" s="192"/>
      <c r="L104" s="19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1"/>
      <c r="C105" s="192"/>
      <c r="D105" s="193" t="s">
        <v>1863</v>
      </c>
      <c r="E105" s="194"/>
      <c r="F105" s="194"/>
      <c r="G105" s="194"/>
      <c r="H105" s="194"/>
      <c r="I105" s="194"/>
      <c r="J105" s="195">
        <f>J262</f>
        <v>0</v>
      </c>
      <c r="K105" s="192"/>
      <c r="L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1"/>
      <c r="C106" s="192"/>
      <c r="D106" s="193" t="s">
        <v>1864</v>
      </c>
      <c r="E106" s="194"/>
      <c r="F106" s="194"/>
      <c r="G106" s="194"/>
      <c r="H106" s="194"/>
      <c r="I106" s="194"/>
      <c r="J106" s="195">
        <f>J279</f>
        <v>0</v>
      </c>
      <c r="K106" s="192"/>
      <c r="L106" s="19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1"/>
      <c r="C107" s="192"/>
      <c r="D107" s="193" t="s">
        <v>1865</v>
      </c>
      <c r="E107" s="194"/>
      <c r="F107" s="194"/>
      <c r="G107" s="194"/>
      <c r="H107" s="194"/>
      <c r="I107" s="194"/>
      <c r="J107" s="195">
        <f>J306</f>
        <v>0</v>
      </c>
      <c r="K107" s="192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3" s="2" customFormat="1" ht="6.96" customHeight="1">
      <c r="A113" s="40"/>
      <c r="B113" s="70"/>
      <c r="C113" s="71"/>
      <c r="D113" s="71"/>
      <c r="E113" s="71"/>
      <c r="F113" s="71"/>
      <c r="G113" s="71"/>
      <c r="H113" s="71"/>
      <c r="I113" s="71"/>
      <c r="J113" s="71"/>
      <c r="K113" s="71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24.96" customHeight="1">
      <c r="A114" s="40"/>
      <c r="B114" s="41"/>
      <c r="C114" s="25" t="s">
        <v>142</v>
      </c>
      <c r="D114" s="42"/>
      <c r="E114" s="42"/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6.96" customHeight="1">
      <c r="A115" s="40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4" t="s">
        <v>16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186" t="str">
        <f>E7</f>
        <v>Modernizace MŠ Stromovka v Liberci_2025</v>
      </c>
      <c r="F117" s="34"/>
      <c r="G117" s="34"/>
      <c r="H117" s="34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1" customFormat="1" ht="12" customHeight="1">
      <c r="B118" s="23"/>
      <c r="C118" s="34" t="s">
        <v>113</v>
      </c>
      <c r="D118" s="24"/>
      <c r="E118" s="24"/>
      <c r="F118" s="24"/>
      <c r="G118" s="24"/>
      <c r="H118" s="24"/>
      <c r="I118" s="24"/>
      <c r="J118" s="24"/>
      <c r="K118" s="24"/>
      <c r="L118" s="22"/>
    </row>
    <row r="119" s="2" customFormat="1" ht="16.5" customHeight="1">
      <c r="A119" s="40"/>
      <c r="B119" s="41"/>
      <c r="C119" s="42"/>
      <c r="D119" s="42"/>
      <c r="E119" s="186" t="s">
        <v>114</v>
      </c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2" customHeight="1">
      <c r="A120" s="40"/>
      <c r="B120" s="41"/>
      <c r="C120" s="34" t="s">
        <v>115</v>
      </c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6.5" customHeight="1">
      <c r="A121" s="40"/>
      <c r="B121" s="41"/>
      <c r="C121" s="42"/>
      <c r="D121" s="42"/>
      <c r="E121" s="78" t="str">
        <f>E11</f>
        <v>D.1.4.H - Slaboproud</v>
      </c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6.96" customHeight="1">
      <c r="A122" s="40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2" customHeight="1">
      <c r="A123" s="40"/>
      <c r="B123" s="41"/>
      <c r="C123" s="34" t="s">
        <v>20</v>
      </c>
      <c r="D123" s="42"/>
      <c r="E123" s="42"/>
      <c r="F123" s="29" t="str">
        <f>F14</f>
        <v>Stromovka 285/1, Liberec</v>
      </c>
      <c r="G123" s="42"/>
      <c r="H123" s="42"/>
      <c r="I123" s="34" t="s">
        <v>22</v>
      </c>
      <c r="J123" s="81" t="str">
        <f>IF(J14="","",J14)</f>
        <v>18. 11. 2025</v>
      </c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25.65" customHeight="1">
      <c r="A125" s="40"/>
      <c r="B125" s="41"/>
      <c r="C125" s="34" t="s">
        <v>24</v>
      </c>
      <c r="D125" s="42"/>
      <c r="E125" s="42"/>
      <c r="F125" s="29" t="str">
        <f>E17</f>
        <v>Statutární město Liberec</v>
      </c>
      <c r="G125" s="42"/>
      <c r="H125" s="42"/>
      <c r="I125" s="34" t="s">
        <v>30</v>
      </c>
      <c r="J125" s="38" t="str">
        <f>E23</f>
        <v>DIGITRONIC CZ s. r. o.</v>
      </c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5.15" customHeight="1">
      <c r="A126" s="40"/>
      <c r="B126" s="41"/>
      <c r="C126" s="34" t="s">
        <v>28</v>
      </c>
      <c r="D126" s="42"/>
      <c r="E126" s="42"/>
      <c r="F126" s="29" t="str">
        <f>IF(E20="","",E20)</f>
        <v>Vyplň údaj</v>
      </c>
      <c r="G126" s="42"/>
      <c r="H126" s="42"/>
      <c r="I126" s="34" t="s">
        <v>33</v>
      </c>
      <c r="J126" s="38" t="str">
        <f>E26</f>
        <v xml:space="preserve"> </v>
      </c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0.32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11" customFormat="1" ht="29.28" customHeight="1">
      <c r="A128" s="202"/>
      <c r="B128" s="203"/>
      <c r="C128" s="204" t="s">
        <v>143</v>
      </c>
      <c r="D128" s="205" t="s">
        <v>62</v>
      </c>
      <c r="E128" s="205" t="s">
        <v>58</v>
      </c>
      <c r="F128" s="205" t="s">
        <v>59</v>
      </c>
      <c r="G128" s="205" t="s">
        <v>144</v>
      </c>
      <c r="H128" s="205" t="s">
        <v>145</v>
      </c>
      <c r="I128" s="205" t="s">
        <v>146</v>
      </c>
      <c r="J128" s="205" t="s">
        <v>119</v>
      </c>
      <c r="K128" s="206" t="s">
        <v>147</v>
      </c>
      <c r="L128" s="207"/>
      <c r="M128" s="102" t="s">
        <v>1</v>
      </c>
      <c r="N128" s="103" t="s">
        <v>41</v>
      </c>
      <c r="O128" s="103" t="s">
        <v>148</v>
      </c>
      <c r="P128" s="103" t="s">
        <v>149</v>
      </c>
      <c r="Q128" s="103" t="s">
        <v>150</v>
      </c>
      <c r="R128" s="103" t="s">
        <v>151</v>
      </c>
      <c r="S128" s="103" t="s">
        <v>152</v>
      </c>
      <c r="T128" s="104" t="s">
        <v>153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</row>
    <row r="129" s="2" customFormat="1" ht="22.8" customHeight="1">
      <c r="A129" s="40"/>
      <c r="B129" s="41"/>
      <c r="C129" s="109" t="s">
        <v>154</v>
      </c>
      <c r="D129" s="42"/>
      <c r="E129" s="42"/>
      <c r="F129" s="42"/>
      <c r="G129" s="42"/>
      <c r="H129" s="42"/>
      <c r="I129" s="42"/>
      <c r="J129" s="208">
        <f>BK129</f>
        <v>0</v>
      </c>
      <c r="K129" s="42"/>
      <c r="L129" s="46"/>
      <c r="M129" s="105"/>
      <c r="N129" s="209"/>
      <c r="O129" s="106"/>
      <c r="P129" s="210">
        <f>P130+P155+P168+P173+P206+P241+P262+P279+P306</f>
        <v>0</v>
      </c>
      <c r="Q129" s="106"/>
      <c r="R129" s="210">
        <f>R130+R155+R168+R173+R206+R241+R262+R279+R306</f>
        <v>0</v>
      </c>
      <c r="S129" s="106"/>
      <c r="T129" s="211">
        <f>T130+T155+T168+T173+T206+T241+T262+T279+T306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76</v>
      </c>
      <c r="AU129" s="19" t="s">
        <v>121</v>
      </c>
      <c r="BK129" s="212">
        <f>BK130+BK155+BK168+BK173+BK206+BK241+BK262+BK279+BK306</f>
        <v>0</v>
      </c>
    </row>
    <row r="130" s="12" customFormat="1" ht="25.92" customHeight="1">
      <c r="A130" s="12"/>
      <c r="B130" s="213"/>
      <c r="C130" s="214"/>
      <c r="D130" s="215" t="s">
        <v>76</v>
      </c>
      <c r="E130" s="216" t="s">
        <v>1866</v>
      </c>
      <c r="F130" s="216" t="s">
        <v>1867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SUM(P131:P154)</f>
        <v>0</v>
      </c>
      <c r="Q130" s="221"/>
      <c r="R130" s="222">
        <f>SUM(R131:R154)</f>
        <v>0</v>
      </c>
      <c r="S130" s="221"/>
      <c r="T130" s="223">
        <f>SUM(T131:T154)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84</v>
      </c>
      <c r="AT130" s="225" t="s">
        <v>76</v>
      </c>
      <c r="AU130" s="225" t="s">
        <v>77</v>
      </c>
      <c r="AY130" s="224" t="s">
        <v>157</v>
      </c>
      <c r="BK130" s="226">
        <f>SUM(BK131:BK154)</f>
        <v>0</v>
      </c>
    </row>
    <row r="131" s="2" customFormat="1" ht="16.5" customHeight="1">
      <c r="A131" s="40"/>
      <c r="B131" s="41"/>
      <c r="C131" s="229" t="s">
        <v>84</v>
      </c>
      <c r="D131" s="229" t="s">
        <v>159</v>
      </c>
      <c r="E131" s="230" t="s">
        <v>1868</v>
      </c>
      <c r="F131" s="231" t="s">
        <v>1869</v>
      </c>
      <c r="G131" s="232" t="s">
        <v>1870</v>
      </c>
      <c r="H131" s="233">
        <v>1</v>
      </c>
      <c r="I131" s="234"/>
      <c r="J131" s="235">
        <f>ROUND(I131*H131,2)</f>
        <v>0</v>
      </c>
      <c r="K131" s="231" t="s">
        <v>1</v>
      </c>
      <c r="L131" s="46"/>
      <c r="M131" s="236" t="s">
        <v>1</v>
      </c>
      <c r="N131" s="237" t="s">
        <v>42</v>
      </c>
      <c r="O131" s="93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40" t="s">
        <v>164</v>
      </c>
      <c r="AT131" s="240" t="s">
        <v>159</v>
      </c>
      <c r="AU131" s="240" t="s">
        <v>84</v>
      </c>
      <c r="AY131" s="19" t="s">
        <v>157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9" t="s">
        <v>84</v>
      </c>
      <c r="BK131" s="241">
        <f>ROUND(I131*H131,2)</f>
        <v>0</v>
      </c>
      <c r="BL131" s="19" t="s">
        <v>164</v>
      </c>
      <c r="BM131" s="240" t="s">
        <v>86</v>
      </c>
    </row>
    <row r="132" s="2" customFormat="1">
      <c r="A132" s="40"/>
      <c r="B132" s="41"/>
      <c r="C132" s="42"/>
      <c r="D132" s="242" t="s">
        <v>166</v>
      </c>
      <c r="E132" s="42"/>
      <c r="F132" s="243" t="s">
        <v>1871</v>
      </c>
      <c r="G132" s="42"/>
      <c r="H132" s="42"/>
      <c r="I132" s="244"/>
      <c r="J132" s="42"/>
      <c r="K132" s="42"/>
      <c r="L132" s="46"/>
      <c r="M132" s="245"/>
      <c r="N132" s="246"/>
      <c r="O132" s="93"/>
      <c r="P132" s="93"/>
      <c r="Q132" s="93"/>
      <c r="R132" s="93"/>
      <c r="S132" s="93"/>
      <c r="T132" s="94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166</v>
      </c>
      <c r="AU132" s="19" t="s">
        <v>84</v>
      </c>
    </row>
    <row r="133" s="2" customFormat="1" ht="16.5" customHeight="1">
      <c r="A133" s="40"/>
      <c r="B133" s="41"/>
      <c r="C133" s="229" t="s">
        <v>86</v>
      </c>
      <c r="D133" s="229" t="s">
        <v>159</v>
      </c>
      <c r="E133" s="230" t="s">
        <v>1872</v>
      </c>
      <c r="F133" s="231" t="s">
        <v>1873</v>
      </c>
      <c r="G133" s="232" t="s">
        <v>619</v>
      </c>
      <c r="H133" s="233">
        <v>1</v>
      </c>
      <c r="I133" s="234"/>
      <c r="J133" s="235">
        <f>ROUND(I133*H133,2)</f>
        <v>0</v>
      </c>
      <c r="K133" s="231" t="s">
        <v>1</v>
      </c>
      <c r="L133" s="46"/>
      <c r="M133" s="236" t="s">
        <v>1</v>
      </c>
      <c r="N133" s="237" t="s">
        <v>42</v>
      </c>
      <c r="O133" s="93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40" t="s">
        <v>164</v>
      </c>
      <c r="AT133" s="240" t="s">
        <v>159</v>
      </c>
      <c r="AU133" s="240" t="s">
        <v>84</v>
      </c>
      <c r="AY133" s="19" t="s">
        <v>157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9" t="s">
        <v>84</v>
      </c>
      <c r="BK133" s="241">
        <f>ROUND(I133*H133,2)</f>
        <v>0</v>
      </c>
      <c r="BL133" s="19" t="s">
        <v>164</v>
      </c>
      <c r="BM133" s="240" t="s">
        <v>164</v>
      </c>
    </row>
    <row r="134" s="2" customFormat="1">
      <c r="A134" s="40"/>
      <c r="B134" s="41"/>
      <c r="C134" s="42"/>
      <c r="D134" s="242" t="s">
        <v>166</v>
      </c>
      <c r="E134" s="42"/>
      <c r="F134" s="243" t="s">
        <v>1874</v>
      </c>
      <c r="G134" s="42"/>
      <c r="H134" s="42"/>
      <c r="I134" s="244"/>
      <c r="J134" s="42"/>
      <c r="K134" s="42"/>
      <c r="L134" s="46"/>
      <c r="M134" s="245"/>
      <c r="N134" s="246"/>
      <c r="O134" s="93"/>
      <c r="P134" s="93"/>
      <c r="Q134" s="93"/>
      <c r="R134" s="93"/>
      <c r="S134" s="93"/>
      <c r="T134" s="94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166</v>
      </c>
      <c r="AU134" s="19" t="s">
        <v>84</v>
      </c>
    </row>
    <row r="135" s="2" customFormat="1" ht="16.5" customHeight="1">
      <c r="A135" s="40"/>
      <c r="B135" s="41"/>
      <c r="C135" s="229" t="s">
        <v>109</v>
      </c>
      <c r="D135" s="229" t="s">
        <v>159</v>
      </c>
      <c r="E135" s="230" t="s">
        <v>1875</v>
      </c>
      <c r="F135" s="231" t="s">
        <v>1876</v>
      </c>
      <c r="G135" s="232" t="s">
        <v>619</v>
      </c>
      <c r="H135" s="233">
        <v>1</v>
      </c>
      <c r="I135" s="234"/>
      <c r="J135" s="235">
        <f>ROUND(I135*H135,2)</f>
        <v>0</v>
      </c>
      <c r="K135" s="231" t="s">
        <v>1</v>
      </c>
      <c r="L135" s="46"/>
      <c r="M135" s="236" t="s">
        <v>1</v>
      </c>
      <c r="N135" s="237" t="s">
        <v>42</v>
      </c>
      <c r="O135" s="93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40" t="s">
        <v>164</v>
      </c>
      <c r="AT135" s="240" t="s">
        <v>159</v>
      </c>
      <c r="AU135" s="240" t="s">
        <v>84</v>
      </c>
      <c r="AY135" s="19" t="s">
        <v>157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9" t="s">
        <v>84</v>
      </c>
      <c r="BK135" s="241">
        <f>ROUND(I135*H135,2)</f>
        <v>0</v>
      </c>
      <c r="BL135" s="19" t="s">
        <v>164</v>
      </c>
      <c r="BM135" s="240" t="s">
        <v>210</v>
      </c>
    </row>
    <row r="136" s="2" customFormat="1">
      <c r="A136" s="40"/>
      <c r="B136" s="41"/>
      <c r="C136" s="42"/>
      <c r="D136" s="242" t="s">
        <v>166</v>
      </c>
      <c r="E136" s="42"/>
      <c r="F136" s="243" t="s">
        <v>1877</v>
      </c>
      <c r="G136" s="42"/>
      <c r="H136" s="42"/>
      <c r="I136" s="244"/>
      <c r="J136" s="42"/>
      <c r="K136" s="42"/>
      <c r="L136" s="46"/>
      <c r="M136" s="245"/>
      <c r="N136" s="246"/>
      <c r="O136" s="93"/>
      <c r="P136" s="93"/>
      <c r="Q136" s="93"/>
      <c r="R136" s="93"/>
      <c r="S136" s="93"/>
      <c r="T136" s="94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166</v>
      </c>
      <c r="AU136" s="19" t="s">
        <v>84</v>
      </c>
    </row>
    <row r="137" s="2" customFormat="1" ht="16.5" customHeight="1">
      <c r="A137" s="40"/>
      <c r="B137" s="41"/>
      <c r="C137" s="229" t="s">
        <v>164</v>
      </c>
      <c r="D137" s="229" t="s">
        <v>159</v>
      </c>
      <c r="E137" s="230" t="s">
        <v>1878</v>
      </c>
      <c r="F137" s="231" t="s">
        <v>1879</v>
      </c>
      <c r="G137" s="232" t="s">
        <v>1870</v>
      </c>
      <c r="H137" s="233">
        <v>1</v>
      </c>
      <c r="I137" s="234"/>
      <c r="J137" s="235">
        <f>ROUND(I137*H137,2)</f>
        <v>0</v>
      </c>
      <c r="K137" s="231" t="s">
        <v>1</v>
      </c>
      <c r="L137" s="46"/>
      <c r="M137" s="236" t="s">
        <v>1</v>
      </c>
      <c r="N137" s="237" t="s">
        <v>42</v>
      </c>
      <c r="O137" s="93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40" t="s">
        <v>164</v>
      </c>
      <c r="AT137" s="240" t="s">
        <v>159</v>
      </c>
      <c r="AU137" s="240" t="s">
        <v>84</v>
      </c>
      <c r="AY137" s="19" t="s">
        <v>157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9" t="s">
        <v>84</v>
      </c>
      <c r="BK137" s="241">
        <f>ROUND(I137*H137,2)</f>
        <v>0</v>
      </c>
      <c r="BL137" s="19" t="s">
        <v>164</v>
      </c>
      <c r="BM137" s="240" t="s">
        <v>204</v>
      </c>
    </row>
    <row r="138" s="2" customFormat="1">
      <c r="A138" s="40"/>
      <c r="B138" s="41"/>
      <c r="C138" s="42"/>
      <c r="D138" s="242" t="s">
        <v>166</v>
      </c>
      <c r="E138" s="42"/>
      <c r="F138" s="243" t="s">
        <v>1880</v>
      </c>
      <c r="G138" s="42"/>
      <c r="H138" s="42"/>
      <c r="I138" s="244"/>
      <c r="J138" s="42"/>
      <c r="K138" s="42"/>
      <c r="L138" s="46"/>
      <c r="M138" s="245"/>
      <c r="N138" s="246"/>
      <c r="O138" s="93"/>
      <c r="P138" s="93"/>
      <c r="Q138" s="93"/>
      <c r="R138" s="93"/>
      <c r="S138" s="93"/>
      <c r="T138" s="94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166</v>
      </c>
      <c r="AU138" s="19" t="s">
        <v>84</v>
      </c>
    </row>
    <row r="139" s="2" customFormat="1" ht="16.5" customHeight="1">
      <c r="A139" s="40"/>
      <c r="B139" s="41"/>
      <c r="C139" s="229" t="s">
        <v>200</v>
      </c>
      <c r="D139" s="229" t="s">
        <v>159</v>
      </c>
      <c r="E139" s="230" t="s">
        <v>1881</v>
      </c>
      <c r="F139" s="231" t="s">
        <v>1882</v>
      </c>
      <c r="G139" s="232" t="s">
        <v>619</v>
      </c>
      <c r="H139" s="233">
        <v>1</v>
      </c>
      <c r="I139" s="234"/>
      <c r="J139" s="235">
        <f>ROUND(I139*H139,2)</f>
        <v>0</v>
      </c>
      <c r="K139" s="231" t="s">
        <v>1</v>
      </c>
      <c r="L139" s="46"/>
      <c r="M139" s="236" t="s">
        <v>1</v>
      </c>
      <c r="N139" s="237" t="s">
        <v>42</v>
      </c>
      <c r="O139" s="93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164</v>
      </c>
      <c r="AT139" s="240" t="s">
        <v>159</v>
      </c>
      <c r="AU139" s="240" t="s">
        <v>84</v>
      </c>
      <c r="AY139" s="19" t="s">
        <v>157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9" t="s">
        <v>84</v>
      </c>
      <c r="BK139" s="241">
        <f>ROUND(I139*H139,2)</f>
        <v>0</v>
      </c>
      <c r="BL139" s="19" t="s">
        <v>164</v>
      </c>
      <c r="BM139" s="240" t="s">
        <v>245</v>
      </c>
    </row>
    <row r="140" s="2" customFormat="1">
      <c r="A140" s="40"/>
      <c r="B140" s="41"/>
      <c r="C140" s="42"/>
      <c r="D140" s="242" t="s">
        <v>166</v>
      </c>
      <c r="E140" s="42"/>
      <c r="F140" s="243" t="s">
        <v>1883</v>
      </c>
      <c r="G140" s="42"/>
      <c r="H140" s="42"/>
      <c r="I140" s="244"/>
      <c r="J140" s="42"/>
      <c r="K140" s="42"/>
      <c r="L140" s="46"/>
      <c r="M140" s="245"/>
      <c r="N140" s="246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166</v>
      </c>
      <c r="AU140" s="19" t="s">
        <v>84</v>
      </c>
    </row>
    <row r="141" s="2" customFormat="1" ht="16.5" customHeight="1">
      <c r="A141" s="40"/>
      <c r="B141" s="41"/>
      <c r="C141" s="229" t="s">
        <v>210</v>
      </c>
      <c r="D141" s="229" t="s">
        <v>159</v>
      </c>
      <c r="E141" s="230" t="s">
        <v>1884</v>
      </c>
      <c r="F141" s="231" t="s">
        <v>1885</v>
      </c>
      <c r="G141" s="232" t="s">
        <v>1870</v>
      </c>
      <c r="H141" s="233">
        <v>1</v>
      </c>
      <c r="I141" s="234"/>
      <c r="J141" s="235">
        <f>ROUND(I141*H141,2)</f>
        <v>0</v>
      </c>
      <c r="K141" s="231" t="s">
        <v>1</v>
      </c>
      <c r="L141" s="46"/>
      <c r="M141" s="236" t="s">
        <v>1</v>
      </c>
      <c r="N141" s="237" t="s">
        <v>42</v>
      </c>
      <c r="O141" s="93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40" t="s">
        <v>164</v>
      </c>
      <c r="AT141" s="240" t="s">
        <v>159</v>
      </c>
      <c r="AU141" s="240" t="s">
        <v>84</v>
      </c>
      <c r="AY141" s="19" t="s">
        <v>157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9" t="s">
        <v>84</v>
      </c>
      <c r="BK141" s="241">
        <f>ROUND(I141*H141,2)</f>
        <v>0</v>
      </c>
      <c r="BL141" s="19" t="s">
        <v>164</v>
      </c>
      <c r="BM141" s="240" t="s">
        <v>8</v>
      </c>
    </row>
    <row r="142" s="2" customFormat="1">
      <c r="A142" s="40"/>
      <c r="B142" s="41"/>
      <c r="C142" s="42"/>
      <c r="D142" s="242" t="s">
        <v>166</v>
      </c>
      <c r="E142" s="42"/>
      <c r="F142" s="243" t="s">
        <v>1886</v>
      </c>
      <c r="G142" s="42"/>
      <c r="H142" s="42"/>
      <c r="I142" s="244"/>
      <c r="J142" s="42"/>
      <c r="K142" s="42"/>
      <c r="L142" s="46"/>
      <c r="M142" s="245"/>
      <c r="N142" s="246"/>
      <c r="O142" s="93"/>
      <c r="P142" s="93"/>
      <c r="Q142" s="93"/>
      <c r="R142" s="93"/>
      <c r="S142" s="93"/>
      <c r="T142" s="94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166</v>
      </c>
      <c r="AU142" s="19" t="s">
        <v>84</v>
      </c>
    </row>
    <row r="143" s="2" customFormat="1" ht="16.5" customHeight="1">
      <c r="A143" s="40"/>
      <c r="B143" s="41"/>
      <c r="C143" s="229" t="s">
        <v>224</v>
      </c>
      <c r="D143" s="229" t="s">
        <v>159</v>
      </c>
      <c r="E143" s="230" t="s">
        <v>1887</v>
      </c>
      <c r="F143" s="231" t="s">
        <v>1888</v>
      </c>
      <c r="G143" s="232" t="s">
        <v>619</v>
      </c>
      <c r="H143" s="233">
        <v>1</v>
      </c>
      <c r="I143" s="234"/>
      <c r="J143" s="235">
        <f>ROUND(I143*H143,2)</f>
        <v>0</v>
      </c>
      <c r="K143" s="231" t="s">
        <v>1</v>
      </c>
      <c r="L143" s="46"/>
      <c r="M143" s="236" t="s">
        <v>1</v>
      </c>
      <c r="N143" s="237" t="s">
        <v>42</v>
      </c>
      <c r="O143" s="93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164</v>
      </c>
      <c r="AT143" s="240" t="s">
        <v>159</v>
      </c>
      <c r="AU143" s="240" t="s">
        <v>84</v>
      </c>
      <c r="AY143" s="19" t="s">
        <v>157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9" t="s">
        <v>84</v>
      </c>
      <c r="BK143" s="241">
        <f>ROUND(I143*H143,2)</f>
        <v>0</v>
      </c>
      <c r="BL143" s="19" t="s">
        <v>164</v>
      </c>
      <c r="BM143" s="240" t="s">
        <v>267</v>
      </c>
    </row>
    <row r="144" s="2" customFormat="1">
      <c r="A144" s="40"/>
      <c r="B144" s="41"/>
      <c r="C144" s="42"/>
      <c r="D144" s="242" t="s">
        <v>166</v>
      </c>
      <c r="E144" s="42"/>
      <c r="F144" s="243" t="s">
        <v>1888</v>
      </c>
      <c r="G144" s="42"/>
      <c r="H144" s="42"/>
      <c r="I144" s="244"/>
      <c r="J144" s="42"/>
      <c r="K144" s="42"/>
      <c r="L144" s="46"/>
      <c r="M144" s="245"/>
      <c r="N144" s="246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166</v>
      </c>
      <c r="AU144" s="19" t="s">
        <v>84</v>
      </c>
    </row>
    <row r="145" s="2" customFormat="1" ht="21.75" customHeight="1">
      <c r="A145" s="40"/>
      <c r="B145" s="41"/>
      <c r="C145" s="229" t="s">
        <v>204</v>
      </c>
      <c r="D145" s="229" t="s">
        <v>159</v>
      </c>
      <c r="E145" s="230" t="s">
        <v>1889</v>
      </c>
      <c r="F145" s="231" t="s">
        <v>1890</v>
      </c>
      <c r="G145" s="232" t="s">
        <v>619</v>
      </c>
      <c r="H145" s="233">
        <v>4</v>
      </c>
      <c r="I145" s="234"/>
      <c r="J145" s="235">
        <f>ROUND(I145*H145,2)</f>
        <v>0</v>
      </c>
      <c r="K145" s="231" t="s">
        <v>1</v>
      </c>
      <c r="L145" s="46"/>
      <c r="M145" s="236" t="s">
        <v>1</v>
      </c>
      <c r="N145" s="237" t="s">
        <v>42</v>
      </c>
      <c r="O145" s="93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40" t="s">
        <v>164</v>
      </c>
      <c r="AT145" s="240" t="s">
        <v>159</v>
      </c>
      <c r="AU145" s="240" t="s">
        <v>84</v>
      </c>
      <c r="AY145" s="19" t="s">
        <v>157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9" t="s">
        <v>84</v>
      </c>
      <c r="BK145" s="241">
        <f>ROUND(I145*H145,2)</f>
        <v>0</v>
      </c>
      <c r="BL145" s="19" t="s">
        <v>164</v>
      </c>
      <c r="BM145" s="240" t="s">
        <v>279</v>
      </c>
    </row>
    <row r="146" s="2" customFormat="1">
      <c r="A146" s="40"/>
      <c r="B146" s="41"/>
      <c r="C146" s="42"/>
      <c r="D146" s="242" t="s">
        <v>166</v>
      </c>
      <c r="E146" s="42"/>
      <c r="F146" s="243" t="s">
        <v>1891</v>
      </c>
      <c r="G146" s="42"/>
      <c r="H146" s="42"/>
      <c r="I146" s="244"/>
      <c r="J146" s="42"/>
      <c r="K146" s="42"/>
      <c r="L146" s="46"/>
      <c r="M146" s="245"/>
      <c r="N146" s="246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166</v>
      </c>
      <c r="AU146" s="19" t="s">
        <v>84</v>
      </c>
    </row>
    <row r="147" s="2" customFormat="1" ht="24.15" customHeight="1">
      <c r="A147" s="40"/>
      <c r="B147" s="41"/>
      <c r="C147" s="229" t="s">
        <v>239</v>
      </c>
      <c r="D147" s="229" t="s">
        <v>159</v>
      </c>
      <c r="E147" s="230" t="s">
        <v>1892</v>
      </c>
      <c r="F147" s="231" t="s">
        <v>1893</v>
      </c>
      <c r="G147" s="232" t="s">
        <v>619</v>
      </c>
      <c r="H147" s="233">
        <v>4</v>
      </c>
      <c r="I147" s="234"/>
      <c r="J147" s="235">
        <f>ROUND(I147*H147,2)</f>
        <v>0</v>
      </c>
      <c r="K147" s="231" t="s">
        <v>1</v>
      </c>
      <c r="L147" s="46"/>
      <c r="M147" s="236" t="s">
        <v>1</v>
      </c>
      <c r="N147" s="237" t="s">
        <v>42</v>
      </c>
      <c r="O147" s="93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40" t="s">
        <v>164</v>
      </c>
      <c r="AT147" s="240" t="s">
        <v>159</v>
      </c>
      <c r="AU147" s="240" t="s">
        <v>84</v>
      </c>
      <c r="AY147" s="19" t="s">
        <v>157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9" t="s">
        <v>84</v>
      </c>
      <c r="BK147" s="241">
        <f>ROUND(I147*H147,2)</f>
        <v>0</v>
      </c>
      <c r="BL147" s="19" t="s">
        <v>164</v>
      </c>
      <c r="BM147" s="240" t="s">
        <v>314</v>
      </c>
    </row>
    <row r="148" s="2" customFormat="1">
      <c r="A148" s="40"/>
      <c r="B148" s="41"/>
      <c r="C148" s="42"/>
      <c r="D148" s="242" t="s">
        <v>166</v>
      </c>
      <c r="E148" s="42"/>
      <c r="F148" s="243" t="s">
        <v>1893</v>
      </c>
      <c r="G148" s="42"/>
      <c r="H148" s="42"/>
      <c r="I148" s="244"/>
      <c r="J148" s="42"/>
      <c r="K148" s="42"/>
      <c r="L148" s="46"/>
      <c r="M148" s="245"/>
      <c r="N148" s="246"/>
      <c r="O148" s="93"/>
      <c r="P148" s="93"/>
      <c r="Q148" s="93"/>
      <c r="R148" s="93"/>
      <c r="S148" s="93"/>
      <c r="T148" s="94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166</v>
      </c>
      <c r="AU148" s="19" t="s">
        <v>84</v>
      </c>
    </row>
    <row r="149" s="2" customFormat="1" ht="24.15" customHeight="1">
      <c r="A149" s="40"/>
      <c r="B149" s="41"/>
      <c r="C149" s="229" t="s">
        <v>245</v>
      </c>
      <c r="D149" s="229" t="s">
        <v>159</v>
      </c>
      <c r="E149" s="230" t="s">
        <v>1894</v>
      </c>
      <c r="F149" s="231" t="s">
        <v>1895</v>
      </c>
      <c r="G149" s="232" t="s">
        <v>619</v>
      </c>
      <c r="H149" s="233">
        <v>1</v>
      </c>
      <c r="I149" s="234"/>
      <c r="J149" s="235">
        <f>ROUND(I149*H149,2)</f>
        <v>0</v>
      </c>
      <c r="K149" s="231" t="s">
        <v>1</v>
      </c>
      <c r="L149" s="46"/>
      <c r="M149" s="236" t="s">
        <v>1</v>
      </c>
      <c r="N149" s="237" t="s">
        <v>42</v>
      </c>
      <c r="O149" s="93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40" t="s">
        <v>164</v>
      </c>
      <c r="AT149" s="240" t="s">
        <v>159</v>
      </c>
      <c r="AU149" s="240" t="s">
        <v>84</v>
      </c>
      <c r="AY149" s="19" t="s">
        <v>157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9" t="s">
        <v>84</v>
      </c>
      <c r="BK149" s="241">
        <f>ROUND(I149*H149,2)</f>
        <v>0</v>
      </c>
      <c r="BL149" s="19" t="s">
        <v>164</v>
      </c>
      <c r="BM149" s="240" t="s">
        <v>332</v>
      </c>
    </row>
    <row r="150" s="2" customFormat="1">
      <c r="A150" s="40"/>
      <c r="B150" s="41"/>
      <c r="C150" s="42"/>
      <c r="D150" s="242" t="s">
        <v>166</v>
      </c>
      <c r="E150" s="42"/>
      <c r="F150" s="243" t="s">
        <v>1896</v>
      </c>
      <c r="G150" s="42"/>
      <c r="H150" s="42"/>
      <c r="I150" s="244"/>
      <c r="J150" s="42"/>
      <c r="K150" s="42"/>
      <c r="L150" s="46"/>
      <c r="M150" s="245"/>
      <c r="N150" s="246"/>
      <c r="O150" s="93"/>
      <c r="P150" s="93"/>
      <c r="Q150" s="93"/>
      <c r="R150" s="93"/>
      <c r="S150" s="93"/>
      <c r="T150" s="94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166</v>
      </c>
      <c r="AU150" s="19" t="s">
        <v>84</v>
      </c>
    </row>
    <row r="151" s="2" customFormat="1" ht="24.15" customHeight="1">
      <c r="A151" s="40"/>
      <c r="B151" s="41"/>
      <c r="C151" s="229" t="s">
        <v>250</v>
      </c>
      <c r="D151" s="229" t="s">
        <v>159</v>
      </c>
      <c r="E151" s="230" t="s">
        <v>1897</v>
      </c>
      <c r="F151" s="231" t="s">
        <v>1898</v>
      </c>
      <c r="G151" s="232" t="s">
        <v>619</v>
      </c>
      <c r="H151" s="233">
        <v>1</v>
      </c>
      <c r="I151" s="234"/>
      <c r="J151" s="235">
        <f>ROUND(I151*H151,2)</f>
        <v>0</v>
      </c>
      <c r="K151" s="231" t="s">
        <v>1</v>
      </c>
      <c r="L151" s="46"/>
      <c r="M151" s="236" t="s">
        <v>1</v>
      </c>
      <c r="N151" s="237" t="s">
        <v>42</v>
      </c>
      <c r="O151" s="93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40" t="s">
        <v>164</v>
      </c>
      <c r="AT151" s="240" t="s">
        <v>159</v>
      </c>
      <c r="AU151" s="240" t="s">
        <v>84</v>
      </c>
      <c r="AY151" s="19" t="s">
        <v>157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9" t="s">
        <v>84</v>
      </c>
      <c r="BK151" s="241">
        <f>ROUND(I151*H151,2)</f>
        <v>0</v>
      </c>
      <c r="BL151" s="19" t="s">
        <v>164</v>
      </c>
      <c r="BM151" s="240" t="s">
        <v>356</v>
      </c>
    </row>
    <row r="152" s="2" customFormat="1">
      <c r="A152" s="40"/>
      <c r="B152" s="41"/>
      <c r="C152" s="42"/>
      <c r="D152" s="242" t="s">
        <v>166</v>
      </c>
      <c r="E152" s="42"/>
      <c r="F152" s="243" t="s">
        <v>1898</v>
      </c>
      <c r="G152" s="42"/>
      <c r="H152" s="42"/>
      <c r="I152" s="244"/>
      <c r="J152" s="42"/>
      <c r="K152" s="42"/>
      <c r="L152" s="46"/>
      <c r="M152" s="245"/>
      <c r="N152" s="246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166</v>
      </c>
      <c r="AU152" s="19" t="s">
        <v>84</v>
      </c>
    </row>
    <row r="153" s="2" customFormat="1" ht="16.5" customHeight="1">
      <c r="A153" s="40"/>
      <c r="B153" s="41"/>
      <c r="C153" s="229" t="s">
        <v>8</v>
      </c>
      <c r="D153" s="229" t="s">
        <v>159</v>
      </c>
      <c r="E153" s="230" t="s">
        <v>1899</v>
      </c>
      <c r="F153" s="231" t="s">
        <v>1900</v>
      </c>
      <c r="G153" s="232" t="s">
        <v>619</v>
      </c>
      <c r="H153" s="233">
        <v>1</v>
      </c>
      <c r="I153" s="234"/>
      <c r="J153" s="235">
        <f>ROUND(I153*H153,2)</f>
        <v>0</v>
      </c>
      <c r="K153" s="231" t="s">
        <v>1</v>
      </c>
      <c r="L153" s="46"/>
      <c r="M153" s="236" t="s">
        <v>1</v>
      </c>
      <c r="N153" s="237" t="s">
        <v>42</v>
      </c>
      <c r="O153" s="93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40" t="s">
        <v>164</v>
      </c>
      <c r="AT153" s="240" t="s">
        <v>159</v>
      </c>
      <c r="AU153" s="240" t="s">
        <v>84</v>
      </c>
      <c r="AY153" s="19" t="s">
        <v>157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9" t="s">
        <v>84</v>
      </c>
      <c r="BK153" s="241">
        <f>ROUND(I153*H153,2)</f>
        <v>0</v>
      </c>
      <c r="BL153" s="19" t="s">
        <v>164</v>
      </c>
      <c r="BM153" s="240" t="s">
        <v>367</v>
      </c>
    </row>
    <row r="154" s="2" customFormat="1">
      <c r="A154" s="40"/>
      <c r="B154" s="41"/>
      <c r="C154" s="42"/>
      <c r="D154" s="242" t="s">
        <v>166</v>
      </c>
      <c r="E154" s="42"/>
      <c r="F154" s="243" t="s">
        <v>1900</v>
      </c>
      <c r="G154" s="42"/>
      <c r="H154" s="42"/>
      <c r="I154" s="244"/>
      <c r="J154" s="42"/>
      <c r="K154" s="42"/>
      <c r="L154" s="46"/>
      <c r="M154" s="245"/>
      <c r="N154" s="246"/>
      <c r="O154" s="93"/>
      <c r="P154" s="93"/>
      <c r="Q154" s="93"/>
      <c r="R154" s="93"/>
      <c r="S154" s="93"/>
      <c r="T154" s="94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166</v>
      </c>
      <c r="AU154" s="19" t="s">
        <v>84</v>
      </c>
    </row>
    <row r="155" s="12" customFormat="1" ht="25.92" customHeight="1">
      <c r="A155" s="12"/>
      <c r="B155" s="213"/>
      <c r="C155" s="214"/>
      <c r="D155" s="215" t="s">
        <v>76</v>
      </c>
      <c r="E155" s="216" t="s">
        <v>1901</v>
      </c>
      <c r="F155" s="216" t="s">
        <v>1902</v>
      </c>
      <c r="G155" s="214"/>
      <c r="H155" s="214"/>
      <c r="I155" s="217"/>
      <c r="J155" s="218">
        <f>BK155</f>
        <v>0</v>
      </c>
      <c r="K155" s="214"/>
      <c r="L155" s="219"/>
      <c r="M155" s="220"/>
      <c r="N155" s="221"/>
      <c r="O155" s="221"/>
      <c r="P155" s="222">
        <f>SUM(P156:P167)</f>
        <v>0</v>
      </c>
      <c r="Q155" s="221"/>
      <c r="R155" s="222">
        <f>SUM(R156:R167)</f>
        <v>0</v>
      </c>
      <c r="S155" s="221"/>
      <c r="T155" s="223">
        <f>SUM(T156:T167)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4" t="s">
        <v>84</v>
      </c>
      <c r="AT155" s="225" t="s">
        <v>76</v>
      </c>
      <c r="AU155" s="225" t="s">
        <v>77</v>
      </c>
      <c r="AY155" s="224" t="s">
        <v>157</v>
      </c>
      <c r="BK155" s="226">
        <f>SUM(BK156:BK167)</f>
        <v>0</v>
      </c>
    </row>
    <row r="156" s="2" customFormat="1" ht="24.15" customHeight="1">
      <c r="A156" s="40"/>
      <c r="B156" s="41"/>
      <c r="C156" s="229" t="s">
        <v>259</v>
      </c>
      <c r="D156" s="229" t="s">
        <v>159</v>
      </c>
      <c r="E156" s="230" t="s">
        <v>1903</v>
      </c>
      <c r="F156" s="231" t="s">
        <v>1904</v>
      </c>
      <c r="G156" s="232" t="s">
        <v>395</v>
      </c>
      <c r="H156" s="233">
        <v>100</v>
      </c>
      <c r="I156" s="234"/>
      <c r="J156" s="235">
        <f>ROUND(I156*H156,2)</f>
        <v>0</v>
      </c>
      <c r="K156" s="231" t="s">
        <v>1</v>
      </c>
      <c r="L156" s="46"/>
      <c r="M156" s="236" t="s">
        <v>1</v>
      </c>
      <c r="N156" s="237" t="s">
        <v>42</v>
      </c>
      <c r="O156" s="93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40" t="s">
        <v>164</v>
      </c>
      <c r="AT156" s="240" t="s">
        <v>159</v>
      </c>
      <c r="AU156" s="240" t="s">
        <v>84</v>
      </c>
      <c r="AY156" s="19" t="s">
        <v>157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9" t="s">
        <v>84</v>
      </c>
      <c r="BK156" s="241">
        <f>ROUND(I156*H156,2)</f>
        <v>0</v>
      </c>
      <c r="BL156" s="19" t="s">
        <v>164</v>
      </c>
      <c r="BM156" s="240" t="s">
        <v>379</v>
      </c>
    </row>
    <row r="157" s="2" customFormat="1">
      <c r="A157" s="40"/>
      <c r="B157" s="41"/>
      <c r="C157" s="42"/>
      <c r="D157" s="242" t="s">
        <v>166</v>
      </c>
      <c r="E157" s="42"/>
      <c r="F157" s="243" t="s">
        <v>1905</v>
      </c>
      <c r="G157" s="42"/>
      <c r="H157" s="42"/>
      <c r="I157" s="244"/>
      <c r="J157" s="42"/>
      <c r="K157" s="42"/>
      <c r="L157" s="46"/>
      <c r="M157" s="245"/>
      <c r="N157" s="246"/>
      <c r="O157" s="93"/>
      <c r="P157" s="93"/>
      <c r="Q157" s="93"/>
      <c r="R157" s="93"/>
      <c r="S157" s="93"/>
      <c r="T157" s="94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166</v>
      </c>
      <c r="AU157" s="19" t="s">
        <v>84</v>
      </c>
    </row>
    <row r="158" s="2" customFormat="1" ht="16.5" customHeight="1">
      <c r="A158" s="40"/>
      <c r="B158" s="41"/>
      <c r="C158" s="229" t="s">
        <v>267</v>
      </c>
      <c r="D158" s="229" t="s">
        <v>159</v>
      </c>
      <c r="E158" s="230" t="s">
        <v>1906</v>
      </c>
      <c r="F158" s="231" t="s">
        <v>1670</v>
      </c>
      <c r="G158" s="232" t="s">
        <v>395</v>
      </c>
      <c r="H158" s="233">
        <v>100</v>
      </c>
      <c r="I158" s="234"/>
      <c r="J158" s="235">
        <f>ROUND(I158*H158,2)</f>
        <v>0</v>
      </c>
      <c r="K158" s="231" t="s">
        <v>1</v>
      </c>
      <c r="L158" s="46"/>
      <c r="M158" s="236" t="s">
        <v>1</v>
      </c>
      <c r="N158" s="237" t="s">
        <v>42</v>
      </c>
      <c r="O158" s="93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40" t="s">
        <v>164</v>
      </c>
      <c r="AT158" s="240" t="s">
        <v>159</v>
      </c>
      <c r="AU158" s="240" t="s">
        <v>84</v>
      </c>
      <c r="AY158" s="19" t="s">
        <v>157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9" t="s">
        <v>84</v>
      </c>
      <c r="BK158" s="241">
        <f>ROUND(I158*H158,2)</f>
        <v>0</v>
      </c>
      <c r="BL158" s="19" t="s">
        <v>164</v>
      </c>
      <c r="BM158" s="240" t="s">
        <v>392</v>
      </c>
    </row>
    <row r="159" s="2" customFormat="1">
      <c r="A159" s="40"/>
      <c r="B159" s="41"/>
      <c r="C159" s="42"/>
      <c r="D159" s="242" t="s">
        <v>166</v>
      </c>
      <c r="E159" s="42"/>
      <c r="F159" s="243" t="s">
        <v>1670</v>
      </c>
      <c r="G159" s="42"/>
      <c r="H159" s="42"/>
      <c r="I159" s="244"/>
      <c r="J159" s="42"/>
      <c r="K159" s="42"/>
      <c r="L159" s="46"/>
      <c r="M159" s="245"/>
      <c r="N159" s="246"/>
      <c r="O159" s="93"/>
      <c r="P159" s="93"/>
      <c r="Q159" s="93"/>
      <c r="R159" s="93"/>
      <c r="S159" s="93"/>
      <c r="T159" s="94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166</v>
      </c>
      <c r="AU159" s="19" t="s">
        <v>84</v>
      </c>
    </row>
    <row r="160" s="2" customFormat="1" ht="24.15" customHeight="1">
      <c r="A160" s="40"/>
      <c r="B160" s="41"/>
      <c r="C160" s="229" t="s">
        <v>272</v>
      </c>
      <c r="D160" s="229" t="s">
        <v>159</v>
      </c>
      <c r="E160" s="230" t="s">
        <v>1907</v>
      </c>
      <c r="F160" s="231" t="s">
        <v>1908</v>
      </c>
      <c r="G160" s="232" t="s">
        <v>395</v>
      </c>
      <c r="H160" s="233">
        <v>20</v>
      </c>
      <c r="I160" s="234"/>
      <c r="J160" s="235">
        <f>ROUND(I160*H160,2)</f>
        <v>0</v>
      </c>
      <c r="K160" s="231" t="s">
        <v>1</v>
      </c>
      <c r="L160" s="46"/>
      <c r="M160" s="236" t="s">
        <v>1</v>
      </c>
      <c r="N160" s="237" t="s">
        <v>42</v>
      </c>
      <c r="O160" s="93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40" t="s">
        <v>164</v>
      </c>
      <c r="AT160" s="240" t="s">
        <v>159</v>
      </c>
      <c r="AU160" s="240" t="s">
        <v>84</v>
      </c>
      <c r="AY160" s="19" t="s">
        <v>157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9" t="s">
        <v>84</v>
      </c>
      <c r="BK160" s="241">
        <f>ROUND(I160*H160,2)</f>
        <v>0</v>
      </c>
      <c r="BL160" s="19" t="s">
        <v>164</v>
      </c>
      <c r="BM160" s="240" t="s">
        <v>407</v>
      </c>
    </row>
    <row r="161" s="2" customFormat="1">
      <c r="A161" s="40"/>
      <c r="B161" s="41"/>
      <c r="C161" s="42"/>
      <c r="D161" s="242" t="s">
        <v>166</v>
      </c>
      <c r="E161" s="42"/>
      <c r="F161" s="243" t="s">
        <v>1908</v>
      </c>
      <c r="G161" s="42"/>
      <c r="H161" s="42"/>
      <c r="I161" s="244"/>
      <c r="J161" s="42"/>
      <c r="K161" s="42"/>
      <c r="L161" s="46"/>
      <c r="M161" s="245"/>
      <c r="N161" s="246"/>
      <c r="O161" s="93"/>
      <c r="P161" s="93"/>
      <c r="Q161" s="93"/>
      <c r="R161" s="93"/>
      <c r="S161" s="93"/>
      <c r="T161" s="94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166</v>
      </c>
      <c r="AU161" s="19" t="s">
        <v>84</v>
      </c>
    </row>
    <row r="162" s="2" customFormat="1" ht="21.75" customHeight="1">
      <c r="A162" s="40"/>
      <c r="B162" s="41"/>
      <c r="C162" s="229" t="s">
        <v>279</v>
      </c>
      <c r="D162" s="229" t="s">
        <v>159</v>
      </c>
      <c r="E162" s="230" t="s">
        <v>1909</v>
      </c>
      <c r="F162" s="231" t="s">
        <v>1910</v>
      </c>
      <c r="G162" s="232" t="s">
        <v>395</v>
      </c>
      <c r="H162" s="233">
        <v>20</v>
      </c>
      <c r="I162" s="234"/>
      <c r="J162" s="235">
        <f>ROUND(I162*H162,2)</f>
        <v>0</v>
      </c>
      <c r="K162" s="231" t="s">
        <v>1</v>
      </c>
      <c r="L162" s="46"/>
      <c r="M162" s="236" t="s">
        <v>1</v>
      </c>
      <c r="N162" s="237" t="s">
        <v>42</v>
      </c>
      <c r="O162" s="93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40" t="s">
        <v>164</v>
      </c>
      <c r="AT162" s="240" t="s">
        <v>159</v>
      </c>
      <c r="AU162" s="240" t="s">
        <v>84</v>
      </c>
      <c r="AY162" s="19" t="s">
        <v>157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9" t="s">
        <v>84</v>
      </c>
      <c r="BK162" s="241">
        <f>ROUND(I162*H162,2)</f>
        <v>0</v>
      </c>
      <c r="BL162" s="19" t="s">
        <v>164</v>
      </c>
      <c r="BM162" s="240" t="s">
        <v>484</v>
      </c>
    </row>
    <row r="163" s="2" customFormat="1">
      <c r="A163" s="40"/>
      <c r="B163" s="41"/>
      <c r="C163" s="42"/>
      <c r="D163" s="242" t="s">
        <v>166</v>
      </c>
      <c r="E163" s="42"/>
      <c r="F163" s="243" t="s">
        <v>1910</v>
      </c>
      <c r="G163" s="42"/>
      <c r="H163" s="42"/>
      <c r="I163" s="244"/>
      <c r="J163" s="42"/>
      <c r="K163" s="42"/>
      <c r="L163" s="46"/>
      <c r="M163" s="245"/>
      <c r="N163" s="246"/>
      <c r="O163" s="93"/>
      <c r="P163" s="93"/>
      <c r="Q163" s="93"/>
      <c r="R163" s="93"/>
      <c r="S163" s="93"/>
      <c r="T163" s="94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166</v>
      </c>
      <c r="AU163" s="19" t="s">
        <v>84</v>
      </c>
    </row>
    <row r="164" s="2" customFormat="1" ht="21.75" customHeight="1">
      <c r="A164" s="40"/>
      <c r="B164" s="41"/>
      <c r="C164" s="229" t="s">
        <v>284</v>
      </c>
      <c r="D164" s="229" t="s">
        <v>159</v>
      </c>
      <c r="E164" s="230" t="s">
        <v>1911</v>
      </c>
      <c r="F164" s="231" t="s">
        <v>1912</v>
      </c>
      <c r="G164" s="232" t="s">
        <v>395</v>
      </c>
      <c r="H164" s="233">
        <v>250</v>
      </c>
      <c r="I164" s="234"/>
      <c r="J164" s="235">
        <f>ROUND(I164*H164,2)</f>
        <v>0</v>
      </c>
      <c r="K164" s="231" t="s">
        <v>1</v>
      </c>
      <c r="L164" s="46"/>
      <c r="M164" s="236" t="s">
        <v>1</v>
      </c>
      <c r="N164" s="237" t="s">
        <v>42</v>
      </c>
      <c r="O164" s="93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40" t="s">
        <v>164</v>
      </c>
      <c r="AT164" s="240" t="s">
        <v>159</v>
      </c>
      <c r="AU164" s="240" t="s">
        <v>84</v>
      </c>
      <c r="AY164" s="19" t="s">
        <v>157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9" t="s">
        <v>84</v>
      </c>
      <c r="BK164" s="241">
        <f>ROUND(I164*H164,2)</f>
        <v>0</v>
      </c>
      <c r="BL164" s="19" t="s">
        <v>164</v>
      </c>
      <c r="BM164" s="240" t="s">
        <v>495</v>
      </c>
    </row>
    <row r="165" s="2" customFormat="1">
      <c r="A165" s="40"/>
      <c r="B165" s="41"/>
      <c r="C165" s="42"/>
      <c r="D165" s="242" t="s">
        <v>166</v>
      </c>
      <c r="E165" s="42"/>
      <c r="F165" s="243" t="s">
        <v>1910</v>
      </c>
      <c r="G165" s="42"/>
      <c r="H165" s="42"/>
      <c r="I165" s="244"/>
      <c r="J165" s="42"/>
      <c r="K165" s="42"/>
      <c r="L165" s="46"/>
      <c r="M165" s="245"/>
      <c r="N165" s="246"/>
      <c r="O165" s="93"/>
      <c r="P165" s="93"/>
      <c r="Q165" s="93"/>
      <c r="R165" s="93"/>
      <c r="S165" s="93"/>
      <c r="T165" s="94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166</v>
      </c>
      <c r="AU165" s="19" t="s">
        <v>84</v>
      </c>
    </row>
    <row r="166" s="2" customFormat="1" ht="16.5" customHeight="1">
      <c r="A166" s="40"/>
      <c r="B166" s="41"/>
      <c r="C166" s="229" t="s">
        <v>314</v>
      </c>
      <c r="D166" s="229" t="s">
        <v>159</v>
      </c>
      <c r="E166" s="230" t="s">
        <v>1913</v>
      </c>
      <c r="F166" s="231" t="s">
        <v>1914</v>
      </c>
      <c r="G166" s="232" t="s">
        <v>395</v>
      </c>
      <c r="H166" s="233">
        <v>20</v>
      </c>
      <c r="I166" s="234"/>
      <c r="J166" s="235">
        <f>ROUND(I166*H166,2)</f>
        <v>0</v>
      </c>
      <c r="K166" s="231" t="s">
        <v>1</v>
      </c>
      <c r="L166" s="46"/>
      <c r="M166" s="236" t="s">
        <v>1</v>
      </c>
      <c r="N166" s="237" t="s">
        <v>42</v>
      </c>
      <c r="O166" s="93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40" t="s">
        <v>164</v>
      </c>
      <c r="AT166" s="240" t="s">
        <v>159</v>
      </c>
      <c r="AU166" s="240" t="s">
        <v>84</v>
      </c>
      <c r="AY166" s="19" t="s">
        <v>157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9" t="s">
        <v>84</v>
      </c>
      <c r="BK166" s="241">
        <f>ROUND(I166*H166,2)</f>
        <v>0</v>
      </c>
      <c r="BL166" s="19" t="s">
        <v>164</v>
      </c>
      <c r="BM166" s="240" t="s">
        <v>507</v>
      </c>
    </row>
    <row r="167" s="2" customFormat="1">
      <c r="A167" s="40"/>
      <c r="B167" s="41"/>
      <c r="C167" s="42"/>
      <c r="D167" s="242" t="s">
        <v>166</v>
      </c>
      <c r="E167" s="42"/>
      <c r="F167" s="243" t="s">
        <v>1914</v>
      </c>
      <c r="G167" s="42"/>
      <c r="H167" s="42"/>
      <c r="I167" s="244"/>
      <c r="J167" s="42"/>
      <c r="K167" s="42"/>
      <c r="L167" s="46"/>
      <c r="M167" s="245"/>
      <c r="N167" s="246"/>
      <c r="O167" s="93"/>
      <c r="P167" s="93"/>
      <c r="Q167" s="93"/>
      <c r="R167" s="93"/>
      <c r="S167" s="93"/>
      <c r="T167" s="94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166</v>
      </c>
      <c r="AU167" s="19" t="s">
        <v>84</v>
      </c>
    </row>
    <row r="168" s="12" customFormat="1" ht="25.92" customHeight="1">
      <c r="A168" s="12"/>
      <c r="B168" s="213"/>
      <c r="C168" s="214"/>
      <c r="D168" s="215" t="s">
        <v>76</v>
      </c>
      <c r="E168" s="216" t="s">
        <v>1915</v>
      </c>
      <c r="F168" s="216" t="s">
        <v>1916</v>
      </c>
      <c r="G168" s="214"/>
      <c r="H168" s="214"/>
      <c r="I168" s="217"/>
      <c r="J168" s="218">
        <f>BK168</f>
        <v>0</v>
      </c>
      <c r="K168" s="214"/>
      <c r="L168" s="219"/>
      <c r="M168" s="220"/>
      <c r="N168" s="221"/>
      <c r="O168" s="221"/>
      <c r="P168" s="222">
        <f>SUM(P169:P172)</f>
        <v>0</v>
      </c>
      <c r="Q168" s="221"/>
      <c r="R168" s="222">
        <f>SUM(R169:R172)</f>
        <v>0</v>
      </c>
      <c r="S168" s="221"/>
      <c r="T168" s="223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4" t="s">
        <v>84</v>
      </c>
      <c r="AT168" s="225" t="s">
        <v>76</v>
      </c>
      <c r="AU168" s="225" t="s">
        <v>77</v>
      </c>
      <c r="AY168" s="224" t="s">
        <v>157</v>
      </c>
      <c r="BK168" s="226">
        <f>SUM(BK169:BK172)</f>
        <v>0</v>
      </c>
    </row>
    <row r="169" s="2" customFormat="1" ht="21.75" customHeight="1">
      <c r="A169" s="40"/>
      <c r="B169" s="41"/>
      <c r="C169" s="229" t="s">
        <v>319</v>
      </c>
      <c r="D169" s="229" t="s">
        <v>159</v>
      </c>
      <c r="E169" s="230" t="s">
        <v>1917</v>
      </c>
      <c r="F169" s="231" t="s">
        <v>1912</v>
      </c>
      <c r="G169" s="232" t="s">
        <v>395</v>
      </c>
      <c r="H169" s="233">
        <v>300</v>
      </c>
      <c r="I169" s="234"/>
      <c r="J169" s="235">
        <f>ROUND(I169*H169,2)</f>
        <v>0</v>
      </c>
      <c r="K169" s="231" t="s">
        <v>1</v>
      </c>
      <c r="L169" s="46"/>
      <c r="M169" s="236" t="s">
        <v>1</v>
      </c>
      <c r="N169" s="237" t="s">
        <v>42</v>
      </c>
      <c r="O169" s="93"/>
      <c r="P169" s="238">
        <f>O169*H169</f>
        <v>0</v>
      </c>
      <c r="Q169" s="238">
        <v>0</v>
      </c>
      <c r="R169" s="238">
        <f>Q169*H169</f>
        <v>0</v>
      </c>
      <c r="S169" s="238">
        <v>0</v>
      </c>
      <c r="T169" s="239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40" t="s">
        <v>164</v>
      </c>
      <c r="AT169" s="240" t="s">
        <v>159</v>
      </c>
      <c r="AU169" s="240" t="s">
        <v>84</v>
      </c>
      <c r="AY169" s="19" t="s">
        <v>157</v>
      </c>
      <c r="BE169" s="241">
        <f>IF(N169="základní",J169,0)</f>
        <v>0</v>
      </c>
      <c r="BF169" s="241">
        <f>IF(N169="snížená",J169,0)</f>
        <v>0</v>
      </c>
      <c r="BG169" s="241">
        <f>IF(N169="zákl. přenesená",J169,0)</f>
        <v>0</v>
      </c>
      <c r="BH169" s="241">
        <f>IF(N169="sníž. přenesená",J169,0)</f>
        <v>0</v>
      </c>
      <c r="BI169" s="241">
        <f>IF(N169="nulová",J169,0)</f>
        <v>0</v>
      </c>
      <c r="BJ169" s="19" t="s">
        <v>84</v>
      </c>
      <c r="BK169" s="241">
        <f>ROUND(I169*H169,2)</f>
        <v>0</v>
      </c>
      <c r="BL169" s="19" t="s">
        <v>164</v>
      </c>
      <c r="BM169" s="240" t="s">
        <v>1332</v>
      </c>
    </row>
    <row r="170" s="2" customFormat="1">
      <c r="A170" s="40"/>
      <c r="B170" s="41"/>
      <c r="C170" s="42"/>
      <c r="D170" s="242" t="s">
        <v>166</v>
      </c>
      <c r="E170" s="42"/>
      <c r="F170" s="243" t="s">
        <v>1905</v>
      </c>
      <c r="G170" s="42"/>
      <c r="H170" s="42"/>
      <c r="I170" s="244"/>
      <c r="J170" s="42"/>
      <c r="K170" s="42"/>
      <c r="L170" s="46"/>
      <c r="M170" s="245"/>
      <c r="N170" s="246"/>
      <c r="O170" s="93"/>
      <c r="P170" s="93"/>
      <c r="Q170" s="93"/>
      <c r="R170" s="93"/>
      <c r="S170" s="93"/>
      <c r="T170" s="94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166</v>
      </c>
      <c r="AU170" s="19" t="s">
        <v>84</v>
      </c>
    </row>
    <row r="171" s="2" customFormat="1" ht="16.5" customHeight="1">
      <c r="A171" s="40"/>
      <c r="B171" s="41"/>
      <c r="C171" s="229" t="s">
        <v>332</v>
      </c>
      <c r="D171" s="229" t="s">
        <v>159</v>
      </c>
      <c r="E171" s="230" t="s">
        <v>1913</v>
      </c>
      <c r="F171" s="231" t="s">
        <v>1914</v>
      </c>
      <c r="G171" s="232" t="s">
        <v>395</v>
      </c>
      <c r="H171" s="233">
        <v>300</v>
      </c>
      <c r="I171" s="234"/>
      <c r="J171" s="235">
        <f>ROUND(I171*H171,2)</f>
        <v>0</v>
      </c>
      <c r="K171" s="231" t="s">
        <v>1</v>
      </c>
      <c r="L171" s="46"/>
      <c r="M171" s="236" t="s">
        <v>1</v>
      </c>
      <c r="N171" s="237" t="s">
        <v>42</v>
      </c>
      <c r="O171" s="93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40" t="s">
        <v>164</v>
      </c>
      <c r="AT171" s="240" t="s">
        <v>159</v>
      </c>
      <c r="AU171" s="240" t="s">
        <v>84</v>
      </c>
      <c r="AY171" s="19" t="s">
        <v>157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9" t="s">
        <v>84</v>
      </c>
      <c r="BK171" s="241">
        <f>ROUND(I171*H171,2)</f>
        <v>0</v>
      </c>
      <c r="BL171" s="19" t="s">
        <v>164</v>
      </c>
      <c r="BM171" s="240" t="s">
        <v>1344</v>
      </c>
    </row>
    <row r="172" s="2" customFormat="1">
      <c r="A172" s="40"/>
      <c r="B172" s="41"/>
      <c r="C172" s="42"/>
      <c r="D172" s="242" t="s">
        <v>166</v>
      </c>
      <c r="E172" s="42"/>
      <c r="F172" s="243" t="s">
        <v>1914</v>
      </c>
      <c r="G172" s="42"/>
      <c r="H172" s="42"/>
      <c r="I172" s="244"/>
      <c r="J172" s="42"/>
      <c r="K172" s="42"/>
      <c r="L172" s="46"/>
      <c r="M172" s="245"/>
      <c r="N172" s="246"/>
      <c r="O172" s="93"/>
      <c r="P172" s="93"/>
      <c r="Q172" s="93"/>
      <c r="R172" s="93"/>
      <c r="S172" s="93"/>
      <c r="T172" s="94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166</v>
      </c>
      <c r="AU172" s="19" t="s">
        <v>84</v>
      </c>
    </row>
    <row r="173" s="12" customFormat="1" ht="25.92" customHeight="1">
      <c r="A173" s="12"/>
      <c r="B173" s="213"/>
      <c r="C173" s="214"/>
      <c r="D173" s="215" t="s">
        <v>76</v>
      </c>
      <c r="E173" s="216" t="s">
        <v>1918</v>
      </c>
      <c r="F173" s="216" t="s">
        <v>1919</v>
      </c>
      <c r="G173" s="214"/>
      <c r="H173" s="214"/>
      <c r="I173" s="217"/>
      <c r="J173" s="218">
        <f>BK173</f>
        <v>0</v>
      </c>
      <c r="K173" s="214"/>
      <c r="L173" s="219"/>
      <c r="M173" s="220"/>
      <c r="N173" s="221"/>
      <c r="O173" s="221"/>
      <c r="P173" s="222">
        <f>SUM(P174:P205)</f>
        <v>0</v>
      </c>
      <c r="Q173" s="221"/>
      <c r="R173" s="222">
        <f>SUM(R174:R205)</f>
        <v>0</v>
      </c>
      <c r="S173" s="221"/>
      <c r="T173" s="223">
        <f>SUM(T174:T205)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4" t="s">
        <v>84</v>
      </c>
      <c r="AT173" s="225" t="s">
        <v>76</v>
      </c>
      <c r="AU173" s="225" t="s">
        <v>77</v>
      </c>
      <c r="AY173" s="224" t="s">
        <v>157</v>
      </c>
      <c r="BK173" s="226">
        <f>SUM(BK174:BK205)</f>
        <v>0</v>
      </c>
    </row>
    <row r="174" s="2" customFormat="1" ht="21.75" customHeight="1">
      <c r="A174" s="40"/>
      <c r="B174" s="41"/>
      <c r="C174" s="229" t="s">
        <v>7</v>
      </c>
      <c r="D174" s="229" t="s">
        <v>159</v>
      </c>
      <c r="E174" s="230" t="s">
        <v>1920</v>
      </c>
      <c r="F174" s="231" t="s">
        <v>1912</v>
      </c>
      <c r="G174" s="232" t="s">
        <v>395</v>
      </c>
      <c r="H174" s="233">
        <v>300</v>
      </c>
      <c r="I174" s="234"/>
      <c r="J174" s="235">
        <f>ROUND(I174*H174,2)</f>
        <v>0</v>
      </c>
      <c r="K174" s="231" t="s">
        <v>1</v>
      </c>
      <c r="L174" s="46"/>
      <c r="M174" s="236" t="s">
        <v>1</v>
      </c>
      <c r="N174" s="237" t="s">
        <v>42</v>
      </c>
      <c r="O174" s="93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40" t="s">
        <v>164</v>
      </c>
      <c r="AT174" s="240" t="s">
        <v>159</v>
      </c>
      <c r="AU174" s="240" t="s">
        <v>84</v>
      </c>
      <c r="AY174" s="19" t="s">
        <v>157</v>
      </c>
      <c r="BE174" s="241">
        <f>IF(N174="základní",J174,0)</f>
        <v>0</v>
      </c>
      <c r="BF174" s="241">
        <f>IF(N174="snížená",J174,0)</f>
        <v>0</v>
      </c>
      <c r="BG174" s="241">
        <f>IF(N174="zákl. přenesená",J174,0)</f>
        <v>0</v>
      </c>
      <c r="BH174" s="241">
        <f>IF(N174="sníž. přenesená",J174,0)</f>
        <v>0</v>
      </c>
      <c r="BI174" s="241">
        <f>IF(N174="nulová",J174,0)</f>
        <v>0</v>
      </c>
      <c r="BJ174" s="19" t="s">
        <v>84</v>
      </c>
      <c r="BK174" s="241">
        <f>ROUND(I174*H174,2)</f>
        <v>0</v>
      </c>
      <c r="BL174" s="19" t="s">
        <v>164</v>
      </c>
      <c r="BM174" s="240" t="s">
        <v>1355</v>
      </c>
    </row>
    <row r="175" s="2" customFormat="1">
      <c r="A175" s="40"/>
      <c r="B175" s="41"/>
      <c r="C175" s="42"/>
      <c r="D175" s="242" t="s">
        <v>166</v>
      </c>
      <c r="E175" s="42"/>
      <c r="F175" s="243" t="s">
        <v>1905</v>
      </c>
      <c r="G175" s="42"/>
      <c r="H175" s="42"/>
      <c r="I175" s="244"/>
      <c r="J175" s="42"/>
      <c r="K175" s="42"/>
      <c r="L175" s="46"/>
      <c r="M175" s="245"/>
      <c r="N175" s="246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166</v>
      </c>
      <c r="AU175" s="19" t="s">
        <v>84</v>
      </c>
    </row>
    <row r="176" s="2" customFormat="1" ht="16.5" customHeight="1">
      <c r="A176" s="40"/>
      <c r="B176" s="41"/>
      <c r="C176" s="229" t="s">
        <v>356</v>
      </c>
      <c r="D176" s="229" t="s">
        <v>159</v>
      </c>
      <c r="E176" s="230" t="s">
        <v>1913</v>
      </c>
      <c r="F176" s="231" t="s">
        <v>1914</v>
      </c>
      <c r="G176" s="232" t="s">
        <v>395</v>
      </c>
      <c r="H176" s="233">
        <v>300</v>
      </c>
      <c r="I176" s="234"/>
      <c r="J176" s="235">
        <f>ROUND(I176*H176,2)</f>
        <v>0</v>
      </c>
      <c r="K176" s="231" t="s">
        <v>1</v>
      </c>
      <c r="L176" s="46"/>
      <c r="M176" s="236" t="s">
        <v>1</v>
      </c>
      <c r="N176" s="237" t="s">
        <v>42</v>
      </c>
      <c r="O176" s="93"/>
      <c r="P176" s="238">
        <f>O176*H176</f>
        <v>0</v>
      </c>
      <c r="Q176" s="238">
        <v>0</v>
      </c>
      <c r="R176" s="238">
        <f>Q176*H176</f>
        <v>0</v>
      </c>
      <c r="S176" s="238">
        <v>0</v>
      </c>
      <c r="T176" s="23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40" t="s">
        <v>164</v>
      </c>
      <c r="AT176" s="240" t="s">
        <v>159</v>
      </c>
      <c r="AU176" s="240" t="s">
        <v>84</v>
      </c>
      <c r="AY176" s="19" t="s">
        <v>157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9" t="s">
        <v>84</v>
      </c>
      <c r="BK176" s="241">
        <f>ROUND(I176*H176,2)</f>
        <v>0</v>
      </c>
      <c r="BL176" s="19" t="s">
        <v>164</v>
      </c>
      <c r="BM176" s="240" t="s">
        <v>1367</v>
      </c>
    </row>
    <row r="177" s="2" customFormat="1">
      <c r="A177" s="40"/>
      <c r="B177" s="41"/>
      <c r="C177" s="42"/>
      <c r="D177" s="242" t="s">
        <v>166</v>
      </c>
      <c r="E177" s="42"/>
      <c r="F177" s="243" t="s">
        <v>1914</v>
      </c>
      <c r="G177" s="42"/>
      <c r="H177" s="42"/>
      <c r="I177" s="244"/>
      <c r="J177" s="42"/>
      <c r="K177" s="42"/>
      <c r="L177" s="46"/>
      <c r="M177" s="245"/>
      <c r="N177" s="246"/>
      <c r="O177" s="93"/>
      <c r="P177" s="93"/>
      <c r="Q177" s="93"/>
      <c r="R177" s="93"/>
      <c r="S177" s="93"/>
      <c r="T177" s="94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166</v>
      </c>
      <c r="AU177" s="19" t="s">
        <v>84</v>
      </c>
    </row>
    <row r="178" s="2" customFormat="1" ht="24.15" customHeight="1">
      <c r="A178" s="40"/>
      <c r="B178" s="41"/>
      <c r="C178" s="229" t="s">
        <v>362</v>
      </c>
      <c r="D178" s="229" t="s">
        <v>159</v>
      </c>
      <c r="E178" s="230" t="s">
        <v>1921</v>
      </c>
      <c r="F178" s="231" t="s">
        <v>1922</v>
      </c>
      <c r="G178" s="232" t="s">
        <v>619</v>
      </c>
      <c r="H178" s="233">
        <v>1</v>
      </c>
      <c r="I178" s="234"/>
      <c r="J178" s="235">
        <f>ROUND(I178*H178,2)</f>
        <v>0</v>
      </c>
      <c r="K178" s="231" t="s">
        <v>1</v>
      </c>
      <c r="L178" s="46"/>
      <c r="M178" s="236" t="s">
        <v>1</v>
      </c>
      <c r="N178" s="237" t="s">
        <v>42</v>
      </c>
      <c r="O178" s="93"/>
      <c r="P178" s="238">
        <f>O178*H178</f>
        <v>0</v>
      </c>
      <c r="Q178" s="238">
        <v>0</v>
      </c>
      <c r="R178" s="238">
        <f>Q178*H178</f>
        <v>0</v>
      </c>
      <c r="S178" s="238">
        <v>0</v>
      </c>
      <c r="T178" s="239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40" t="s">
        <v>164</v>
      </c>
      <c r="AT178" s="240" t="s">
        <v>159</v>
      </c>
      <c r="AU178" s="240" t="s">
        <v>84</v>
      </c>
      <c r="AY178" s="19" t="s">
        <v>157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9" t="s">
        <v>84</v>
      </c>
      <c r="BK178" s="241">
        <f>ROUND(I178*H178,2)</f>
        <v>0</v>
      </c>
      <c r="BL178" s="19" t="s">
        <v>164</v>
      </c>
      <c r="BM178" s="240" t="s">
        <v>565</v>
      </c>
    </row>
    <row r="179" s="2" customFormat="1">
      <c r="A179" s="40"/>
      <c r="B179" s="41"/>
      <c r="C179" s="42"/>
      <c r="D179" s="242" t="s">
        <v>166</v>
      </c>
      <c r="E179" s="42"/>
      <c r="F179" s="243" t="s">
        <v>1922</v>
      </c>
      <c r="G179" s="42"/>
      <c r="H179" s="42"/>
      <c r="I179" s="244"/>
      <c r="J179" s="42"/>
      <c r="K179" s="42"/>
      <c r="L179" s="46"/>
      <c r="M179" s="245"/>
      <c r="N179" s="246"/>
      <c r="O179" s="93"/>
      <c r="P179" s="93"/>
      <c r="Q179" s="93"/>
      <c r="R179" s="93"/>
      <c r="S179" s="93"/>
      <c r="T179" s="94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166</v>
      </c>
      <c r="AU179" s="19" t="s">
        <v>84</v>
      </c>
    </row>
    <row r="180" s="2" customFormat="1" ht="16.5" customHeight="1">
      <c r="A180" s="40"/>
      <c r="B180" s="41"/>
      <c r="C180" s="229" t="s">
        <v>367</v>
      </c>
      <c r="D180" s="229" t="s">
        <v>159</v>
      </c>
      <c r="E180" s="230" t="s">
        <v>1923</v>
      </c>
      <c r="F180" s="231" t="s">
        <v>1924</v>
      </c>
      <c r="G180" s="232" t="s">
        <v>619</v>
      </c>
      <c r="H180" s="233">
        <v>1</v>
      </c>
      <c r="I180" s="234"/>
      <c r="J180" s="235">
        <f>ROUND(I180*H180,2)</f>
        <v>0</v>
      </c>
      <c r="K180" s="231" t="s">
        <v>1</v>
      </c>
      <c r="L180" s="46"/>
      <c r="M180" s="236" t="s">
        <v>1</v>
      </c>
      <c r="N180" s="237" t="s">
        <v>42</v>
      </c>
      <c r="O180" s="93"/>
      <c r="P180" s="238">
        <f>O180*H180</f>
        <v>0</v>
      </c>
      <c r="Q180" s="238">
        <v>0</v>
      </c>
      <c r="R180" s="238">
        <f>Q180*H180</f>
        <v>0</v>
      </c>
      <c r="S180" s="238">
        <v>0</v>
      </c>
      <c r="T180" s="23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40" t="s">
        <v>164</v>
      </c>
      <c r="AT180" s="240" t="s">
        <v>159</v>
      </c>
      <c r="AU180" s="240" t="s">
        <v>84</v>
      </c>
      <c r="AY180" s="19" t="s">
        <v>157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9" t="s">
        <v>84</v>
      </c>
      <c r="BK180" s="241">
        <f>ROUND(I180*H180,2)</f>
        <v>0</v>
      </c>
      <c r="BL180" s="19" t="s">
        <v>164</v>
      </c>
      <c r="BM180" s="240" t="s">
        <v>581</v>
      </c>
    </row>
    <row r="181" s="2" customFormat="1">
      <c r="A181" s="40"/>
      <c r="B181" s="41"/>
      <c r="C181" s="42"/>
      <c r="D181" s="242" t="s">
        <v>166</v>
      </c>
      <c r="E181" s="42"/>
      <c r="F181" s="243" t="s">
        <v>1924</v>
      </c>
      <c r="G181" s="42"/>
      <c r="H181" s="42"/>
      <c r="I181" s="244"/>
      <c r="J181" s="42"/>
      <c r="K181" s="42"/>
      <c r="L181" s="46"/>
      <c r="M181" s="245"/>
      <c r="N181" s="246"/>
      <c r="O181" s="93"/>
      <c r="P181" s="93"/>
      <c r="Q181" s="93"/>
      <c r="R181" s="93"/>
      <c r="S181" s="93"/>
      <c r="T181" s="94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166</v>
      </c>
      <c r="AU181" s="19" t="s">
        <v>84</v>
      </c>
    </row>
    <row r="182" s="2" customFormat="1" ht="33" customHeight="1">
      <c r="A182" s="40"/>
      <c r="B182" s="41"/>
      <c r="C182" s="229" t="s">
        <v>373</v>
      </c>
      <c r="D182" s="229" t="s">
        <v>159</v>
      </c>
      <c r="E182" s="230" t="s">
        <v>1925</v>
      </c>
      <c r="F182" s="231" t="s">
        <v>1926</v>
      </c>
      <c r="G182" s="232" t="s">
        <v>619</v>
      </c>
      <c r="H182" s="233">
        <v>1</v>
      </c>
      <c r="I182" s="234"/>
      <c r="J182" s="235">
        <f>ROUND(I182*H182,2)</f>
        <v>0</v>
      </c>
      <c r="K182" s="231" t="s">
        <v>1</v>
      </c>
      <c r="L182" s="46"/>
      <c r="M182" s="236" t="s">
        <v>1</v>
      </c>
      <c r="N182" s="237" t="s">
        <v>42</v>
      </c>
      <c r="O182" s="93"/>
      <c r="P182" s="238">
        <f>O182*H182</f>
        <v>0</v>
      </c>
      <c r="Q182" s="238">
        <v>0</v>
      </c>
      <c r="R182" s="238">
        <f>Q182*H182</f>
        <v>0</v>
      </c>
      <c r="S182" s="238">
        <v>0</v>
      </c>
      <c r="T182" s="239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40" t="s">
        <v>164</v>
      </c>
      <c r="AT182" s="240" t="s">
        <v>159</v>
      </c>
      <c r="AU182" s="240" t="s">
        <v>84</v>
      </c>
      <c r="AY182" s="19" t="s">
        <v>157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9" t="s">
        <v>84</v>
      </c>
      <c r="BK182" s="241">
        <f>ROUND(I182*H182,2)</f>
        <v>0</v>
      </c>
      <c r="BL182" s="19" t="s">
        <v>164</v>
      </c>
      <c r="BM182" s="240" t="s">
        <v>594</v>
      </c>
    </row>
    <row r="183" s="2" customFormat="1">
      <c r="A183" s="40"/>
      <c r="B183" s="41"/>
      <c r="C183" s="42"/>
      <c r="D183" s="242" t="s">
        <v>166</v>
      </c>
      <c r="E183" s="42"/>
      <c r="F183" s="243" t="s">
        <v>1927</v>
      </c>
      <c r="G183" s="42"/>
      <c r="H183" s="42"/>
      <c r="I183" s="244"/>
      <c r="J183" s="42"/>
      <c r="K183" s="42"/>
      <c r="L183" s="46"/>
      <c r="M183" s="245"/>
      <c r="N183" s="246"/>
      <c r="O183" s="93"/>
      <c r="P183" s="93"/>
      <c r="Q183" s="93"/>
      <c r="R183" s="93"/>
      <c r="S183" s="93"/>
      <c r="T183" s="94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166</v>
      </c>
      <c r="AU183" s="19" t="s">
        <v>84</v>
      </c>
    </row>
    <row r="184" s="2" customFormat="1" ht="16.5" customHeight="1">
      <c r="A184" s="40"/>
      <c r="B184" s="41"/>
      <c r="C184" s="229" t="s">
        <v>379</v>
      </c>
      <c r="D184" s="229" t="s">
        <v>159</v>
      </c>
      <c r="E184" s="230" t="s">
        <v>1928</v>
      </c>
      <c r="F184" s="231" t="s">
        <v>1929</v>
      </c>
      <c r="G184" s="232" t="s">
        <v>619</v>
      </c>
      <c r="H184" s="233">
        <v>1</v>
      </c>
      <c r="I184" s="234"/>
      <c r="J184" s="235">
        <f>ROUND(I184*H184,2)</f>
        <v>0</v>
      </c>
      <c r="K184" s="231" t="s">
        <v>1</v>
      </c>
      <c r="L184" s="46"/>
      <c r="M184" s="236" t="s">
        <v>1</v>
      </c>
      <c r="N184" s="237" t="s">
        <v>42</v>
      </c>
      <c r="O184" s="93"/>
      <c r="P184" s="238">
        <f>O184*H184</f>
        <v>0</v>
      </c>
      <c r="Q184" s="238">
        <v>0</v>
      </c>
      <c r="R184" s="238">
        <f>Q184*H184</f>
        <v>0</v>
      </c>
      <c r="S184" s="238">
        <v>0</v>
      </c>
      <c r="T184" s="239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40" t="s">
        <v>164</v>
      </c>
      <c r="AT184" s="240" t="s">
        <v>159</v>
      </c>
      <c r="AU184" s="240" t="s">
        <v>84</v>
      </c>
      <c r="AY184" s="19" t="s">
        <v>157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9" t="s">
        <v>84</v>
      </c>
      <c r="BK184" s="241">
        <f>ROUND(I184*H184,2)</f>
        <v>0</v>
      </c>
      <c r="BL184" s="19" t="s">
        <v>164</v>
      </c>
      <c r="BM184" s="240" t="s">
        <v>603</v>
      </c>
    </row>
    <row r="185" s="2" customFormat="1">
      <c r="A185" s="40"/>
      <c r="B185" s="41"/>
      <c r="C185" s="42"/>
      <c r="D185" s="242" t="s">
        <v>166</v>
      </c>
      <c r="E185" s="42"/>
      <c r="F185" s="243" t="s">
        <v>1930</v>
      </c>
      <c r="G185" s="42"/>
      <c r="H185" s="42"/>
      <c r="I185" s="244"/>
      <c r="J185" s="42"/>
      <c r="K185" s="42"/>
      <c r="L185" s="46"/>
      <c r="M185" s="245"/>
      <c r="N185" s="246"/>
      <c r="O185" s="93"/>
      <c r="P185" s="93"/>
      <c r="Q185" s="93"/>
      <c r="R185" s="93"/>
      <c r="S185" s="93"/>
      <c r="T185" s="9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166</v>
      </c>
      <c r="AU185" s="19" t="s">
        <v>84</v>
      </c>
    </row>
    <row r="186" s="2" customFormat="1" ht="16.5" customHeight="1">
      <c r="A186" s="40"/>
      <c r="B186" s="41"/>
      <c r="C186" s="229" t="s">
        <v>386</v>
      </c>
      <c r="D186" s="229" t="s">
        <v>159</v>
      </c>
      <c r="E186" s="230" t="s">
        <v>1931</v>
      </c>
      <c r="F186" s="231" t="s">
        <v>1932</v>
      </c>
      <c r="G186" s="232" t="s">
        <v>619</v>
      </c>
      <c r="H186" s="233">
        <v>1</v>
      </c>
      <c r="I186" s="234"/>
      <c r="J186" s="235">
        <f>ROUND(I186*H186,2)</f>
        <v>0</v>
      </c>
      <c r="K186" s="231" t="s">
        <v>1</v>
      </c>
      <c r="L186" s="46"/>
      <c r="M186" s="236" t="s">
        <v>1</v>
      </c>
      <c r="N186" s="237" t="s">
        <v>42</v>
      </c>
      <c r="O186" s="93"/>
      <c r="P186" s="238">
        <f>O186*H186</f>
        <v>0</v>
      </c>
      <c r="Q186" s="238">
        <v>0</v>
      </c>
      <c r="R186" s="238">
        <f>Q186*H186</f>
        <v>0</v>
      </c>
      <c r="S186" s="238">
        <v>0</v>
      </c>
      <c r="T186" s="239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40" t="s">
        <v>164</v>
      </c>
      <c r="AT186" s="240" t="s">
        <v>159</v>
      </c>
      <c r="AU186" s="240" t="s">
        <v>84</v>
      </c>
      <c r="AY186" s="19" t="s">
        <v>157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9" t="s">
        <v>84</v>
      </c>
      <c r="BK186" s="241">
        <f>ROUND(I186*H186,2)</f>
        <v>0</v>
      </c>
      <c r="BL186" s="19" t="s">
        <v>164</v>
      </c>
      <c r="BM186" s="240" t="s">
        <v>616</v>
      </c>
    </row>
    <row r="187" s="2" customFormat="1">
      <c r="A187" s="40"/>
      <c r="B187" s="41"/>
      <c r="C187" s="42"/>
      <c r="D187" s="242" t="s">
        <v>166</v>
      </c>
      <c r="E187" s="42"/>
      <c r="F187" s="243" t="s">
        <v>1932</v>
      </c>
      <c r="G187" s="42"/>
      <c r="H187" s="42"/>
      <c r="I187" s="244"/>
      <c r="J187" s="42"/>
      <c r="K187" s="42"/>
      <c r="L187" s="46"/>
      <c r="M187" s="245"/>
      <c r="N187" s="246"/>
      <c r="O187" s="93"/>
      <c r="P187" s="93"/>
      <c r="Q187" s="93"/>
      <c r="R187" s="93"/>
      <c r="S187" s="93"/>
      <c r="T187" s="94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166</v>
      </c>
      <c r="AU187" s="19" t="s">
        <v>84</v>
      </c>
    </row>
    <row r="188" s="2" customFormat="1" ht="16.5" customHeight="1">
      <c r="A188" s="40"/>
      <c r="B188" s="41"/>
      <c r="C188" s="229" t="s">
        <v>392</v>
      </c>
      <c r="D188" s="229" t="s">
        <v>159</v>
      </c>
      <c r="E188" s="230" t="s">
        <v>1933</v>
      </c>
      <c r="F188" s="231" t="s">
        <v>1934</v>
      </c>
      <c r="G188" s="232" t="s">
        <v>619</v>
      </c>
      <c r="H188" s="233">
        <v>1</v>
      </c>
      <c r="I188" s="234"/>
      <c r="J188" s="235">
        <f>ROUND(I188*H188,2)</f>
        <v>0</v>
      </c>
      <c r="K188" s="231" t="s">
        <v>1</v>
      </c>
      <c r="L188" s="46"/>
      <c r="M188" s="236" t="s">
        <v>1</v>
      </c>
      <c r="N188" s="237" t="s">
        <v>42</v>
      </c>
      <c r="O188" s="93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40" t="s">
        <v>164</v>
      </c>
      <c r="AT188" s="240" t="s">
        <v>159</v>
      </c>
      <c r="AU188" s="240" t="s">
        <v>84</v>
      </c>
      <c r="AY188" s="19" t="s">
        <v>157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9" t="s">
        <v>84</v>
      </c>
      <c r="BK188" s="241">
        <f>ROUND(I188*H188,2)</f>
        <v>0</v>
      </c>
      <c r="BL188" s="19" t="s">
        <v>164</v>
      </c>
      <c r="BM188" s="240" t="s">
        <v>629</v>
      </c>
    </row>
    <row r="189" s="2" customFormat="1">
      <c r="A189" s="40"/>
      <c r="B189" s="41"/>
      <c r="C189" s="42"/>
      <c r="D189" s="242" t="s">
        <v>166</v>
      </c>
      <c r="E189" s="42"/>
      <c r="F189" s="243" t="s">
        <v>1935</v>
      </c>
      <c r="G189" s="42"/>
      <c r="H189" s="42"/>
      <c r="I189" s="244"/>
      <c r="J189" s="42"/>
      <c r="K189" s="42"/>
      <c r="L189" s="46"/>
      <c r="M189" s="245"/>
      <c r="N189" s="246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166</v>
      </c>
      <c r="AU189" s="19" t="s">
        <v>84</v>
      </c>
    </row>
    <row r="190" s="2" customFormat="1" ht="16.5" customHeight="1">
      <c r="A190" s="40"/>
      <c r="B190" s="41"/>
      <c r="C190" s="229" t="s">
        <v>402</v>
      </c>
      <c r="D190" s="229" t="s">
        <v>159</v>
      </c>
      <c r="E190" s="230" t="s">
        <v>1936</v>
      </c>
      <c r="F190" s="231" t="s">
        <v>1937</v>
      </c>
      <c r="G190" s="232" t="s">
        <v>619</v>
      </c>
      <c r="H190" s="233">
        <v>11</v>
      </c>
      <c r="I190" s="234"/>
      <c r="J190" s="235">
        <f>ROUND(I190*H190,2)</f>
        <v>0</v>
      </c>
      <c r="K190" s="231" t="s">
        <v>1</v>
      </c>
      <c r="L190" s="46"/>
      <c r="M190" s="236" t="s">
        <v>1</v>
      </c>
      <c r="N190" s="237" t="s">
        <v>42</v>
      </c>
      <c r="O190" s="93"/>
      <c r="P190" s="238">
        <f>O190*H190</f>
        <v>0</v>
      </c>
      <c r="Q190" s="238">
        <v>0</v>
      </c>
      <c r="R190" s="238">
        <f>Q190*H190</f>
        <v>0</v>
      </c>
      <c r="S190" s="238">
        <v>0</v>
      </c>
      <c r="T190" s="23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40" t="s">
        <v>164</v>
      </c>
      <c r="AT190" s="240" t="s">
        <v>159</v>
      </c>
      <c r="AU190" s="240" t="s">
        <v>84</v>
      </c>
      <c r="AY190" s="19" t="s">
        <v>157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9" t="s">
        <v>84</v>
      </c>
      <c r="BK190" s="241">
        <f>ROUND(I190*H190,2)</f>
        <v>0</v>
      </c>
      <c r="BL190" s="19" t="s">
        <v>164</v>
      </c>
      <c r="BM190" s="240" t="s">
        <v>651</v>
      </c>
    </row>
    <row r="191" s="2" customFormat="1">
      <c r="A191" s="40"/>
      <c r="B191" s="41"/>
      <c r="C191" s="42"/>
      <c r="D191" s="242" t="s">
        <v>166</v>
      </c>
      <c r="E191" s="42"/>
      <c r="F191" s="243" t="s">
        <v>1937</v>
      </c>
      <c r="G191" s="42"/>
      <c r="H191" s="42"/>
      <c r="I191" s="244"/>
      <c r="J191" s="42"/>
      <c r="K191" s="42"/>
      <c r="L191" s="46"/>
      <c r="M191" s="245"/>
      <c r="N191" s="246"/>
      <c r="O191" s="93"/>
      <c r="P191" s="93"/>
      <c r="Q191" s="93"/>
      <c r="R191" s="93"/>
      <c r="S191" s="93"/>
      <c r="T191" s="94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166</v>
      </c>
      <c r="AU191" s="19" t="s">
        <v>84</v>
      </c>
    </row>
    <row r="192" s="2" customFormat="1" ht="16.5" customHeight="1">
      <c r="A192" s="40"/>
      <c r="B192" s="41"/>
      <c r="C192" s="229" t="s">
        <v>407</v>
      </c>
      <c r="D192" s="229" t="s">
        <v>159</v>
      </c>
      <c r="E192" s="230" t="s">
        <v>1938</v>
      </c>
      <c r="F192" s="231" t="s">
        <v>1939</v>
      </c>
      <c r="G192" s="232" t="s">
        <v>619</v>
      </c>
      <c r="H192" s="233">
        <v>11</v>
      </c>
      <c r="I192" s="234"/>
      <c r="J192" s="235">
        <f>ROUND(I192*H192,2)</f>
        <v>0</v>
      </c>
      <c r="K192" s="231" t="s">
        <v>1</v>
      </c>
      <c r="L192" s="46"/>
      <c r="M192" s="236" t="s">
        <v>1</v>
      </c>
      <c r="N192" s="237" t="s">
        <v>42</v>
      </c>
      <c r="O192" s="93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40" t="s">
        <v>164</v>
      </c>
      <c r="AT192" s="240" t="s">
        <v>159</v>
      </c>
      <c r="AU192" s="240" t="s">
        <v>84</v>
      </c>
      <c r="AY192" s="19" t="s">
        <v>157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9" t="s">
        <v>84</v>
      </c>
      <c r="BK192" s="241">
        <f>ROUND(I192*H192,2)</f>
        <v>0</v>
      </c>
      <c r="BL192" s="19" t="s">
        <v>164</v>
      </c>
      <c r="BM192" s="240" t="s">
        <v>663</v>
      </c>
    </row>
    <row r="193" s="2" customFormat="1">
      <c r="A193" s="40"/>
      <c r="B193" s="41"/>
      <c r="C193" s="42"/>
      <c r="D193" s="242" t="s">
        <v>166</v>
      </c>
      <c r="E193" s="42"/>
      <c r="F193" s="243" t="s">
        <v>1940</v>
      </c>
      <c r="G193" s="42"/>
      <c r="H193" s="42"/>
      <c r="I193" s="244"/>
      <c r="J193" s="42"/>
      <c r="K193" s="42"/>
      <c r="L193" s="46"/>
      <c r="M193" s="245"/>
      <c r="N193" s="246"/>
      <c r="O193" s="93"/>
      <c r="P193" s="93"/>
      <c r="Q193" s="93"/>
      <c r="R193" s="93"/>
      <c r="S193" s="93"/>
      <c r="T193" s="94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166</v>
      </c>
      <c r="AU193" s="19" t="s">
        <v>84</v>
      </c>
    </row>
    <row r="194" s="2" customFormat="1" ht="16.5" customHeight="1">
      <c r="A194" s="40"/>
      <c r="B194" s="41"/>
      <c r="C194" s="229" t="s">
        <v>427</v>
      </c>
      <c r="D194" s="229" t="s">
        <v>159</v>
      </c>
      <c r="E194" s="230" t="s">
        <v>1941</v>
      </c>
      <c r="F194" s="231" t="s">
        <v>1942</v>
      </c>
      <c r="G194" s="232" t="s">
        <v>619</v>
      </c>
      <c r="H194" s="233">
        <v>6</v>
      </c>
      <c r="I194" s="234"/>
      <c r="J194" s="235">
        <f>ROUND(I194*H194,2)</f>
        <v>0</v>
      </c>
      <c r="K194" s="231" t="s">
        <v>1</v>
      </c>
      <c r="L194" s="46"/>
      <c r="M194" s="236" t="s">
        <v>1</v>
      </c>
      <c r="N194" s="237" t="s">
        <v>42</v>
      </c>
      <c r="O194" s="93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40" t="s">
        <v>164</v>
      </c>
      <c r="AT194" s="240" t="s">
        <v>159</v>
      </c>
      <c r="AU194" s="240" t="s">
        <v>84</v>
      </c>
      <c r="AY194" s="19" t="s">
        <v>157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9" t="s">
        <v>84</v>
      </c>
      <c r="BK194" s="241">
        <f>ROUND(I194*H194,2)</f>
        <v>0</v>
      </c>
      <c r="BL194" s="19" t="s">
        <v>164</v>
      </c>
      <c r="BM194" s="240" t="s">
        <v>686</v>
      </c>
    </row>
    <row r="195" s="2" customFormat="1">
      <c r="A195" s="40"/>
      <c r="B195" s="41"/>
      <c r="C195" s="42"/>
      <c r="D195" s="242" t="s">
        <v>166</v>
      </c>
      <c r="E195" s="42"/>
      <c r="F195" s="243" t="s">
        <v>1943</v>
      </c>
      <c r="G195" s="42"/>
      <c r="H195" s="42"/>
      <c r="I195" s="244"/>
      <c r="J195" s="42"/>
      <c r="K195" s="42"/>
      <c r="L195" s="46"/>
      <c r="M195" s="245"/>
      <c r="N195" s="246"/>
      <c r="O195" s="93"/>
      <c r="P195" s="93"/>
      <c r="Q195" s="93"/>
      <c r="R195" s="93"/>
      <c r="S195" s="93"/>
      <c r="T195" s="94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166</v>
      </c>
      <c r="AU195" s="19" t="s">
        <v>84</v>
      </c>
    </row>
    <row r="196" s="2" customFormat="1" ht="16.5" customHeight="1">
      <c r="A196" s="40"/>
      <c r="B196" s="41"/>
      <c r="C196" s="229" t="s">
        <v>484</v>
      </c>
      <c r="D196" s="229" t="s">
        <v>159</v>
      </c>
      <c r="E196" s="230" t="s">
        <v>1944</v>
      </c>
      <c r="F196" s="231" t="s">
        <v>1945</v>
      </c>
      <c r="G196" s="232" t="s">
        <v>619</v>
      </c>
      <c r="H196" s="233">
        <v>6</v>
      </c>
      <c r="I196" s="234"/>
      <c r="J196" s="235">
        <f>ROUND(I196*H196,2)</f>
        <v>0</v>
      </c>
      <c r="K196" s="231" t="s">
        <v>1</v>
      </c>
      <c r="L196" s="46"/>
      <c r="M196" s="236" t="s">
        <v>1</v>
      </c>
      <c r="N196" s="237" t="s">
        <v>42</v>
      </c>
      <c r="O196" s="93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40" t="s">
        <v>164</v>
      </c>
      <c r="AT196" s="240" t="s">
        <v>159</v>
      </c>
      <c r="AU196" s="240" t="s">
        <v>84</v>
      </c>
      <c r="AY196" s="19" t="s">
        <v>157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9" t="s">
        <v>84</v>
      </c>
      <c r="BK196" s="241">
        <f>ROUND(I196*H196,2)</f>
        <v>0</v>
      </c>
      <c r="BL196" s="19" t="s">
        <v>164</v>
      </c>
      <c r="BM196" s="240" t="s">
        <v>700</v>
      </c>
    </row>
    <row r="197" s="2" customFormat="1">
      <c r="A197" s="40"/>
      <c r="B197" s="41"/>
      <c r="C197" s="42"/>
      <c r="D197" s="242" t="s">
        <v>166</v>
      </c>
      <c r="E197" s="42"/>
      <c r="F197" s="243" t="s">
        <v>1946</v>
      </c>
      <c r="G197" s="42"/>
      <c r="H197" s="42"/>
      <c r="I197" s="244"/>
      <c r="J197" s="42"/>
      <c r="K197" s="42"/>
      <c r="L197" s="46"/>
      <c r="M197" s="245"/>
      <c r="N197" s="246"/>
      <c r="O197" s="93"/>
      <c r="P197" s="93"/>
      <c r="Q197" s="93"/>
      <c r="R197" s="93"/>
      <c r="S197" s="93"/>
      <c r="T197" s="94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166</v>
      </c>
      <c r="AU197" s="19" t="s">
        <v>84</v>
      </c>
    </row>
    <row r="198" s="2" customFormat="1" ht="21.75" customHeight="1">
      <c r="A198" s="40"/>
      <c r="B198" s="41"/>
      <c r="C198" s="229" t="s">
        <v>490</v>
      </c>
      <c r="D198" s="229" t="s">
        <v>159</v>
      </c>
      <c r="E198" s="230" t="s">
        <v>1947</v>
      </c>
      <c r="F198" s="231" t="s">
        <v>1948</v>
      </c>
      <c r="G198" s="232" t="s">
        <v>619</v>
      </c>
      <c r="H198" s="233">
        <v>1</v>
      </c>
      <c r="I198" s="234"/>
      <c r="J198" s="235">
        <f>ROUND(I198*H198,2)</f>
        <v>0</v>
      </c>
      <c r="K198" s="231" t="s">
        <v>1</v>
      </c>
      <c r="L198" s="46"/>
      <c r="M198" s="236" t="s">
        <v>1</v>
      </c>
      <c r="N198" s="237" t="s">
        <v>42</v>
      </c>
      <c r="O198" s="93"/>
      <c r="P198" s="238">
        <f>O198*H198</f>
        <v>0</v>
      </c>
      <c r="Q198" s="238">
        <v>0</v>
      </c>
      <c r="R198" s="238">
        <f>Q198*H198</f>
        <v>0</v>
      </c>
      <c r="S198" s="238">
        <v>0</v>
      </c>
      <c r="T198" s="239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40" t="s">
        <v>164</v>
      </c>
      <c r="AT198" s="240" t="s">
        <v>159</v>
      </c>
      <c r="AU198" s="240" t="s">
        <v>84</v>
      </c>
      <c r="AY198" s="19" t="s">
        <v>157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9" t="s">
        <v>84</v>
      </c>
      <c r="BK198" s="241">
        <f>ROUND(I198*H198,2)</f>
        <v>0</v>
      </c>
      <c r="BL198" s="19" t="s">
        <v>164</v>
      </c>
      <c r="BM198" s="240" t="s">
        <v>711</v>
      </c>
    </row>
    <row r="199" s="2" customFormat="1">
      <c r="A199" s="40"/>
      <c r="B199" s="41"/>
      <c r="C199" s="42"/>
      <c r="D199" s="242" t="s">
        <v>166</v>
      </c>
      <c r="E199" s="42"/>
      <c r="F199" s="243" t="s">
        <v>1949</v>
      </c>
      <c r="G199" s="42"/>
      <c r="H199" s="42"/>
      <c r="I199" s="244"/>
      <c r="J199" s="42"/>
      <c r="K199" s="42"/>
      <c r="L199" s="46"/>
      <c r="M199" s="245"/>
      <c r="N199" s="246"/>
      <c r="O199" s="93"/>
      <c r="P199" s="93"/>
      <c r="Q199" s="93"/>
      <c r="R199" s="93"/>
      <c r="S199" s="93"/>
      <c r="T199" s="94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166</v>
      </c>
      <c r="AU199" s="19" t="s">
        <v>84</v>
      </c>
    </row>
    <row r="200" s="2" customFormat="1" ht="16.5" customHeight="1">
      <c r="A200" s="40"/>
      <c r="B200" s="41"/>
      <c r="C200" s="229" t="s">
        <v>495</v>
      </c>
      <c r="D200" s="229" t="s">
        <v>159</v>
      </c>
      <c r="E200" s="230" t="s">
        <v>1950</v>
      </c>
      <c r="F200" s="231" t="s">
        <v>1951</v>
      </c>
      <c r="G200" s="232" t="s">
        <v>619</v>
      </c>
      <c r="H200" s="233">
        <v>17</v>
      </c>
      <c r="I200" s="234"/>
      <c r="J200" s="235">
        <f>ROUND(I200*H200,2)</f>
        <v>0</v>
      </c>
      <c r="K200" s="231" t="s">
        <v>1</v>
      </c>
      <c r="L200" s="46"/>
      <c r="M200" s="236" t="s">
        <v>1</v>
      </c>
      <c r="N200" s="237" t="s">
        <v>42</v>
      </c>
      <c r="O200" s="93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40" t="s">
        <v>164</v>
      </c>
      <c r="AT200" s="240" t="s">
        <v>159</v>
      </c>
      <c r="AU200" s="240" t="s">
        <v>84</v>
      </c>
      <c r="AY200" s="19" t="s">
        <v>157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9" t="s">
        <v>84</v>
      </c>
      <c r="BK200" s="241">
        <f>ROUND(I200*H200,2)</f>
        <v>0</v>
      </c>
      <c r="BL200" s="19" t="s">
        <v>164</v>
      </c>
      <c r="BM200" s="240" t="s">
        <v>721</v>
      </c>
    </row>
    <row r="201" s="2" customFormat="1">
      <c r="A201" s="40"/>
      <c r="B201" s="41"/>
      <c r="C201" s="42"/>
      <c r="D201" s="242" t="s">
        <v>166</v>
      </c>
      <c r="E201" s="42"/>
      <c r="F201" s="243" t="s">
        <v>1952</v>
      </c>
      <c r="G201" s="42"/>
      <c r="H201" s="42"/>
      <c r="I201" s="244"/>
      <c r="J201" s="42"/>
      <c r="K201" s="42"/>
      <c r="L201" s="46"/>
      <c r="M201" s="245"/>
      <c r="N201" s="246"/>
      <c r="O201" s="93"/>
      <c r="P201" s="93"/>
      <c r="Q201" s="93"/>
      <c r="R201" s="93"/>
      <c r="S201" s="93"/>
      <c r="T201" s="94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166</v>
      </c>
      <c r="AU201" s="19" t="s">
        <v>84</v>
      </c>
    </row>
    <row r="202" s="2" customFormat="1" ht="16.5" customHeight="1">
      <c r="A202" s="40"/>
      <c r="B202" s="41"/>
      <c r="C202" s="229" t="s">
        <v>502</v>
      </c>
      <c r="D202" s="229" t="s">
        <v>159</v>
      </c>
      <c r="E202" s="230" t="s">
        <v>1953</v>
      </c>
      <c r="F202" s="231" t="s">
        <v>1954</v>
      </c>
      <c r="G202" s="232" t="s">
        <v>619</v>
      </c>
      <c r="H202" s="233">
        <v>1</v>
      </c>
      <c r="I202" s="234"/>
      <c r="J202" s="235">
        <f>ROUND(I202*H202,2)</f>
        <v>0</v>
      </c>
      <c r="K202" s="231" t="s">
        <v>1</v>
      </c>
      <c r="L202" s="46"/>
      <c r="M202" s="236" t="s">
        <v>1</v>
      </c>
      <c r="N202" s="237" t="s">
        <v>42</v>
      </c>
      <c r="O202" s="93"/>
      <c r="P202" s="238">
        <f>O202*H202</f>
        <v>0</v>
      </c>
      <c r="Q202" s="238">
        <v>0</v>
      </c>
      <c r="R202" s="238">
        <f>Q202*H202</f>
        <v>0</v>
      </c>
      <c r="S202" s="238">
        <v>0</v>
      </c>
      <c r="T202" s="239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40" t="s">
        <v>164</v>
      </c>
      <c r="AT202" s="240" t="s">
        <v>159</v>
      </c>
      <c r="AU202" s="240" t="s">
        <v>84</v>
      </c>
      <c r="AY202" s="19" t="s">
        <v>157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9" t="s">
        <v>84</v>
      </c>
      <c r="BK202" s="241">
        <f>ROUND(I202*H202,2)</f>
        <v>0</v>
      </c>
      <c r="BL202" s="19" t="s">
        <v>164</v>
      </c>
      <c r="BM202" s="240" t="s">
        <v>743</v>
      </c>
    </row>
    <row r="203" s="2" customFormat="1">
      <c r="A203" s="40"/>
      <c r="B203" s="41"/>
      <c r="C203" s="42"/>
      <c r="D203" s="242" t="s">
        <v>166</v>
      </c>
      <c r="E203" s="42"/>
      <c r="F203" s="243" t="s">
        <v>1955</v>
      </c>
      <c r="G203" s="42"/>
      <c r="H203" s="42"/>
      <c r="I203" s="244"/>
      <c r="J203" s="42"/>
      <c r="K203" s="42"/>
      <c r="L203" s="46"/>
      <c r="M203" s="245"/>
      <c r="N203" s="246"/>
      <c r="O203" s="93"/>
      <c r="P203" s="93"/>
      <c r="Q203" s="93"/>
      <c r="R203" s="93"/>
      <c r="S203" s="93"/>
      <c r="T203" s="94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166</v>
      </c>
      <c r="AU203" s="19" t="s">
        <v>84</v>
      </c>
    </row>
    <row r="204" s="2" customFormat="1" ht="16.5" customHeight="1">
      <c r="A204" s="40"/>
      <c r="B204" s="41"/>
      <c r="C204" s="229" t="s">
        <v>507</v>
      </c>
      <c r="D204" s="229" t="s">
        <v>159</v>
      </c>
      <c r="E204" s="230" t="s">
        <v>1956</v>
      </c>
      <c r="F204" s="231" t="s">
        <v>1957</v>
      </c>
      <c r="G204" s="232" t="s">
        <v>619</v>
      </c>
      <c r="H204" s="233">
        <v>1</v>
      </c>
      <c r="I204" s="234"/>
      <c r="J204" s="235">
        <f>ROUND(I204*H204,2)</f>
        <v>0</v>
      </c>
      <c r="K204" s="231" t="s">
        <v>1</v>
      </c>
      <c r="L204" s="46"/>
      <c r="M204" s="236" t="s">
        <v>1</v>
      </c>
      <c r="N204" s="237" t="s">
        <v>42</v>
      </c>
      <c r="O204" s="93"/>
      <c r="P204" s="238">
        <f>O204*H204</f>
        <v>0</v>
      </c>
      <c r="Q204" s="238">
        <v>0</v>
      </c>
      <c r="R204" s="238">
        <f>Q204*H204</f>
        <v>0</v>
      </c>
      <c r="S204" s="238">
        <v>0</v>
      </c>
      <c r="T204" s="239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40" t="s">
        <v>164</v>
      </c>
      <c r="AT204" s="240" t="s">
        <v>159</v>
      </c>
      <c r="AU204" s="240" t="s">
        <v>84</v>
      </c>
      <c r="AY204" s="19" t="s">
        <v>157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9" t="s">
        <v>84</v>
      </c>
      <c r="BK204" s="241">
        <f>ROUND(I204*H204,2)</f>
        <v>0</v>
      </c>
      <c r="BL204" s="19" t="s">
        <v>164</v>
      </c>
      <c r="BM204" s="240" t="s">
        <v>755</v>
      </c>
    </row>
    <row r="205" s="2" customFormat="1">
      <c r="A205" s="40"/>
      <c r="B205" s="41"/>
      <c r="C205" s="42"/>
      <c r="D205" s="242" t="s">
        <v>166</v>
      </c>
      <c r="E205" s="42"/>
      <c r="F205" s="243" t="s">
        <v>1958</v>
      </c>
      <c r="G205" s="42"/>
      <c r="H205" s="42"/>
      <c r="I205" s="244"/>
      <c r="J205" s="42"/>
      <c r="K205" s="42"/>
      <c r="L205" s="46"/>
      <c r="M205" s="245"/>
      <c r="N205" s="246"/>
      <c r="O205" s="93"/>
      <c r="P205" s="93"/>
      <c r="Q205" s="93"/>
      <c r="R205" s="93"/>
      <c r="S205" s="93"/>
      <c r="T205" s="94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166</v>
      </c>
      <c r="AU205" s="19" t="s">
        <v>84</v>
      </c>
    </row>
    <row r="206" s="12" customFormat="1" ht="25.92" customHeight="1">
      <c r="A206" s="12"/>
      <c r="B206" s="213"/>
      <c r="C206" s="214"/>
      <c r="D206" s="215" t="s">
        <v>76</v>
      </c>
      <c r="E206" s="216" t="s">
        <v>1959</v>
      </c>
      <c r="F206" s="216" t="s">
        <v>1960</v>
      </c>
      <c r="G206" s="214"/>
      <c r="H206" s="214"/>
      <c r="I206" s="217"/>
      <c r="J206" s="218">
        <f>BK206</f>
        <v>0</v>
      </c>
      <c r="K206" s="214"/>
      <c r="L206" s="219"/>
      <c r="M206" s="220"/>
      <c r="N206" s="221"/>
      <c r="O206" s="221"/>
      <c r="P206" s="222">
        <f>SUM(P207:P240)</f>
        <v>0</v>
      </c>
      <c r="Q206" s="221"/>
      <c r="R206" s="222">
        <f>SUM(R207:R240)</f>
        <v>0</v>
      </c>
      <c r="S206" s="221"/>
      <c r="T206" s="223">
        <f>SUM(T207:T240)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4" t="s">
        <v>84</v>
      </c>
      <c r="AT206" s="225" t="s">
        <v>76</v>
      </c>
      <c r="AU206" s="225" t="s">
        <v>77</v>
      </c>
      <c r="AY206" s="224" t="s">
        <v>157</v>
      </c>
      <c r="BK206" s="226">
        <f>SUM(BK207:BK240)</f>
        <v>0</v>
      </c>
    </row>
    <row r="207" s="2" customFormat="1" ht="24.15" customHeight="1">
      <c r="A207" s="40"/>
      <c r="B207" s="41"/>
      <c r="C207" s="229" t="s">
        <v>512</v>
      </c>
      <c r="D207" s="229" t="s">
        <v>159</v>
      </c>
      <c r="E207" s="230" t="s">
        <v>1961</v>
      </c>
      <c r="F207" s="231" t="s">
        <v>1962</v>
      </c>
      <c r="G207" s="232" t="s">
        <v>619</v>
      </c>
      <c r="H207" s="233">
        <v>10</v>
      </c>
      <c r="I207" s="234"/>
      <c r="J207" s="235">
        <f>ROUND(I207*H207,2)</f>
        <v>0</v>
      </c>
      <c r="K207" s="231" t="s">
        <v>1</v>
      </c>
      <c r="L207" s="46"/>
      <c r="M207" s="236" t="s">
        <v>1</v>
      </c>
      <c r="N207" s="237" t="s">
        <v>42</v>
      </c>
      <c r="O207" s="93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40" t="s">
        <v>164</v>
      </c>
      <c r="AT207" s="240" t="s">
        <v>159</v>
      </c>
      <c r="AU207" s="240" t="s">
        <v>84</v>
      </c>
      <c r="AY207" s="19" t="s">
        <v>157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9" t="s">
        <v>84</v>
      </c>
      <c r="BK207" s="241">
        <f>ROUND(I207*H207,2)</f>
        <v>0</v>
      </c>
      <c r="BL207" s="19" t="s">
        <v>164</v>
      </c>
      <c r="BM207" s="240" t="s">
        <v>764</v>
      </c>
    </row>
    <row r="208" s="2" customFormat="1">
      <c r="A208" s="40"/>
      <c r="B208" s="41"/>
      <c r="C208" s="42"/>
      <c r="D208" s="242" t="s">
        <v>166</v>
      </c>
      <c r="E208" s="42"/>
      <c r="F208" s="243" t="s">
        <v>1963</v>
      </c>
      <c r="G208" s="42"/>
      <c r="H208" s="42"/>
      <c r="I208" s="244"/>
      <c r="J208" s="42"/>
      <c r="K208" s="42"/>
      <c r="L208" s="46"/>
      <c r="M208" s="245"/>
      <c r="N208" s="246"/>
      <c r="O208" s="93"/>
      <c r="P208" s="93"/>
      <c r="Q208" s="93"/>
      <c r="R208" s="93"/>
      <c r="S208" s="93"/>
      <c r="T208" s="94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166</v>
      </c>
      <c r="AU208" s="19" t="s">
        <v>84</v>
      </c>
    </row>
    <row r="209" s="2" customFormat="1" ht="16.5" customHeight="1">
      <c r="A209" s="40"/>
      <c r="B209" s="41"/>
      <c r="C209" s="229" t="s">
        <v>1332</v>
      </c>
      <c r="D209" s="229" t="s">
        <v>159</v>
      </c>
      <c r="E209" s="230" t="s">
        <v>1964</v>
      </c>
      <c r="F209" s="231" t="s">
        <v>1965</v>
      </c>
      <c r="G209" s="232" t="s">
        <v>619</v>
      </c>
      <c r="H209" s="233">
        <v>10</v>
      </c>
      <c r="I209" s="234"/>
      <c r="J209" s="235">
        <f>ROUND(I209*H209,2)</f>
        <v>0</v>
      </c>
      <c r="K209" s="231" t="s">
        <v>1</v>
      </c>
      <c r="L209" s="46"/>
      <c r="M209" s="236" t="s">
        <v>1</v>
      </c>
      <c r="N209" s="237" t="s">
        <v>42</v>
      </c>
      <c r="O209" s="93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40" t="s">
        <v>164</v>
      </c>
      <c r="AT209" s="240" t="s">
        <v>159</v>
      </c>
      <c r="AU209" s="240" t="s">
        <v>84</v>
      </c>
      <c r="AY209" s="19" t="s">
        <v>157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9" t="s">
        <v>84</v>
      </c>
      <c r="BK209" s="241">
        <f>ROUND(I209*H209,2)</f>
        <v>0</v>
      </c>
      <c r="BL209" s="19" t="s">
        <v>164</v>
      </c>
      <c r="BM209" s="240" t="s">
        <v>776</v>
      </c>
    </row>
    <row r="210" s="2" customFormat="1">
      <c r="A210" s="40"/>
      <c r="B210" s="41"/>
      <c r="C210" s="42"/>
      <c r="D210" s="242" t="s">
        <v>166</v>
      </c>
      <c r="E210" s="42"/>
      <c r="F210" s="243" t="s">
        <v>1966</v>
      </c>
      <c r="G210" s="42"/>
      <c r="H210" s="42"/>
      <c r="I210" s="244"/>
      <c r="J210" s="42"/>
      <c r="K210" s="42"/>
      <c r="L210" s="46"/>
      <c r="M210" s="245"/>
      <c r="N210" s="246"/>
      <c r="O210" s="93"/>
      <c r="P210" s="93"/>
      <c r="Q210" s="93"/>
      <c r="R210" s="93"/>
      <c r="S210" s="93"/>
      <c r="T210" s="94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166</v>
      </c>
      <c r="AU210" s="19" t="s">
        <v>84</v>
      </c>
    </row>
    <row r="211" s="2" customFormat="1" ht="16.5" customHeight="1">
      <c r="A211" s="40"/>
      <c r="B211" s="41"/>
      <c r="C211" s="229" t="s">
        <v>1336</v>
      </c>
      <c r="D211" s="229" t="s">
        <v>159</v>
      </c>
      <c r="E211" s="230" t="s">
        <v>1967</v>
      </c>
      <c r="F211" s="231" t="s">
        <v>1968</v>
      </c>
      <c r="G211" s="232" t="s">
        <v>619</v>
      </c>
      <c r="H211" s="233">
        <v>1</v>
      </c>
      <c r="I211" s="234"/>
      <c r="J211" s="235">
        <f>ROUND(I211*H211,2)</f>
        <v>0</v>
      </c>
      <c r="K211" s="231" t="s">
        <v>1</v>
      </c>
      <c r="L211" s="46"/>
      <c r="M211" s="236" t="s">
        <v>1</v>
      </c>
      <c r="N211" s="237" t="s">
        <v>42</v>
      </c>
      <c r="O211" s="93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40" t="s">
        <v>164</v>
      </c>
      <c r="AT211" s="240" t="s">
        <v>159</v>
      </c>
      <c r="AU211" s="240" t="s">
        <v>84</v>
      </c>
      <c r="AY211" s="19" t="s">
        <v>157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9" t="s">
        <v>84</v>
      </c>
      <c r="BK211" s="241">
        <f>ROUND(I211*H211,2)</f>
        <v>0</v>
      </c>
      <c r="BL211" s="19" t="s">
        <v>164</v>
      </c>
      <c r="BM211" s="240" t="s">
        <v>785</v>
      </c>
    </row>
    <row r="212" s="2" customFormat="1">
      <c r="A212" s="40"/>
      <c r="B212" s="41"/>
      <c r="C212" s="42"/>
      <c r="D212" s="242" t="s">
        <v>166</v>
      </c>
      <c r="E212" s="42"/>
      <c r="F212" s="243" t="s">
        <v>1969</v>
      </c>
      <c r="G212" s="42"/>
      <c r="H212" s="42"/>
      <c r="I212" s="244"/>
      <c r="J212" s="42"/>
      <c r="K212" s="42"/>
      <c r="L212" s="46"/>
      <c r="M212" s="245"/>
      <c r="N212" s="246"/>
      <c r="O212" s="93"/>
      <c r="P212" s="93"/>
      <c r="Q212" s="93"/>
      <c r="R212" s="93"/>
      <c r="S212" s="93"/>
      <c r="T212" s="94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166</v>
      </c>
      <c r="AU212" s="19" t="s">
        <v>84</v>
      </c>
    </row>
    <row r="213" s="2" customFormat="1" ht="24.15" customHeight="1">
      <c r="A213" s="40"/>
      <c r="B213" s="41"/>
      <c r="C213" s="229" t="s">
        <v>1344</v>
      </c>
      <c r="D213" s="229" t="s">
        <v>159</v>
      </c>
      <c r="E213" s="230" t="s">
        <v>1970</v>
      </c>
      <c r="F213" s="231" t="s">
        <v>1971</v>
      </c>
      <c r="G213" s="232" t="s">
        <v>619</v>
      </c>
      <c r="H213" s="233">
        <v>1</v>
      </c>
      <c r="I213" s="234"/>
      <c r="J213" s="235">
        <f>ROUND(I213*H213,2)</f>
        <v>0</v>
      </c>
      <c r="K213" s="231" t="s">
        <v>1</v>
      </c>
      <c r="L213" s="46"/>
      <c r="M213" s="236" t="s">
        <v>1</v>
      </c>
      <c r="N213" s="237" t="s">
        <v>42</v>
      </c>
      <c r="O213" s="93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40" t="s">
        <v>164</v>
      </c>
      <c r="AT213" s="240" t="s">
        <v>159</v>
      </c>
      <c r="AU213" s="240" t="s">
        <v>84</v>
      </c>
      <c r="AY213" s="19" t="s">
        <v>157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9" t="s">
        <v>84</v>
      </c>
      <c r="BK213" s="241">
        <f>ROUND(I213*H213,2)</f>
        <v>0</v>
      </c>
      <c r="BL213" s="19" t="s">
        <v>164</v>
      </c>
      <c r="BM213" s="240" t="s">
        <v>1772</v>
      </c>
    </row>
    <row r="214" s="2" customFormat="1">
      <c r="A214" s="40"/>
      <c r="B214" s="41"/>
      <c r="C214" s="42"/>
      <c r="D214" s="242" t="s">
        <v>166</v>
      </c>
      <c r="E214" s="42"/>
      <c r="F214" s="243" t="s">
        <v>1971</v>
      </c>
      <c r="G214" s="42"/>
      <c r="H214" s="42"/>
      <c r="I214" s="244"/>
      <c r="J214" s="42"/>
      <c r="K214" s="42"/>
      <c r="L214" s="46"/>
      <c r="M214" s="245"/>
      <c r="N214" s="246"/>
      <c r="O214" s="93"/>
      <c r="P214" s="93"/>
      <c r="Q214" s="93"/>
      <c r="R214" s="93"/>
      <c r="S214" s="93"/>
      <c r="T214" s="94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166</v>
      </c>
      <c r="AU214" s="19" t="s">
        <v>84</v>
      </c>
    </row>
    <row r="215" s="2" customFormat="1" ht="16.5" customHeight="1">
      <c r="A215" s="40"/>
      <c r="B215" s="41"/>
      <c r="C215" s="229" t="s">
        <v>1350</v>
      </c>
      <c r="D215" s="229" t="s">
        <v>159</v>
      </c>
      <c r="E215" s="230" t="s">
        <v>1972</v>
      </c>
      <c r="F215" s="231" t="s">
        <v>1973</v>
      </c>
      <c r="G215" s="232" t="s">
        <v>619</v>
      </c>
      <c r="H215" s="233">
        <v>1</v>
      </c>
      <c r="I215" s="234"/>
      <c r="J215" s="235">
        <f>ROUND(I215*H215,2)</f>
        <v>0</v>
      </c>
      <c r="K215" s="231" t="s">
        <v>1</v>
      </c>
      <c r="L215" s="46"/>
      <c r="M215" s="236" t="s">
        <v>1</v>
      </c>
      <c r="N215" s="237" t="s">
        <v>42</v>
      </c>
      <c r="O215" s="93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40" t="s">
        <v>164</v>
      </c>
      <c r="AT215" s="240" t="s">
        <v>159</v>
      </c>
      <c r="AU215" s="240" t="s">
        <v>84</v>
      </c>
      <c r="AY215" s="19" t="s">
        <v>157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9" t="s">
        <v>84</v>
      </c>
      <c r="BK215" s="241">
        <f>ROUND(I215*H215,2)</f>
        <v>0</v>
      </c>
      <c r="BL215" s="19" t="s">
        <v>164</v>
      </c>
      <c r="BM215" s="240" t="s">
        <v>805</v>
      </c>
    </row>
    <row r="216" s="2" customFormat="1">
      <c r="A216" s="40"/>
      <c r="B216" s="41"/>
      <c r="C216" s="42"/>
      <c r="D216" s="242" t="s">
        <v>166</v>
      </c>
      <c r="E216" s="42"/>
      <c r="F216" s="243" t="s">
        <v>1974</v>
      </c>
      <c r="G216" s="42"/>
      <c r="H216" s="42"/>
      <c r="I216" s="244"/>
      <c r="J216" s="42"/>
      <c r="K216" s="42"/>
      <c r="L216" s="46"/>
      <c r="M216" s="245"/>
      <c r="N216" s="246"/>
      <c r="O216" s="93"/>
      <c r="P216" s="93"/>
      <c r="Q216" s="93"/>
      <c r="R216" s="93"/>
      <c r="S216" s="93"/>
      <c r="T216" s="94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166</v>
      </c>
      <c r="AU216" s="19" t="s">
        <v>84</v>
      </c>
    </row>
    <row r="217" s="2" customFormat="1" ht="16.5" customHeight="1">
      <c r="A217" s="40"/>
      <c r="B217" s="41"/>
      <c r="C217" s="229" t="s">
        <v>1355</v>
      </c>
      <c r="D217" s="229" t="s">
        <v>159</v>
      </c>
      <c r="E217" s="230" t="s">
        <v>1975</v>
      </c>
      <c r="F217" s="231" t="s">
        <v>1976</v>
      </c>
      <c r="G217" s="232" t="s">
        <v>619</v>
      </c>
      <c r="H217" s="233">
        <v>1</v>
      </c>
      <c r="I217" s="234"/>
      <c r="J217" s="235">
        <f>ROUND(I217*H217,2)</f>
        <v>0</v>
      </c>
      <c r="K217" s="231" t="s">
        <v>1</v>
      </c>
      <c r="L217" s="46"/>
      <c r="M217" s="236" t="s">
        <v>1</v>
      </c>
      <c r="N217" s="237" t="s">
        <v>42</v>
      </c>
      <c r="O217" s="93"/>
      <c r="P217" s="238">
        <f>O217*H217</f>
        <v>0</v>
      </c>
      <c r="Q217" s="238">
        <v>0</v>
      </c>
      <c r="R217" s="238">
        <f>Q217*H217</f>
        <v>0</v>
      </c>
      <c r="S217" s="238">
        <v>0</v>
      </c>
      <c r="T217" s="239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40" t="s">
        <v>164</v>
      </c>
      <c r="AT217" s="240" t="s">
        <v>159</v>
      </c>
      <c r="AU217" s="240" t="s">
        <v>84</v>
      </c>
      <c r="AY217" s="19" t="s">
        <v>157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9" t="s">
        <v>84</v>
      </c>
      <c r="BK217" s="241">
        <f>ROUND(I217*H217,2)</f>
        <v>0</v>
      </c>
      <c r="BL217" s="19" t="s">
        <v>164</v>
      </c>
      <c r="BM217" s="240" t="s">
        <v>815</v>
      </c>
    </row>
    <row r="218" s="2" customFormat="1">
      <c r="A218" s="40"/>
      <c r="B218" s="41"/>
      <c r="C218" s="42"/>
      <c r="D218" s="242" t="s">
        <v>166</v>
      </c>
      <c r="E218" s="42"/>
      <c r="F218" s="243" t="s">
        <v>1977</v>
      </c>
      <c r="G218" s="42"/>
      <c r="H218" s="42"/>
      <c r="I218" s="244"/>
      <c r="J218" s="42"/>
      <c r="K218" s="42"/>
      <c r="L218" s="46"/>
      <c r="M218" s="245"/>
      <c r="N218" s="246"/>
      <c r="O218" s="93"/>
      <c r="P218" s="93"/>
      <c r="Q218" s="93"/>
      <c r="R218" s="93"/>
      <c r="S218" s="93"/>
      <c r="T218" s="94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166</v>
      </c>
      <c r="AU218" s="19" t="s">
        <v>84</v>
      </c>
    </row>
    <row r="219" s="2" customFormat="1" ht="16.5" customHeight="1">
      <c r="A219" s="40"/>
      <c r="B219" s="41"/>
      <c r="C219" s="229" t="s">
        <v>1361</v>
      </c>
      <c r="D219" s="229" t="s">
        <v>159</v>
      </c>
      <c r="E219" s="230" t="s">
        <v>1978</v>
      </c>
      <c r="F219" s="231" t="s">
        <v>1979</v>
      </c>
      <c r="G219" s="232" t="s">
        <v>619</v>
      </c>
      <c r="H219" s="233">
        <v>1</v>
      </c>
      <c r="I219" s="234"/>
      <c r="J219" s="235">
        <f>ROUND(I219*H219,2)</f>
        <v>0</v>
      </c>
      <c r="K219" s="231" t="s">
        <v>1</v>
      </c>
      <c r="L219" s="46"/>
      <c r="M219" s="236" t="s">
        <v>1</v>
      </c>
      <c r="N219" s="237" t="s">
        <v>42</v>
      </c>
      <c r="O219" s="93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40" t="s">
        <v>164</v>
      </c>
      <c r="AT219" s="240" t="s">
        <v>159</v>
      </c>
      <c r="AU219" s="240" t="s">
        <v>84</v>
      </c>
      <c r="AY219" s="19" t="s">
        <v>157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9" t="s">
        <v>84</v>
      </c>
      <c r="BK219" s="241">
        <f>ROUND(I219*H219,2)</f>
        <v>0</v>
      </c>
      <c r="BL219" s="19" t="s">
        <v>164</v>
      </c>
      <c r="BM219" s="240" t="s">
        <v>825</v>
      </c>
    </row>
    <row r="220" s="2" customFormat="1">
      <c r="A220" s="40"/>
      <c r="B220" s="41"/>
      <c r="C220" s="42"/>
      <c r="D220" s="242" t="s">
        <v>166</v>
      </c>
      <c r="E220" s="42"/>
      <c r="F220" s="243" t="s">
        <v>1980</v>
      </c>
      <c r="G220" s="42"/>
      <c r="H220" s="42"/>
      <c r="I220" s="244"/>
      <c r="J220" s="42"/>
      <c r="K220" s="42"/>
      <c r="L220" s="46"/>
      <c r="M220" s="245"/>
      <c r="N220" s="246"/>
      <c r="O220" s="93"/>
      <c r="P220" s="93"/>
      <c r="Q220" s="93"/>
      <c r="R220" s="93"/>
      <c r="S220" s="93"/>
      <c r="T220" s="94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166</v>
      </c>
      <c r="AU220" s="19" t="s">
        <v>84</v>
      </c>
    </row>
    <row r="221" s="2" customFormat="1" ht="16.5" customHeight="1">
      <c r="A221" s="40"/>
      <c r="B221" s="41"/>
      <c r="C221" s="229" t="s">
        <v>1373</v>
      </c>
      <c r="D221" s="229" t="s">
        <v>159</v>
      </c>
      <c r="E221" s="230" t="s">
        <v>1981</v>
      </c>
      <c r="F221" s="231" t="s">
        <v>1982</v>
      </c>
      <c r="G221" s="232" t="s">
        <v>619</v>
      </c>
      <c r="H221" s="233">
        <v>1</v>
      </c>
      <c r="I221" s="234"/>
      <c r="J221" s="235">
        <f>ROUND(I221*H221,2)</f>
        <v>0</v>
      </c>
      <c r="K221" s="231" t="s">
        <v>1</v>
      </c>
      <c r="L221" s="46"/>
      <c r="M221" s="236" t="s">
        <v>1</v>
      </c>
      <c r="N221" s="237" t="s">
        <v>42</v>
      </c>
      <c r="O221" s="93"/>
      <c r="P221" s="238">
        <f>O221*H221</f>
        <v>0</v>
      </c>
      <c r="Q221" s="238">
        <v>0</v>
      </c>
      <c r="R221" s="238">
        <f>Q221*H221</f>
        <v>0</v>
      </c>
      <c r="S221" s="238">
        <v>0</v>
      </c>
      <c r="T221" s="239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40" t="s">
        <v>164</v>
      </c>
      <c r="AT221" s="240" t="s">
        <v>159</v>
      </c>
      <c r="AU221" s="240" t="s">
        <v>84</v>
      </c>
      <c r="AY221" s="19" t="s">
        <v>157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9" t="s">
        <v>84</v>
      </c>
      <c r="BK221" s="241">
        <f>ROUND(I221*H221,2)</f>
        <v>0</v>
      </c>
      <c r="BL221" s="19" t="s">
        <v>164</v>
      </c>
      <c r="BM221" s="240" t="s">
        <v>833</v>
      </c>
    </row>
    <row r="222" s="2" customFormat="1">
      <c r="A222" s="40"/>
      <c r="B222" s="41"/>
      <c r="C222" s="42"/>
      <c r="D222" s="242" t="s">
        <v>166</v>
      </c>
      <c r="E222" s="42"/>
      <c r="F222" s="243" t="s">
        <v>1983</v>
      </c>
      <c r="G222" s="42"/>
      <c r="H222" s="42"/>
      <c r="I222" s="244"/>
      <c r="J222" s="42"/>
      <c r="K222" s="42"/>
      <c r="L222" s="46"/>
      <c r="M222" s="245"/>
      <c r="N222" s="246"/>
      <c r="O222" s="93"/>
      <c r="P222" s="93"/>
      <c r="Q222" s="93"/>
      <c r="R222" s="93"/>
      <c r="S222" s="93"/>
      <c r="T222" s="94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166</v>
      </c>
      <c r="AU222" s="19" t="s">
        <v>84</v>
      </c>
    </row>
    <row r="223" s="2" customFormat="1" ht="16.5" customHeight="1">
      <c r="A223" s="40"/>
      <c r="B223" s="41"/>
      <c r="C223" s="229" t="s">
        <v>565</v>
      </c>
      <c r="D223" s="229" t="s">
        <v>159</v>
      </c>
      <c r="E223" s="230" t="s">
        <v>1984</v>
      </c>
      <c r="F223" s="231" t="s">
        <v>1985</v>
      </c>
      <c r="G223" s="232" t="s">
        <v>1870</v>
      </c>
      <c r="H223" s="233">
        <v>1</v>
      </c>
      <c r="I223" s="234"/>
      <c r="J223" s="235">
        <f>ROUND(I223*H223,2)</f>
        <v>0</v>
      </c>
      <c r="K223" s="231" t="s">
        <v>1</v>
      </c>
      <c r="L223" s="46"/>
      <c r="M223" s="236" t="s">
        <v>1</v>
      </c>
      <c r="N223" s="237" t="s">
        <v>42</v>
      </c>
      <c r="O223" s="93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40" t="s">
        <v>164</v>
      </c>
      <c r="AT223" s="240" t="s">
        <v>159</v>
      </c>
      <c r="AU223" s="240" t="s">
        <v>84</v>
      </c>
      <c r="AY223" s="19" t="s">
        <v>157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9" t="s">
        <v>84</v>
      </c>
      <c r="BK223" s="241">
        <f>ROUND(I223*H223,2)</f>
        <v>0</v>
      </c>
      <c r="BL223" s="19" t="s">
        <v>164</v>
      </c>
      <c r="BM223" s="240" t="s">
        <v>854</v>
      </c>
    </row>
    <row r="224" s="2" customFormat="1">
      <c r="A224" s="40"/>
      <c r="B224" s="41"/>
      <c r="C224" s="42"/>
      <c r="D224" s="242" t="s">
        <v>166</v>
      </c>
      <c r="E224" s="42"/>
      <c r="F224" s="243" t="s">
        <v>1986</v>
      </c>
      <c r="G224" s="42"/>
      <c r="H224" s="42"/>
      <c r="I224" s="244"/>
      <c r="J224" s="42"/>
      <c r="K224" s="42"/>
      <c r="L224" s="46"/>
      <c r="M224" s="245"/>
      <c r="N224" s="246"/>
      <c r="O224" s="93"/>
      <c r="P224" s="93"/>
      <c r="Q224" s="93"/>
      <c r="R224" s="93"/>
      <c r="S224" s="93"/>
      <c r="T224" s="94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166</v>
      </c>
      <c r="AU224" s="19" t="s">
        <v>84</v>
      </c>
    </row>
    <row r="225" s="2" customFormat="1" ht="16.5" customHeight="1">
      <c r="A225" s="40"/>
      <c r="B225" s="41"/>
      <c r="C225" s="229" t="s">
        <v>574</v>
      </c>
      <c r="D225" s="229" t="s">
        <v>159</v>
      </c>
      <c r="E225" s="230" t="s">
        <v>1987</v>
      </c>
      <c r="F225" s="231" t="s">
        <v>1988</v>
      </c>
      <c r="G225" s="232" t="s">
        <v>619</v>
      </c>
      <c r="H225" s="233">
        <v>3</v>
      </c>
      <c r="I225" s="234"/>
      <c r="J225" s="235">
        <f>ROUND(I225*H225,2)</f>
        <v>0</v>
      </c>
      <c r="K225" s="231" t="s">
        <v>1</v>
      </c>
      <c r="L225" s="46"/>
      <c r="M225" s="236" t="s">
        <v>1</v>
      </c>
      <c r="N225" s="237" t="s">
        <v>42</v>
      </c>
      <c r="O225" s="93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40" t="s">
        <v>164</v>
      </c>
      <c r="AT225" s="240" t="s">
        <v>159</v>
      </c>
      <c r="AU225" s="240" t="s">
        <v>84</v>
      </c>
      <c r="AY225" s="19" t="s">
        <v>157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9" t="s">
        <v>84</v>
      </c>
      <c r="BK225" s="241">
        <f>ROUND(I225*H225,2)</f>
        <v>0</v>
      </c>
      <c r="BL225" s="19" t="s">
        <v>164</v>
      </c>
      <c r="BM225" s="240" t="s">
        <v>874</v>
      </c>
    </row>
    <row r="226" s="2" customFormat="1">
      <c r="A226" s="40"/>
      <c r="B226" s="41"/>
      <c r="C226" s="42"/>
      <c r="D226" s="242" t="s">
        <v>166</v>
      </c>
      <c r="E226" s="42"/>
      <c r="F226" s="243" t="s">
        <v>1989</v>
      </c>
      <c r="G226" s="42"/>
      <c r="H226" s="42"/>
      <c r="I226" s="244"/>
      <c r="J226" s="42"/>
      <c r="K226" s="42"/>
      <c r="L226" s="46"/>
      <c r="M226" s="245"/>
      <c r="N226" s="246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166</v>
      </c>
      <c r="AU226" s="19" t="s">
        <v>84</v>
      </c>
    </row>
    <row r="227" s="2" customFormat="1" ht="16.5" customHeight="1">
      <c r="A227" s="40"/>
      <c r="B227" s="41"/>
      <c r="C227" s="229" t="s">
        <v>581</v>
      </c>
      <c r="D227" s="229" t="s">
        <v>159</v>
      </c>
      <c r="E227" s="230" t="s">
        <v>1990</v>
      </c>
      <c r="F227" s="231" t="s">
        <v>1991</v>
      </c>
      <c r="G227" s="232" t="s">
        <v>619</v>
      </c>
      <c r="H227" s="233">
        <v>50</v>
      </c>
      <c r="I227" s="234"/>
      <c r="J227" s="235">
        <f>ROUND(I227*H227,2)</f>
        <v>0</v>
      </c>
      <c r="K227" s="231" t="s">
        <v>1</v>
      </c>
      <c r="L227" s="46"/>
      <c r="M227" s="236" t="s">
        <v>1</v>
      </c>
      <c r="N227" s="237" t="s">
        <v>42</v>
      </c>
      <c r="O227" s="93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40" t="s">
        <v>164</v>
      </c>
      <c r="AT227" s="240" t="s">
        <v>159</v>
      </c>
      <c r="AU227" s="240" t="s">
        <v>84</v>
      </c>
      <c r="AY227" s="19" t="s">
        <v>157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9" t="s">
        <v>84</v>
      </c>
      <c r="BK227" s="241">
        <f>ROUND(I227*H227,2)</f>
        <v>0</v>
      </c>
      <c r="BL227" s="19" t="s">
        <v>164</v>
      </c>
      <c r="BM227" s="240" t="s">
        <v>880</v>
      </c>
    </row>
    <row r="228" s="2" customFormat="1">
      <c r="A228" s="40"/>
      <c r="B228" s="41"/>
      <c r="C228" s="42"/>
      <c r="D228" s="242" t="s">
        <v>166</v>
      </c>
      <c r="E228" s="42"/>
      <c r="F228" s="243" t="s">
        <v>1992</v>
      </c>
      <c r="G228" s="42"/>
      <c r="H228" s="42"/>
      <c r="I228" s="244"/>
      <c r="J228" s="42"/>
      <c r="K228" s="42"/>
      <c r="L228" s="46"/>
      <c r="M228" s="245"/>
      <c r="N228" s="246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166</v>
      </c>
      <c r="AU228" s="19" t="s">
        <v>84</v>
      </c>
    </row>
    <row r="229" s="2" customFormat="1" ht="16.5" customHeight="1">
      <c r="A229" s="40"/>
      <c r="B229" s="41"/>
      <c r="C229" s="229" t="s">
        <v>587</v>
      </c>
      <c r="D229" s="229" t="s">
        <v>159</v>
      </c>
      <c r="E229" s="230" t="s">
        <v>1993</v>
      </c>
      <c r="F229" s="231" t="s">
        <v>1994</v>
      </c>
      <c r="G229" s="232" t="s">
        <v>619</v>
      </c>
      <c r="H229" s="233">
        <v>1</v>
      </c>
      <c r="I229" s="234"/>
      <c r="J229" s="235">
        <f>ROUND(I229*H229,2)</f>
        <v>0</v>
      </c>
      <c r="K229" s="231" t="s">
        <v>1</v>
      </c>
      <c r="L229" s="46"/>
      <c r="M229" s="236" t="s">
        <v>1</v>
      </c>
      <c r="N229" s="237" t="s">
        <v>42</v>
      </c>
      <c r="O229" s="93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40" t="s">
        <v>164</v>
      </c>
      <c r="AT229" s="240" t="s">
        <v>159</v>
      </c>
      <c r="AU229" s="240" t="s">
        <v>84</v>
      </c>
      <c r="AY229" s="19" t="s">
        <v>157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9" t="s">
        <v>84</v>
      </c>
      <c r="BK229" s="241">
        <f>ROUND(I229*H229,2)</f>
        <v>0</v>
      </c>
      <c r="BL229" s="19" t="s">
        <v>164</v>
      </c>
      <c r="BM229" s="240" t="s">
        <v>892</v>
      </c>
    </row>
    <row r="230" s="2" customFormat="1">
      <c r="A230" s="40"/>
      <c r="B230" s="41"/>
      <c r="C230" s="42"/>
      <c r="D230" s="242" t="s">
        <v>166</v>
      </c>
      <c r="E230" s="42"/>
      <c r="F230" s="243" t="s">
        <v>1995</v>
      </c>
      <c r="G230" s="42"/>
      <c r="H230" s="42"/>
      <c r="I230" s="244"/>
      <c r="J230" s="42"/>
      <c r="K230" s="42"/>
      <c r="L230" s="46"/>
      <c r="M230" s="245"/>
      <c r="N230" s="246"/>
      <c r="O230" s="93"/>
      <c r="P230" s="93"/>
      <c r="Q230" s="93"/>
      <c r="R230" s="93"/>
      <c r="S230" s="93"/>
      <c r="T230" s="94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166</v>
      </c>
      <c r="AU230" s="19" t="s">
        <v>84</v>
      </c>
    </row>
    <row r="231" s="2" customFormat="1" ht="16.5" customHeight="1">
      <c r="A231" s="40"/>
      <c r="B231" s="41"/>
      <c r="C231" s="229" t="s">
        <v>594</v>
      </c>
      <c r="D231" s="229" t="s">
        <v>159</v>
      </c>
      <c r="E231" s="230" t="s">
        <v>1996</v>
      </c>
      <c r="F231" s="231" t="s">
        <v>1997</v>
      </c>
      <c r="G231" s="232" t="s">
        <v>1870</v>
      </c>
      <c r="H231" s="233">
        <v>4</v>
      </c>
      <c r="I231" s="234"/>
      <c r="J231" s="235">
        <f>ROUND(I231*H231,2)</f>
        <v>0</v>
      </c>
      <c r="K231" s="231" t="s">
        <v>1</v>
      </c>
      <c r="L231" s="46"/>
      <c r="M231" s="236" t="s">
        <v>1</v>
      </c>
      <c r="N231" s="237" t="s">
        <v>42</v>
      </c>
      <c r="O231" s="93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40" t="s">
        <v>164</v>
      </c>
      <c r="AT231" s="240" t="s">
        <v>159</v>
      </c>
      <c r="AU231" s="240" t="s">
        <v>84</v>
      </c>
      <c r="AY231" s="19" t="s">
        <v>157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9" t="s">
        <v>84</v>
      </c>
      <c r="BK231" s="241">
        <f>ROUND(I231*H231,2)</f>
        <v>0</v>
      </c>
      <c r="BL231" s="19" t="s">
        <v>164</v>
      </c>
      <c r="BM231" s="240" t="s">
        <v>904</v>
      </c>
    </row>
    <row r="232" s="2" customFormat="1">
      <c r="A232" s="40"/>
      <c r="B232" s="41"/>
      <c r="C232" s="42"/>
      <c r="D232" s="242" t="s">
        <v>166</v>
      </c>
      <c r="E232" s="42"/>
      <c r="F232" s="243" t="s">
        <v>1998</v>
      </c>
      <c r="G232" s="42"/>
      <c r="H232" s="42"/>
      <c r="I232" s="244"/>
      <c r="J232" s="42"/>
      <c r="K232" s="42"/>
      <c r="L232" s="46"/>
      <c r="M232" s="245"/>
      <c r="N232" s="246"/>
      <c r="O232" s="93"/>
      <c r="P232" s="93"/>
      <c r="Q232" s="93"/>
      <c r="R232" s="93"/>
      <c r="S232" s="93"/>
      <c r="T232" s="94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166</v>
      </c>
      <c r="AU232" s="19" t="s">
        <v>84</v>
      </c>
    </row>
    <row r="233" s="2" customFormat="1" ht="16.5" customHeight="1">
      <c r="A233" s="40"/>
      <c r="B233" s="41"/>
      <c r="C233" s="229" t="s">
        <v>599</v>
      </c>
      <c r="D233" s="229" t="s">
        <v>159</v>
      </c>
      <c r="E233" s="230" t="s">
        <v>1999</v>
      </c>
      <c r="F233" s="231" t="s">
        <v>2000</v>
      </c>
      <c r="G233" s="232" t="s">
        <v>619</v>
      </c>
      <c r="H233" s="233">
        <v>4</v>
      </c>
      <c r="I233" s="234"/>
      <c r="J233" s="235">
        <f>ROUND(I233*H233,2)</f>
        <v>0</v>
      </c>
      <c r="K233" s="231" t="s">
        <v>1</v>
      </c>
      <c r="L233" s="46"/>
      <c r="M233" s="236" t="s">
        <v>1</v>
      </c>
      <c r="N233" s="237" t="s">
        <v>42</v>
      </c>
      <c r="O233" s="93"/>
      <c r="P233" s="238">
        <f>O233*H233</f>
        <v>0</v>
      </c>
      <c r="Q233" s="238">
        <v>0</v>
      </c>
      <c r="R233" s="238">
        <f>Q233*H233</f>
        <v>0</v>
      </c>
      <c r="S233" s="238">
        <v>0</v>
      </c>
      <c r="T233" s="239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40" t="s">
        <v>164</v>
      </c>
      <c r="AT233" s="240" t="s">
        <v>159</v>
      </c>
      <c r="AU233" s="240" t="s">
        <v>84</v>
      </c>
      <c r="AY233" s="19" t="s">
        <v>157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9" t="s">
        <v>84</v>
      </c>
      <c r="BK233" s="241">
        <f>ROUND(I233*H233,2)</f>
        <v>0</v>
      </c>
      <c r="BL233" s="19" t="s">
        <v>164</v>
      </c>
      <c r="BM233" s="240" t="s">
        <v>927</v>
      </c>
    </row>
    <row r="234" s="2" customFormat="1">
      <c r="A234" s="40"/>
      <c r="B234" s="41"/>
      <c r="C234" s="42"/>
      <c r="D234" s="242" t="s">
        <v>166</v>
      </c>
      <c r="E234" s="42"/>
      <c r="F234" s="243" t="s">
        <v>2001</v>
      </c>
      <c r="G234" s="42"/>
      <c r="H234" s="42"/>
      <c r="I234" s="244"/>
      <c r="J234" s="42"/>
      <c r="K234" s="42"/>
      <c r="L234" s="46"/>
      <c r="M234" s="245"/>
      <c r="N234" s="246"/>
      <c r="O234" s="93"/>
      <c r="P234" s="93"/>
      <c r="Q234" s="93"/>
      <c r="R234" s="93"/>
      <c r="S234" s="93"/>
      <c r="T234" s="94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166</v>
      </c>
      <c r="AU234" s="19" t="s">
        <v>84</v>
      </c>
    </row>
    <row r="235" s="2" customFormat="1" ht="16.5" customHeight="1">
      <c r="A235" s="40"/>
      <c r="B235" s="41"/>
      <c r="C235" s="229" t="s">
        <v>603</v>
      </c>
      <c r="D235" s="229" t="s">
        <v>159</v>
      </c>
      <c r="E235" s="230" t="s">
        <v>2002</v>
      </c>
      <c r="F235" s="231" t="s">
        <v>2003</v>
      </c>
      <c r="G235" s="232" t="s">
        <v>395</v>
      </c>
      <c r="H235" s="233">
        <v>100</v>
      </c>
      <c r="I235" s="234"/>
      <c r="J235" s="235">
        <f>ROUND(I235*H235,2)</f>
        <v>0</v>
      </c>
      <c r="K235" s="231" t="s">
        <v>1</v>
      </c>
      <c r="L235" s="46"/>
      <c r="M235" s="236" t="s">
        <v>1</v>
      </c>
      <c r="N235" s="237" t="s">
        <v>42</v>
      </c>
      <c r="O235" s="93"/>
      <c r="P235" s="238">
        <f>O235*H235</f>
        <v>0</v>
      </c>
      <c r="Q235" s="238">
        <v>0</v>
      </c>
      <c r="R235" s="238">
        <f>Q235*H235</f>
        <v>0</v>
      </c>
      <c r="S235" s="238">
        <v>0</v>
      </c>
      <c r="T235" s="23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40" t="s">
        <v>164</v>
      </c>
      <c r="AT235" s="240" t="s">
        <v>159</v>
      </c>
      <c r="AU235" s="240" t="s">
        <v>84</v>
      </c>
      <c r="AY235" s="19" t="s">
        <v>157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9" t="s">
        <v>84</v>
      </c>
      <c r="BK235" s="241">
        <f>ROUND(I235*H235,2)</f>
        <v>0</v>
      </c>
      <c r="BL235" s="19" t="s">
        <v>164</v>
      </c>
      <c r="BM235" s="240" t="s">
        <v>936</v>
      </c>
    </row>
    <row r="236" s="2" customFormat="1">
      <c r="A236" s="40"/>
      <c r="B236" s="41"/>
      <c r="C236" s="42"/>
      <c r="D236" s="242" t="s">
        <v>166</v>
      </c>
      <c r="E236" s="42"/>
      <c r="F236" s="243" t="s">
        <v>2004</v>
      </c>
      <c r="G236" s="42"/>
      <c r="H236" s="42"/>
      <c r="I236" s="244"/>
      <c r="J236" s="42"/>
      <c r="K236" s="42"/>
      <c r="L236" s="46"/>
      <c r="M236" s="245"/>
      <c r="N236" s="246"/>
      <c r="O236" s="93"/>
      <c r="P236" s="93"/>
      <c r="Q236" s="93"/>
      <c r="R236" s="93"/>
      <c r="S236" s="93"/>
      <c r="T236" s="94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166</v>
      </c>
      <c r="AU236" s="19" t="s">
        <v>84</v>
      </c>
    </row>
    <row r="237" s="2" customFormat="1" ht="16.5" customHeight="1">
      <c r="A237" s="40"/>
      <c r="B237" s="41"/>
      <c r="C237" s="229" t="s">
        <v>610</v>
      </c>
      <c r="D237" s="229" t="s">
        <v>159</v>
      </c>
      <c r="E237" s="230" t="s">
        <v>2005</v>
      </c>
      <c r="F237" s="231" t="s">
        <v>2006</v>
      </c>
      <c r="G237" s="232" t="s">
        <v>1870</v>
      </c>
      <c r="H237" s="233">
        <v>1</v>
      </c>
      <c r="I237" s="234"/>
      <c r="J237" s="235">
        <f>ROUND(I237*H237,2)</f>
        <v>0</v>
      </c>
      <c r="K237" s="231" t="s">
        <v>1</v>
      </c>
      <c r="L237" s="46"/>
      <c r="M237" s="236" t="s">
        <v>1</v>
      </c>
      <c r="N237" s="237" t="s">
        <v>42</v>
      </c>
      <c r="O237" s="93"/>
      <c r="P237" s="238">
        <f>O237*H237</f>
        <v>0</v>
      </c>
      <c r="Q237" s="238">
        <v>0</v>
      </c>
      <c r="R237" s="238">
        <f>Q237*H237</f>
        <v>0</v>
      </c>
      <c r="S237" s="238">
        <v>0</v>
      </c>
      <c r="T237" s="23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40" t="s">
        <v>164</v>
      </c>
      <c r="AT237" s="240" t="s">
        <v>159</v>
      </c>
      <c r="AU237" s="240" t="s">
        <v>84</v>
      </c>
      <c r="AY237" s="19" t="s">
        <v>157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9" t="s">
        <v>84</v>
      </c>
      <c r="BK237" s="241">
        <f>ROUND(I237*H237,2)</f>
        <v>0</v>
      </c>
      <c r="BL237" s="19" t="s">
        <v>164</v>
      </c>
      <c r="BM237" s="240" t="s">
        <v>946</v>
      </c>
    </row>
    <row r="238" s="2" customFormat="1">
      <c r="A238" s="40"/>
      <c r="B238" s="41"/>
      <c r="C238" s="42"/>
      <c r="D238" s="242" t="s">
        <v>166</v>
      </c>
      <c r="E238" s="42"/>
      <c r="F238" s="243" t="s">
        <v>2007</v>
      </c>
      <c r="G238" s="42"/>
      <c r="H238" s="42"/>
      <c r="I238" s="244"/>
      <c r="J238" s="42"/>
      <c r="K238" s="42"/>
      <c r="L238" s="46"/>
      <c r="M238" s="245"/>
      <c r="N238" s="246"/>
      <c r="O238" s="93"/>
      <c r="P238" s="93"/>
      <c r="Q238" s="93"/>
      <c r="R238" s="93"/>
      <c r="S238" s="93"/>
      <c r="T238" s="94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166</v>
      </c>
      <c r="AU238" s="19" t="s">
        <v>84</v>
      </c>
    </row>
    <row r="239" s="2" customFormat="1" ht="16.5" customHeight="1">
      <c r="A239" s="40"/>
      <c r="B239" s="41"/>
      <c r="C239" s="229" t="s">
        <v>616</v>
      </c>
      <c r="D239" s="229" t="s">
        <v>159</v>
      </c>
      <c r="E239" s="230" t="s">
        <v>2008</v>
      </c>
      <c r="F239" s="231" t="s">
        <v>2009</v>
      </c>
      <c r="G239" s="232" t="s">
        <v>1870</v>
      </c>
      <c r="H239" s="233">
        <v>1</v>
      </c>
      <c r="I239" s="234"/>
      <c r="J239" s="235">
        <f>ROUND(I239*H239,2)</f>
        <v>0</v>
      </c>
      <c r="K239" s="231" t="s">
        <v>1</v>
      </c>
      <c r="L239" s="46"/>
      <c r="M239" s="236" t="s">
        <v>1</v>
      </c>
      <c r="N239" s="237" t="s">
        <v>42</v>
      </c>
      <c r="O239" s="93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40" t="s">
        <v>164</v>
      </c>
      <c r="AT239" s="240" t="s">
        <v>159</v>
      </c>
      <c r="AU239" s="240" t="s">
        <v>84</v>
      </c>
      <c r="AY239" s="19" t="s">
        <v>157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9" t="s">
        <v>84</v>
      </c>
      <c r="BK239" s="241">
        <f>ROUND(I239*H239,2)</f>
        <v>0</v>
      </c>
      <c r="BL239" s="19" t="s">
        <v>164</v>
      </c>
      <c r="BM239" s="240" t="s">
        <v>956</v>
      </c>
    </row>
    <row r="240" s="2" customFormat="1">
      <c r="A240" s="40"/>
      <c r="B240" s="41"/>
      <c r="C240" s="42"/>
      <c r="D240" s="242" t="s">
        <v>166</v>
      </c>
      <c r="E240" s="42"/>
      <c r="F240" s="243" t="s">
        <v>2010</v>
      </c>
      <c r="G240" s="42"/>
      <c r="H240" s="42"/>
      <c r="I240" s="244"/>
      <c r="J240" s="42"/>
      <c r="K240" s="42"/>
      <c r="L240" s="46"/>
      <c r="M240" s="245"/>
      <c r="N240" s="246"/>
      <c r="O240" s="93"/>
      <c r="P240" s="93"/>
      <c r="Q240" s="93"/>
      <c r="R240" s="93"/>
      <c r="S240" s="93"/>
      <c r="T240" s="94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166</v>
      </c>
      <c r="AU240" s="19" t="s">
        <v>84</v>
      </c>
    </row>
    <row r="241" s="12" customFormat="1" ht="25.92" customHeight="1">
      <c r="A241" s="12"/>
      <c r="B241" s="213"/>
      <c r="C241" s="214"/>
      <c r="D241" s="215" t="s">
        <v>76</v>
      </c>
      <c r="E241" s="216" t="s">
        <v>2011</v>
      </c>
      <c r="F241" s="216" t="s">
        <v>2012</v>
      </c>
      <c r="G241" s="214"/>
      <c r="H241" s="214"/>
      <c r="I241" s="217"/>
      <c r="J241" s="218">
        <f>BK241</f>
        <v>0</v>
      </c>
      <c r="K241" s="214"/>
      <c r="L241" s="219"/>
      <c r="M241" s="220"/>
      <c r="N241" s="221"/>
      <c r="O241" s="221"/>
      <c r="P241" s="222">
        <f>SUM(P242:P261)</f>
        <v>0</v>
      </c>
      <c r="Q241" s="221"/>
      <c r="R241" s="222">
        <f>SUM(R242:R261)</f>
        <v>0</v>
      </c>
      <c r="S241" s="221"/>
      <c r="T241" s="223">
        <f>SUM(T242:T261)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4" t="s">
        <v>84</v>
      </c>
      <c r="AT241" s="225" t="s">
        <v>76</v>
      </c>
      <c r="AU241" s="225" t="s">
        <v>77</v>
      </c>
      <c r="AY241" s="224" t="s">
        <v>157</v>
      </c>
      <c r="BK241" s="226">
        <f>SUM(BK242:BK261)</f>
        <v>0</v>
      </c>
    </row>
    <row r="242" s="2" customFormat="1" ht="16.5" customHeight="1">
      <c r="A242" s="40"/>
      <c r="B242" s="41"/>
      <c r="C242" s="229" t="s">
        <v>622</v>
      </c>
      <c r="D242" s="229" t="s">
        <v>159</v>
      </c>
      <c r="E242" s="230" t="s">
        <v>2013</v>
      </c>
      <c r="F242" s="231" t="s">
        <v>2014</v>
      </c>
      <c r="G242" s="232" t="s">
        <v>619</v>
      </c>
      <c r="H242" s="233">
        <v>1</v>
      </c>
      <c r="I242" s="234"/>
      <c r="J242" s="235">
        <f>ROUND(I242*H242,2)</f>
        <v>0</v>
      </c>
      <c r="K242" s="231" t="s">
        <v>1</v>
      </c>
      <c r="L242" s="46"/>
      <c r="M242" s="236" t="s">
        <v>1</v>
      </c>
      <c r="N242" s="237" t="s">
        <v>42</v>
      </c>
      <c r="O242" s="93"/>
      <c r="P242" s="238">
        <f>O242*H242</f>
        <v>0</v>
      </c>
      <c r="Q242" s="238">
        <v>0</v>
      </c>
      <c r="R242" s="238">
        <f>Q242*H242</f>
        <v>0</v>
      </c>
      <c r="S242" s="238">
        <v>0</v>
      </c>
      <c r="T242" s="239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40" t="s">
        <v>164</v>
      </c>
      <c r="AT242" s="240" t="s">
        <v>159</v>
      </c>
      <c r="AU242" s="240" t="s">
        <v>84</v>
      </c>
      <c r="AY242" s="19" t="s">
        <v>157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9" t="s">
        <v>84</v>
      </c>
      <c r="BK242" s="241">
        <f>ROUND(I242*H242,2)</f>
        <v>0</v>
      </c>
      <c r="BL242" s="19" t="s">
        <v>164</v>
      </c>
      <c r="BM242" s="240" t="s">
        <v>965</v>
      </c>
    </row>
    <row r="243" s="2" customFormat="1">
      <c r="A243" s="40"/>
      <c r="B243" s="41"/>
      <c r="C243" s="42"/>
      <c r="D243" s="242" t="s">
        <v>166</v>
      </c>
      <c r="E243" s="42"/>
      <c r="F243" s="243" t="s">
        <v>2015</v>
      </c>
      <c r="G243" s="42"/>
      <c r="H243" s="42"/>
      <c r="I243" s="244"/>
      <c r="J243" s="42"/>
      <c r="K243" s="42"/>
      <c r="L243" s="46"/>
      <c r="M243" s="245"/>
      <c r="N243" s="246"/>
      <c r="O243" s="93"/>
      <c r="P243" s="93"/>
      <c r="Q243" s="93"/>
      <c r="R243" s="93"/>
      <c r="S243" s="93"/>
      <c r="T243" s="94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166</v>
      </c>
      <c r="AU243" s="19" t="s">
        <v>84</v>
      </c>
    </row>
    <row r="244" s="2" customFormat="1" ht="16.5" customHeight="1">
      <c r="A244" s="40"/>
      <c r="B244" s="41"/>
      <c r="C244" s="229" t="s">
        <v>629</v>
      </c>
      <c r="D244" s="229" t="s">
        <v>159</v>
      </c>
      <c r="E244" s="230" t="s">
        <v>2016</v>
      </c>
      <c r="F244" s="231" t="s">
        <v>2017</v>
      </c>
      <c r="G244" s="232" t="s">
        <v>619</v>
      </c>
      <c r="H244" s="233">
        <v>6</v>
      </c>
      <c r="I244" s="234"/>
      <c r="J244" s="235">
        <f>ROUND(I244*H244,2)</f>
        <v>0</v>
      </c>
      <c r="K244" s="231" t="s">
        <v>1</v>
      </c>
      <c r="L244" s="46"/>
      <c r="M244" s="236" t="s">
        <v>1</v>
      </c>
      <c r="N244" s="237" t="s">
        <v>42</v>
      </c>
      <c r="O244" s="93"/>
      <c r="P244" s="238">
        <f>O244*H244</f>
        <v>0</v>
      </c>
      <c r="Q244" s="238">
        <v>0</v>
      </c>
      <c r="R244" s="238">
        <f>Q244*H244</f>
        <v>0</v>
      </c>
      <c r="S244" s="238">
        <v>0</v>
      </c>
      <c r="T244" s="239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40" t="s">
        <v>164</v>
      </c>
      <c r="AT244" s="240" t="s">
        <v>159</v>
      </c>
      <c r="AU244" s="240" t="s">
        <v>84</v>
      </c>
      <c r="AY244" s="19" t="s">
        <v>157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9" t="s">
        <v>84</v>
      </c>
      <c r="BK244" s="241">
        <f>ROUND(I244*H244,2)</f>
        <v>0</v>
      </c>
      <c r="BL244" s="19" t="s">
        <v>164</v>
      </c>
      <c r="BM244" s="240" t="s">
        <v>980</v>
      </c>
    </row>
    <row r="245" s="2" customFormat="1">
      <c r="A245" s="40"/>
      <c r="B245" s="41"/>
      <c r="C245" s="42"/>
      <c r="D245" s="242" t="s">
        <v>166</v>
      </c>
      <c r="E245" s="42"/>
      <c r="F245" s="243" t="s">
        <v>2018</v>
      </c>
      <c r="G245" s="42"/>
      <c r="H245" s="42"/>
      <c r="I245" s="244"/>
      <c r="J245" s="42"/>
      <c r="K245" s="42"/>
      <c r="L245" s="46"/>
      <c r="M245" s="245"/>
      <c r="N245" s="246"/>
      <c r="O245" s="93"/>
      <c r="P245" s="93"/>
      <c r="Q245" s="93"/>
      <c r="R245" s="93"/>
      <c r="S245" s="93"/>
      <c r="T245" s="94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166</v>
      </c>
      <c r="AU245" s="19" t="s">
        <v>84</v>
      </c>
    </row>
    <row r="246" s="2" customFormat="1" ht="16.5" customHeight="1">
      <c r="A246" s="40"/>
      <c r="B246" s="41"/>
      <c r="C246" s="229" t="s">
        <v>646</v>
      </c>
      <c r="D246" s="229" t="s">
        <v>159</v>
      </c>
      <c r="E246" s="230" t="s">
        <v>2019</v>
      </c>
      <c r="F246" s="231" t="s">
        <v>2020</v>
      </c>
      <c r="G246" s="232" t="s">
        <v>619</v>
      </c>
      <c r="H246" s="233">
        <v>6</v>
      </c>
      <c r="I246" s="234"/>
      <c r="J246" s="235">
        <f>ROUND(I246*H246,2)</f>
        <v>0</v>
      </c>
      <c r="K246" s="231" t="s">
        <v>1</v>
      </c>
      <c r="L246" s="46"/>
      <c r="M246" s="236" t="s">
        <v>1</v>
      </c>
      <c r="N246" s="237" t="s">
        <v>42</v>
      </c>
      <c r="O246" s="93"/>
      <c r="P246" s="238">
        <f>O246*H246</f>
        <v>0</v>
      </c>
      <c r="Q246" s="238">
        <v>0</v>
      </c>
      <c r="R246" s="238">
        <f>Q246*H246</f>
        <v>0</v>
      </c>
      <c r="S246" s="238">
        <v>0</v>
      </c>
      <c r="T246" s="239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40" t="s">
        <v>164</v>
      </c>
      <c r="AT246" s="240" t="s">
        <v>159</v>
      </c>
      <c r="AU246" s="240" t="s">
        <v>84</v>
      </c>
      <c r="AY246" s="19" t="s">
        <v>157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9" t="s">
        <v>84</v>
      </c>
      <c r="BK246" s="241">
        <f>ROUND(I246*H246,2)</f>
        <v>0</v>
      </c>
      <c r="BL246" s="19" t="s">
        <v>164</v>
      </c>
      <c r="BM246" s="240" t="s">
        <v>1001</v>
      </c>
    </row>
    <row r="247" s="2" customFormat="1">
      <c r="A247" s="40"/>
      <c r="B247" s="41"/>
      <c r="C247" s="42"/>
      <c r="D247" s="242" t="s">
        <v>166</v>
      </c>
      <c r="E247" s="42"/>
      <c r="F247" s="243" t="s">
        <v>2021</v>
      </c>
      <c r="G247" s="42"/>
      <c r="H247" s="42"/>
      <c r="I247" s="244"/>
      <c r="J247" s="42"/>
      <c r="K247" s="42"/>
      <c r="L247" s="46"/>
      <c r="M247" s="245"/>
      <c r="N247" s="246"/>
      <c r="O247" s="93"/>
      <c r="P247" s="93"/>
      <c r="Q247" s="93"/>
      <c r="R247" s="93"/>
      <c r="S247" s="93"/>
      <c r="T247" s="94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166</v>
      </c>
      <c r="AU247" s="19" t="s">
        <v>84</v>
      </c>
    </row>
    <row r="248" s="2" customFormat="1" ht="16.5" customHeight="1">
      <c r="A248" s="40"/>
      <c r="B248" s="41"/>
      <c r="C248" s="229" t="s">
        <v>651</v>
      </c>
      <c r="D248" s="229" t="s">
        <v>159</v>
      </c>
      <c r="E248" s="230" t="s">
        <v>2022</v>
      </c>
      <c r="F248" s="231" t="s">
        <v>2023</v>
      </c>
      <c r="G248" s="232" t="s">
        <v>619</v>
      </c>
      <c r="H248" s="233">
        <v>1</v>
      </c>
      <c r="I248" s="234"/>
      <c r="J248" s="235">
        <f>ROUND(I248*H248,2)</f>
        <v>0</v>
      </c>
      <c r="K248" s="231" t="s">
        <v>1</v>
      </c>
      <c r="L248" s="46"/>
      <c r="M248" s="236" t="s">
        <v>1</v>
      </c>
      <c r="N248" s="237" t="s">
        <v>42</v>
      </c>
      <c r="O248" s="93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40" t="s">
        <v>164</v>
      </c>
      <c r="AT248" s="240" t="s">
        <v>159</v>
      </c>
      <c r="AU248" s="240" t="s">
        <v>84</v>
      </c>
      <c r="AY248" s="19" t="s">
        <v>157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9" t="s">
        <v>84</v>
      </c>
      <c r="BK248" s="241">
        <f>ROUND(I248*H248,2)</f>
        <v>0</v>
      </c>
      <c r="BL248" s="19" t="s">
        <v>164</v>
      </c>
      <c r="BM248" s="240" t="s">
        <v>1018</v>
      </c>
    </row>
    <row r="249" s="2" customFormat="1">
      <c r="A249" s="40"/>
      <c r="B249" s="41"/>
      <c r="C249" s="42"/>
      <c r="D249" s="242" t="s">
        <v>166</v>
      </c>
      <c r="E249" s="42"/>
      <c r="F249" s="243" t="s">
        <v>2024</v>
      </c>
      <c r="G249" s="42"/>
      <c r="H249" s="42"/>
      <c r="I249" s="244"/>
      <c r="J249" s="42"/>
      <c r="K249" s="42"/>
      <c r="L249" s="46"/>
      <c r="M249" s="245"/>
      <c r="N249" s="246"/>
      <c r="O249" s="93"/>
      <c r="P249" s="93"/>
      <c r="Q249" s="93"/>
      <c r="R249" s="93"/>
      <c r="S249" s="93"/>
      <c r="T249" s="94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166</v>
      </c>
      <c r="AU249" s="19" t="s">
        <v>84</v>
      </c>
    </row>
    <row r="250" s="2" customFormat="1" ht="16.5" customHeight="1">
      <c r="A250" s="40"/>
      <c r="B250" s="41"/>
      <c r="C250" s="229" t="s">
        <v>658</v>
      </c>
      <c r="D250" s="229" t="s">
        <v>159</v>
      </c>
      <c r="E250" s="230" t="s">
        <v>2025</v>
      </c>
      <c r="F250" s="231" t="s">
        <v>2026</v>
      </c>
      <c r="G250" s="232" t="s">
        <v>619</v>
      </c>
      <c r="H250" s="233">
        <v>1</v>
      </c>
      <c r="I250" s="234"/>
      <c r="J250" s="235">
        <f>ROUND(I250*H250,2)</f>
        <v>0</v>
      </c>
      <c r="K250" s="231" t="s">
        <v>1</v>
      </c>
      <c r="L250" s="46"/>
      <c r="M250" s="236" t="s">
        <v>1</v>
      </c>
      <c r="N250" s="237" t="s">
        <v>42</v>
      </c>
      <c r="O250" s="93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40" t="s">
        <v>164</v>
      </c>
      <c r="AT250" s="240" t="s">
        <v>159</v>
      </c>
      <c r="AU250" s="240" t="s">
        <v>84</v>
      </c>
      <c r="AY250" s="19" t="s">
        <v>157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9" t="s">
        <v>84</v>
      </c>
      <c r="BK250" s="241">
        <f>ROUND(I250*H250,2)</f>
        <v>0</v>
      </c>
      <c r="BL250" s="19" t="s">
        <v>164</v>
      </c>
      <c r="BM250" s="240" t="s">
        <v>1028</v>
      </c>
    </row>
    <row r="251" s="2" customFormat="1">
      <c r="A251" s="40"/>
      <c r="B251" s="41"/>
      <c r="C251" s="42"/>
      <c r="D251" s="242" t="s">
        <v>166</v>
      </c>
      <c r="E251" s="42"/>
      <c r="F251" s="243" t="s">
        <v>2027</v>
      </c>
      <c r="G251" s="42"/>
      <c r="H251" s="42"/>
      <c r="I251" s="244"/>
      <c r="J251" s="42"/>
      <c r="K251" s="42"/>
      <c r="L251" s="46"/>
      <c r="M251" s="245"/>
      <c r="N251" s="246"/>
      <c r="O251" s="93"/>
      <c r="P251" s="93"/>
      <c r="Q251" s="93"/>
      <c r="R251" s="93"/>
      <c r="S251" s="93"/>
      <c r="T251" s="94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166</v>
      </c>
      <c r="AU251" s="19" t="s">
        <v>84</v>
      </c>
    </row>
    <row r="252" s="2" customFormat="1" ht="16.5" customHeight="1">
      <c r="A252" s="40"/>
      <c r="B252" s="41"/>
      <c r="C252" s="229" t="s">
        <v>663</v>
      </c>
      <c r="D252" s="229" t="s">
        <v>159</v>
      </c>
      <c r="E252" s="230" t="s">
        <v>2028</v>
      </c>
      <c r="F252" s="231" t="s">
        <v>2029</v>
      </c>
      <c r="G252" s="232" t="s">
        <v>619</v>
      </c>
      <c r="H252" s="233">
        <v>1</v>
      </c>
      <c r="I252" s="234"/>
      <c r="J252" s="235">
        <f>ROUND(I252*H252,2)</f>
        <v>0</v>
      </c>
      <c r="K252" s="231" t="s">
        <v>1</v>
      </c>
      <c r="L252" s="46"/>
      <c r="M252" s="236" t="s">
        <v>1</v>
      </c>
      <c r="N252" s="237" t="s">
        <v>42</v>
      </c>
      <c r="O252" s="93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40" t="s">
        <v>164</v>
      </c>
      <c r="AT252" s="240" t="s">
        <v>159</v>
      </c>
      <c r="AU252" s="240" t="s">
        <v>84</v>
      </c>
      <c r="AY252" s="19" t="s">
        <v>157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9" t="s">
        <v>84</v>
      </c>
      <c r="BK252" s="241">
        <f>ROUND(I252*H252,2)</f>
        <v>0</v>
      </c>
      <c r="BL252" s="19" t="s">
        <v>164</v>
      </c>
      <c r="BM252" s="240" t="s">
        <v>799</v>
      </c>
    </row>
    <row r="253" s="2" customFormat="1">
      <c r="A253" s="40"/>
      <c r="B253" s="41"/>
      <c r="C253" s="42"/>
      <c r="D253" s="242" t="s">
        <v>166</v>
      </c>
      <c r="E253" s="42"/>
      <c r="F253" s="243" t="s">
        <v>2030</v>
      </c>
      <c r="G253" s="42"/>
      <c r="H253" s="42"/>
      <c r="I253" s="244"/>
      <c r="J253" s="42"/>
      <c r="K253" s="42"/>
      <c r="L253" s="46"/>
      <c r="M253" s="245"/>
      <c r="N253" s="246"/>
      <c r="O253" s="93"/>
      <c r="P253" s="93"/>
      <c r="Q253" s="93"/>
      <c r="R253" s="93"/>
      <c r="S253" s="93"/>
      <c r="T253" s="94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166</v>
      </c>
      <c r="AU253" s="19" t="s">
        <v>84</v>
      </c>
    </row>
    <row r="254" s="2" customFormat="1" ht="16.5" customHeight="1">
      <c r="A254" s="40"/>
      <c r="B254" s="41"/>
      <c r="C254" s="229" t="s">
        <v>682</v>
      </c>
      <c r="D254" s="229" t="s">
        <v>159</v>
      </c>
      <c r="E254" s="230" t="s">
        <v>2031</v>
      </c>
      <c r="F254" s="231" t="s">
        <v>2032</v>
      </c>
      <c r="G254" s="232" t="s">
        <v>619</v>
      </c>
      <c r="H254" s="233">
        <v>1</v>
      </c>
      <c r="I254" s="234"/>
      <c r="J254" s="235">
        <f>ROUND(I254*H254,2)</f>
        <v>0</v>
      </c>
      <c r="K254" s="231" t="s">
        <v>1</v>
      </c>
      <c r="L254" s="46"/>
      <c r="M254" s="236" t="s">
        <v>1</v>
      </c>
      <c r="N254" s="237" t="s">
        <v>42</v>
      </c>
      <c r="O254" s="93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40" t="s">
        <v>164</v>
      </c>
      <c r="AT254" s="240" t="s">
        <v>159</v>
      </c>
      <c r="AU254" s="240" t="s">
        <v>84</v>
      </c>
      <c r="AY254" s="19" t="s">
        <v>157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9" t="s">
        <v>84</v>
      </c>
      <c r="BK254" s="241">
        <f>ROUND(I254*H254,2)</f>
        <v>0</v>
      </c>
      <c r="BL254" s="19" t="s">
        <v>164</v>
      </c>
      <c r="BM254" s="240" t="s">
        <v>870</v>
      </c>
    </row>
    <row r="255" s="2" customFormat="1">
      <c r="A255" s="40"/>
      <c r="B255" s="41"/>
      <c r="C255" s="42"/>
      <c r="D255" s="242" t="s">
        <v>166</v>
      </c>
      <c r="E255" s="42"/>
      <c r="F255" s="243" t="s">
        <v>2033</v>
      </c>
      <c r="G255" s="42"/>
      <c r="H255" s="42"/>
      <c r="I255" s="244"/>
      <c r="J255" s="42"/>
      <c r="K255" s="42"/>
      <c r="L255" s="46"/>
      <c r="M255" s="245"/>
      <c r="N255" s="246"/>
      <c r="O255" s="93"/>
      <c r="P255" s="93"/>
      <c r="Q255" s="93"/>
      <c r="R255" s="93"/>
      <c r="S255" s="93"/>
      <c r="T255" s="94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166</v>
      </c>
      <c r="AU255" s="19" t="s">
        <v>84</v>
      </c>
    </row>
    <row r="256" s="2" customFormat="1" ht="16.5" customHeight="1">
      <c r="A256" s="40"/>
      <c r="B256" s="41"/>
      <c r="C256" s="229" t="s">
        <v>686</v>
      </c>
      <c r="D256" s="229" t="s">
        <v>159</v>
      </c>
      <c r="E256" s="230" t="s">
        <v>2034</v>
      </c>
      <c r="F256" s="231" t="s">
        <v>2035</v>
      </c>
      <c r="G256" s="232" t="s">
        <v>1870</v>
      </c>
      <c r="H256" s="233">
        <v>1</v>
      </c>
      <c r="I256" s="234"/>
      <c r="J256" s="235">
        <f>ROUND(I256*H256,2)</f>
        <v>0</v>
      </c>
      <c r="K256" s="231" t="s">
        <v>1</v>
      </c>
      <c r="L256" s="46"/>
      <c r="M256" s="236" t="s">
        <v>1</v>
      </c>
      <c r="N256" s="237" t="s">
        <v>42</v>
      </c>
      <c r="O256" s="93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40" t="s">
        <v>164</v>
      </c>
      <c r="AT256" s="240" t="s">
        <v>159</v>
      </c>
      <c r="AU256" s="240" t="s">
        <v>84</v>
      </c>
      <c r="AY256" s="19" t="s">
        <v>157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9" t="s">
        <v>84</v>
      </c>
      <c r="BK256" s="241">
        <f>ROUND(I256*H256,2)</f>
        <v>0</v>
      </c>
      <c r="BL256" s="19" t="s">
        <v>164</v>
      </c>
      <c r="BM256" s="240" t="s">
        <v>559</v>
      </c>
    </row>
    <row r="257" s="2" customFormat="1">
      <c r="A257" s="40"/>
      <c r="B257" s="41"/>
      <c r="C257" s="42"/>
      <c r="D257" s="242" t="s">
        <v>166</v>
      </c>
      <c r="E257" s="42"/>
      <c r="F257" s="243" t="s">
        <v>2036</v>
      </c>
      <c r="G257" s="42"/>
      <c r="H257" s="42"/>
      <c r="I257" s="244"/>
      <c r="J257" s="42"/>
      <c r="K257" s="42"/>
      <c r="L257" s="46"/>
      <c r="M257" s="245"/>
      <c r="N257" s="246"/>
      <c r="O257" s="93"/>
      <c r="P257" s="93"/>
      <c r="Q257" s="93"/>
      <c r="R257" s="93"/>
      <c r="S257" s="93"/>
      <c r="T257" s="94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166</v>
      </c>
      <c r="AU257" s="19" t="s">
        <v>84</v>
      </c>
    </row>
    <row r="258" s="2" customFormat="1" ht="16.5" customHeight="1">
      <c r="A258" s="40"/>
      <c r="B258" s="41"/>
      <c r="C258" s="229" t="s">
        <v>693</v>
      </c>
      <c r="D258" s="229" t="s">
        <v>159</v>
      </c>
      <c r="E258" s="230" t="s">
        <v>2037</v>
      </c>
      <c r="F258" s="231" t="s">
        <v>2038</v>
      </c>
      <c r="G258" s="232" t="s">
        <v>619</v>
      </c>
      <c r="H258" s="233">
        <v>1</v>
      </c>
      <c r="I258" s="234"/>
      <c r="J258" s="235">
        <f>ROUND(I258*H258,2)</f>
        <v>0</v>
      </c>
      <c r="K258" s="231" t="s">
        <v>1</v>
      </c>
      <c r="L258" s="46"/>
      <c r="M258" s="236" t="s">
        <v>1</v>
      </c>
      <c r="N258" s="237" t="s">
        <v>42</v>
      </c>
      <c r="O258" s="93"/>
      <c r="P258" s="238">
        <f>O258*H258</f>
        <v>0</v>
      </c>
      <c r="Q258" s="238">
        <v>0</v>
      </c>
      <c r="R258" s="238">
        <f>Q258*H258</f>
        <v>0</v>
      </c>
      <c r="S258" s="238">
        <v>0</v>
      </c>
      <c r="T258" s="23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40" t="s">
        <v>164</v>
      </c>
      <c r="AT258" s="240" t="s">
        <v>159</v>
      </c>
      <c r="AU258" s="240" t="s">
        <v>84</v>
      </c>
      <c r="AY258" s="19" t="s">
        <v>157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9" t="s">
        <v>84</v>
      </c>
      <c r="BK258" s="241">
        <f>ROUND(I258*H258,2)</f>
        <v>0</v>
      </c>
      <c r="BL258" s="19" t="s">
        <v>164</v>
      </c>
      <c r="BM258" s="240" t="s">
        <v>544</v>
      </c>
    </row>
    <row r="259" s="2" customFormat="1">
      <c r="A259" s="40"/>
      <c r="B259" s="41"/>
      <c r="C259" s="42"/>
      <c r="D259" s="242" t="s">
        <v>166</v>
      </c>
      <c r="E259" s="42"/>
      <c r="F259" s="243" t="s">
        <v>2039</v>
      </c>
      <c r="G259" s="42"/>
      <c r="H259" s="42"/>
      <c r="I259" s="244"/>
      <c r="J259" s="42"/>
      <c r="K259" s="42"/>
      <c r="L259" s="46"/>
      <c r="M259" s="245"/>
      <c r="N259" s="246"/>
      <c r="O259" s="93"/>
      <c r="P259" s="93"/>
      <c r="Q259" s="93"/>
      <c r="R259" s="93"/>
      <c r="S259" s="93"/>
      <c r="T259" s="94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166</v>
      </c>
      <c r="AU259" s="19" t="s">
        <v>84</v>
      </c>
    </row>
    <row r="260" s="2" customFormat="1" ht="16.5" customHeight="1">
      <c r="A260" s="40"/>
      <c r="B260" s="41"/>
      <c r="C260" s="229" t="s">
        <v>700</v>
      </c>
      <c r="D260" s="229" t="s">
        <v>159</v>
      </c>
      <c r="E260" s="230" t="s">
        <v>2040</v>
      </c>
      <c r="F260" s="231" t="s">
        <v>2041</v>
      </c>
      <c r="G260" s="232" t="s">
        <v>1523</v>
      </c>
      <c r="H260" s="233">
        <v>12</v>
      </c>
      <c r="I260" s="234"/>
      <c r="J260" s="235">
        <f>ROUND(I260*H260,2)</f>
        <v>0</v>
      </c>
      <c r="K260" s="231" t="s">
        <v>1</v>
      </c>
      <c r="L260" s="46"/>
      <c r="M260" s="236" t="s">
        <v>1</v>
      </c>
      <c r="N260" s="237" t="s">
        <v>42</v>
      </c>
      <c r="O260" s="93"/>
      <c r="P260" s="238">
        <f>O260*H260</f>
        <v>0</v>
      </c>
      <c r="Q260" s="238">
        <v>0</v>
      </c>
      <c r="R260" s="238">
        <f>Q260*H260</f>
        <v>0</v>
      </c>
      <c r="S260" s="238">
        <v>0</v>
      </c>
      <c r="T260" s="239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40" t="s">
        <v>164</v>
      </c>
      <c r="AT260" s="240" t="s">
        <v>159</v>
      </c>
      <c r="AU260" s="240" t="s">
        <v>84</v>
      </c>
      <c r="AY260" s="19" t="s">
        <v>157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9" t="s">
        <v>84</v>
      </c>
      <c r="BK260" s="241">
        <f>ROUND(I260*H260,2)</f>
        <v>0</v>
      </c>
      <c r="BL260" s="19" t="s">
        <v>164</v>
      </c>
      <c r="BM260" s="240" t="s">
        <v>534</v>
      </c>
    </row>
    <row r="261" s="2" customFormat="1">
      <c r="A261" s="40"/>
      <c r="B261" s="41"/>
      <c r="C261" s="42"/>
      <c r="D261" s="242" t="s">
        <v>166</v>
      </c>
      <c r="E261" s="42"/>
      <c r="F261" s="243" t="s">
        <v>2042</v>
      </c>
      <c r="G261" s="42"/>
      <c r="H261" s="42"/>
      <c r="I261" s="244"/>
      <c r="J261" s="42"/>
      <c r="K261" s="42"/>
      <c r="L261" s="46"/>
      <c r="M261" s="245"/>
      <c r="N261" s="246"/>
      <c r="O261" s="93"/>
      <c r="P261" s="93"/>
      <c r="Q261" s="93"/>
      <c r="R261" s="93"/>
      <c r="S261" s="93"/>
      <c r="T261" s="94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166</v>
      </c>
      <c r="AU261" s="19" t="s">
        <v>84</v>
      </c>
    </row>
    <row r="262" s="12" customFormat="1" ht="25.92" customHeight="1">
      <c r="A262" s="12"/>
      <c r="B262" s="213"/>
      <c r="C262" s="214"/>
      <c r="D262" s="215" t="s">
        <v>76</v>
      </c>
      <c r="E262" s="216" t="s">
        <v>2043</v>
      </c>
      <c r="F262" s="216" t="s">
        <v>2044</v>
      </c>
      <c r="G262" s="214"/>
      <c r="H262" s="214"/>
      <c r="I262" s="217"/>
      <c r="J262" s="218">
        <f>BK262</f>
        <v>0</v>
      </c>
      <c r="K262" s="214"/>
      <c r="L262" s="219"/>
      <c r="M262" s="220"/>
      <c r="N262" s="221"/>
      <c r="O262" s="221"/>
      <c r="P262" s="222">
        <f>SUM(P263:P278)</f>
        <v>0</v>
      </c>
      <c r="Q262" s="221"/>
      <c r="R262" s="222">
        <f>SUM(R263:R278)</f>
        <v>0</v>
      </c>
      <c r="S262" s="221"/>
      <c r="T262" s="223">
        <f>SUM(T263:T278)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24" t="s">
        <v>84</v>
      </c>
      <c r="AT262" s="225" t="s">
        <v>76</v>
      </c>
      <c r="AU262" s="225" t="s">
        <v>77</v>
      </c>
      <c r="AY262" s="224" t="s">
        <v>157</v>
      </c>
      <c r="BK262" s="226">
        <f>SUM(BK263:BK278)</f>
        <v>0</v>
      </c>
    </row>
    <row r="263" s="2" customFormat="1" ht="21.75" customHeight="1">
      <c r="A263" s="40"/>
      <c r="B263" s="41"/>
      <c r="C263" s="229" t="s">
        <v>705</v>
      </c>
      <c r="D263" s="229" t="s">
        <v>159</v>
      </c>
      <c r="E263" s="230" t="s">
        <v>2045</v>
      </c>
      <c r="F263" s="231" t="s">
        <v>2046</v>
      </c>
      <c r="G263" s="232" t="s">
        <v>395</v>
      </c>
      <c r="H263" s="233">
        <v>150</v>
      </c>
      <c r="I263" s="234"/>
      <c r="J263" s="235">
        <f>ROUND(I263*H263,2)</f>
        <v>0</v>
      </c>
      <c r="K263" s="231" t="s">
        <v>1</v>
      </c>
      <c r="L263" s="46"/>
      <c r="M263" s="236" t="s">
        <v>1</v>
      </c>
      <c r="N263" s="237" t="s">
        <v>42</v>
      </c>
      <c r="O263" s="93"/>
      <c r="P263" s="238">
        <f>O263*H263</f>
        <v>0</v>
      </c>
      <c r="Q263" s="238">
        <v>0</v>
      </c>
      <c r="R263" s="238">
        <f>Q263*H263</f>
        <v>0</v>
      </c>
      <c r="S263" s="238">
        <v>0</v>
      </c>
      <c r="T263" s="239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40" t="s">
        <v>164</v>
      </c>
      <c r="AT263" s="240" t="s">
        <v>159</v>
      </c>
      <c r="AU263" s="240" t="s">
        <v>84</v>
      </c>
      <c r="AY263" s="19" t="s">
        <v>157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9" t="s">
        <v>84</v>
      </c>
      <c r="BK263" s="241">
        <f>ROUND(I263*H263,2)</f>
        <v>0</v>
      </c>
      <c r="BL263" s="19" t="s">
        <v>164</v>
      </c>
      <c r="BM263" s="240" t="s">
        <v>549</v>
      </c>
    </row>
    <row r="264" s="2" customFormat="1">
      <c r="A264" s="40"/>
      <c r="B264" s="41"/>
      <c r="C264" s="42"/>
      <c r="D264" s="242" t="s">
        <v>166</v>
      </c>
      <c r="E264" s="42"/>
      <c r="F264" s="243" t="s">
        <v>2047</v>
      </c>
      <c r="G264" s="42"/>
      <c r="H264" s="42"/>
      <c r="I264" s="244"/>
      <c r="J264" s="42"/>
      <c r="K264" s="42"/>
      <c r="L264" s="46"/>
      <c r="M264" s="245"/>
      <c r="N264" s="246"/>
      <c r="O264" s="93"/>
      <c r="P264" s="93"/>
      <c r="Q264" s="93"/>
      <c r="R264" s="93"/>
      <c r="S264" s="93"/>
      <c r="T264" s="94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166</v>
      </c>
      <c r="AU264" s="19" t="s">
        <v>84</v>
      </c>
    </row>
    <row r="265" s="2" customFormat="1" ht="16.5" customHeight="1">
      <c r="A265" s="40"/>
      <c r="B265" s="41"/>
      <c r="C265" s="229" t="s">
        <v>711</v>
      </c>
      <c r="D265" s="229" t="s">
        <v>159</v>
      </c>
      <c r="E265" s="230" t="s">
        <v>2048</v>
      </c>
      <c r="F265" s="231" t="s">
        <v>2049</v>
      </c>
      <c r="G265" s="232" t="s">
        <v>395</v>
      </c>
      <c r="H265" s="233">
        <v>150</v>
      </c>
      <c r="I265" s="234"/>
      <c r="J265" s="235">
        <f>ROUND(I265*H265,2)</f>
        <v>0</v>
      </c>
      <c r="K265" s="231" t="s">
        <v>1</v>
      </c>
      <c r="L265" s="46"/>
      <c r="M265" s="236" t="s">
        <v>1</v>
      </c>
      <c r="N265" s="237" t="s">
        <v>42</v>
      </c>
      <c r="O265" s="93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40" t="s">
        <v>164</v>
      </c>
      <c r="AT265" s="240" t="s">
        <v>159</v>
      </c>
      <c r="AU265" s="240" t="s">
        <v>84</v>
      </c>
      <c r="AY265" s="19" t="s">
        <v>157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9" t="s">
        <v>84</v>
      </c>
      <c r="BK265" s="241">
        <f>ROUND(I265*H265,2)</f>
        <v>0</v>
      </c>
      <c r="BL265" s="19" t="s">
        <v>164</v>
      </c>
      <c r="BM265" s="240" t="s">
        <v>554</v>
      </c>
    </row>
    <row r="266" s="2" customFormat="1">
      <c r="A266" s="40"/>
      <c r="B266" s="41"/>
      <c r="C266" s="42"/>
      <c r="D266" s="242" t="s">
        <v>166</v>
      </c>
      <c r="E266" s="42"/>
      <c r="F266" s="243" t="s">
        <v>2049</v>
      </c>
      <c r="G266" s="42"/>
      <c r="H266" s="42"/>
      <c r="I266" s="244"/>
      <c r="J266" s="42"/>
      <c r="K266" s="42"/>
      <c r="L266" s="46"/>
      <c r="M266" s="245"/>
      <c r="N266" s="246"/>
      <c r="O266" s="93"/>
      <c r="P266" s="93"/>
      <c r="Q266" s="93"/>
      <c r="R266" s="93"/>
      <c r="S266" s="93"/>
      <c r="T266" s="94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166</v>
      </c>
      <c r="AU266" s="19" t="s">
        <v>84</v>
      </c>
    </row>
    <row r="267" s="2" customFormat="1" ht="24.15" customHeight="1">
      <c r="A267" s="40"/>
      <c r="B267" s="41"/>
      <c r="C267" s="229" t="s">
        <v>716</v>
      </c>
      <c r="D267" s="229" t="s">
        <v>159</v>
      </c>
      <c r="E267" s="230" t="s">
        <v>2050</v>
      </c>
      <c r="F267" s="231" t="s">
        <v>1908</v>
      </c>
      <c r="G267" s="232" t="s">
        <v>395</v>
      </c>
      <c r="H267" s="233">
        <v>25</v>
      </c>
      <c r="I267" s="234"/>
      <c r="J267" s="235">
        <f>ROUND(I267*H267,2)</f>
        <v>0</v>
      </c>
      <c r="K267" s="231" t="s">
        <v>1</v>
      </c>
      <c r="L267" s="46"/>
      <c r="M267" s="236" t="s">
        <v>1</v>
      </c>
      <c r="N267" s="237" t="s">
        <v>42</v>
      </c>
      <c r="O267" s="93"/>
      <c r="P267" s="238">
        <f>O267*H267</f>
        <v>0</v>
      </c>
      <c r="Q267" s="238">
        <v>0</v>
      </c>
      <c r="R267" s="238">
        <f>Q267*H267</f>
        <v>0</v>
      </c>
      <c r="S267" s="238">
        <v>0</v>
      </c>
      <c r="T267" s="239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40" t="s">
        <v>164</v>
      </c>
      <c r="AT267" s="240" t="s">
        <v>159</v>
      </c>
      <c r="AU267" s="240" t="s">
        <v>84</v>
      </c>
      <c r="AY267" s="19" t="s">
        <v>157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9" t="s">
        <v>84</v>
      </c>
      <c r="BK267" s="241">
        <f>ROUND(I267*H267,2)</f>
        <v>0</v>
      </c>
      <c r="BL267" s="19" t="s">
        <v>164</v>
      </c>
      <c r="BM267" s="240" t="s">
        <v>2051</v>
      </c>
    </row>
    <row r="268" s="2" customFormat="1">
      <c r="A268" s="40"/>
      <c r="B268" s="41"/>
      <c r="C268" s="42"/>
      <c r="D268" s="242" t="s">
        <v>166</v>
      </c>
      <c r="E268" s="42"/>
      <c r="F268" s="243" t="s">
        <v>2052</v>
      </c>
      <c r="G268" s="42"/>
      <c r="H268" s="42"/>
      <c r="I268" s="244"/>
      <c r="J268" s="42"/>
      <c r="K268" s="42"/>
      <c r="L268" s="46"/>
      <c r="M268" s="245"/>
      <c r="N268" s="246"/>
      <c r="O268" s="93"/>
      <c r="P268" s="93"/>
      <c r="Q268" s="93"/>
      <c r="R268" s="93"/>
      <c r="S268" s="93"/>
      <c r="T268" s="94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166</v>
      </c>
      <c r="AU268" s="19" t="s">
        <v>84</v>
      </c>
    </row>
    <row r="269" s="2" customFormat="1" ht="21.75" customHeight="1">
      <c r="A269" s="40"/>
      <c r="B269" s="41"/>
      <c r="C269" s="229" t="s">
        <v>721</v>
      </c>
      <c r="D269" s="229" t="s">
        <v>159</v>
      </c>
      <c r="E269" s="230" t="s">
        <v>2053</v>
      </c>
      <c r="F269" s="231" t="s">
        <v>2054</v>
      </c>
      <c r="G269" s="232" t="s">
        <v>395</v>
      </c>
      <c r="H269" s="233">
        <v>3</v>
      </c>
      <c r="I269" s="234"/>
      <c r="J269" s="235">
        <f>ROUND(I269*H269,2)</f>
        <v>0</v>
      </c>
      <c r="K269" s="231" t="s">
        <v>1</v>
      </c>
      <c r="L269" s="46"/>
      <c r="M269" s="236" t="s">
        <v>1</v>
      </c>
      <c r="N269" s="237" t="s">
        <v>42</v>
      </c>
      <c r="O269" s="93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40" t="s">
        <v>164</v>
      </c>
      <c r="AT269" s="240" t="s">
        <v>159</v>
      </c>
      <c r="AU269" s="240" t="s">
        <v>84</v>
      </c>
      <c r="AY269" s="19" t="s">
        <v>157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9" t="s">
        <v>84</v>
      </c>
      <c r="BK269" s="241">
        <f>ROUND(I269*H269,2)</f>
        <v>0</v>
      </c>
      <c r="BL269" s="19" t="s">
        <v>164</v>
      </c>
      <c r="BM269" s="240" t="s">
        <v>2055</v>
      </c>
    </row>
    <row r="270" s="2" customFormat="1">
      <c r="A270" s="40"/>
      <c r="B270" s="41"/>
      <c r="C270" s="42"/>
      <c r="D270" s="242" t="s">
        <v>166</v>
      </c>
      <c r="E270" s="42"/>
      <c r="F270" s="243" t="s">
        <v>2054</v>
      </c>
      <c r="G270" s="42"/>
      <c r="H270" s="42"/>
      <c r="I270" s="244"/>
      <c r="J270" s="42"/>
      <c r="K270" s="42"/>
      <c r="L270" s="46"/>
      <c r="M270" s="245"/>
      <c r="N270" s="246"/>
      <c r="O270" s="93"/>
      <c r="P270" s="93"/>
      <c r="Q270" s="93"/>
      <c r="R270" s="93"/>
      <c r="S270" s="93"/>
      <c r="T270" s="94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166</v>
      </c>
      <c r="AU270" s="19" t="s">
        <v>84</v>
      </c>
    </row>
    <row r="271" s="2" customFormat="1" ht="21.75" customHeight="1">
      <c r="A271" s="40"/>
      <c r="B271" s="41"/>
      <c r="C271" s="229" t="s">
        <v>728</v>
      </c>
      <c r="D271" s="229" t="s">
        <v>159</v>
      </c>
      <c r="E271" s="230" t="s">
        <v>2056</v>
      </c>
      <c r="F271" s="231" t="s">
        <v>2057</v>
      </c>
      <c r="G271" s="232" t="s">
        <v>395</v>
      </c>
      <c r="H271" s="233">
        <v>22</v>
      </c>
      <c r="I271" s="234"/>
      <c r="J271" s="235">
        <f>ROUND(I271*H271,2)</f>
        <v>0</v>
      </c>
      <c r="K271" s="231" t="s">
        <v>1</v>
      </c>
      <c r="L271" s="46"/>
      <c r="M271" s="236" t="s">
        <v>1</v>
      </c>
      <c r="N271" s="237" t="s">
        <v>42</v>
      </c>
      <c r="O271" s="93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40" t="s">
        <v>164</v>
      </c>
      <c r="AT271" s="240" t="s">
        <v>159</v>
      </c>
      <c r="AU271" s="240" t="s">
        <v>84</v>
      </c>
      <c r="AY271" s="19" t="s">
        <v>157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9" t="s">
        <v>84</v>
      </c>
      <c r="BK271" s="241">
        <f>ROUND(I271*H271,2)</f>
        <v>0</v>
      </c>
      <c r="BL271" s="19" t="s">
        <v>164</v>
      </c>
      <c r="BM271" s="240" t="s">
        <v>2058</v>
      </c>
    </row>
    <row r="272" s="2" customFormat="1">
      <c r="A272" s="40"/>
      <c r="B272" s="41"/>
      <c r="C272" s="42"/>
      <c r="D272" s="242" t="s">
        <v>166</v>
      </c>
      <c r="E272" s="42"/>
      <c r="F272" s="243" t="s">
        <v>2057</v>
      </c>
      <c r="G272" s="42"/>
      <c r="H272" s="42"/>
      <c r="I272" s="244"/>
      <c r="J272" s="42"/>
      <c r="K272" s="42"/>
      <c r="L272" s="46"/>
      <c r="M272" s="245"/>
      <c r="N272" s="246"/>
      <c r="O272" s="93"/>
      <c r="P272" s="93"/>
      <c r="Q272" s="93"/>
      <c r="R272" s="93"/>
      <c r="S272" s="93"/>
      <c r="T272" s="94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166</v>
      </c>
      <c r="AU272" s="19" t="s">
        <v>84</v>
      </c>
    </row>
    <row r="273" s="2" customFormat="1" ht="21.75" customHeight="1">
      <c r="A273" s="40"/>
      <c r="B273" s="41"/>
      <c r="C273" s="229" t="s">
        <v>743</v>
      </c>
      <c r="D273" s="229" t="s">
        <v>159</v>
      </c>
      <c r="E273" s="230" t="s">
        <v>2059</v>
      </c>
      <c r="F273" s="231" t="s">
        <v>1912</v>
      </c>
      <c r="G273" s="232" t="s">
        <v>395</v>
      </c>
      <c r="H273" s="233">
        <v>500</v>
      </c>
      <c r="I273" s="234"/>
      <c r="J273" s="235">
        <f>ROUND(I273*H273,2)</f>
        <v>0</v>
      </c>
      <c r="K273" s="231" t="s">
        <v>1</v>
      </c>
      <c r="L273" s="46"/>
      <c r="M273" s="236" t="s">
        <v>1</v>
      </c>
      <c r="N273" s="237" t="s">
        <v>42</v>
      </c>
      <c r="O273" s="93"/>
      <c r="P273" s="238">
        <f>O273*H273</f>
        <v>0</v>
      </c>
      <c r="Q273" s="238">
        <v>0</v>
      </c>
      <c r="R273" s="238">
        <f>Q273*H273</f>
        <v>0</v>
      </c>
      <c r="S273" s="238">
        <v>0</v>
      </c>
      <c r="T273" s="23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40" t="s">
        <v>164</v>
      </c>
      <c r="AT273" s="240" t="s">
        <v>159</v>
      </c>
      <c r="AU273" s="240" t="s">
        <v>84</v>
      </c>
      <c r="AY273" s="19" t="s">
        <v>157</v>
      </c>
      <c r="BE273" s="241">
        <f>IF(N273="základní",J273,0)</f>
        <v>0</v>
      </c>
      <c r="BF273" s="241">
        <f>IF(N273="snížená",J273,0)</f>
        <v>0</v>
      </c>
      <c r="BG273" s="241">
        <f>IF(N273="zákl. přenesená",J273,0)</f>
        <v>0</v>
      </c>
      <c r="BH273" s="241">
        <f>IF(N273="sníž. přenesená",J273,0)</f>
        <v>0</v>
      </c>
      <c r="BI273" s="241">
        <f>IF(N273="nulová",J273,0)</f>
        <v>0</v>
      </c>
      <c r="BJ273" s="19" t="s">
        <v>84</v>
      </c>
      <c r="BK273" s="241">
        <f>ROUND(I273*H273,2)</f>
        <v>0</v>
      </c>
      <c r="BL273" s="19" t="s">
        <v>164</v>
      </c>
      <c r="BM273" s="240" t="s">
        <v>2060</v>
      </c>
    </row>
    <row r="274" s="2" customFormat="1">
      <c r="A274" s="40"/>
      <c r="B274" s="41"/>
      <c r="C274" s="42"/>
      <c r="D274" s="242" t="s">
        <v>166</v>
      </c>
      <c r="E274" s="42"/>
      <c r="F274" s="243" t="s">
        <v>2061</v>
      </c>
      <c r="G274" s="42"/>
      <c r="H274" s="42"/>
      <c r="I274" s="244"/>
      <c r="J274" s="42"/>
      <c r="K274" s="42"/>
      <c r="L274" s="46"/>
      <c r="M274" s="245"/>
      <c r="N274" s="246"/>
      <c r="O274" s="93"/>
      <c r="P274" s="93"/>
      <c r="Q274" s="93"/>
      <c r="R274" s="93"/>
      <c r="S274" s="93"/>
      <c r="T274" s="94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166</v>
      </c>
      <c r="AU274" s="19" t="s">
        <v>84</v>
      </c>
    </row>
    <row r="275" s="2" customFormat="1" ht="16.5" customHeight="1">
      <c r="A275" s="40"/>
      <c r="B275" s="41"/>
      <c r="C275" s="229" t="s">
        <v>749</v>
      </c>
      <c r="D275" s="229" t="s">
        <v>159</v>
      </c>
      <c r="E275" s="230" t="s">
        <v>2002</v>
      </c>
      <c r="F275" s="231" t="s">
        <v>2003</v>
      </c>
      <c r="G275" s="232" t="s">
        <v>395</v>
      </c>
      <c r="H275" s="233">
        <v>500</v>
      </c>
      <c r="I275" s="234"/>
      <c r="J275" s="235">
        <f>ROUND(I275*H275,2)</f>
        <v>0</v>
      </c>
      <c r="K275" s="231" t="s">
        <v>1</v>
      </c>
      <c r="L275" s="46"/>
      <c r="M275" s="236" t="s">
        <v>1</v>
      </c>
      <c r="N275" s="237" t="s">
        <v>42</v>
      </c>
      <c r="O275" s="93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40" t="s">
        <v>164</v>
      </c>
      <c r="AT275" s="240" t="s">
        <v>159</v>
      </c>
      <c r="AU275" s="240" t="s">
        <v>84</v>
      </c>
      <c r="AY275" s="19" t="s">
        <v>157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9" t="s">
        <v>84</v>
      </c>
      <c r="BK275" s="241">
        <f>ROUND(I275*H275,2)</f>
        <v>0</v>
      </c>
      <c r="BL275" s="19" t="s">
        <v>164</v>
      </c>
      <c r="BM275" s="240" t="s">
        <v>2062</v>
      </c>
    </row>
    <row r="276" s="2" customFormat="1">
      <c r="A276" s="40"/>
      <c r="B276" s="41"/>
      <c r="C276" s="42"/>
      <c r="D276" s="242" t="s">
        <v>166</v>
      </c>
      <c r="E276" s="42"/>
      <c r="F276" s="243" t="s">
        <v>2004</v>
      </c>
      <c r="G276" s="42"/>
      <c r="H276" s="42"/>
      <c r="I276" s="244"/>
      <c r="J276" s="42"/>
      <c r="K276" s="42"/>
      <c r="L276" s="46"/>
      <c r="M276" s="245"/>
      <c r="N276" s="246"/>
      <c r="O276" s="93"/>
      <c r="P276" s="93"/>
      <c r="Q276" s="93"/>
      <c r="R276" s="93"/>
      <c r="S276" s="93"/>
      <c r="T276" s="94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166</v>
      </c>
      <c r="AU276" s="19" t="s">
        <v>84</v>
      </c>
    </row>
    <row r="277" s="2" customFormat="1" ht="24.15" customHeight="1">
      <c r="A277" s="40"/>
      <c r="B277" s="41"/>
      <c r="C277" s="229" t="s">
        <v>755</v>
      </c>
      <c r="D277" s="229" t="s">
        <v>159</v>
      </c>
      <c r="E277" s="230" t="s">
        <v>2063</v>
      </c>
      <c r="F277" s="231" t="s">
        <v>1529</v>
      </c>
      <c r="G277" s="232" t="s">
        <v>173</v>
      </c>
      <c r="H277" s="233">
        <v>0.5</v>
      </c>
      <c r="I277" s="234"/>
      <c r="J277" s="235">
        <f>ROUND(I277*H277,2)</f>
        <v>0</v>
      </c>
      <c r="K277" s="231" t="s">
        <v>1</v>
      </c>
      <c r="L277" s="46"/>
      <c r="M277" s="236" t="s">
        <v>1</v>
      </c>
      <c r="N277" s="237" t="s">
        <v>42</v>
      </c>
      <c r="O277" s="93"/>
      <c r="P277" s="238">
        <f>O277*H277</f>
        <v>0</v>
      </c>
      <c r="Q277" s="238">
        <v>0</v>
      </c>
      <c r="R277" s="238">
        <f>Q277*H277</f>
        <v>0</v>
      </c>
      <c r="S277" s="238">
        <v>0</v>
      </c>
      <c r="T277" s="239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40" t="s">
        <v>164</v>
      </c>
      <c r="AT277" s="240" t="s">
        <v>159</v>
      </c>
      <c r="AU277" s="240" t="s">
        <v>84</v>
      </c>
      <c r="AY277" s="19" t="s">
        <v>157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9" t="s">
        <v>84</v>
      </c>
      <c r="BK277" s="241">
        <f>ROUND(I277*H277,2)</f>
        <v>0</v>
      </c>
      <c r="BL277" s="19" t="s">
        <v>164</v>
      </c>
      <c r="BM277" s="240" t="s">
        <v>1518</v>
      </c>
    </row>
    <row r="278" s="2" customFormat="1">
      <c r="A278" s="40"/>
      <c r="B278" s="41"/>
      <c r="C278" s="42"/>
      <c r="D278" s="242" t="s">
        <v>166</v>
      </c>
      <c r="E278" s="42"/>
      <c r="F278" s="243" t="s">
        <v>1531</v>
      </c>
      <c r="G278" s="42"/>
      <c r="H278" s="42"/>
      <c r="I278" s="244"/>
      <c r="J278" s="42"/>
      <c r="K278" s="42"/>
      <c r="L278" s="46"/>
      <c r="M278" s="245"/>
      <c r="N278" s="246"/>
      <c r="O278" s="93"/>
      <c r="P278" s="93"/>
      <c r="Q278" s="93"/>
      <c r="R278" s="93"/>
      <c r="S278" s="93"/>
      <c r="T278" s="94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166</v>
      </c>
      <c r="AU278" s="19" t="s">
        <v>84</v>
      </c>
    </row>
    <row r="279" s="12" customFormat="1" ht="25.92" customHeight="1">
      <c r="A279" s="12"/>
      <c r="B279" s="213"/>
      <c r="C279" s="214"/>
      <c r="D279" s="215" t="s">
        <v>76</v>
      </c>
      <c r="E279" s="216" t="s">
        <v>2064</v>
      </c>
      <c r="F279" s="216" t="s">
        <v>2065</v>
      </c>
      <c r="G279" s="214"/>
      <c r="H279" s="214"/>
      <c r="I279" s="217"/>
      <c r="J279" s="218">
        <f>BK279</f>
        <v>0</v>
      </c>
      <c r="K279" s="214"/>
      <c r="L279" s="219"/>
      <c r="M279" s="220"/>
      <c r="N279" s="221"/>
      <c r="O279" s="221"/>
      <c r="P279" s="222">
        <f>SUM(P280:P305)</f>
        <v>0</v>
      </c>
      <c r="Q279" s="221"/>
      <c r="R279" s="222">
        <f>SUM(R280:R305)</f>
        <v>0</v>
      </c>
      <c r="S279" s="221"/>
      <c r="T279" s="223">
        <f>SUM(T280:T305)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24" t="s">
        <v>84</v>
      </c>
      <c r="AT279" s="225" t="s">
        <v>76</v>
      </c>
      <c r="AU279" s="225" t="s">
        <v>77</v>
      </c>
      <c r="AY279" s="224" t="s">
        <v>157</v>
      </c>
      <c r="BK279" s="226">
        <f>SUM(BK280:BK305)</f>
        <v>0</v>
      </c>
    </row>
    <row r="280" s="2" customFormat="1" ht="24.15" customHeight="1">
      <c r="A280" s="40"/>
      <c r="B280" s="41"/>
      <c r="C280" s="229" t="s">
        <v>759</v>
      </c>
      <c r="D280" s="229" t="s">
        <v>159</v>
      </c>
      <c r="E280" s="230" t="s">
        <v>2066</v>
      </c>
      <c r="F280" s="231" t="s">
        <v>2067</v>
      </c>
      <c r="G280" s="232" t="s">
        <v>619</v>
      </c>
      <c r="H280" s="233">
        <v>1</v>
      </c>
      <c r="I280" s="234"/>
      <c r="J280" s="235">
        <f>ROUND(I280*H280,2)</f>
        <v>0</v>
      </c>
      <c r="K280" s="231" t="s">
        <v>1</v>
      </c>
      <c r="L280" s="46"/>
      <c r="M280" s="236" t="s">
        <v>1</v>
      </c>
      <c r="N280" s="237" t="s">
        <v>42</v>
      </c>
      <c r="O280" s="93"/>
      <c r="P280" s="238">
        <f>O280*H280</f>
        <v>0</v>
      </c>
      <c r="Q280" s="238">
        <v>0</v>
      </c>
      <c r="R280" s="238">
        <f>Q280*H280</f>
        <v>0</v>
      </c>
      <c r="S280" s="238">
        <v>0</v>
      </c>
      <c r="T280" s="239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40" t="s">
        <v>164</v>
      </c>
      <c r="AT280" s="240" t="s">
        <v>159</v>
      </c>
      <c r="AU280" s="240" t="s">
        <v>84</v>
      </c>
      <c r="AY280" s="19" t="s">
        <v>157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9" t="s">
        <v>84</v>
      </c>
      <c r="BK280" s="241">
        <f>ROUND(I280*H280,2)</f>
        <v>0</v>
      </c>
      <c r="BL280" s="19" t="s">
        <v>164</v>
      </c>
      <c r="BM280" s="240" t="s">
        <v>2068</v>
      </c>
    </row>
    <row r="281" s="2" customFormat="1">
      <c r="A281" s="40"/>
      <c r="B281" s="41"/>
      <c r="C281" s="42"/>
      <c r="D281" s="242" t="s">
        <v>166</v>
      </c>
      <c r="E281" s="42"/>
      <c r="F281" s="243" t="s">
        <v>2067</v>
      </c>
      <c r="G281" s="42"/>
      <c r="H281" s="42"/>
      <c r="I281" s="244"/>
      <c r="J281" s="42"/>
      <c r="K281" s="42"/>
      <c r="L281" s="46"/>
      <c r="M281" s="245"/>
      <c r="N281" s="246"/>
      <c r="O281" s="93"/>
      <c r="P281" s="93"/>
      <c r="Q281" s="93"/>
      <c r="R281" s="93"/>
      <c r="S281" s="93"/>
      <c r="T281" s="94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166</v>
      </c>
      <c r="AU281" s="19" t="s">
        <v>84</v>
      </c>
    </row>
    <row r="282" s="2" customFormat="1" ht="16.5" customHeight="1">
      <c r="A282" s="40"/>
      <c r="B282" s="41"/>
      <c r="C282" s="229" t="s">
        <v>764</v>
      </c>
      <c r="D282" s="229" t="s">
        <v>159</v>
      </c>
      <c r="E282" s="230" t="s">
        <v>2069</v>
      </c>
      <c r="F282" s="231" t="s">
        <v>2070</v>
      </c>
      <c r="G282" s="232" t="s">
        <v>619</v>
      </c>
      <c r="H282" s="233">
        <v>1</v>
      </c>
      <c r="I282" s="234"/>
      <c r="J282" s="235">
        <f>ROUND(I282*H282,2)</f>
        <v>0</v>
      </c>
      <c r="K282" s="231" t="s">
        <v>1</v>
      </c>
      <c r="L282" s="46"/>
      <c r="M282" s="236" t="s">
        <v>1</v>
      </c>
      <c r="N282" s="237" t="s">
        <v>42</v>
      </c>
      <c r="O282" s="93"/>
      <c r="P282" s="238">
        <f>O282*H282</f>
        <v>0</v>
      </c>
      <c r="Q282" s="238">
        <v>0</v>
      </c>
      <c r="R282" s="238">
        <f>Q282*H282</f>
        <v>0</v>
      </c>
      <c r="S282" s="238">
        <v>0</v>
      </c>
      <c r="T282" s="239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40" t="s">
        <v>164</v>
      </c>
      <c r="AT282" s="240" t="s">
        <v>159</v>
      </c>
      <c r="AU282" s="240" t="s">
        <v>84</v>
      </c>
      <c r="AY282" s="19" t="s">
        <v>157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9" t="s">
        <v>84</v>
      </c>
      <c r="BK282" s="241">
        <f>ROUND(I282*H282,2)</f>
        <v>0</v>
      </c>
      <c r="BL282" s="19" t="s">
        <v>164</v>
      </c>
      <c r="BM282" s="240" t="s">
        <v>2071</v>
      </c>
    </row>
    <row r="283" s="2" customFormat="1">
      <c r="A283" s="40"/>
      <c r="B283" s="41"/>
      <c r="C283" s="42"/>
      <c r="D283" s="242" t="s">
        <v>166</v>
      </c>
      <c r="E283" s="42"/>
      <c r="F283" s="243" t="s">
        <v>2070</v>
      </c>
      <c r="G283" s="42"/>
      <c r="H283" s="42"/>
      <c r="I283" s="244"/>
      <c r="J283" s="42"/>
      <c r="K283" s="42"/>
      <c r="L283" s="46"/>
      <c r="M283" s="245"/>
      <c r="N283" s="246"/>
      <c r="O283" s="93"/>
      <c r="P283" s="93"/>
      <c r="Q283" s="93"/>
      <c r="R283" s="93"/>
      <c r="S283" s="93"/>
      <c r="T283" s="94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166</v>
      </c>
      <c r="AU283" s="19" t="s">
        <v>84</v>
      </c>
    </row>
    <row r="284" s="2" customFormat="1" ht="16.5" customHeight="1">
      <c r="A284" s="40"/>
      <c r="B284" s="41"/>
      <c r="C284" s="229" t="s">
        <v>770</v>
      </c>
      <c r="D284" s="229" t="s">
        <v>159</v>
      </c>
      <c r="E284" s="230" t="s">
        <v>2072</v>
      </c>
      <c r="F284" s="231" t="s">
        <v>2073</v>
      </c>
      <c r="G284" s="232" t="s">
        <v>1523</v>
      </c>
      <c r="H284" s="233">
        <v>10</v>
      </c>
      <c r="I284" s="234"/>
      <c r="J284" s="235">
        <f>ROUND(I284*H284,2)</f>
        <v>0</v>
      </c>
      <c r="K284" s="231" t="s">
        <v>1</v>
      </c>
      <c r="L284" s="46"/>
      <c r="M284" s="236" t="s">
        <v>1</v>
      </c>
      <c r="N284" s="237" t="s">
        <v>42</v>
      </c>
      <c r="O284" s="93"/>
      <c r="P284" s="238">
        <f>O284*H284</f>
        <v>0</v>
      </c>
      <c r="Q284" s="238">
        <v>0</v>
      </c>
      <c r="R284" s="238">
        <f>Q284*H284</f>
        <v>0</v>
      </c>
      <c r="S284" s="238">
        <v>0</v>
      </c>
      <c r="T284" s="239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40" t="s">
        <v>164</v>
      </c>
      <c r="AT284" s="240" t="s">
        <v>159</v>
      </c>
      <c r="AU284" s="240" t="s">
        <v>84</v>
      </c>
      <c r="AY284" s="19" t="s">
        <v>157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9" t="s">
        <v>84</v>
      </c>
      <c r="BK284" s="241">
        <f>ROUND(I284*H284,2)</f>
        <v>0</v>
      </c>
      <c r="BL284" s="19" t="s">
        <v>164</v>
      </c>
      <c r="BM284" s="240" t="s">
        <v>2074</v>
      </c>
    </row>
    <row r="285" s="2" customFormat="1">
      <c r="A285" s="40"/>
      <c r="B285" s="41"/>
      <c r="C285" s="42"/>
      <c r="D285" s="242" t="s">
        <v>166</v>
      </c>
      <c r="E285" s="42"/>
      <c r="F285" s="243" t="s">
        <v>2073</v>
      </c>
      <c r="G285" s="42"/>
      <c r="H285" s="42"/>
      <c r="I285" s="244"/>
      <c r="J285" s="42"/>
      <c r="K285" s="42"/>
      <c r="L285" s="46"/>
      <c r="M285" s="245"/>
      <c r="N285" s="246"/>
      <c r="O285" s="93"/>
      <c r="P285" s="93"/>
      <c r="Q285" s="93"/>
      <c r="R285" s="93"/>
      <c r="S285" s="93"/>
      <c r="T285" s="94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166</v>
      </c>
      <c r="AU285" s="19" t="s">
        <v>84</v>
      </c>
    </row>
    <row r="286" s="2" customFormat="1" ht="24.15" customHeight="1">
      <c r="A286" s="40"/>
      <c r="B286" s="41"/>
      <c r="C286" s="229" t="s">
        <v>776</v>
      </c>
      <c r="D286" s="229" t="s">
        <v>159</v>
      </c>
      <c r="E286" s="230" t="s">
        <v>2075</v>
      </c>
      <c r="F286" s="231" t="s">
        <v>2076</v>
      </c>
      <c r="G286" s="232" t="s">
        <v>619</v>
      </c>
      <c r="H286" s="233">
        <v>4</v>
      </c>
      <c r="I286" s="234"/>
      <c r="J286" s="235">
        <f>ROUND(I286*H286,2)</f>
        <v>0</v>
      </c>
      <c r="K286" s="231" t="s">
        <v>1</v>
      </c>
      <c r="L286" s="46"/>
      <c r="M286" s="236" t="s">
        <v>1</v>
      </c>
      <c r="N286" s="237" t="s">
        <v>42</v>
      </c>
      <c r="O286" s="93"/>
      <c r="P286" s="238">
        <f>O286*H286</f>
        <v>0</v>
      </c>
      <c r="Q286" s="238">
        <v>0</v>
      </c>
      <c r="R286" s="238">
        <f>Q286*H286</f>
        <v>0</v>
      </c>
      <c r="S286" s="238">
        <v>0</v>
      </c>
      <c r="T286" s="239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40" t="s">
        <v>164</v>
      </c>
      <c r="AT286" s="240" t="s">
        <v>159</v>
      </c>
      <c r="AU286" s="240" t="s">
        <v>84</v>
      </c>
      <c r="AY286" s="19" t="s">
        <v>157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9" t="s">
        <v>84</v>
      </c>
      <c r="BK286" s="241">
        <f>ROUND(I286*H286,2)</f>
        <v>0</v>
      </c>
      <c r="BL286" s="19" t="s">
        <v>164</v>
      </c>
      <c r="BM286" s="240" t="s">
        <v>2077</v>
      </c>
    </row>
    <row r="287" s="2" customFormat="1">
      <c r="A287" s="40"/>
      <c r="B287" s="41"/>
      <c r="C287" s="42"/>
      <c r="D287" s="242" t="s">
        <v>166</v>
      </c>
      <c r="E287" s="42"/>
      <c r="F287" s="243" t="s">
        <v>2076</v>
      </c>
      <c r="G287" s="42"/>
      <c r="H287" s="42"/>
      <c r="I287" s="244"/>
      <c r="J287" s="42"/>
      <c r="K287" s="42"/>
      <c r="L287" s="46"/>
      <c r="M287" s="245"/>
      <c r="N287" s="246"/>
      <c r="O287" s="93"/>
      <c r="P287" s="93"/>
      <c r="Q287" s="93"/>
      <c r="R287" s="93"/>
      <c r="S287" s="93"/>
      <c r="T287" s="94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166</v>
      </c>
      <c r="AU287" s="19" t="s">
        <v>84</v>
      </c>
    </row>
    <row r="288" s="2" customFormat="1" ht="24.15" customHeight="1">
      <c r="A288" s="40"/>
      <c r="B288" s="41"/>
      <c r="C288" s="229" t="s">
        <v>778</v>
      </c>
      <c r="D288" s="229" t="s">
        <v>159</v>
      </c>
      <c r="E288" s="230" t="s">
        <v>2050</v>
      </c>
      <c r="F288" s="231" t="s">
        <v>1908</v>
      </c>
      <c r="G288" s="232" t="s">
        <v>395</v>
      </c>
      <c r="H288" s="233">
        <v>21</v>
      </c>
      <c r="I288" s="234"/>
      <c r="J288" s="235">
        <f>ROUND(I288*H288,2)</f>
        <v>0</v>
      </c>
      <c r="K288" s="231" t="s">
        <v>1</v>
      </c>
      <c r="L288" s="46"/>
      <c r="M288" s="236" t="s">
        <v>1</v>
      </c>
      <c r="N288" s="237" t="s">
        <v>42</v>
      </c>
      <c r="O288" s="93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40" t="s">
        <v>164</v>
      </c>
      <c r="AT288" s="240" t="s">
        <v>159</v>
      </c>
      <c r="AU288" s="240" t="s">
        <v>84</v>
      </c>
      <c r="AY288" s="19" t="s">
        <v>157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9" t="s">
        <v>84</v>
      </c>
      <c r="BK288" s="241">
        <f>ROUND(I288*H288,2)</f>
        <v>0</v>
      </c>
      <c r="BL288" s="19" t="s">
        <v>164</v>
      </c>
      <c r="BM288" s="240" t="s">
        <v>2078</v>
      </c>
    </row>
    <row r="289" s="2" customFormat="1">
      <c r="A289" s="40"/>
      <c r="B289" s="41"/>
      <c r="C289" s="42"/>
      <c r="D289" s="242" t="s">
        <v>166</v>
      </c>
      <c r="E289" s="42"/>
      <c r="F289" s="243" t="s">
        <v>2052</v>
      </c>
      <c r="G289" s="42"/>
      <c r="H289" s="42"/>
      <c r="I289" s="244"/>
      <c r="J289" s="42"/>
      <c r="K289" s="42"/>
      <c r="L289" s="46"/>
      <c r="M289" s="245"/>
      <c r="N289" s="246"/>
      <c r="O289" s="93"/>
      <c r="P289" s="93"/>
      <c r="Q289" s="93"/>
      <c r="R289" s="93"/>
      <c r="S289" s="93"/>
      <c r="T289" s="94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166</v>
      </c>
      <c r="AU289" s="19" t="s">
        <v>84</v>
      </c>
    </row>
    <row r="290" s="2" customFormat="1" ht="21.75" customHeight="1">
      <c r="A290" s="40"/>
      <c r="B290" s="41"/>
      <c r="C290" s="229" t="s">
        <v>785</v>
      </c>
      <c r="D290" s="229" t="s">
        <v>159</v>
      </c>
      <c r="E290" s="230" t="s">
        <v>2079</v>
      </c>
      <c r="F290" s="231" t="s">
        <v>2080</v>
      </c>
      <c r="G290" s="232" t="s">
        <v>395</v>
      </c>
      <c r="H290" s="233">
        <v>21</v>
      </c>
      <c r="I290" s="234"/>
      <c r="J290" s="235">
        <f>ROUND(I290*H290,2)</f>
        <v>0</v>
      </c>
      <c r="K290" s="231" t="s">
        <v>1</v>
      </c>
      <c r="L290" s="46"/>
      <c r="M290" s="236" t="s">
        <v>1</v>
      </c>
      <c r="N290" s="237" t="s">
        <v>42</v>
      </c>
      <c r="O290" s="93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40" t="s">
        <v>164</v>
      </c>
      <c r="AT290" s="240" t="s">
        <v>159</v>
      </c>
      <c r="AU290" s="240" t="s">
        <v>84</v>
      </c>
      <c r="AY290" s="19" t="s">
        <v>157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9" t="s">
        <v>84</v>
      </c>
      <c r="BK290" s="241">
        <f>ROUND(I290*H290,2)</f>
        <v>0</v>
      </c>
      <c r="BL290" s="19" t="s">
        <v>164</v>
      </c>
      <c r="BM290" s="240" t="s">
        <v>2081</v>
      </c>
    </row>
    <row r="291" s="2" customFormat="1">
      <c r="A291" s="40"/>
      <c r="B291" s="41"/>
      <c r="C291" s="42"/>
      <c r="D291" s="242" t="s">
        <v>166</v>
      </c>
      <c r="E291" s="42"/>
      <c r="F291" s="243" t="s">
        <v>2057</v>
      </c>
      <c r="G291" s="42"/>
      <c r="H291" s="42"/>
      <c r="I291" s="244"/>
      <c r="J291" s="42"/>
      <c r="K291" s="42"/>
      <c r="L291" s="46"/>
      <c r="M291" s="245"/>
      <c r="N291" s="246"/>
      <c r="O291" s="93"/>
      <c r="P291" s="93"/>
      <c r="Q291" s="93"/>
      <c r="R291" s="93"/>
      <c r="S291" s="93"/>
      <c r="T291" s="94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166</v>
      </c>
      <c r="AU291" s="19" t="s">
        <v>84</v>
      </c>
    </row>
    <row r="292" s="2" customFormat="1" ht="21.75" customHeight="1">
      <c r="A292" s="40"/>
      <c r="B292" s="41"/>
      <c r="C292" s="229" t="s">
        <v>1768</v>
      </c>
      <c r="D292" s="229" t="s">
        <v>159</v>
      </c>
      <c r="E292" s="230" t="s">
        <v>2059</v>
      </c>
      <c r="F292" s="231" t="s">
        <v>1912</v>
      </c>
      <c r="G292" s="232" t="s">
        <v>395</v>
      </c>
      <c r="H292" s="233">
        <v>365</v>
      </c>
      <c r="I292" s="234"/>
      <c r="J292" s="235">
        <f>ROUND(I292*H292,2)</f>
        <v>0</v>
      </c>
      <c r="K292" s="231" t="s">
        <v>1</v>
      </c>
      <c r="L292" s="46"/>
      <c r="M292" s="236" t="s">
        <v>1</v>
      </c>
      <c r="N292" s="237" t="s">
        <v>42</v>
      </c>
      <c r="O292" s="93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40" t="s">
        <v>164</v>
      </c>
      <c r="AT292" s="240" t="s">
        <v>159</v>
      </c>
      <c r="AU292" s="240" t="s">
        <v>84</v>
      </c>
      <c r="AY292" s="19" t="s">
        <v>157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9" t="s">
        <v>84</v>
      </c>
      <c r="BK292" s="241">
        <f>ROUND(I292*H292,2)</f>
        <v>0</v>
      </c>
      <c r="BL292" s="19" t="s">
        <v>164</v>
      </c>
      <c r="BM292" s="240" t="s">
        <v>2082</v>
      </c>
    </row>
    <row r="293" s="2" customFormat="1">
      <c r="A293" s="40"/>
      <c r="B293" s="41"/>
      <c r="C293" s="42"/>
      <c r="D293" s="242" t="s">
        <v>166</v>
      </c>
      <c r="E293" s="42"/>
      <c r="F293" s="243" t="s">
        <v>2061</v>
      </c>
      <c r="G293" s="42"/>
      <c r="H293" s="42"/>
      <c r="I293" s="244"/>
      <c r="J293" s="42"/>
      <c r="K293" s="42"/>
      <c r="L293" s="46"/>
      <c r="M293" s="245"/>
      <c r="N293" s="246"/>
      <c r="O293" s="93"/>
      <c r="P293" s="93"/>
      <c r="Q293" s="93"/>
      <c r="R293" s="93"/>
      <c r="S293" s="93"/>
      <c r="T293" s="94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166</v>
      </c>
      <c r="AU293" s="19" t="s">
        <v>84</v>
      </c>
    </row>
    <row r="294" s="2" customFormat="1" ht="16.5" customHeight="1">
      <c r="A294" s="40"/>
      <c r="B294" s="41"/>
      <c r="C294" s="229" t="s">
        <v>1772</v>
      </c>
      <c r="D294" s="229" t="s">
        <v>159</v>
      </c>
      <c r="E294" s="230" t="s">
        <v>2083</v>
      </c>
      <c r="F294" s="231" t="s">
        <v>2084</v>
      </c>
      <c r="G294" s="232" t="s">
        <v>395</v>
      </c>
      <c r="H294" s="233">
        <v>235</v>
      </c>
      <c r="I294" s="234"/>
      <c r="J294" s="235">
        <f>ROUND(I294*H294,2)</f>
        <v>0</v>
      </c>
      <c r="K294" s="231" t="s">
        <v>1</v>
      </c>
      <c r="L294" s="46"/>
      <c r="M294" s="236" t="s">
        <v>1</v>
      </c>
      <c r="N294" s="237" t="s">
        <v>42</v>
      </c>
      <c r="O294" s="93"/>
      <c r="P294" s="238">
        <f>O294*H294</f>
        <v>0</v>
      </c>
      <c r="Q294" s="238">
        <v>0</v>
      </c>
      <c r="R294" s="238">
        <f>Q294*H294</f>
        <v>0</v>
      </c>
      <c r="S294" s="238">
        <v>0</v>
      </c>
      <c r="T294" s="239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40" t="s">
        <v>164</v>
      </c>
      <c r="AT294" s="240" t="s">
        <v>159</v>
      </c>
      <c r="AU294" s="240" t="s">
        <v>84</v>
      </c>
      <c r="AY294" s="19" t="s">
        <v>157</v>
      </c>
      <c r="BE294" s="241">
        <f>IF(N294="základní",J294,0)</f>
        <v>0</v>
      </c>
      <c r="BF294" s="241">
        <f>IF(N294="snížená",J294,0)</f>
        <v>0</v>
      </c>
      <c r="BG294" s="241">
        <f>IF(N294="zákl. přenesená",J294,0)</f>
        <v>0</v>
      </c>
      <c r="BH294" s="241">
        <f>IF(N294="sníž. přenesená",J294,0)</f>
        <v>0</v>
      </c>
      <c r="BI294" s="241">
        <f>IF(N294="nulová",J294,0)</f>
        <v>0</v>
      </c>
      <c r="BJ294" s="19" t="s">
        <v>84</v>
      </c>
      <c r="BK294" s="241">
        <f>ROUND(I294*H294,2)</f>
        <v>0</v>
      </c>
      <c r="BL294" s="19" t="s">
        <v>164</v>
      </c>
      <c r="BM294" s="240" t="s">
        <v>2085</v>
      </c>
    </row>
    <row r="295" s="2" customFormat="1">
      <c r="A295" s="40"/>
      <c r="B295" s="41"/>
      <c r="C295" s="42"/>
      <c r="D295" s="242" t="s">
        <v>166</v>
      </c>
      <c r="E295" s="42"/>
      <c r="F295" s="243" t="s">
        <v>2084</v>
      </c>
      <c r="G295" s="42"/>
      <c r="H295" s="42"/>
      <c r="I295" s="244"/>
      <c r="J295" s="42"/>
      <c r="K295" s="42"/>
      <c r="L295" s="46"/>
      <c r="M295" s="245"/>
      <c r="N295" s="246"/>
      <c r="O295" s="93"/>
      <c r="P295" s="93"/>
      <c r="Q295" s="93"/>
      <c r="R295" s="93"/>
      <c r="S295" s="93"/>
      <c r="T295" s="94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166</v>
      </c>
      <c r="AU295" s="19" t="s">
        <v>84</v>
      </c>
    </row>
    <row r="296" s="2" customFormat="1" ht="16.5" customHeight="1">
      <c r="A296" s="40"/>
      <c r="B296" s="41"/>
      <c r="C296" s="229" t="s">
        <v>1777</v>
      </c>
      <c r="D296" s="229" t="s">
        <v>159</v>
      </c>
      <c r="E296" s="230" t="s">
        <v>2086</v>
      </c>
      <c r="F296" s="231" t="s">
        <v>2087</v>
      </c>
      <c r="G296" s="232" t="s">
        <v>2088</v>
      </c>
      <c r="H296" s="233">
        <v>0.13</v>
      </c>
      <c r="I296" s="234"/>
      <c r="J296" s="235">
        <f>ROUND(I296*H296,2)</f>
        <v>0</v>
      </c>
      <c r="K296" s="231" t="s">
        <v>1</v>
      </c>
      <c r="L296" s="46"/>
      <c r="M296" s="236" t="s">
        <v>1</v>
      </c>
      <c r="N296" s="237" t="s">
        <v>42</v>
      </c>
      <c r="O296" s="93"/>
      <c r="P296" s="238">
        <f>O296*H296</f>
        <v>0</v>
      </c>
      <c r="Q296" s="238">
        <v>0</v>
      </c>
      <c r="R296" s="238">
        <f>Q296*H296</f>
        <v>0</v>
      </c>
      <c r="S296" s="238">
        <v>0</v>
      </c>
      <c r="T296" s="239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40" t="s">
        <v>164</v>
      </c>
      <c r="AT296" s="240" t="s">
        <v>159</v>
      </c>
      <c r="AU296" s="240" t="s">
        <v>84</v>
      </c>
      <c r="AY296" s="19" t="s">
        <v>157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9" t="s">
        <v>84</v>
      </c>
      <c r="BK296" s="241">
        <f>ROUND(I296*H296,2)</f>
        <v>0</v>
      </c>
      <c r="BL296" s="19" t="s">
        <v>164</v>
      </c>
      <c r="BM296" s="240" t="s">
        <v>2089</v>
      </c>
    </row>
    <row r="297" s="2" customFormat="1">
      <c r="A297" s="40"/>
      <c r="B297" s="41"/>
      <c r="C297" s="42"/>
      <c r="D297" s="242" t="s">
        <v>166</v>
      </c>
      <c r="E297" s="42"/>
      <c r="F297" s="243" t="s">
        <v>2087</v>
      </c>
      <c r="G297" s="42"/>
      <c r="H297" s="42"/>
      <c r="I297" s="244"/>
      <c r="J297" s="42"/>
      <c r="K297" s="42"/>
      <c r="L297" s="46"/>
      <c r="M297" s="245"/>
      <c r="N297" s="246"/>
      <c r="O297" s="93"/>
      <c r="P297" s="93"/>
      <c r="Q297" s="93"/>
      <c r="R297" s="93"/>
      <c r="S297" s="93"/>
      <c r="T297" s="94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166</v>
      </c>
      <c r="AU297" s="19" t="s">
        <v>84</v>
      </c>
    </row>
    <row r="298" s="2" customFormat="1" ht="24.15" customHeight="1">
      <c r="A298" s="40"/>
      <c r="B298" s="41"/>
      <c r="C298" s="229" t="s">
        <v>805</v>
      </c>
      <c r="D298" s="229" t="s">
        <v>159</v>
      </c>
      <c r="E298" s="230" t="s">
        <v>2090</v>
      </c>
      <c r="F298" s="231" t="s">
        <v>1962</v>
      </c>
      <c r="G298" s="232" t="s">
        <v>619</v>
      </c>
      <c r="H298" s="233">
        <v>26</v>
      </c>
      <c r="I298" s="234"/>
      <c r="J298" s="235">
        <f>ROUND(I298*H298,2)</f>
        <v>0</v>
      </c>
      <c r="K298" s="231" t="s">
        <v>1</v>
      </c>
      <c r="L298" s="46"/>
      <c r="M298" s="236" t="s">
        <v>1</v>
      </c>
      <c r="N298" s="237" t="s">
        <v>42</v>
      </c>
      <c r="O298" s="93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40" t="s">
        <v>164</v>
      </c>
      <c r="AT298" s="240" t="s">
        <v>159</v>
      </c>
      <c r="AU298" s="240" t="s">
        <v>84</v>
      </c>
      <c r="AY298" s="19" t="s">
        <v>157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9" t="s">
        <v>84</v>
      </c>
      <c r="BK298" s="241">
        <f>ROUND(I298*H298,2)</f>
        <v>0</v>
      </c>
      <c r="BL298" s="19" t="s">
        <v>164</v>
      </c>
      <c r="BM298" s="240" t="s">
        <v>2091</v>
      </c>
    </row>
    <row r="299" s="2" customFormat="1">
      <c r="A299" s="40"/>
      <c r="B299" s="41"/>
      <c r="C299" s="42"/>
      <c r="D299" s="242" t="s">
        <v>166</v>
      </c>
      <c r="E299" s="42"/>
      <c r="F299" s="243" t="s">
        <v>1962</v>
      </c>
      <c r="G299" s="42"/>
      <c r="H299" s="42"/>
      <c r="I299" s="244"/>
      <c r="J299" s="42"/>
      <c r="K299" s="42"/>
      <c r="L299" s="46"/>
      <c r="M299" s="245"/>
      <c r="N299" s="246"/>
      <c r="O299" s="93"/>
      <c r="P299" s="93"/>
      <c r="Q299" s="93"/>
      <c r="R299" s="93"/>
      <c r="S299" s="93"/>
      <c r="T299" s="94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166</v>
      </c>
      <c r="AU299" s="19" t="s">
        <v>84</v>
      </c>
    </row>
    <row r="300" s="2" customFormat="1" ht="16.5" customHeight="1">
      <c r="A300" s="40"/>
      <c r="B300" s="41"/>
      <c r="C300" s="229" t="s">
        <v>810</v>
      </c>
      <c r="D300" s="229" t="s">
        <v>159</v>
      </c>
      <c r="E300" s="230" t="s">
        <v>1964</v>
      </c>
      <c r="F300" s="231" t="s">
        <v>1965</v>
      </c>
      <c r="G300" s="232" t="s">
        <v>619</v>
      </c>
      <c r="H300" s="233">
        <v>26</v>
      </c>
      <c r="I300" s="234"/>
      <c r="J300" s="235">
        <f>ROUND(I300*H300,2)</f>
        <v>0</v>
      </c>
      <c r="K300" s="231" t="s">
        <v>1</v>
      </c>
      <c r="L300" s="46"/>
      <c r="M300" s="236" t="s">
        <v>1</v>
      </c>
      <c r="N300" s="237" t="s">
        <v>42</v>
      </c>
      <c r="O300" s="93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40" t="s">
        <v>164</v>
      </c>
      <c r="AT300" s="240" t="s">
        <v>159</v>
      </c>
      <c r="AU300" s="240" t="s">
        <v>84</v>
      </c>
      <c r="AY300" s="19" t="s">
        <v>157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9" t="s">
        <v>84</v>
      </c>
      <c r="BK300" s="241">
        <f>ROUND(I300*H300,2)</f>
        <v>0</v>
      </c>
      <c r="BL300" s="19" t="s">
        <v>164</v>
      </c>
      <c r="BM300" s="240" t="s">
        <v>2092</v>
      </c>
    </row>
    <row r="301" s="2" customFormat="1">
      <c r="A301" s="40"/>
      <c r="B301" s="41"/>
      <c r="C301" s="42"/>
      <c r="D301" s="242" t="s">
        <v>166</v>
      </c>
      <c r="E301" s="42"/>
      <c r="F301" s="243" t="s">
        <v>1966</v>
      </c>
      <c r="G301" s="42"/>
      <c r="H301" s="42"/>
      <c r="I301" s="244"/>
      <c r="J301" s="42"/>
      <c r="K301" s="42"/>
      <c r="L301" s="46"/>
      <c r="M301" s="245"/>
      <c r="N301" s="246"/>
      <c r="O301" s="93"/>
      <c r="P301" s="93"/>
      <c r="Q301" s="93"/>
      <c r="R301" s="93"/>
      <c r="S301" s="93"/>
      <c r="T301" s="94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166</v>
      </c>
      <c r="AU301" s="19" t="s">
        <v>84</v>
      </c>
    </row>
    <row r="302" s="2" customFormat="1" ht="16.5" customHeight="1">
      <c r="A302" s="40"/>
      <c r="B302" s="41"/>
      <c r="C302" s="229" t="s">
        <v>815</v>
      </c>
      <c r="D302" s="229" t="s">
        <v>159</v>
      </c>
      <c r="E302" s="230" t="s">
        <v>2093</v>
      </c>
      <c r="F302" s="231" t="s">
        <v>2094</v>
      </c>
      <c r="G302" s="232" t="s">
        <v>619</v>
      </c>
      <c r="H302" s="233">
        <v>1</v>
      </c>
      <c r="I302" s="234"/>
      <c r="J302" s="235">
        <f>ROUND(I302*H302,2)</f>
        <v>0</v>
      </c>
      <c r="K302" s="231" t="s">
        <v>1</v>
      </c>
      <c r="L302" s="46"/>
      <c r="M302" s="236" t="s">
        <v>1</v>
      </c>
      <c r="N302" s="237" t="s">
        <v>42</v>
      </c>
      <c r="O302" s="93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40" t="s">
        <v>164</v>
      </c>
      <c r="AT302" s="240" t="s">
        <v>159</v>
      </c>
      <c r="AU302" s="240" t="s">
        <v>84</v>
      </c>
      <c r="AY302" s="19" t="s">
        <v>157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9" t="s">
        <v>84</v>
      </c>
      <c r="BK302" s="241">
        <f>ROUND(I302*H302,2)</f>
        <v>0</v>
      </c>
      <c r="BL302" s="19" t="s">
        <v>164</v>
      </c>
      <c r="BM302" s="240" t="s">
        <v>2095</v>
      </c>
    </row>
    <row r="303" s="2" customFormat="1">
      <c r="A303" s="40"/>
      <c r="B303" s="41"/>
      <c r="C303" s="42"/>
      <c r="D303" s="242" t="s">
        <v>166</v>
      </c>
      <c r="E303" s="42"/>
      <c r="F303" s="243" t="s">
        <v>2096</v>
      </c>
      <c r="G303" s="42"/>
      <c r="H303" s="42"/>
      <c r="I303" s="244"/>
      <c r="J303" s="42"/>
      <c r="K303" s="42"/>
      <c r="L303" s="46"/>
      <c r="M303" s="245"/>
      <c r="N303" s="246"/>
      <c r="O303" s="93"/>
      <c r="P303" s="93"/>
      <c r="Q303" s="93"/>
      <c r="R303" s="93"/>
      <c r="S303" s="93"/>
      <c r="T303" s="94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166</v>
      </c>
      <c r="AU303" s="19" t="s">
        <v>84</v>
      </c>
    </row>
    <row r="304" s="2" customFormat="1" ht="16.5" customHeight="1">
      <c r="A304" s="40"/>
      <c r="B304" s="41"/>
      <c r="C304" s="229" t="s">
        <v>820</v>
      </c>
      <c r="D304" s="229" t="s">
        <v>159</v>
      </c>
      <c r="E304" s="230" t="s">
        <v>2097</v>
      </c>
      <c r="F304" s="231" t="s">
        <v>2098</v>
      </c>
      <c r="G304" s="232" t="s">
        <v>619</v>
      </c>
      <c r="H304" s="233">
        <v>1</v>
      </c>
      <c r="I304" s="234"/>
      <c r="J304" s="235">
        <f>ROUND(I304*H304,2)</f>
        <v>0</v>
      </c>
      <c r="K304" s="231" t="s">
        <v>1</v>
      </c>
      <c r="L304" s="46"/>
      <c r="M304" s="236" t="s">
        <v>1</v>
      </c>
      <c r="N304" s="237" t="s">
        <v>42</v>
      </c>
      <c r="O304" s="93"/>
      <c r="P304" s="238">
        <f>O304*H304</f>
        <v>0</v>
      </c>
      <c r="Q304" s="238">
        <v>0</v>
      </c>
      <c r="R304" s="238">
        <f>Q304*H304</f>
        <v>0</v>
      </c>
      <c r="S304" s="238">
        <v>0</v>
      </c>
      <c r="T304" s="239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40" t="s">
        <v>164</v>
      </c>
      <c r="AT304" s="240" t="s">
        <v>159</v>
      </c>
      <c r="AU304" s="240" t="s">
        <v>84</v>
      </c>
      <c r="AY304" s="19" t="s">
        <v>157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9" t="s">
        <v>84</v>
      </c>
      <c r="BK304" s="241">
        <f>ROUND(I304*H304,2)</f>
        <v>0</v>
      </c>
      <c r="BL304" s="19" t="s">
        <v>164</v>
      </c>
      <c r="BM304" s="240" t="s">
        <v>2099</v>
      </c>
    </row>
    <row r="305" s="2" customFormat="1">
      <c r="A305" s="40"/>
      <c r="B305" s="41"/>
      <c r="C305" s="42"/>
      <c r="D305" s="242" t="s">
        <v>166</v>
      </c>
      <c r="E305" s="42"/>
      <c r="F305" s="243" t="s">
        <v>2098</v>
      </c>
      <c r="G305" s="42"/>
      <c r="H305" s="42"/>
      <c r="I305" s="244"/>
      <c r="J305" s="42"/>
      <c r="K305" s="42"/>
      <c r="L305" s="46"/>
      <c r="M305" s="245"/>
      <c r="N305" s="246"/>
      <c r="O305" s="93"/>
      <c r="P305" s="93"/>
      <c r="Q305" s="93"/>
      <c r="R305" s="93"/>
      <c r="S305" s="93"/>
      <c r="T305" s="94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166</v>
      </c>
      <c r="AU305" s="19" t="s">
        <v>84</v>
      </c>
    </row>
    <row r="306" s="12" customFormat="1" ht="25.92" customHeight="1">
      <c r="A306" s="12"/>
      <c r="B306" s="213"/>
      <c r="C306" s="214"/>
      <c r="D306" s="215" t="s">
        <v>76</v>
      </c>
      <c r="E306" s="216" t="s">
        <v>2100</v>
      </c>
      <c r="F306" s="216" t="s">
        <v>1501</v>
      </c>
      <c r="G306" s="214"/>
      <c r="H306" s="214"/>
      <c r="I306" s="217"/>
      <c r="J306" s="218">
        <f>BK306</f>
        <v>0</v>
      </c>
      <c r="K306" s="214"/>
      <c r="L306" s="219"/>
      <c r="M306" s="220"/>
      <c r="N306" s="221"/>
      <c r="O306" s="221"/>
      <c r="P306" s="222">
        <f>SUM(P307:P318)</f>
        <v>0</v>
      </c>
      <c r="Q306" s="221"/>
      <c r="R306" s="222">
        <f>SUM(R307:R318)</f>
        <v>0</v>
      </c>
      <c r="S306" s="221"/>
      <c r="T306" s="223">
        <f>SUM(T307:T318)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24" t="s">
        <v>84</v>
      </c>
      <c r="AT306" s="225" t="s">
        <v>76</v>
      </c>
      <c r="AU306" s="225" t="s">
        <v>77</v>
      </c>
      <c r="AY306" s="224" t="s">
        <v>157</v>
      </c>
      <c r="BK306" s="226">
        <f>SUM(BK307:BK318)</f>
        <v>0</v>
      </c>
    </row>
    <row r="307" s="2" customFormat="1" ht="16.5" customHeight="1">
      <c r="A307" s="40"/>
      <c r="B307" s="41"/>
      <c r="C307" s="229" t="s">
        <v>825</v>
      </c>
      <c r="D307" s="229" t="s">
        <v>159</v>
      </c>
      <c r="E307" s="230" t="s">
        <v>2101</v>
      </c>
      <c r="F307" s="231" t="s">
        <v>1334</v>
      </c>
      <c r="G307" s="232" t="s">
        <v>2102</v>
      </c>
      <c r="H307" s="233">
        <v>1</v>
      </c>
      <c r="I307" s="234"/>
      <c r="J307" s="235">
        <f>ROUND(I307*H307,2)</f>
        <v>0</v>
      </c>
      <c r="K307" s="231" t="s">
        <v>1</v>
      </c>
      <c r="L307" s="46"/>
      <c r="M307" s="236" t="s">
        <v>1</v>
      </c>
      <c r="N307" s="237" t="s">
        <v>42</v>
      </c>
      <c r="O307" s="93"/>
      <c r="P307" s="238">
        <f>O307*H307</f>
        <v>0</v>
      </c>
      <c r="Q307" s="238">
        <v>0</v>
      </c>
      <c r="R307" s="238">
        <f>Q307*H307</f>
        <v>0</v>
      </c>
      <c r="S307" s="238">
        <v>0</v>
      </c>
      <c r="T307" s="239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40" t="s">
        <v>164</v>
      </c>
      <c r="AT307" s="240" t="s">
        <v>159</v>
      </c>
      <c r="AU307" s="240" t="s">
        <v>84</v>
      </c>
      <c r="AY307" s="19" t="s">
        <v>157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9" t="s">
        <v>84</v>
      </c>
      <c r="BK307" s="241">
        <f>ROUND(I307*H307,2)</f>
        <v>0</v>
      </c>
      <c r="BL307" s="19" t="s">
        <v>164</v>
      </c>
      <c r="BM307" s="240" t="s">
        <v>2103</v>
      </c>
    </row>
    <row r="308" s="2" customFormat="1">
      <c r="A308" s="40"/>
      <c r="B308" s="41"/>
      <c r="C308" s="42"/>
      <c r="D308" s="242" t="s">
        <v>166</v>
      </c>
      <c r="E308" s="42"/>
      <c r="F308" s="243" t="s">
        <v>2104</v>
      </c>
      <c r="G308" s="42"/>
      <c r="H308" s="42"/>
      <c r="I308" s="244"/>
      <c r="J308" s="42"/>
      <c r="K308" s="42"/>
      <c r="L308" s="46"/>
      <c r="M308" s="245"/>
      <c r="N308" s="246"/>
      <c r="O308" s="93"/>
      <c r="P308" s="93"/>
      <c r="Q308" s="93"/>
      <c r="R308" s="93"/>
      <c r="S308" s="93"/>
      <c r="T308" s="94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166</v>
      </c>
      <c r="AU308" s="19" t="s">
        <v>84</v>
      </c>
    </row>
    <row r="309" s="2" customFormat="1" ht="16.5" customHeight="1">
      <c r="A309" s="40"/>
      <c r="B309" s="41"/>
      <c r="C309" s="229" t="s">
        <v>829</v>
      </c>
      <c r="D309" s="229" t="s">
        <v>159</v>
      </c>
      <c r="E309" s="230" t="s">
        <v>2105</v>
      </c>
      <c r="F309" s="231" t="s">
        <v>1503</v>
      </c>
      <c r="G309" s="232" t="s">
        <v>619</v>
      </c>
      <c r="H309" s="233">
        <v>1</v>
      </c>
      <c r="I309" s="234"/>
      <c r="J309" s="235">
        <f>ROUND(I309*H309,2)</f>
        <v>0</v>
      </c>
      <c r="K309" s="231" t="s">
        <v>1</v>
      </c>
      <c r="L309" s="46"/>
      <c r="M309" s="236" t="s">
        <v>1</v>
      </c>
      <c r="N309" s="237" t="s">
        <v>42</v>
      </c>
      <c r="O309" s="93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40" t="s">
        <v>164</v>
      </c>
      <c r="AT309" s="240" t="s">
        <v>159</v>
      </c>
      <c r="AU309" s="240" t="s">
        <v>84</v>
      </c>
      <c r="AY309" s="19" t="s">
        <v>157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9" t="s">
        <v>84</v>
      </c>
      <c r="BK309" s="241">
        <f>ROUND(I309*H309,2)</f>
        <v>0</v>
      </c>
      <c r="BL309" s="19" t="s">
        <v>164</v>
      </c>
      <c r="BM309" s="240" t="s">
        <v>2106</v>
      </c>
    </row>
    <row r="310" s="2" customFormat="1">
      <c r="A310" s="40"/>
      <c r="B310" s="41"/>
      <c r="C310" s="42"/>
      <c r="D310" s="242" t="s">
        <v>166</v>
      </c>
      <c r="E310" s="42"/>
      <c r="F310" s="243" t="s">
        <v>1503</v>
      </c>
      <c r="G310" s="42"/>
      <c r="H310" s="42"/>
      <c r="I310" s="244"/>
      <c r="J310" s="42"/>
      <c r="K310" s="42"/>
      <c r="L310" s="46"/>
      <c r="M310" s="245"/>
      <c r="N310" s="246"/>
      <c r="O310" s="93"/>
      <c r="P310" s="93"/>
      <c r="Q310" s="93"/>
      <c r="R310" s="93"/>
      <c r="S310" s="93"/>
      <c r="T310" s="94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166</v>
      </c>
      <c r="AU310" s="19" t="s">
        <v>84</v>
      </c>
    </row>
    <row r="311" s="2" customFormat="1" ht="16.5" customHeight="1">
      <c r="A311" s="40"/>
      <c r="B311" s="41"/>
      <c r="C311" s="229" t="s">
        <v>833</v>
      </c>
      <c r="D311" s="229" t="s">
        <v>159</v>
      </c>
      <c r="E311" s="230" t="s">
        <v>2107</v>
      </c>
      <c r="F311" s="231" t="s">
        <v>2108</v>
      </c>
      <c r="G311" s="232" t="s">
        <v>619</v>
      </c>
      <c r="H311" s="233">
        <v>1</v>
      </c>
      <c r="I311" s="234"/>
      <c r="J311" s="235">
        <f>ROUND(I311*H311,2)</f>
        <v>0</v>
      </c>
      <c r="K311" s="231" t="s">
        <v>1</v>
      </c>
      <c r="L311" s="46"/>
      <c r="M311" s="236" t="s">
        <v>1</v>
      </c>
      <c r="N311" s="237" t="s">
        <v>42</v>
      </c>
      <c r="O311" s="93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40" t="s">
        <v>164</v>
      </c>
      <c r="AT311" s="240" t="s">
        <v>159</v>
      </c>
      <c r="AU311" s="240" t="s">
        <v>84</v>
      </c>
      <c r="AY311" s="19" t="s">
        <v>157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9" t="s">
        <v>84</v>
      </c>
      <c r="BK311" s="241">
        <f>ROUND(I311*H311,2)</f>
        <v>0</v>
      </c>
      <c r="BL311" s="19" t="s">
        <v>164</v>
      </c>
      <c r="BM311" s="240" t="s">
        <v>2109</v>
      </c>
    </row>
    <row r="312" s="2" customFormat="1">
      <c r="A312" s="40"/>
      <c r="B312" s="41"/>
      <c r="C312" s="42"/>
      <c r="D312" s="242" t="s">
        <v>166</v>
      </c>
      <c r="E312" s="42"/>
      <c r="F312" s="243" t="s">
        <v>2108</v>
      </c>
      <c r="G312" s="42"/>
      <c r="H312" s="42"/>
      <c r="I312" s="244"/>
      <c r="J312" s="42"/>
      <c r="K312" s="42"/>
      <c r="L312" s="46"/>
      <c r="M312" s="245"/>
      <c r="N312" s="246"/>
      <c r="O312" s="93"/>
      <c r="P312" s="93"/>
      <c r="Q312" s="93"/>
      <c r="R312" s="93"/>
      <c r="S312" s="93"/>
      <c r="T312" s="94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166</v>
      </c>
      <c r="AU312" s="19" t="s">
        <v>84</v>
      </c>
    </row>
    <row r="313" s="2" customFormat="1" ht="24.15" customHeight="1">
      <c r="A313" s="40"/>
      <c r="B313" s="41"/>
      <c r="C313" s="229" t="s">
        <v>840</v>
      </c>
      <c r="D313" s="229" t="s">
        <v>159</v>
      </c>
      <c r="E313" s="230" t="s">
        <v>2110</v>
      </c>
      <c r="F313" s="231" t="s">
        <v>1512</v>
      </c>
      <c r="G313" s="232" t="s">
        <v>619</v>
      </c>
      <c r="H313" s="233">
        <v>1</v>
      </c>
      <c r="I313" s="234"/>
      <c r="J313" s="235">
        <f>ROUND(I313*H313,2)</f>
        <v>0</v>
      </c>
      <c r="K313" s="231" t="s">
        <v>1</v>
      </c>
      <c r="L313" s="46"/>
      <c r="M313" s="236" t="s">
        <v>1</v>
      </c>
      <c r="N313" s="237" t="s">
        <v>42</v>
      </c>
      <c r="O313" s="93"/>
      <c r="P313" s="238">
        <f>O313*H313</f>
        <v>0</v>
      </c>
      <c r="Q313" s="238">
        <v>0</v>
      </c>
      <c r="R313" s="238">
        <f>Q313*H313</f>
        <v>0</v>
      </c>
      <c r="S313" s="238">
        <v>0</v>
      </c>
      <c r="T313" s="239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40" t="s">
        <v>164</v>
      </c>
      <c r="AT313" s="240" t="s">
        <v>159</v>
      </c>
      <c r="AU313" s="240" t="s">
        <v>84</v>
      </c>
      <c r="AY313" s="19" t="s">
        <v>157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9" t="s">
        <v>84</v>
      </c>
      <c r="BK313" s="241">
        <f>ROUND(I313*H313,2)</f>
        <v>0</v>
      </c>
      <c r="BL313" s="19" t="s">
        <v>164</v>
      </c>
      <c r="BM313" s="240" t="s">
        <v>2111</v>
      </c>
    </row>
    <row r="314" s="2" customFormat="1">
      <c r="A314" s="40"/>
      <c r="B314" s="41"/>
      <c r="C314" s="42"/>
      <c r="D314" s="242" t="s">
        <v>166</v>
      </c>
      <c r="E314" s="42"/>
      <c r="F314" s="243" t="s">
        <v>1514</v>
      </c>
      <c r="G314" s="42"/>
      <c r="H314" s="42"/>
      <c r="I314" s="244"/>
      <c r="J314" s="42"/>
      <c r="K314" s="42"/>
      <c r="L314" s="46"/>
      <c r="M314" s="245"/>
      <c r="N314" s="246"/>
      <c r="O314" s="93"/>
      <c r="P314" s="93"/>
      <c r="Q314" s="93"/>
      <c r="R314" s="93"/>
      <c r="S314" s="93"/>
      <c r="T314" s="94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166</v>
      </c>
      <c r="AU314" s="19" t="s">
        <v>84</v>
      </c>
    </row>
    <row r="315" s="2" customFormat="1" ht="16.5" customHeight="1">
      <c r="A315" s="40"/>
      <c r="B315" s="41"/>
      <c r="C315" s="229" t="s">
        <v>854</v>
      </c>
      <c r="D315" s="229" t="s">
        <v>159</v>
      </c>
      <c r="E315" s="230" t="s">
        <v>2112</v>
      </c>
      <c r="F315" s="231" t="s">
        <v>1516</v>
      </c>
      <c r="G315" s="232" t="s">
        <v>619</v>
      </c>
      <c r="H315" s="233">
        <v>1</v>
      </c>
      <c r="I315" s="234"/>
      <c r="J315" s="235">
        <f>ROUND(I315*H315,2)</f>
        <v>0</v>
      </c>
      <c r="K315" s="231" t="s">
        <v>1</v>
      </c>
      <c r="L315" s="46"/>
      <c r="M315" s="236" t="s">
        <v>1</v>
      </c>
      <c r="N315" s="237" t="s">
        <v>42</v>
      </c>
      <c r="O315" s="93"/>
      <c r="P315" s="238">
        <f>O315*H315</f>
        <v>0</v>
      </c>
      <c r="Q315" s="238">
        <v>0</v>
      </c>
      <c r="R315" s="238">
        <f>Q315*H315</f>
        <v>0</v>
      </c>
      <c r="S315" s="238">
        <v>0</v>
      </c>
      <c r="T315" s="239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40" t="s">
        <v>164</v>
      </c>
      <c r="AT315" s="240" t="s">
        <v>159</v>
      </c>
      <c r="AU315" s="240" t="s">
        <v>84</v>
      </c>
      <c r="AY315" s="19" t="s">
        <v>157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9" t="s">
        <v>84</v>
      </c>
      <c r="BK315" s="241">
        <f>ROUND(I315*H315,2)</f>
        <v>0</v>
      </c>
      <c r="BL315" s="19" t="s">
        <v>164</v>
      </c>
      <c r="BM315" s="240" t="s">
        <v>2113</v>
      </c>
    </row>
    <row r="316" s="2" customFormat="1">
      <c r="A316" s="40"/>
      <c r="B316" s="41"/>
      <c r="C316" s="42"/>
      <c r="D316" s="242" t="s">
        <v>166</v>
      </c>
      <c r="E316" s="42"/>
      <c r="F316" s="243" t="s">
        <v>1516</v>
      </c>
      <c r="G316" s="42"/>
      <c r="H316" s="42"/>
      <c r="I316" s="244"/>
      <c r="J316" s="42"/>
      <c r="K316" s="42"/>
      <c r="L316" s="46"/>
      <c r="M316" s="245"/>
      <c r="N316" s="246"/>
      <c r="O316" s="93"/>
      <c r="P316" s="93"/>
      <c r="Q316" s="93"/>
      <c r="R316" s="93"/>
      <c r="S316" s="93"/>
      <c r="T316" s="94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166</v>
      </c>
      <c r="AU316" s="19" t="s">
        <v>84</v>
      </c>
    </row>
    <row r="317" s="2" customFormat="1" ht="16.5" customHeight="1">
      <c r="A317" s="40"/>
      <c r="B317" s="41"/>
      <c r="C317" s="229" t="s">
        <v>865</v>
      </c>
      <c r="D317" s="229" t="s">
        <v>159</v>
      </c>
      <c r="E317" s="230" t="s">
        <v>2114</v>
      </c>
      <c r="F317" s="231" t="s">
        <v>1519</v>
      </c>
      <c r="G317" s="232" t="s">
        <v>619</v>
      </c>
      <c r="H317" s="233">
        <v>1</v>
      </c>
      <c r="I317" s="234"/>
      <c r="J317" s="235">
        <f>ROUND(I317*H317,2)</f>
        <v>0</v>
      </c>
      <c r="K317" s="231" t="s">
        <v>1</v>
      </c>
      <c r="L317" s="46"/>
      <c r="M317" s="236" t="s">
        <v>1</v>
      </c>
      <c r="N317" s="237" t="s">
        <v>42</v>
      </c>
      <c r="O317" s="93"/>
      <c r="P317" s="238">
        <f>O317*H317</f>
        <v>0</v>
      </c>
      <c r="Q317" s="238">
        <v>0</v>
      </c>
      <c r="R317" s="238">
        <f>Q317*H317</f>
        <v>0</v>
      </c>
      <c r="S317" s="238">
        <v>0</v>
      </c>
      <c r="T317" s="239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40" t="s">
        <v>164</v>
      </c>
      <c r="AT317" s="240" t="s">
        <v>159</v>
      </c>
      <c r="AU317" s="240" t="s">
        <v>84</v>
      </c>
      <c r="AY317" s="19" t="s">
        <v>157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9" t="s">
        <v>84</v>
      </c>
      <c r="BK317" s="241">
        <f>ROUND(I317*H317,2)</f>
        <v>0</v>
      </c>
      <c r="BL317" s="19" t="s">
        <v>164</v>
      </c>
      <c r="BM317" s="240" t="s">
        <v>2115</v>
      </c>
    </row>
    <row r="318" s="2" customFormat="1">
      <c r="A318" s="40"/>
      <c r="B318" s="41"/>
      <c r="C318" s="42"/>
      <c r="D318" s="242" t="s">
        <v>166</v>
      </c>
      <c r="E318" s="42"/>
      <c r="F318" s="243" t="s">
        <v>1519</v>
      </c>
      <c r="G318" s="42"/>
      <c r="H318" s="42"/>
      <c r="I318" s="244"/>
      <c r="J318" s="42"/>
      <c r="K318" s="42"/>
      <c r="L318" s="46"/>
      <c r="M318" s="304"/>
      <c r="N318" s="305"/>
      <c r="O318" s="306"/>
      <c r="P318" s="306"/>
      <c r="Q318" s="306"/>
      <c r="R318" s="306"/>
      <c r="S318" s="306"/>
      <c r="T318" s="30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166</v>
      </c>
      <c r="AU318" s="19" t="s">
        <v>84</v>
      </c>
    </row>
    <row r="319" s="2" customFormat="1" ht="6.96" customHeight="1">
      <c r="A319" s="40"/>
      <c r="B319" s="68"/>
      <c r="C319" s="69"/>
      <c r="D319" s="69"/>
      <c r="E319" s="69"/>
      <c r="F319" s="69"/>
      <c r="G319" s="69"/>
      <c r="H319" s="69"/>
      <c r="I319" s="69"/>
      <c r="J319" s="69"/>
      <c r="K319" s="69"/>
      <c r="L319" s="46"/>
      <c r="M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uUTHt33YjfcdIV2ahWwWX6EtNBezG7o8I6KkPdJnGkySraO0vV5tpMlD7Q/AKvGNksutRyI8kozuh3DLuUqI8w==" hashValue="vDhgp+3eZ9cfCFcnSWjhycNiD08erjGAGjlD8DexzEYr+wSTvcB4a2/5MIxhrHPN5pepwES8vJcrCqWv5Q/MjQ==" algorithmName="SHA-512" password="CC35"/>
  <autoFilter ref="C128:K31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2"/>
      <c r="AT3" s="19" t="s">
        <v>86</v>
      </c>
    </row>
    <row r="4" s="1" customFormat="1" ht="24.96" customHeight="1">
      <c r="B4" s="22"/>
      <c r="D4" s="151" t="s">
        <v>112</v>
      </c>
      <c r="L4" s="22"/>
      <c r="M4" s="15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53" t="s">
        <v>16</v>
      </c>
      <c r="L6" s="22"/>
    </row>
    <row r="7" s="1" customFormat="1" ht="16.5" customHeight="1">
      <c r="B7" s="22"/>
      <c r="E7" s="154" t="str">
        <f>'Rekapitulace stavby'!K6</f>
        <v>Modernizace MŠ Stromovka v Liberci_2025</v>
      </c>
      <c r="F7" s="153"/>
      <c r="G7" s="153"/>
      <c r="H7" s="153"/>
      <c r="L7" s="22"/>
    </row>
    <row r="8" s="1" customFormat="1" ht="12" customHeight="1">
      <c r="B8" s="22"/>
      <c r="D8" s="153" t="s">
        <v>113</v>
      </c>
      <c r="L8" s="22"/>
    </row>
    <row r="9" s="2" customFormat="1" ht="16.5" customHeight="1">
      <c r="A9" s="40"/>
      <c r="B9" s="46"/>
      <c r="C9" s="40"/>
      <c r="D9" s="40"/>
      <c r="E9" s="154" t="s">
        <v>114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53" t="s">
        <v>115</v>
      </c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5" t="s">
        <v>2116</v>
      </c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53" t="s">
        <v>18</v>
      </c>
      <c r="E13" s="40"/>
      <c r="F13" s="143" t="s">
        <v>1</v>
      </c>
      <c r="G13" s="40"/>
      <c r="H13" s="40"/>
      <c r="I13" s="153" t="s">
        <v>19</v>
      </c>
      <c r="J13" s="143" t="s">
        <v>1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53" t="s">
        <v>20</v>
      </c>
      <c r="E14" s="40"/>
      <c r="F14" s="143" t="s">
        <v>21</v>
      </c>
      <c r="G14" s="40"/>
      <c r="H14" s="40"/>
      <c r="I14" s="153" t="s">
        <v>22</v>
      </c>
      <c r="J14" s="156" t="str">
        <f>'Rekapitulace stavby'!AN8</f>
        <v>18. 11. 2025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53" t="s">
        <v>24</v>
      </c>
      <c r="E16" s="40"/>
      <c r="F16" s="40"/>
      <c r="G16" s="40"/>
      <c r="H16" s="40"/>
      <c r="I16" s="153" t="s">
        <v>25</v>
      </c>
      <c r="J16" s="143" t="s">
        <v>1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43" t="s">
        <v>26</v>
      </c>
      <c r="F17" s="40"/>
      <c r="G17" s="40"/>
      <c r="H17" s="40"/>
      <c r="I17" s="153" t="s">
        <v>27</v>
      </c>
      <c r="J17" s="143" t="s">
        <v>1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53" t="s">
        <v>28</v>
      </c>
      <c r="E19" s="40"/>
      <c r="F19" s="40"/>
      <c r="G19" s="40"/>
      <c r="H19" s="40"/>
      <c r="I19" s="153" t="s">
        <v>25</v>
      </c>
      <c r="J19" s="35" t="str">
        <f>'Rekapitulace stavby'!AN13</f>
        <v>Vyplň údaj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43"/>
      <c r="G20" s="143"/>
      <c r="H20" s="143"/>
      <c r="I20" s="153" t="s">
        <v>27</v>
      </c>
      <c r="J20" s="35" t="str">
        <f>'Rekapitulace stavby'!AN14</f>
        <v>Vyplň údaj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53" t="s">
        <v>30</v>
      </c>
      <c r="E22" s="40"/>
      <c r="F22" s="40"/>
      <c r="G22" s="40"/>
      <c r="H22" s="40"/>
      <c r="I22" s="153" t="s">
        <v>25</v>
      </c>
      <c r="J22" s="143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43" t="s">
        <v>31</v>
      </c>
      <c r="F23" s="40"/>
      <c r="G23" s="40"/>
      <c r="H23" s="40"/>
      <c r="I23" s="153" t="s">
        <v>27</v>
      </c>
      <c r="J23" s="143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53" t="s">
        <v>33</v>
      </c>
      <c r="E25" s="40"/>
      <c r="F25" s="40"/>
      <c r="G25" s="40"/>
      <c r="H25" s="40"/>
      <c r="I25" s="153" t="s">
        <v>25</v>
      </c>
      <c r="J25" s="143" t="str">
        <f>IF('Rekapitulace stavby'!AN19="","",'Rekapitulace stavby'!AN19)</f>
        <v/>
      </c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43" t="str">
        <f>IF('Rekapitulace stavby'!E20="","",'Rekapitulace stavby'!E20)</f>
        <v xml:space="preserve"> </v>
      </c>
      <c r="F26" s="40"/>
      <c r="G26" s="40"/>
      <c r="H26" s="40"/>
      <c r="I26" s="153" t="s">
        <v>27</v>
      </c>
      <c r="J26" s="143" t="str">
        <f>IF('Rekapitulace stavby'!AN20="","",'Rekapitulace stavby'!AN20)</f>
        <v/>
      </c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53" t="s">
        <v>35</v>
      </c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7"/>
      <c r="B29" s="158"/>
      <c r="C29" s="157"/>
      <c r="D29" s="157"/>
      <c r="E29" s="159" t="s">
        <v>36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62" t="s">
        <v>37</v>
      </c>
      <c r="E32" s="40"/>
      <c r="F32" s="40"/>
      <c r="G32" s="40"/>
      <c r="H32" s="40"/>
      <c r="I32" s="40"/>
      <c r="J32" s="163">
        <f>ROUND(J125,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61"/>
      <c r="E33" s="161"/>
      <c r="F33" s="161"/>
      <c r="G33" s="161"/>
      <c r="H33" s="161"/>
      <c r="I33" s="161"/>
      <c r="J33" s="161"/>
      <c r="K33" s="161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4" t="s">
        <v>39</v>
      </c>
      <c r="G34" s="40"/>
      <c r="H34" s="40"/>
      <c r="I34" s="164" t="s">
        <v>38</v>
      </c>
      <c r="J34" s="164" t="s">
        <v>40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5" t="s">
        <v>41</v>
      </c>
      <c r="E35" s="153" t="s">
        <v>42</v>
      </c>
      <c r="F35" s="166">
        <f>ROUND((SUM(BE125:BE160)),  2)</f>
        <v>0</v>
      </c>
      <c r="G35" s="40"/>
      <c r="H35" s="40"/>
      <c r="I35" s="167">
        <v>0.20999999999999999</v>
      </c>
      <c r="J35" s="166">
        <f>ROUND(((SUM(BE125:BE160))*I35),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53" t="s">
        <v>43</v>
      </c>
      <c r="F36" s="166">
        <f>ROUND((SUM(BF125:BF160)),  2)</f>
        <v>0</v>
      </c>
      <c r="G36" s="40"/>
      <c r="H36" s="40"/>
      <c r="I36" s="167">
        <v>0.12</v>
      </c>
      <c r="J36" s="166">
        <f>ROUND(((SUM(BF125:BF160))*I36),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53" t="s">
        <v>44</v>
      </c>
      <c r="F37" s="166">
        <f>ROUND((SUM(BG125:BG160)),  2)</f>
        <v>0</v>
      </c>
      <c r="G37" s="40"/>
      <c r="H37" s="40"/>
      <c r="I37" s="167">
        <v>0.20999999999999999</v>
      </c>
      <c r="J37" s="16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53" t="s">
        <v>45</v>
      </c>
      <c r="F38" s="166">
        <f>ROUND((SUM(BH125:BH160)),  2)</f>
        <v>0</v>
      </c>
      <c r="G38" s="40"/>
      <c r="H38" s="40"/>
      <c r="I38" s="167">
        <v>0.12</v>
      </c>
      <c r="J38" s="166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53" t="s">
        <v>46</v>
      </c>
      <c r="F39" s="166">
        <f>ROUND((SUM(BI125:BI160)),  2)</f>
        <v>0</v>
      </c>
      <c r="G39" s="40"/>
      <c r="H39" s="40"/>
      <c r="I39" s="167">
        <v>0</v>
      </c>
      <c r="J39" s="166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8"/>
      <c r="D41" s="169" t="s">
        <v>47</v>
      </c>
      <c r="E41" s="170"/>
      <c r="F41" s="170"/>
      <c r="G41" s="171" t="s">
        <v>48</v>
      </c>
      <c r="H41" s="172" t="s">
        <v>49</v>
      </c>
      <c r="I41" s="170"/>
      <c r="J41" s="173">
        <f>SUM(J32:J39)</f>
        <v>0</v>
      </c>
      <c r="K41" s="174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75" t="s">
        <v>50</v>
      </c>
      <c r="E50" s="176"/>
      <c r="F50" s="176"/>
      <c r="G50" s="175" t="s">
        <v>51</v>
      </c>
      <c r="H50" s="176"/>
      <c r="I50" s="176"/>
      <c r="J50" s="176"/>
      <c r="K50" s="17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77" t="s">
        <v>52</v>
      </c>
      <c r="E61" s="178"/>
      <c r="F61" s="179" t="s">
        <v>53</v>
      </c>
      <c r="G61" s="177" t="s">
        <v>52</v>
      </c>
      <c r="H61" s="178"/>
      <c r="I61" s="178"/>
      <c r="J61" s="180" t="s">
        <v>53</v>
      </c>
      <c r="K61" s="17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75" t="s">
        <v>54</v>
      </c>
      <c r="E65" s="181"/>
      <c r="F65" s="181"/>
      <c r="G65" s="175" t="s">
        <v>55</v>
      </c>
      <c r="H65" s="181"/>
      <c r="I65" s="181"/>
      <c r="J65" s="181"/>
      <c r="K65" s="18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77" t="s">
        <v>52</v>
      </c>
      <c r="E76" s="178"/>
      <c r="F76" s="179" t="s">
        <v>53</v>
      </c>
      <c r="G76" s="177" t="s">
        <v>52</v>
      </c>
      <c r="H76" s="178"/>
      <c r="I76" s="178"/>
      <c r="J76" s="180" t="s">
        <v>53</v>
      </c>
      <c r="K76" s="17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86" t="str">
        <f>E7</f>
        <v>Modernizace MŠ Stromovka v Liberci_2025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113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86" t="s">
        <v>114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115</v>
      </c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8" t="str">
        <f>E11</f>
        <v>VRN - Vedlejší rozpočtové náklady</v>
      </c>
      <c r="F89" s="42"/>
      <c r="G89" s="42"/>
      <c r="H89" s="42"/>
      <c r="I89" s="42"/>
      <c r="J89" s="42"/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20</v>
      </c>
      <c r="D91" s="42"/>
      <c r="E91" s="42"/>
      <c r="F91" s="29" t="str">
        <f>F14</f>
        <v>Stromovka 285/1, Liberec</v>
      </c>
      <c r="G91" s="42"/>
      <c r="H91" s="42"/>
      <c r="I91" s="34" t="s">
        <v>22</v>
      </c>
      <c r="J91" s="81" t="str">
        <f>IF(J14="","",J14)</f>
        <v>18. 11. 2025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24</v>
      </c>
      <c r="D93" s="42"/>
      <c r="E93" s="42"/>
      <c r="F93" s="29" t="str">
        <f>E17</f>
        <v>Statutární město Liberec</v>
      </c>
      <c r="G93" s="42"/>
      <c r="H93" s="42"/>
      <c r="I93" s="34" t="s">
        <v>30</v>
      </c>
      <c r="J93" s="38" t="str">
        <f>E23</f>
        <v>DIGITRONIC CZ s. r. o.</v>
      </c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28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 xml:space="preserve"> 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9.28" customHeight="1">
      <c r="A96" s="40"/>
      <c r="B96" s="41"/>
      <c r="C96" s="187" t="s">
        <v>118</v>
      </c>
      <c r="D96" s="188"/>
      <c r="E96" s="188"/>
      <c r="F96" s="188"/>
      <c r="G96" s="188"/>
      <c r="H96" s="188"/>
      <c r="I96" s="188"/>
      <c r="J96" s="189" t="s">
        <v>119</v>
      </c>
      <c r="K96" s="188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65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2.8" customHeight="1">
      <c r="A98" s="40"/>
      <c r="B98" s="41"/>
      <c r="C98" s="190" t="s">
        <v>120</v>
      </c>
      <c r="D98" s="42"/>
      <c r="E98" s="42"/>
      <c r="F98" s="42"/>
      <c r="G98" s="42"/>
      <c r="H98" s="42"/>
      <c r="I98" s="42"/>
      <c r="J98" s="112">
        <f>J125</f>
        <v>0</v>
      </c>
      <c r="K98" s="42"/>
      <c r="L98" s="65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U98" s="19" t="s">
        <v>121</v>
      </c>
    </row>
    <row r="99" s="9" customFormat="1" ht="24.96" customHeight="1">
      <c r="A99" s="9"/>
      <c r="B99" s="191"/>
      <c r="C99" s="192"/>
      <c r="D99" s="193" t="s">
        <v>2116</v>
      </c>
      <c r="E99" s="194"/>
      <c r="F99" s="194"/>
      <c r="G99" s="194"/>
      <c r="H99" s="194"/>
      <c r="I99" s="194"/>
      <c r="J99" s="195">
        <f>J126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5"/>
      <c r="D100" s="198" t="s">
        <v>2117</v>
      </c>
      <c r="E100" s="199"/>
      <c r="F100" s="199"/>
      <c r="G100" s="199"/>
      <c r="H100" s="199"/>
      <c r="I100" s="199"/>
      <c r="J100" s="200">
        <f>J127</f>
        <v>0</v>
      </c>
      <c r="K100" s="135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5"/>
      <c r="D101" s="198" t="s">
        <v>2118</v>
      </c>
      <c r="E101" s="199"/>
      <c r="F101" s="199"/>
      <c r="G101" s="199"/>
      <c r="H101" s="199"/>
      <c r="I101" s="199"/>
      <c r="J101" s="200">
        <f>J134</f>
        <v>0</v>
      </c>
      <c r="K101" s="135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5"/>
      <c r="D102" s="198" t="s">
        <v>2119</v>
      </c>
      <c r="E102" s="199"/>
      <c r="F102" s="199"/>
      <c r="G102" s="199"/>
      <c r="H102" s="199"/>
      <c r="I102" s="199"/>
      <c r="J102" s="200">
        <f>J153</f>
        <v>0</v>
      </c>
      <c r="K102" s="135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5"/>
      <c r="D103" s="198" t="s">
        <v>2120</v>
      </c>
      <c r="E103" s="199"/>
      <c r="F103" s="199"/>
      <c r="G103" s="199"/>
      <c r="H103" s="199"/>
      <c r="I103" s="199"/>
      <c r="J103" s="200">
        <f>J158</f>
        <v>0</v>
      </c>
      <c r="K103" s="135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6.96" customHeight="1">
      <c r="A105" s="40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9" s="2" customFormat="1" ht="6.96" customHeight="1">
      <c r="A109" s="40"/>
      <c r="B109" s="70"/>
      <c r="C109" s="71"/>
      <c r="D109" s="71"/>
      <c r="E109" s="71"/>
      <c r="F109" s="71"/>
      <c r="G109" s="71"/>
      <c r="H109" s="71"/>
      <c r="I109" s="71"/>
      <c r="J109" s="71"/>
      <c r="K109" s="71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24.96" customHeight="1">
      <c r="A110" s="40"/>
      <c r="B110" s="41"/>
      <c r="C110" s="25" t="s">
        <v>142</v>
      </c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4" t="s">
        <v>16</v>
      </c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6.5" customHeight="1">
      <c r="A113" s="40"/>
      <c r="B113" s="41"/>
      <c r="C113" s="42"/>
      <c r="D113" s="42"/>
      <c r="E113" s="186" t="str">
        <f>E7</f>
        <v>Modernizace MŠ Stromovka v Liberci_2025</v>
      </c>
      <c r="F113" s="34"/>
      <c r="G113" s="34"/>
      <c r="H113" s="34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1" customFormat="1" ht="12" customHeight="1">
      <c r="B114" s="23"/>
      <c r="C114" s="34" t="s">
        <v>113</v>
      </c>
      <c r="D114" s="24"/>
      <c r="E114" s="24"/>
      <c r="F114" s="24"/>
      <c r="G114" s="24"/>
      <c r="H114" s="24"/>
      <c r="I114" s="24"/>
      <c r="J114" s="24"/>
      <c r="K114" s="24"/>
      <c r="L114" s="22"/>
    </row>
    <row r="115" s="2" customFormat="1" ht="16.5" customHeight="1">
      <c r="A115" s="40"/>
      <c r="B115" s="41"/>
      <c r="C115" s="42"/>
      <c r="D115" s="42"/>
      <c r="E115" s="186" t="s">
        <v>114</v>
      </c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4" t="s">
        <v>115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6.5" customHeight="1">
      <c r="A117" s="40"/>
      <c r="B117" s="41"/>
      <c r="C117" s="42"/>
      <c r="D117" s="42"/>
      <c r="E117" s="78" t="str">
        <f>E11</f>
        <v>VRN - Vedlejší rozpočtové náklady</v>
      </c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4" t="s">
        <v>20</v>
      </c>
      <c r="D119" s="42"/>
      <c r="E119" s="42"/>
      <c r="F119" s="29" t="str">
        <f>F14</f>
        <v>Stromovka 285/1, Liberec</v>
      </c>
      <c r="G119" s="42"/>
      <c r="H119" s="42"/>
      <c r="I119" s="34" t="s">
        <v>22</v>
      </c>
      <c r="J119" s="81" t="str">
        <f>IF(J14="","",J14)</f>
        <v>18. 11. 2025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25.65" customHeight="1">
      <c r="A121" s="40"/>
      <c r="B121" s="41"/>
      <c r="C121" s="34" t="s">
        <v>24</v>
      </c>
      <c r="D121" s="42"/>
      <c r="E121" s="42"/>
      <c r="F121" s="29" t="str">
        <f>E17</f>
        <v>Statutární město Liberec</v>
      </c>
      <c r="G121" s="42"/>
      <c r="H121" s="42"/>
      <c r="I121" s="34" t="s">
        <v>30</v>
      </c>
      <c r="J121" s="38" t="str">
        <f>E23</f>
        <v>DIGITRONIC CZ s. r. o.</v>
      </c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5.15" customHeight="1">
      <c r="A122" s="40"/>
      <c r="B122" s="41"/>
      <c r="C122" s="34" t="s">
        <v>28</v>
      </c>
      <c r="D122" s="42"/>
      <c r="E122" s="42"/>
      <c r="F122" s="29" t="str">
        <f>IF(E20="","",E20)</f>
        <v>Vyplň údaj</v>
      </c>
      <c r="G122" s="42"/>
      <c r="H122" s="42"/>
      <c r="I122" s="34" t="s">
        <v>33</v>
      </c>
      <c r="J122" s="38" t="str">
        <f>E26</f>
        <v xml:space="preserve"> 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0.32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11" customFormat="1" ht="29.28" customHeight="1">
      <c r="A124" s="202"/>
      <c r="B124" s="203"/>
      <c r="C124" s="204" t="s">
        <v>143</v>
      </c>
      <c r="D124" s="205" t="s">
        <v>62</v>
      </c>
      <c r="E124" s="205" t="s">
        <v>58</v>
      </c>
      <c r="F124" s="205" t="s">
        <v>59</v>
      </c>
      <c r="G124" s="205" t="s">
        <v>144</v>
      </c>
      <c r="H124" s="205" t="s">
        <v>145</v>
      </c>
      <c r="I124" s="205" t="s">
        <v>146</v>
      </c>
      <c r="J124" s="205" t="s">
        <v>119</v>
      </c>
      <c r="K124" s="206" t="s">
        <v>147</v>
      </c>
      <c r="L124" s="207"/>
      <c r="M124" s="102" t="s">
        <v>1</v>
      </c>
      <c r="N124" s="103" t="s">
        <v>41</v>
      </c>
      <c r="O124" s="103" t="s">
        <v>148</v>
      </c>
      <c r="P124" s="103" t="s">
        <v>149</v>
      </c>
      <c r="Q124" s="103" t="s">
        <v>150</v>
      </c>
      <c r="R124" s="103" t="s">
        <v>151</v>
      </c>
      <c r="S124" s="103" t="s">
        <v>152</v>
      </c>
      <c r="T124" s="104" t="s">
        <v>153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40"/>
      <c r="B125" s="41"/>
      <c r="C125" s="109" t="s">
        <v>154</v>
      </c>
      <c r="D125" s="42"/>
      <c r="E125" s="42"/>
      <c r="F125" s="42"/>
      <c r="G125" s="42"/>
      <c r="H125" s="42"/>
      <c r="I125" s="42"/>
      <c r="J125" s="208">
        <f>BK125</f>
        <v>0</v>
      </c>
      <c r="K125" s="42"/>
      <c r="L125" s="46"/>
      <c r="M125" s="105"/>
      <c r="N125" s="209"/>
      <c r="O125" s="106"/>
      <c r="P125" s="210">
        <f>P126</f>
        <v>0</v>
      </c>
      <c r="Q125" s="106"/>
      <c r="R125" s="210">
        <f>R126</f>
        <v>0</v>
      </c>
      <c r="S125" s="106"/>
      <c r="T125" s="211">
        <f>T126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76</v>
      </c>
      <c r="AU125" s="19" t="s">
        <v>121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76</v>
      </c>
      <c r="E126" s="216" t="s">
        <v>104</v>
      </c>
      <c r="F126" s="216" t="s">
        <v>105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P127+P134+P153+P158</f>
        <v>0</v>
      </c>
      <c r="Q126" s="221"/>
      <c r="R126" s="222">
        <f>R127+R134+R153+R158</f>
        <v>0</v>
      </c>
      <c r="S126" s="221"/>
      <c r="T126" s="223">
        <f>T127+T134+T153+T158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200</v>
      </c>
      <c r="AT126" s="225" t="s">
        <v>76</v>
      </c>
      <c r="AU126" s="225" t="s">
        <v>77</v>
      </c>
      <c r="AY126" s="224" t="s">
        <v>157</v>
      </c>
      <c r="BK126" s="226">
        <f>BK127+BK134+BK153+BK158</f>
        <v>0</v>
      </c>
    </row>
    <row r="127" s="12" customFormat="1" ht="22.8" customHeight="1">
      <c r="A127" s="12"/>
      <c r="B127" s="213"/>
      <c r="C127" s="214"/>
      <c r="D127" s="215" t="s">
        <v>76</v>
      </c>
      <c r="E127" s="227" t="s">
        <v>2121</v>
      </c>
      <c r="F127" s="227" t="s">
        <v>2122</v>
      </c>
      <c r="G127" s="214"/>
      <c r="H127" s="214"/>
      <c r="I127" s="217"/>
      <c r="J127" s="228">
        <f>BK127</f>
        <v>0</v>
      </c>
      <c r="K127" s="214"/>
      <c r="L127" s="219"/>
      <c r="M127" s="220"/>
      <c r="N127" s="221"/>
      <c r="O127" s="221"/>
      <c r="P127" s="222">
        <f>SUM(P128:P133)</f>
        <v>0</v>
      </c>
      <c r="Q127" s="221"/>
      <c r="R127" s="222">
        <f>SUM(R128:R133)</f>
        <v>0</v>
      </c>
      <c r="S127" s="221"/>
      <c r="T127" s="223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200</v>
      </c>
      <c r="AT127" s="225" t="s">
        <v>76</v>
      </c>
      <c r="AU127" s="225" t="s">
        <v>84</v>
      </c>
      <c r="AY127" s="224" t="s">
        <v>157</v>
      </c>
      <c r="BK127" s="226">
        <f>SUM(BK128:BK133)</f>
        <v>0</v>
      </c>
    </row>
    <row r="128" s="2" customFormat="1" ht="24.15" customHeight="1">
      <c r="A128" s="40"/>
      <c r="B128" s="41"/>
      <c r="C128" s="229" t="s">
        <v>84</v>
      </c>
      <c r="D128" s="229" t="s">
        <v>159</v>
      </c>
      <c r="E128" s="230" t="s">
        <v>2123</v>
      </c>
      <c r="F128" s="231" t="s">
        <v>2124</v>
      </c>
      <c r="G128" s="232" t="s">
        <v>2125</v>
      </c>
      <c r="H128" s="233">
        <v>1</v>
      </c>
      <c r="I128" s="234"/>
      <c r="J128" s="235">
        <f>ROUND(I128*H128,2)</f>
        <v>0</v>
      </c>
      <c r="K128" s="231" t="s">
        <v>1</v>
      </c>
      <c r="L128" s="46"/>
      <c r="M128" s="236" t="s">
        <v>1</v>
      </c>
      <c r="N128" s="237" t="s">
        <v>42</v>
      </c>
      <c r="O128" s="93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40" t="s">
        <v>2126</v>
      </c>
      <c r="AT128" s="240" t="s">
        <v>159</v>
      </c>
      <c r="AU128" s="240" t="s">
        <v>86</v>
      </c>
      <c r="AY128" s="19" t="s">
        <v>157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9" t="s">
        <v>84</v>
      </c>
      <c r="BK128" s="241">
        <f>ROUND(I128*H128,2)</f>
        <v>0</v>
      </c>
      <c r="BL128" s="19" t="s">
        <v>2126</v>
      </c>
      <c r="BM128" s="240" t="s">
        <v>2127</v>
      </c>
    </row>
    <row r="129" s="2" customFormat="1">
      <c r="A129" s="40"/>
      <c r="B129" s="41"/>
      <c r="C129" s="42"/>
      <c r="D129" s="242" t="s">
        <v>166</v>
      </c>
      <c r="E129" s="42"/>
      <c r="F129" s="243" t="s">
        <v>2128</v>
      </c>
      <c r="G129" s="42"/>
      <c r="H129" s="42"/>
      <c r="I129" s="244"/>
      <c r="J129" s="42"/>
      <c r="K129" s="42"/>
      <c r="L129" s="46"/>
      <c r="M129" s="245"/>
      <c r="N129" s="246"/>
      <c r="O129" s="93"/>
      <c r="P129" s="93"/>
      <c r="Q129" s="93"/>
      <c r="R129" s="93"/>
      <c r="S129" s="93"/>
      <c r="T129" s="94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166</v>
      </c>
      <c r="AU129" s="19" t="s">
        <v>86</v>
      </c>
    </row>
    <row r="130" s="2" customFormat="1">
      <c r="A130" s="40"/>
      <c r="B130" s="41"/>
      <c r="C130" s="42"/>
      <c r="D130" s="242" t="s">
        <v>207</v>
      </c>
      <c r="E130" s="42"/>
      <c r="F130" s="289" t="s">
        <v>2129</v>
      </c>
      <c r="G130" s="42"/>
      <c r="H130" s="42"/>
      <c r="I130" s="244"/>
      <c r="J130" s="42"/>
      <c r="K130" s="42"/>
      <c r="L130" s="46"/>
      <c r="M130" s="245"/>
      <c r="N130" s="246"/>
      <c r="O130" s="93"/>
      <c r="P130" s="93"/>
      <c r="Q130" s="93"/>
      <c r="R130" s="93"/>
      <c r="S130" s="93"/>
      <c r="T130" s="94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207</v>
      </c>
      <c r="AU130" s="19" t="s">
        <v>86</v>
      </c>
    </row>
    <row r="131" s="2" customFormat="1" ht="16.5" customHeight="1">
      <c r="A131" s="40"/>
      <c r="B131" s="41"/>
      <c r="C131" s="229" t="s">
        <v>86</v>
      </c>
      <c r="D131" s="229" t="s">
        <v>159</v>
      </c>
      <c r="E131" s="230" t="s">
        <v>2130</v>
      </c>
      <c r="F131" s="231" t="s">
        <v>2131</v>
      </c>
      <c r="G131" s="232" t="s">
        <v>2125</v>
      </c>
      <c r="H131" s="233">
        <v>1</v>
      </c>
      <c r="I131" s="234"/>
      <c r="J131" s="235">
        <f>ROUND(I131*H131,2)</f>
        <v>0</v>
      </c>
      <c r="K131" s="231" t="s">
        <v>1</v>
      </c>
      <c r="L131" s="46"/>
      <c r="M131" s="236" t="s">
        <v>1</v>
      </c>
      <c r="N131" s="237" t="s">
        <v>42</v>
      </c>
      <c r="O131" s="93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40" t="s">
        <v>2126</v>
      </c>
      <c r="AT131" s="240" t="s">
        <v>159</v>
      </c>
      <c r="AU131" s="240" t="s">
        <v>86</v>
      </c>
      <c r="AY131" s="19" t="s">
        <v>157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9" t="s">
        <v>84</v>
      </c>
      <c r="BK131" s="241">
        <f>ROUND(I131*H131,2)</f>
        <v>0</v>
      </c>
      <c r="BL131" s="19" t="s">
        <v>2126</v>
      </c>
      <c r="BM131" s="240" t="s">
        <v>2132</v>
      </c>
    </row>
    <row r="132" s="2" customFormat="1">
      <c r="A132" s="40"/>
      <c r="B132" s="41"/>
      <c r="C132" s="42"/>
      <c r="D132" s="242" t="s">
        <v>166</v>
      </c>
      <c r="E132" s="42"/>
      <c r="F132" s="243" t="s">
        <v>2131</v>
      </c>
      <c r="G132" s="42"/>
      <c r="H132" s="42"/>
      <c r="I132" s="244"/>
      <c r="J132" s="42"/>
      <c r="K132" s="42"/>
      <c r="L132" s="46"/>
      <c r="M132" s="245"/>
      <c r="N132" s="246"/>
      <c r="O132" s="93"/>
      <c r="P132" s="93"/>
      <c r="Q132" s="93"/>
      <c r="R132" s="93"/>
      <c r="S132" s="93"/>
      <c r="T132" s="94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166</v>
      </c>
      <c r="AU132" s="19" t="s">
        <v>86</v>
      </c>
    </row>
    <row r="133" s="2" customFormat="1">
      <c r="A133" s="40"/>
      <c r="B133" s="41"/>
      <c r="C133" s="42"/>
      <c r="D133" s="242" t="s">
        <v>207</v>
      </c>
      <c r="E133" s="42"/>
      <c r="F133" s="289" t="s">
        <v>2129</v>
      </c>
      <c r="G133" s="42"/>
      <c r="H133" s="42"/>
      <c r="I133" s="244"/>
      <c r="J133" s="42"/>
      <c r="K133" s="42"/>
      <c r="L133" s="46"/>
      <c r="M133" s="245"/>
      <c r="N133" s="246"/>
      <c r="O133" s="93"/>
      <c r="P133" s="93"/>
      <c r="Q133" s="93"/>
      <c r="R133" s="93"/>
      <c r="S133" s="93"/>
      <c r="T133" s="94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207</v>
      </c>
      <c r="AU133" s="19" t="s">
        <v>86</v>
      </c>
    </row>
    <row r="134" s="12" customFormat="1" ht="22.8" customHeight="1">
      <c r="A134" s="12"/>
      <c r="B134" s="213"/>
      <c r="C134" s="214"/>
      <c r="D134" s="215" t="s">
        <v>76</v>
      </c>
      <c r="E134" s="227" t="s">
        <v>2133</v>
      </c>
      <c r="F134" s="227" t="s">
        <v>2134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SUM(P135:P152)</f>
        <v>0</v>
      </c>
      <c r="Q134" s="221"/>
      <c r="R134" s="222">
        <f>SUM(R135:R152)</f>
        <v>0</v>
      </c>
      <c r="S134" s="221"/>
      <c r="T134" s="223">
        <f>SUM(T135:T152)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200</v>
      </c>
      <c r="AT134" s="225" t="s">
        <v>76</v>
      </c>
      <c r="AU134" s="225" t="s">
        <v>84</v>
      </c>
      <c r="AY134" s="224" t="s">
        <v>157</v>
      </c>
      <c r="BK134" s="226">
        <f>SUM(BK135:BK152)</f>
        <v>0</v>
      </c>
    </row>
    <row r="135" s="2" customFormat="1" ht="16.5" customHeight="1">
      <c r="A135" s="40"/>
      <c r="B135" s="41"/>
      <c r="C135" s="229" t="s">
        <v>109</v>
      </c>
      <c r="D135" s="229" t="s">
        <v>159</v>
      </c>
      <c r="E135" s="230" t="s">
        <v>2135</v>
      </c>
      <c r="F135" s="231" t="s">
        <v>2136</v>
      </c>
      <c r="G135" s="232" t="s">
        <v>2125</v>
      </c>
      <c r="H135" s="233">
        <v>1</v>
      </c>
      <c r="I135" s="234"/>
      <c r="J135" s="235">
        <f>ROUND(I135*H135,2)</f>
        <v>0</v>
      </c>
      <c r="K135" s="231" t="s">
        <v>1</v>
      </c>
      <c r="L135" s="46"/>
      <c r="M135" s="236" t="s">
        <v>1</v>
      </c>
      <c r="N135" s="237" t="s">
        <v>42</v>
      </c>
      <c r="O135" s="93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40" t="s">
        <v>2126</v>
      </c>
      <c r="AT135" s="240" t="s">
        <v>159</v>
      </c>
      <c r="AU135" s="240" t="s">
        <v>86</v>
      </c>
      <c r="AY135" s="19" t="s">
        <v>157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9" t="s">
        <v>84</v>
      </c>
      <c r="BK135" s="241">
        <f>ROUND(I135*H135,2)</f>
        <v>0</v>
      </c>
      <c r="BL135" s="19" t="s">
        <v>2126</v>
      </c>
      <c r="BM135" s="240" t="s">
        <v>2137</v>
      </c>
    </row>
    <row r="136" s="2" customFormat="1">
      <c r="A136" s="40"/>
      <c r="B136" s="41"/>
      <c r="C136" s="42"/>
      <c r="D136" s="242" t="s">
        <v>166</v>
      </c>
      <c r="E136" s="42"/>
      <c r="F136" s="243" t="s">
        <v>2138</v>
      </c>
      <c r="G136" s="42"/>
      <c r="H136" s="42"/>
      <c r="I136" s="244"/>
      <c r="J136" s="42"/>
      <c r="K136" s="42"/>
      <c r="L136" s="46"/>
      <c r="M136" s="245"/>
      <c r="N136" s="246"/>
      <c r="O136" s="93"/>
      <c r="P136" s="93"/>
      <c r="Q136" s="93"/>
      <c r="R136" s="93"/>
      <c r="S136" s="93"/>
      <c r="T136" s="94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166</v>
      </c>
      <c r="AU136" s="19" t="s">
        <v>86</v>
      </c>
    </row>
    <row r="137" s="2" customFormat="1" ht="21.75" customHeight="1">
      <c r="A137" s="40"/>
      <c r="B137" s="41"/>
      <c r="C137" s="229" t="s">
        <v>164</v>
      </c>
      <c r="D137" s="229" t="s">
        <v>159</v>
      </c>
      <c r="E137" s="230" t="s">
        <v>2139</v>
      </c>
      <c r="F137" s="231" t="s">
        <v>2140</v>
      </c>
      <c r="G137" s="232" t="s">
        <v>2125</v>
      </c>
      <c r="H137" s="233">
        <v>1</v>
      </c>
      <c r="I137" s="234"/>
      <c r="J137" s="235">
        <f>ROUND(I137*H137,2)</f>
        <v>0</v>
      </c>
      <c r="K137" s="231" t="s">
        <v>1</v>
      </c>
      <c r="L137" s="46"/>
      <c r="M137" s="236" t="s">
        <v>1</v>
      </c>
      <c r="N137" s="237" t="s">
        <v>42</v>
      </c>
      <c r="O137" s="93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40" t="s">
        <v>2126</v>
      </c>
      <c r="AT137" s="240" t="s">
        <v>159</v>
      </c>
      <c r="AU137" s="240" t="s">
        <v>86</v>
      </c>
      <c r="AY137" s="19" t="s">
        <v>157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9" t="s">
        <v>84</v>
      </c>
      <c r="BK137" s="241">
        <f>ROUND(I137*H137,2)</f>
        <v>0</v>
      </c>
      <c r="BL137" s="19" t="s">
        <v>2126</v>
      </c>
      <c r="BM137" s="240" t="s">
        <v>2141</v>
      </c>
    </row>
    <row r="138" s="2" customFormat="1">
      <c r="A138" s="40"/>
      <c r="B138" s="41"/>
      <c r="C138" s="42"/>
      <c r="D138" s="242" t="s">
        <v>166</v>
      </c>
      <c r="E138" s="42"/>
      <c r="F138" s="243" t="s">
        <v>2142</v>
      </c>
      <c r="G138" s="42"/>
      <c r="H138" s="42"/>
      <c r="I138" s="244"/>
      <c r="J138" s="42"/>
      <c r="K138" s="42"/>
      <c r="L138" s="46"/>
      <c r="M138" s="245"/>
      <c r="N138" s="246"/>
      <c r="O138" s="93"/>
      <c r="P138" s="93"/>
      <c r="Q138" s="93"/>
      <c r="R138" s="93"/>
      <c r="S138" s="93"/>
      <c r="T138" s="94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166</v>
      </c>
      <c r="AU138" s="19" t="s">
        <v>86</v>
      </c>
    </row>
    <row r="139" s="2" customFormat="1" ht="16.5" customHeight="1">
      <c r="A139" s="40"/>
      <c r="B139" s="41"/>
      <c r="C139" s="229" t="s">
        <v>200</v>
      </c>
      <c r="D139" s="229" t="s">
        <v>159</v>
      </c>
      <c r="E139" s="230" t="s">
        <v>2143</v>
      </c>
      <c r="F139" s="231" t="s">
        <v>2144</v>
      </c>
      <c r="G139" s="232" t="s">
        <v>2125</v>
      </c>
      <c r="H139" s="233">
        <v>1</v>
      </c>
      <c r="I139" s="234"/>
      <c r="J139" s="235">
        <f>ROUND(I139*H139,2)</f>
        <v>0</v>
      </c>
      <c r="K139" s="231" t="s">
        <v>1</v>
      </c>
      <c r="L139" s="46"/>
      <c r="M139" s="236" t="s">
        <v>1</v>
      </c>
      <c r="N139" s="237" t="s">
        <v>42</v>
      </c>
      <c r="O139" s="93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0" t="s">
        <v>2126</v>
      </c>
      <c r="AT139" s="240" t="s">
        <v>159</v>
      </c>
      <c r="AU139" s="240" t="s">
        <v>86</v>
      </c>
      <c r="AY139" s="19" t="s">
        <v>157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9" t="s">
        <v>84</v>
      </c>
      <c r="BK139" s="241">
        <f>ROUND(I139*H139,2)</f>
        <v>0</v>
      </c>
      <c r="BL139" s="19" t="s">
        <v>2126</v>
      </c>
      <c r="BM139" s="240" t="s">
        <v>2145</v>
      </c>
    </row>
    <row r="140" s="2" customFormat="1">
      <c r="A140" s="40"/>
      <c r="B140" s="41"/>
      <c r="C140" s="42"/>
      <c r="D140" s="242" t="s">
        <v>166</v>
      </c>
      <c r="E140" s="42"/>
      <c r="F140" s="243" t="s">
        <v>2144</v>
      </c>
      <c r="G140" s="42"/>
      <c r="H140" s="42"/>
      <c r="I140" s="244"/>
      <c r="J140" s="42"/>
      <c r="K140" s="42"/>
      <c r="L140" s="46"/>
      <c r="M140" s="245"/>
      <c r="N140" s="246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166</v>
      </c>
      <c r="AU140" s="19" t="s">
        <v>86</v>
      </c>
    </row>
    <row r="141" s="2" customFormat="1" ht="16.5" customHeight="1">
      <c r="A141" s="40"/>
      <c r="B141" s="41"/>
      <c r="C141" s="229" t="s">
        <v>210</v>
      </c>
      <c r="D141" s="229" t="s">
        <v>159</v>
      </c>
      <c r="E141" s="230" t="s">
        <v>2146</v>
      </c>
      <c r="F141" s="231" t="s">
        <v>2147</v>
      </c>
      <c r="G141" s="232" t="s">
        <v>2125</v>
      </c>
      <c r="H141" s="233">
        <v>1</v>
      </c>
      <c r="I141" s="234"/>
      <c r="J141" s="235">
        <f>ROUND(I141*H141,2)</f>
        <v>0</v>
      </c>
      <c r="K141" s="231" t="s">
        <v>1</v>
      </c>
      <c r="L141" s="46"/>
      <c r="M141" s="236" t="s">
        <v>1</v>
      </c>
      <c r="N141" s="237" t="s">
        <v>42</v>
      </c>
      <c r="O141" s="93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40" t="s">
        <v>2126</v>
      </c>
      <c r="AT141" s="240" t="s">
        <v>159</v>
      </c>
      <c r="AU141" s="240" t="s">
        <v>86</v>
      </c>
      <c r="AY141" s="19" t="s">
        <v>157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9" t="s">
        <v>84</v>
      </c>
      <c r="BK141" s="241">
        <f>ROUND(I141*H141,2)</f>
        <v>0</v>
      </c>
      <c r="BL141" s="19" t="s">
        <v>2126</v>
      </c>
      <c r="BM141" s="240" t="s">
        <v>2148</v>
      </c>
    </row>
    <row r="142" s="2" customFormat="1">
      <c r="A142" s="40"/>
      <c r="B142" s="41"/>
      <c r="C142" s="42"/>
      <c r="D142" s="242" t="s">
        <v>166</v>
      </c>
      <c r="E142" s="42"/>
      <c r="F142" s="243" t="s">
        <v>2147</v>
      </c>
      <c r="G142" s="42"/>
      <c r="H142" s="42"/>
      <c r="I142" s="244"/>
      <c r="J142" s="42"/>
      <c r="K142" s="42"/>
      <c r="L142" s="46"/>
      <c r="M142" s="245"/>
      <c r="N142" s="246"/>
      <c r="O142" s="93"/>
      <c r="P142" s="93"/>
      <c r="Q142" s="93"/>
      <c r="R142" s="93"/>
      <c r="S142" s="93"/>
      <c r="T142" s="94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166</v>
      </c>
      <c r="AU142" s="19" t="s">
        <v>86</v>
      </c>
    </row>
    <row r="143" s="2" customFormat="1" ht="16.5" customHeight="1">
      <c r="A143" s="40"/>
      <c r="B143" s="41"/>
      <c r="C143" s="229" t="s">
        <v>224</v>
      </c>
      <c r="D143" s="229" t="s">
        <v>159</v>
      </c>
      <c r="E143" s="230" t="s">
        <v>2149</v>
      </c>
      <c r="F143" s="231" t="s">
        <v>2150</v>
      </c>
      <c r="G143" s="232" t="s">
        <v>2125</v>
      </c>
      <c r="H143" s="233">
        <v>1</v>
      </c>
      <c r="I143" s="234"/>
      <c r="J143" s="235">
        <f>ROUND(I143*H143,2)</f>
        <v>0</v>
      </c>
      <c r="K143" s="231" t="s">
        <v>1</v>
      </c>
      <c r="L143" s="46"/>
      <c r="M143" s="236" t="s">
        <v>1</v>
      </c>
      <c r="N143" s="237" t="s">
        <v>42</v>
      </c>
      <c r="O143" s="93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2126</v>
      </c>
      <c r="AT143" s="240" t="s">
        <v>159</v>
      </c>
      <c r="AU143" s="240" t="s">
        <v>86</v>
      </c>
      <c r="AY143" s="19" t="s">
        <v>157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9" t="s">
        <v>84</v>
      </c>
      <c r="BK143" s="241">
        <f>ROUND(I143*H143,2)</f>
        <v>0</v>
      </c>
      <c r="BL143" s="19" t="s">
        <v>2126</v>
      </c>
      <c r="BM143" s="240" t="s">
        <v>2151</v>
      </c>
    </row>
    <row r="144" s="2" customFormat="1">
      <c r="A144" s="40"/>
      <c r="B144" s="41"/>
      <c r="C144" s="42"/>
      <c r="D144" s="242" t="s">
        <v>166</v>
      </c>
      <c r="E144" s="42"/>
      <c r="F144" s="243" t="s">
        <v>2150</v>
      </c>
      <c r="G144" s="42"/>
      <c r="H144" s="42"/>
      <c r="I144" s="244"/>
      <c r="J144" s="42"/>
      <c r="K144" s="42"/>
      <c r="L144" s="46"/>
      <c r="M144" s="245"/>
      <c r="N144" s="246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166</v>
      </c>
      <c r="AU144" s="19" t="s">
        <v>86</v>
      </c>
    </row>
    <row r="145" s="2" customFormat="1" ht="16.5" customHeight="1">
      <c r="A145" s="40"/>
      <c r="B145" s="41"/>
      <c r="C145" s="229" t="s">
        <v>204</v>
      </c>
      <c r="D145" s="229" t="s">
        <v>159</v>
      </c>
      <c r="E145" s="230" t="s">
        <v>2152</v>
      </c>
      <c r="F145" s="231" t="s">
        <v>2153</v>
      </c>
      <c r="G145" s="232" t="s">
        <v>2125</v>
      </c>
      <c r="H145" s="233">
        <v>1</v>
      </c>
      <c r="I145" s="234"/>
      <c r="J145" s="235">
        <f>ROUND(I145*H145,2)</f>
        <v>0</v>
      </c>
      <c r="K145" s="231" t="s">
        <v>1</v>
      </c>
      <c r="L145" s="46"/>
      <c r="M145" s="236" t="s">
        <v>1</v>
      </c>
      <c r="N145" s="237" t="s">
        <v>42</v>
      </c>
      <c r="O145" s="93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40" t="s">
        <v>2126</v>
      </c>
      <c r="AT145" s="240" t="s">
        <v>159</v>
      </c>
      <c r="AU145" s="240" t="s">
        <v>86</v>
      </c>
      <c r="AY145" s="19" t="s">
        <v>157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9" t="s">
        <v>84</v>
      </c>
      <c r="BK145" s="241">
        <f>ROUND(I145*H145,2)</f>
        <v>0</v>
      </c>
      <c r="BL145" s="19" t="s">
        <v>2126</v>
      </c>
      <c r="BM145" s="240" t="s">
        <v>2154</v>
      </c>
    </row>
    <row r="146" s="2" customFormat="1">
      <c r="A146" s="40"/>
      <c r="B146" s="41"/>
      <c r="C146" s="42"/>
      <c r="D146" s="242" t="s">
        <v>166</v>
      </c>
      <c r="E146" s="42"/>
      <c r="F146" s="243" t="s">
        <v>2153</v>
      </c>
      <c r="G146" s="42"/>
      <c r="H146" s="42"/>
      <c r="I146" s="244"/>
      <c r="J146" s="42"/>
      <c r="K146" s="42"/>
      <c r="L146" s="46"/>
      <c r="M146" s="245"/>
      <c r="N146" s="246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166</v>
      </c>
      <c r="AU146" s="19" t="s">
        <v>86</v>
      </c>
    </row>
    <row r="147" s="2" customFormat="1" ht="16.5" customHeight="1">
      <c r="A147" s="40"/>
      <c r="B147" s="41"/>
      <c r="C147" s="229" t="s">
        <v>239</v>
      </c>
      <c r="D147" s="229" t="s">
        <v>159</v>
      </c>
      <c r="E147" s="230" t="s">
        <v>2155</v>
      </c>
      <c r="F147" s="231" t="s">
        <v>2156</v>
      </c>
      <c r="G147" s="232" t="s">
        <v>2125</v>
      </c>
      <c r="H147" s="233">
        <v>1</v>
      </c>
      <c r="I147" s="234"/>
      <c r="J147" s="235">
        <f>ROUND(I147*H147,2)</f>
        <v>0</v>
      </c>
      <c r="K147" s="231" t="s">
        <v>1</v>
      </c>
      <c r="L147" s="46"/>
      <c r="M147" s="236" t="s">
        <v>1</v>
      </c>
      <c r="N147" s="237" t="s">
        <v>42</v>
      </c>
      <c r="O147" s="93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40" t="s">
        <v>2126</v>
      </c>
      <c r="AT147" s="240" t="s">
        <v>159</v>
      </c>
      <c r="AU147" s="240" t="s">
        <v>86</v>
      </c>
      <c r="AY147" s="19" t="s">
        <v>157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9" t="s">
        <v>84</v>
      </c>
      <c r="BK147" s="241">
        <f>ROUND(I147*H147,2)</f>
        <v>0</v>
      </c>
      <c r="BL147" s="19" t="s">
        <v>2126</v>
      </c>
      <c r="BM147" s="240" t="s">
        <v>2157</v>
      </c>
    </row>
    <row r="148" s="2" customFormat="1">
      <c r="A148" s="40"/>
      <c r="B148" s="41"/>
      <c r="C148" s="42"/>
      <c r="D148" s="242" t="s">
        <v>166</v>
      </c>
      <c r="E148" s="42"/>
      <c r="F148" s="243" t="s">
        <v>2156</v>
      </c>
      <c r="G148" s="42"/>
      <c r="H148" s="42"/>
      <c r="I148" s="244"/>
      <c r="J148" s="42"/>
      <c r="K148" s="42"/>
      <c r="L148" s="46"/>
      <c r="M148" s="245"/>
      <c r="N148" s="246"/>
      <c r="O148" s="93"/>
      <c r="P148" s="93"/>
      <c r="Q148" s="93"/>
      <c r="R148" s="93"/>
      <c r="S148" s="93"/>
      <c r="T148" s="94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166</v>
      </c>
      <c r="AU148" s="19" t="s">
        <v>86</v>
      </c>
    </row>
    <row r="149" s="2" customFormat="1" ht="16.5" customHeight="1">
      <c r="A149" s="40"/>
      <c r="B149" s="41"/>
      <c r="C149" s="229" t="s">
        <v>245</v>
      </c>
      <c r="D149" s="229" t="s">
        <v>159</v>
      </c>
      <c r="E149" s="230" t="s">
        <v>2158</v>
      </c>
      <c r="F149" s="231" t="s">
        <v>2159</v>
      </c>
      <c r="G149" s="232" t="s">
        <v>2125</v>
      </c>
      <c r="H149" s="233">
        <v>1</v>
      </c>
      <c r="I149" s="234"/>
      <c r="J149" s="235">
        <f>ROUND(I149*H149,2)</f>
        <v>0</v>
      </c>
      <c r="K149" s="231" t="s">
        <v>1</v>
      </c>
      <c r="L149" s="46"/>
      <c r="M149" s="236" t="s">
        <v>1</v>
      </c>
      <c r="N149" s="237" t="s">
        <v>42</v>
      </c>
      <c r="O149" s="93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40" t="s">
        <v>2126</v>
      </c>
      <c r="AT149" s="240" t="s">
        <v>159</v>
      </c>
      <c r="AU149" s="240" t="s">
        <v>86</v>
      </c>
      <c r="AY149" s="19" t="s">
        <v>157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9" t="s">
        <v>84</v>
      </c>
      <c r="BK149" s="241">
        <f>ROUND(I149*H149,2)</f>
        <v>0</v>
      </c>
      <c r="BL149" s="19" t="s">
        <v>2126</v>
      </c>
      <c r="BM149" s="240" t="s">
        <v>2160</v>
      </c>
    </row>
    <row r="150" s="2" customFormat="1">
      <c r="A150" s="40"/>
      <c r="B150" s="41"/>
      <c r="C150" s="42"/>
      <c r="D150" s="242" t="s">
        <v>166</v>
      </c>
      <c r="E150" s="42"/>
      <c r="F150" s="243" t="s">
        <v>2159</v>
      </c>
      <c r="G150" s="42"/>
      <c r="H150" s="42"/>
      <c r="I150" s="244"/>
      <c r="J150" s="42"/>
      <c r="K150" s="42"/>
      <c r="L150" s="46"/>
      <c r="M150" s="245"/>
      <c r="N150" s="246"/>
      <c r="O150" s="93"/>
      <c r="P150" s="93"/>
      <c r="Q150" s="93"/>
      <c r="R150" s="93"/>
      <c r="S150" s="93"/>
      <c r="T150" s="94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166</v>
      </c>
      <c r="AU150" s="19" t="s">
        <v>86</v>
      </c>
    </row>
    <row r="151" s="2" customFormat="1" ht="16.5" customHeight="1">
      <c r="A151" s="40"/>
      <c r="B151" s="41"/>
      <c r="C151" s="229" t="s">
        <v>250</v>
      </c>
      <c r="D151" s="229" t="s">
        <v>159</v>
      </c>
      <c r="E151" s="230" t="s">
        <v>2161</v>
      </c>
      <c r="F151" s="231" t="s">
        <v>2162</v>
      </c>
      <c r="G151" s="232" t="s">
        <v>2125</v>
      </c>
      <c r="H151" s="233">
        <v>1</v>
      </c>
      <c r="I151" s="234"/>
      <c r="J151" s="235">
        <f>ROUND(I151*H151,2)</f>
        <v>0</v>
      </c>
      <c r="K151" s="231" t="s">
        <v>1</v>
      </c>
      <c r="L151" s="46"/>
      <c r="M151" s="236" t="s">
        <v>1</v>
      </c>
      <c r="N151" s="237" t="s">
        <v>42</v>
      </c>
      <c r="O151" s="93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40" t="s">
        <v>2126</v>
      </c>
      <c r="AT151" s="240" t="s">
        <v>159</v>
      </c>
      <c r="AU151" s="240" t="s">
        <v>86</v>
      </c>
      <c r="AY151" s="19" t="s">
        <v>157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9" t="s">
        <v>84</v>
      </c>
      <c r="BK151" s="241">
        <f>ROUND(I151*H151,2)</f>
        <v>0</v>
      </c>
      <c r="BL151" s="19" t="s">
        <v>2126</v>
      </c>
      <c r="BM151" s="240" t="s">
        <v>2163</v>
      </c>
    </row>
    <row r="152" s="2" customFormat="1">
      <c r="A152" s="40"/>
      <c r="B152" s="41"/>
      <c r="C152" s="42"/>
      <c r="D152" s="242" t="s">
        <v>166</v>
      </c>
      <c r="E152" s="42"/>
      <c r="F152" s="243" t="s">
        <v>2162</v>
      </c>
      <c r="G152" s="42"/>
      <c r="H152" s="42"/>
      <c r="I152" s="244"/>
      <c r="J152" s="42"/>
      <c r="K152" s="42"/>
      <c r="L152" s="46"/>
      <c r="M152" s="245"/>
      <c r="N152" s="246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166</v>
      </c>
      <c r="AU152" s="19" t="s">
        <v>86</v>
      </c>
    </row>
    <row r="153" s="12" customFormat="1" ht="22.8" customHeight="1">
      <c r="A153" s="12"/>
      <c r="B153" s="213"/>
      <c r="C153" s="214"/>
      <c r="D153" s="215" t="s">
        <v>76</v>
      </c>
      <c r="E153" s="227" t="s">
        <v>2164</v>
      </c>
      <c r="F153" s="227" t="s">
        <v>2165</v>
      </c>
      <c r="G153" s="214"/>
      <c r="H153" s="214"/>
      <c r="I153" s="217"/>
      <c r="J153" s="228">
        <f>BK153</f>
        <v>0</v>
      </c>
      <c r="K153" s="214"/>
      <c r="L153" s="219"/>
      <c r="M153" s="220"/>
      <c r="N153" s="221"/>
      <c r="O153" s="221"/>
      <c r="P153" s="222">
        <f>SUM(P154:P157)</f>
        <v>0</v>
      </c>
      <c r="Q153" s="221"/>
      <c r="R153" s="222">
        <f>SUM(R154:R157)</f>
        <v>0</v>
      </c>
      <c r="S153" s="221"/>
      <c r="T153" s="223">
        <f>SUM(T154:T157)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4" t="s">
        <v>200</v>
      </c>
      <c r="AT153" s="225" t="s">
        <v>76</v>
      </c>
      <c r="AU153" s="225" t="s">
        <v>84</v>
      </c>
      <c r="AY153" s="224" t="s">
        <v>157</v>
      </c>
      <c r="BK153" s="226">
        <f>SUM(BK154:BK157)</f>
        <v>0</v>
      </c>
    </row>
    <row r="154" s="2" customFormat="1" ht="16.5" customHeight="1">
      <c r="A154" s="40"/>
      <c r="B154" s="41"/>
      <c r="C154" s="229" t="s">
        <v>8</v>
      </c>
      <c r="D154" s="229" t="s">
        <v>159</v>
      </c>
      <c r="E154" s="230" t="s">
        <v>2166</v>
      </c>
      <c r="F154" s="231" t="s">
        <v>2167</v>
      </c>
      <c r="G154" s="232" t="s">
        <v>2125</v>
      </c>
      <c r="H154" s="233">
        <v>1</v>
      </c>
      <c r="I154" s="234"/>
      <c r="J154" s="235">
        <f>ROUND(I154*H154,2)</f>
        <v>0</v>
      </c>
      <c r="K154" s="231" t="s">
        <v>1</v>
      </c>
      <c r="L154" s="46"/>
      <c r="M154" s="236" t="s">
        <v>1</v>
      </c>
      <c r="N154" s="237" t="s">
        <v>42</v>
      </c>
      <c r="O154" s="93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40" t="s">
        <v>2126</v>
      </c>
      <c r="AT154" s="240" t="s">
        <v>159</v>
      </c>
      <c r="AU154" s="240" t="s">
        <v>86</v>
      </c>
      <c r="AY154" s="19" t="s">
        <v>157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9" t="s">
        <v>84</v>
      </c>
      <c r="BK154" s="241">
        <f>ROUND(I154*H154,2)</f>
        <v>0</v>
      </c>
      <c r="BL154" s="19" t="s">
        <v>2126</v>
      </c>
      <c r="BM154" s="240" t="s">
        <v>2168</v>
      </c>
    </row>
    <row r="155" s="2" customFormat="1">
      <c r="A155" s="40"/>
      <c r="B155" s="41"/>
      <c r="C155" s="42"/>
      <c r="D155" s="242" t="s">
        <v>166</v>
      </c>
      <c r="E155" s="42"/>
      <c r="F155" s="243" t="s">
        <v>2167</v>
      </c>
      <c r="G155" s="42"/>
      <c r="H155" s="42"/>
      <c r="I155" s="244"/>
      <c r="J155" s="42"/>
      <c r="K155" s="42"/>
      <c r="L155" s="46"/>
      <c r="M155" s="245"/>
      <c r="N155" s="246"/>
      <c r="O155" s="93"/>
      <c r="P155" s="93"/>
      <c r="Q155" s="93"/>
      <c r="R155" s="93"/>
      <c r="S155" s="93"/>
      <c r="T155" s="94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166</v>
      </c>
      <c r="AU155" s="19" t="s">
        <v>86</v>
      </c>
    </row>
    <row r="156" s="2" customFormat="1" ht="16.5" customHeight="1">
      <c r="A156" s="40"/>
      <c r="B156" s="41"/>
      <c r="C156" s="229" t="s">
        <v>259</v>
      </c>
      <c r="D156" s="229" t="s">
        <v>159</v>
      </c>
      <c r="E156" s="230" t="s">
        <v>2169</v>
      </c>
      <c r="F156" s="231" t="s">
        <v>2165</v>
      </c>
      <c r="G156" s="232" t="s">
        <v>2125</v>
      </c>
      <c r="H156" s="233">
        <v>1</v>
      </c>
      <c r="I156" s="234"/>
      <c r="J156" s="235">
        <f>ROUND(I156*H156,2)</f>
        <v>0</v>
      </c>
      <c r="K156" s="231" t="s">
        <v>1</v>
      </c>
      <c r="L156" s="46"/>
      <c r="M156" s="236" t="s">
        <v>1</v>
      </c>
      <c r="N156" s="237" t="s">
        <v>42</v>
      </c>
      <c r="O156" s="93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40" t="s">
        <v>2126</v>
      </c>
      <c r="AT156" s="240" t="s">
        <v>159</v>
      </c>
      <c r="AU156" s="240" t="s">
        <v>86</v>
      </c>
      <c r="AY156" s="19" t="s">
        <v>157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9" t="s">
        <v>84</v>
      </c>
      <c r="BK156" s="241">
        <f>ROUND(I156*H156,2)</f>
        <v>0</v>
      </c>
      <c r="BL156" s="19" t="s">
        <v>2126</v>
      </c>
      <c r="BM156" s="240" t="s">
        <v>2170</v>
      </c>
    </row>
    <row r="157" s="2" customFormat="1">
      <c r="A157" s="40"/>
      <c r="B157" s="41"/>
      <c r="C157" s="42"/>
      <c r="D157" s="242" t="s">
        <v>166</v>
      </c>
      <c r="E157" s="42"/>
      <c r="F157" s="243" t="s">
        <v>2171</v>
      </c>
      <c r="G157" s="42"/>
      <c r="H157" s="42"/>
      <c r="I157" s="244"/>
      <c r="J157" s="42"/>
      <c r="K157" s="42"/>
      <c r="L157" s="46"/>
      <c r="M157" s="245"/>
      <c r="N157" s="246"/>
      <c r="O157" s="93"/>
      <c r="P157" s="93"/>
      <c r="Q157" s="93"/>
      <c r="R157" s="93"/>
      <c r="S157" s="93"/>
      <c r="T157" s="94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166</v>
      </c>
      <c r="AU157" s="19" t="s">
        <v>86</v>
      </c>
    </row>
    <row r="158" s="12" customFormat="1" ht="22.8" customHeight="1">
      <c r="A158" s="12"/>
      <c r="B158" s="213"/>
      <c r="C158" s="214"/>
      <c r="D158" s="215" t="s">
        <v>76</v>
      </c>
      <c r="E158" s="227" t="s">
        <v>2172</v>
      </c>
      <c r="F158" s="227" t="s">
        <v>2173</v>
      </c>
      <c r="G158" s="214"/>
      <c r="H158" s="214"/>
      <c r="I158" s="217"/>
      <c r="J158" s="228">
        <f>BK158</f>
        <v>0</v>
      </c>
      <c r="K158" s="214"/>
      <c r="L158" s="219"/>
      <c r="M158" s="220"/>
      <c r="N158" s="221"/>
      <c r="O158" s="221"/>
      <c r="P158" s="222">
        <f>SUM(P159:P160)</f>
        <v>0</v>
      </c>
      <c r="Q158" s="221"/>
      <c r="R158" s="222">
        <f>SUM(R159:R160)</f>
        <v>0</v>
      </c>
      <c r="S158" s="221"/>
      <c r="T158" s="223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4" t="s">
        <v>200</v>
      </c>
      <c r="AT158" s="225" t="s">
        <v>76</v>
      </c>
      <c r="AU158" s="225" t="s">
        <v>84</v>
      </c>
      <c r="AY158" s="224" t="s">
        <v>157</v>
      </c>
      <c r="BK158" s="226">
        <f>SUM(BK159:BK160)</f>
        <v>0</v>
      </c>
    </row>
    <row r="159" s="2" customFormat="1" ht="16.5" customHeight="1">
      <c r="A159" s="40"/>
      <c r="B159" s="41"/>
      <c r="C159" s="229" t="s">
        <v>267</v>
      </c>
      <c r="D159" s="229" t="s">
        <v>159</v>
      </c>
      <c r="E159" s="230" t="s">
        <v>2174</v>
      </c>
      <c r="F159" s="231" t="s">
        <v>2175</v>
      </c>
      <c r="G159" s="232" t="s">
        <v>2125</v>
      </c>
      <c r="H159" s="233">
        <v>1</v>
      </c>
      <c r="I159" s="234"/>
      <c r="J159" s="235">
        <f>ROUND(I159*H159,2)</f>
        <v>0</v>
      </c>
      <c r="K159" s="231" t="s">
        <v>1</v>
      </c>
      <c r="L159" s="46"/>
      <c r="M159" s="236" t="s">
        <v>1</v>
      </c>
      <c r="N159" s="237" t="s">
        <v>42</v>
      </c>
      <c r="O159" s="93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40" t="s">
        <v>2126</v>
      </c>
      <c r="AT159" s="240" t="s">
        <v>159</v>
      </c>
      <c r="AU159" s="240" t="s">
        <v>86</v>
      </c>
      <c r="AY159" s="19" t="s">
        <v>157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9" t="s">
        <v>84</v>
      </c>
      <c r="BK159" s="241">
        <f>ROUND(I159*H159,2)</f>
        <v>0</v>
      </c>
      <c r="BL159" s="19" t="s">
        <v>2126</v>
      </c>
      <c r="BM159" s="240" t="s">
        <v>2176</v>
      </c>
    </row>
    <row r="160" s="2" customFormat="1">
      <c r="A160" s="40"/>
      <c r="B160" s="41"/>
      <c r="C160" s="42"/>
      <c r="D160" s="242" t="s">
        <v>166</v>
      </c>
      <c r="E160" s="42"/>
      <c r="F160" s="243" t="s">
        <v>2177</v>
      </c>
      <c r="G160" s="42"/>
      <c r="H160" s="42"/>
      <c r="I160" s="244"/>
      <c r="J160" s="42"/>
      <c r="K160" s="42"/>
      <c r="L160" s="46"/>
      <c r="M160" s="304"/>
      <c r="N160" s="305"/>
      <c r="O160" s="306"/>
      <c r="P160" s="306"/>
      <c r="Q160" s="306"/>
      <c r="R160" s="306"/>
      <c r="S160" s="306"/>
      <c r="T160" s="30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166</v>
      </c>
      <c r="AU160" s="19" t="s">
        <v>86</v>
      </c>
    </row>
    <row r="161" s="2" customFormat="1" ht="6.96" customHeight="1">
      <c r="A161" s="40"/>
      <c r="B161" s="68"/>
      <c r="C161" s="69"/>
      <c r="D161" s="69"/>
      <c r="E161" s="69"/>
      <c r="F161" s="69"/>
      <c r="G161" s="69"/>
      <c r="H161" s="69"/>
      <c r="I161" s="69"/>
      <c r="J161" s="69"/>
      <c r="K161" s="69"/>
      <c r="L161" s="46"/>
      <c r="M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</row>
  </sheetData>
  <sheetProtection sheet="1" autoFilter="0" formatColumns="0" formatRows="0" objects="1" scenarios="1" spinCount="100000" saltValue="JaeM3BNGCYDd3eiMIlivSeMErpS+Ek01clKKTFR0gbSNxLAUx+aHviwqorcUp4u3Qtdaac68DDsC/WKzt6oTcA==" hashValue="H7DQjHe1kGdc7PEcQOa58IsP/6qPetYozCBsuc/N61Omvdryk2Mr+mwcVCsH57wahm6t2wcP/6ZoRlLCYIIxeA==" algorithmName="SHA-512" password="CC35"/>
  <autoFilter ref="C124:K16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9"/>
      <c r="C3" s="150"/>
      <c r="D3" s="150"/>
      <c r="E3" s="150"/>
      <c r="F3" s="150"/>
      <c r="G3" s="150"/>
      <c r="H3" s="22"/>
    </row>
    <row r="4" s="1" customFormat="1" ht="24.96" customHeight="1">
      <c r="B4" s="22"/>
      <c r="C4" s="151" t="s">
        <v>2178</v>
      </c>
      <c r="H4" s="22"/>
    </row>
    <row r="5" s="1" customFormat="1" ht="12" customHeight="1">
      <c r="B5" s="22"/>
      <c r="C5" s="322" t="s">
        <v>13</v>
      </c>
      <c r="D5" s="159" t="s">
        <v>14</v>
      </c>
      <c r="E5" s="1"/>
      <c r="F5" s="1"/>
      <c r="H5" s="22"/>
    </row>
    <row r="6" s="1" customFormat="1" ht="36.96" customHeight="1">
      <c r="B6" s="22"/>
      <c r="C6" s="323" t="s">
        <v>16</v>
      </c>
      <c r="D6" s="324" t="s">
        <v>17</v>
      </c>
      <c r="E6" s="1"/>
      <c r="F6" s="1"/>
      <c r="H6" s="22"/>
    </row>
    <row r="7" s="1" customFormat="1" ht="16.5" customHeight="1">
      <c r="B7" s="22"/>
      <c r="C7" s="153" t="s">
        <v>22</v>
      </c>
      <c r="D7" s="156" t="str">
        <f>'Rekapitulace stavby'!AN8</f>
        <v>18. 11. 2025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202"/>
      <c r="B9" s="325"/>
      <c r="C9" s="326" t="s">
        <v>58</v>
      </c>
      <c r="D9" s="327" t="s">
        <v>59</v>
      </c>
      <c r="E9" s="327" t="s">
        <v>144</v>
      </c>
      <c r="F9" s="328" t="s">
        <v>2179</v>
      </c>
      <c r="G9" s="202"/>
      <c r="H9" s="325"/>
    </row>
    <row r="10" s="2" customFormat="1" ht="26.4" customHeight="1">
      <c r="A10" s="40"/>
      <c r="B10" s="46"/>
      <c r="C10" s="329" t="s">
        <v>2180</v>
      </c>
      <c r="D10" s="329" t="s">
        <v>89</v>
      </c>
      <c r="E10" s="40"/>
      <c r="F10" s="40"/>
      <c r="G10" s="40"/>
      <c r="H10" s="46"/>
    </row>
    <row r="11" s="2" customFormat="1" ht="16.8" customHeight="1">
      <c r="A11" s="40"/>
      <c r="B11" s="46"/>
      <c r="C11" s="330" t="s">
        <v>107</v>
      </c>
      <c r="D11" s="331" t="s">
        <v>1</v>
      </c>
      <c r="E11" s="332" t="s">
        <v>1</v>
      </c>
      <c r="F11" s="333">
        <v>14.4</v>
      </c>
      <c r="G11" s="40"/>
      <c r="H11" s="46"/>
    </row>
    <row r="12" s="2" customFormat="1" ht="16.8" customHeight="1">
      <c r="A12" s="40"/>
      <c r="B12" s="46"/>
      <c r="C12" s="334" t="s">
        <v>1</v>
      </c>
      <c r="D12" s="334" t="s">
        <v>196</v>
      </c>
      <c r="E12" s="19" t="s">
        <v>1</v>
      </c>
      <c r="F12" s="335">
        <v>0</v>
      </c>
      <c r="G12" s="40"/>
      <c r="H12" s="46"/>
    </row>
    <row r="13" s="2" customFormat="1" ht="16.8" customHeight="1">
      <c r="A13" s="40"/>
      <c r="B13" s="46"/>
      <c r="C13" s="334" t="s">
        <v>1</v>
      </c>
      <c r="D13" s="334" t="s">
        <v>2181</v>
      </c>
      <c r="E13" s="19" t="s">
        <v>1</v>
      </c>
      <c r="F13" s="335">
        <v>4.7999999999999998</v>
      </c>
      <c r="G13" s="40"/>
      <c r="H13" s="46"/>
    </row>
    <row r="14" s="2" customFormat="1" ht="16.8" customHeight="1">
      <c r="A14" s="40"/>
      <c r="B14" s="46"/>
      <c r="C14" s="334" t="s">
        <v>1</v>
      </c>
      <c r="D14" s="334" t="s">
        <v>198</v>
      </c>
      <c r="E14" s="19" t="s">
        <v>1</v>
      </c>
      <c r="F14" s="335">
        <v>0</v>
      </c>
      <c r="G14" s="40"/>
      <c r="H14" s="46"/>
    </row>
    <row r="15" s="2" customFormat="1" ht="16.8" customHeight="1">
      <c r="A15" s="40"/>
      <c r="B15" s="46"/>
      <c r="C15" s="334" t="s">
        <v>1</v>
      </c>
      <c r="D15" s="334" t="s">
        <v>615</v>
      </c>
      <c r="E15" s="19" t="s">
        <v>1</v>
      </c>
      <c r="F15" s="335">
        <v>9.5999999999999996</v>
      </c>
      <c r="G15" s="40"/>
      <c r="H15" s="46"/>
    </row>
    <row r="16" s="2" customFormat="1" ht="16.8" customHeight="1">
      <c r="A16" s="40"/>
      <c r="B16" s="46"/>
      <c r="C16" s="334" t="s">
        <v>1</v>
      </c>
      <c r="D16" s="334" t="s">
        <v>190</v>
      </c>
      <c r="E16" s="19" t="s">
        <v>1</v>
      </c>
      <c r="F16" s="335">
        <v>14.4</v>
      </c>
      <c r="G16" s="40"/>
      <c r="H16" s="46"/>
    </row>
    <row r="17" s="2" customFormat="1" ht="16.8" customHeight="1">
      <c r="A17" s="40"/>
      <c r="B17" s="46"/>
      <c r="C17" s="336" t="s">
        <v>2182</v>
      </c>
      <c r="D17" s="40"/>
      <c r="E17" s="40"/>
      <c r="F17" s="40"/>
      <c r="G17" s="40"/>
      <c r="H17" s="46"/>
    </row>
    <row r="18" s="2" customFormat="1" ht="16.8" customHeight="1">
      <c r="A18" s="40"/>
      <c r="B18" s="46"/>
      <c r="C18" s="334" t="s">
        <v>240</v>
      </c>
      <c r="D18" s="334" t="s">
        <v>241</v>
      </c>
      <c r="E18" s="19" t="s">
        <v>181</v>
      </c>
      <c r="F18" s="335">
        <v>28.800000000000001</v>
      </c>
      <c r="G18" s="40"/>
      <c r="H18" s="46"/>
    </row>
    <row r="19" s="2" customFormat="1" ht="16.8" customHeight="1">
      <c r="A19" s="40"/>
      <c r="B19" s="46"/>
      <c r="C19" s="334" t="s">
        <v>246</v>
      </c>
      <c r="D19" s="334" t="s">
        <v>247</v>
      </c>
      <c r="E19" s="19" t="s">
        <v>181</v>
      </c>
      <c r="F19" s="335">
        <v>28.800000000000001</v>
      </c>
      <c r="G19" s="40"/>
      <c r="H19" s="46"/>
    </row>
    <row r="20" s="2" customFormat="1" ht="16.8" customHeight="1">
      <c r="A20" s="40"/>
      <c r="B20" s="46"/>
      <c r="C20" s="334" t="s">
        <v>251</v>
      </c>
      <c r="D20" s="334" t="s">
        <v>252</v>
      </c>
      <c r="E20" s="19" t="s">
        <v>181</v>
      </c>
      <c r="F20" s="335">
        <v>28.800000000000001</v>
      </c>
      <c r="G20" s="40"/>
      <c r="H20" s="46"/>
    </row>
    <row r="21" s="2" customFormat="1" ht="16.8" customHeight="1">
      <c r="A21" s="40"/>
      <c r="B21" s="46"/>
      <c r="C21" s="334" t="s">
        <v>255</v>
      </c>
      <c r="D21" s="334" t="s">
        <v>256</v>
      </c>
      <c r="E21" s="19" t="s">
        <v>181</v>
      </c>
      <c r="F21" s="335">
        <v>28.800000000000001</v>
      </c>
      <c r="G21" s="40"/>
      <c r="H21" s="46"/>
    </row>
    <row r="22" s="2" customFormat="1" ht="16.8" customHeight="1">
      <c r="A22" s="40"/>
      <c r="B22" s="46"/>
      <c r="C22" s="330" t="s">
        <v>110</v>
      </c>
      <c r="D22" s="331" t="s">
        <v>1</v>
      </c>
      <c r="E22" s="332" t="s">
        <v>1</v>
      </c>
      <c r="F22" s="333">
        <v>30.628</v>
      </c>
      <c r="G22" s="40"/>
      <c r="H22" s="46"/>
    </row>
    <row r="23" s="2" customFormat="1" ht="16.8" customHeight="1">
      <c r="A23" s="40"/>
      <c r="B23" s="46"/>
      <c r="C23" s="334" t="s">
        <v>1</v>
      </c>
      <c r="D23" s="334" t="s">
        <v>230</v>
      </c>
      <c r="E23" s="19" t="s">
        <v>1</v>
      </c>
      <c r="F23" s="335">
        <v>0</v>
      </c>
      <c r="G23" s="40"/>
      <c r="H23" s="46"/>
    </row>
    <row r="24" s="2" customFormat="1" ht="16.8" customHeight="1">
      <c r="A24" s="40"/>
      <c r="B24" s="46"/>
      <c r="C24" s="334" t="s">
        <v>1</v>
      </c>
      <c r="D24" s="334" t="s">
        <v>733</v>
      </c>
      <c r="E24" s="19" t="s">
        <v>1</v>
      </c>
      <c r="F24" s="335">
        <v>7.2539999999999996</v>
      </c>
      <c r="G24" s="40"/>
      <c r="H24" s="46"/>
    </row>
    <row r="25" s="2" customFormat="1" ht="16.8" customHeight="1">
      <c r="A25" s="40"/>
      <c r="B25" s="46"/>
      <c r="C25" s="334" t="s">
        <v>1</v>
      </c>
      <c r="D25" s="334" t="s">
        <v>734</v>
      </c>
      <c r="E25" s="19" t="s">
        <v>1</v>
      </c>
      <c r="F25" s="335">
        <v>4.96</v>
      </c>
      <c r="G25" s="40"/>
      <c r="H25" s="46"/>
    </row>
    <row r="26" s="2" customFormat="1" ht="16.8" customHeight="1">
      <c r="A26" s="40"/>
      <c r="B26" s="46"/>
      <c r="C26" s="334" t="s">
        <v>1</v>
      </c>
      <c r="D26" s="334" t="s">
        <v>735</v>
      </c>
      <c r="E26" s="19" t="s">
        <v>1</v>
      </c>
      <c r="F26" s="335">
        <v>3.1000000000000001</v>
      </c>
      <c r="G26" s="40"/>
      <c r="H26" s="46"/>
    </row>
    <row r="27" s="2" customFormat="1" ht="16.8" customHeight="1">
      <c r="A27" s="40"/>
      <c r="B27" s="46"/>
      <c r="C27" s="334" t="s">
        <v>1</v>
      </c>
      <c r="D27" s="334" t="s">
        <v>231</v>
      </c>
      <c r="E27" s="19" t="s">
        <v>1</v>
      </c>
      <c r="F27" s="335">
        <v>0</v>
      </c>
      <c r="G27" s="40"/>
      <c r="H27" s="46"/>
    </row>
    <row r="28" s="2" customFormat="1" ht="16.8" customHeight="1">
      <c r="A28" s="40"/>
      <c r="B28" s="46"/>
      <c r="C28" s="334" t="s">
        <v>1</v>
      </c>
      <c r="D28" s="334" t="s">
        <v>733</v>
      </c>
      <c r="E28" s="19" t="s">
        <v>1</v>
      </c>
      <c r="F28" s="335">
        <v>7.2539999999999996</v>
      </c>
      <c r="G28" s="40"/>
      <c r="H28" s="46"/>
    </row>
    <row r="29" s="2" customFormat="1" ht="16.8" customHeight="1">
      <c r="A29" s="40"/>
      <c r="B29" s="46"/>
      <c r="C29" s="334" t="s">
        <v>1</v>
      </c>
      <c r="D29" s="334" t="s">
        <v>734</v>
      </c>
      <c r="E29" s="19" t="s">
        <v>1</v>
      </c>
      <c r="F29" s="335">
        <v>4.96</v>
      </c>
      <c r="G29" s="40"/>
      <c r="H29" s="46"/>
    </row>
    <row r="30" s="2" customFormat="1" ht="16.8" customHeight="1">
      <c r="A30" s="40"/>
      <c r="B30" s="46"/>
      <c r="C30" s="334" t="s">
        <v>1</v>
      </c>
      <c r="D30" s="334" t="s">
        <v>735</v>
      </c>
      <c r="E30" s="19" t="s">
        <v>1</v>
      </c>
      <c r="F30" s="335">
        <v>3.1000000000000001</v>
      </c>
      <c r="G30" s="40"/>
      <c r="H30" s="46"/>
    </row>
    <row r="31" s="2" customFormat="1" ht="16.8" customHeight="1">
      <c r="A31" s="40"/>
      <c r="B31" s="46"/>
      <c r="C31" s="334" t="s">
        <v>110</v>
      </c>
      <c r="D31" s="334" t="s">
        <v>190</v>
      </c>
      <c r="E31" s="19" t="s">
        <v>1</v>
      </c>
      <c r="F31" s="335">
        <v>30.628</v>
      </c>
      <c r="G31" s="40"/>
      <c r="H31" s="46"/>
    </row>
    <row r="32" s="2" customFormat="1" ht="16.8" customHeight="1">
      <c r="A32" s="40"/>
      <c r="B32" s="46"/>
      <c r="C32" s="336" t="s">
        <v>2182</v>
      </c>
      <c r="D32" s="40"/>
      <c r="E32" s="40"/>
      <c r="F32" s="40"/>
      <c r="G32" s="40"/>
      <c r="H32" s="46"/>
    </row>
    <row r="33" s="2" customFormat="1" ht="16.8" customHeight="1">
      <c r="A33" s="40"/>
      <c r="B33" s="46"/>
      <c r="C33" s="334" t="s">
        <v>729</v>
      </c>
      <c r="D33" s="334" t="s">
        <v>730</v>
      </c>
      <c r="E33" s="19" t="s">
        <v>181</v>
      </c>
      <c r="F33" s="335">
        <v>30.628</v>
      </c>
      <c r="G33" s="40"/>
      <c r="H33" s="46"/>
    </row>
    <row r="34" s="2" customFormat="1" ht="16.8" customHeight="1">
      <c r="A34" s="40"/>
      <c r="B34" s="46"/>
      <c r="C34" s="334" t="s">
        <v>1034</v>
      </c>
      <c r="D34" s="334" t="s">
        <v>1035</v>
      </c>
      <c r="E34" s="19" t="s">
        <v>181</v>
      </c>
      <c r="F34" s="335">
        <v>1659.5340000000001</v>
      </c>
      <c r="G34" s="40"/>
      <c r="H34" s="46"/>
    </row>
    <row r="35" s="2" customFormat="1" ht="7.44" customHeight="1">
      <c r="A35" s="40"/>
      <c r="B35" s="182"/>
      <c r="C35" s="183"/>
      <c r="D35" s="183"/>
      <c r="E35" s="183"/>
      <c r="F35" s="183"/>
      <c r="G35" s="183"/>
      <c r="H35" s="46"/>
    </row>
    <row r="36" s="2" customFormat="1">
      <c r="A36" s="40"/>
      <c r="B36" s="40"/>
      <c r="C36" s="40"/>
      <c r="D36" s="40"/>
      <c r="E36" s="40"/>
      <c r="F36" s="40"/>
      <c r="G36" s="40"/>
      <c r="H36" s="40"/>
    </row>
  </sheetData>
  <sheetProtection sheet="1" formatColumns="0" formatRows="0" objects="1" scenarios="1" spinCount="100000" saltValue="D7kBYmyFk7cURke4/J/1uxLj2lhAJNh9uwPO2nGKDPgwGWZbu+XsrUIEgOusCcgnh6aj8zg7AeO+ff5OSfAyhQ==" hashValue="POHjbltjfestIk52wTaDn7Z6P+tsXYJqxuhQoIDk7BERcQuc/f8kNuRZTVI1Xi0zUtzsKNduTh78zh7GikrOo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Divis</dc:creator>
  <cp:lastModifiedBy>Petr Divis</cp:lastModifiedBy>
  <dcterms:created xsi:type="dcterms:W3CDTF">2025-11-16T11:26:06Z</dcterms:created>
  <dcterms:modified xsi:type="dcterms:W3CDTF">2025-11-16T11:26:13Z</dcterms:modified>
</cp:coreProperties>
</file>